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19200" windowHeight="6180" firstSheet="2" activeTab="4"/>
  </bookViews>
  <sheets>
    <sheet name="input 3ME" sheetId="2" r:id="rId1"/>
    <sheet name="PROD tonnes" sheetId="1" r:id="rId2"/>
    <sheet name="PROD €" sheetId="5" r:id="rId3"/>
    <sheet name="table passage" sheetId="3" r:id="rId4"/>
    <sheet name="Eurostat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7" i="3" l="1"/>
  <c r="CD9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2" i="3"/>
  <c r="CD48" i="3"/>
  <c r="CD49" i="3"/>
  <c r="CD51" i="3"/>
  <c r="CD52" i="3"/>
  <c r="CD53" i="3"/>
  <c r="CD56" i="3"/>
  <c r="CD57" i="3"/>
  <c r="CD58" i="3"/>
  <c r="CD59" i="3"/>
  <c r="CD60" i="3"/>
  <c r="CD61" i="3"/>
  <c r="CD63" i="3"/>
  <c r="CD64" i="3"/>
  <c r="CD65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5" i="3"/>
  <c r="CD86" i="3"/>
  <c r="CD87" i="3"/>
  <c r="CD88" i="3"/>
  <c r="CD89" i="3"/>
  <c r="CD91" i="3"/>
  <c r="CD96" i="3"/>
  <c r="CD97" i="3"/>
  <c r="CD100" i="3"/>
  <c r="CD101" i="3"/>
  <c r="CD102" i="3"/>
  <c r="CD104" i="3"/>
  <c r="CD105" i="3"/>
  <c r="CD106" i="3"/>
  <c r="CD107" i="3"/>
  <c r="CD108" i="3"/>
  <c r="CD109" i="3"/>
  <c r="CD111" i="3"/>
  <c r="CD112" i="3"/>
  <c r="CD113" i="3"/>
  <c r="CD114" i="3"/>
  <c r="CD115" i="3"/>
  <c r="CD116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D138" i="3"/>
  <c r="CD139" i="3"/>
  <c r="CD140" i="3"/>
  <c r="CD142" i="3"/>
  <c r="CD143" i="3"/>
  <c r="CD144" i="3"/>
  <c r="CD145" i="3"/>
  <c r="CD146" i="3"/>
  <c r="CD147" i="3"/>
  <c r="CD148" i="3"/>
  <c r="CD149" i="3"/>
  <c r="CD150" i="3"/>
  <c r="CD151" i="3"/>
  <c r="CD152" i="3"/>
  <c r="CD153" i="3"/>
  <c r="CD154" i="3"/>
  <c r="CD155" i="3"/>
  <c r="CD156" i="3"/>
  <c r="CD157" i="3"/>
  <c r="CD158" i="3"/>
  <c r="CD159" i="3"/>
  <c r="CD160" i="3"/>
  <c r="CD161" i="3"/>
  <c r="CD162" i="3"/>
  <c r="CD163" i="3"/>
  <c r="CD164" i="3"/>
  <c r="CD165" i="3"/>
  <c r="CD166" i="3"/>
  <c r="CD167" i="3"/>
  <c r="CD168" i="3"/>
  <c r="CD170" i="3"/>
  <c r="CD171" i="3"/>
  <c r="CD172" i="3"/>
  <c r="CD173" i="3"/>
  <c r="CD174" i="3"/>
  <c r="CD175" i="3"/>
  <c r="CD176" i="3"/>
  <c r="CD177" i="3"/>
  <c r="CD178" i="3"/>
  <c r="CD179" i="3"/>
  <c r="CD180" i="3"/>
  <c r="CD181" i="3"/>
  <c r="CD182" i="3"/>
  <c r="CD183" i="3"/>
  <c r="CD184" i="3"/>
  <c r="CD185" i="3"/>
  <c r="CD186" i="3"/>
  <c r="CD187" i="3"/>
  <c r="CD188" i="3"/>
  <c r="CD189" i="3"/>
  <c r="CD191" i="3"/>
  <c r="CD192" i="3"/>
  <c r="CD193" i="3"/>
  <c r="CD194" i="3"/>
  <c r="CD195" i="3"/>
  <c r="CD196" i="3"/>
  <c r="CD197" i="3"/>
  <c r="CD198" i="3"/>
  <c r="CD199" i="3"/>
  <c r="CD201" i="3"/>
  <c r="CD202" i="3"/>
  <c r="CD203" i="3"/>
  <c r="CD204" i="3"/>
  <c r="CD205" i="3"/>
  <c r="CD206" i="3"/>
  <c r="CD207" i="3"/>
  <c r="CD208" i="3"/>
  <c r="CD210" i="3"/>
  <c r="CD211" i="3"/>
  <c r="CD212" i="3"/>
  <c r="CD213" i="3"/>
  <c r="CD214" i="3"/>
  <c r="CD215" i="3"/>
  <c r="CD216" i="3"/>
  <c r="CD217" i="3"/>
  <c r="CD218" i="3"/>
  <c r="CD219" i="3"/>
  <c r="CD220" i="3"/>
  <c r="CD221" i="3"/>
  <c r="CD222" i="3"/>
  <c r="CD223" i="3"/>
  <c r="CD224" i="3"/>
  <c r="CD225" i="3"/>
  <c r="CD226" i="3"/>
  <c r="CD227" i="3"/>
  <c r="CD228" i="3"/>
  <c r="CD229" i="3"/>
  <c r="CD230" i="3"/>
  <c r="CD232" i="3"/>
  <c r="CD233" i="3"/>
  <c r="CD234" i="3"/>
  <c r="CD235" i="3"/>
  <c r="CD236" i="3"/>
  <c r="CD237" i="3"/>
  <c r="CD238" i="3"/>
  <c r="CD240" i="3"/>
  <c r="CD241" i="3"/>
  <c r="CD243" i="3"/>
  <c r="CD244" i="3"/>
  <c r="CD245" i="3"/>
  <c r="CD246" i="3"/>
  <c r="CD248" i="3"/>
  <c r="CD249" i="3"/>
  <c r="CD250" i="3"/>
  <c r="CD251" i="3"/>
  <c r="CD252" i="3"/>
  <c r="CD253" i="3"/>
  <c r="CD254" i="3"/>
  <c r="CD255" i="3"/>
  <c r="CD256" i="3"/>
  <c r="CD257" i="3"/>
  <c r="CD258" i="3"/>
  <c r="CD259" i="3"/>
  <c r="CD260" i="3"/>
  <c r="CD261" i="3"/>
  <c r="CD262" i="3"/>
  <c r="CD263" i="3"/>
  <c r="CD264" i="3"/>
  <c r="CD265" i="3"/>
  <c r="CD266" i="3"/>
  <c r="CD267" i="3"/>
  <c r="CD268" i="3"/>
  <c r="CD269" i="3"/>
  <c r="CD270" i="3"/>
  <c r="CD271" i="3"/>
  <c r="CD272" i="3"/>
  <c r="CD273" i="3"/>
  <c r="CD274" i="3"/>
  <c r="CD275" i="3"/>
  <c r="CD276" i="3"/>
  <c r="CD6" i="3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11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K14" i="2" l="1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D12" i="2"/>
  <c r="E12" i="2"/>
  <c r="F12" i="2"/>
  <c r="G12" i="2"/>
  <c r="C12" i="2"/>
  <c r="C14" i="2" l="1"/>
  <c r="C13" i="2"/>
  <c r="C11" i="2"/>
  <c r="C10" i="2"/>
  <c r="C9" i="2"/>
  <c r="C8" i="2"/>
  <c r="C7" i="2"/>
  <c r="C6" i="2"/>
  <c r="C4" i="2"/>
  <c r="C5" i="2"/>
  <c r="BV279" i="3" l="1"/>
  <c r="BX277" i="3"/>
  <c r="CA276" i="3"/>
  <c r="BZ276" i="3"/>
  <c r="BX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BS276" i="3" s="1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L276" i="3" s="1"/>
  <c r="E276" i="3"/>
  <c r="BU276" i="3" s="1"/>
  <c r="CA275" i="3"/>
  <c r="BZ275" i="3"/>
  <c r="BX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BS275" i="3" s="1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L275" i="3" s="1"/>
  <c r="E275" i="3"/>
  <c r="BU275" i="3" s="1"/>
  <c r="CA274" i="3"/>
  <c r="BZ274" i="3"/>
  <c r="BX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BS274" i="3" s="1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L274" i="3" s="1"/>
  <c r="E274" i="3"/>
  <c r="BU274" i="3" s="1"/>
  <c r="BY274" i="3" s="1"/>
  <c r="CA273" i="3"/>
  <c r="BZ273" i="3"/>
  <c r="BX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BS273" i="3" s="1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L273" i="3" s="1"/>
  <c r="E273" i="3"/>
  <c r="BU273" i="3" s="1"/>
  <c r="CA272" i="3"/>
  <c r="BZ272" i="3"/>
  <c r="BX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BS272" i="3" s="1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L272" i="3" s="1"/>
  <c r="E272" i="3"/>
  <c r="BU272" i="3" s="1"/>
  <c r="BY272" i="3" s="1"/>
  <c r="CA271" i="3"/>
  <c r="BZ271" i="3"/>
  <c r="BX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BS271" i="3" s="1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L271" i="3" s="1"/>
  <c r="E271" i="3"/>
  <c r="BU271" i="3" s="1"/>
  <c r="CA270" i="3"/>
  <c r="BZ270" i="3"/>
  <c r="BX270" i="3"/>
  <c r="BY270" i="3" s="1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BS270" i="3" s="1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L270" i="3" s="1"/>
  <c r="E270" i="3"/>
  <c r="BU270" i="3" s="1"/>
  <c r="CA269" i="3"/>
  <c r="BZ269" i="3"/>
  <c r="BX269" i="3"/>
  <c r="BY269" i="3" s="1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BS269" i="3" s="1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L269" i="3" s="1"/>
  <c r="E269" i="3"/>
  <c r="BU269" i="3" s="1"/>
  <c r="CA268" i="3"/>
  <c r="BZ268" i="3"/>
  <c r="BX268" i="3"/>
  <c r="BY268" i="3" s="1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BS268" i="3" s="1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L268" i="3" s="1"/>
  <c r="E268" i="3"/>
  <c r="BU268" i="3" s="1"/>
  <c r="CA267" i="3"/>
  <c r="BZ267" i="3"/>
  <c r="BX267" i="3"/>
  <c r="BY267" i="3" s="1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BS267" i="3" s="1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L267" i="3" s="1"/>
  <c r="E267" i="3"/>
  <c r="BU267" i="3" s="1"/>
  <c r="CA266" i="3"/>
  <c r="BZ266" i="3"/>
  <c r="BX266" i="3"/>
  <c r="BY266" i="3" s="1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BS266" i="3" s="1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L266" i="3" s="1"/>
  <c r="E266" i="3"/>
  <c r="BU266" i="3" s="1"/>
  <c r="CA265" i="3"/>
  <c r="BZ265" i="3"/>
  <c r="BX265" i="3"/>
  <c r="BY265" i="3" s="1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BS265" i="3" s="1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L265" i="3" s="1"/>
  <c r="E265" i="3"/>
  <c r="BU265" i="3" s="1"/>
  <c r="CA264" i="3"/>
  <c r="BZ264" i="3"/>
  <c r="BX264" i="3"/>
  <c r="BY264" i="3" s="1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BS264" i="3" s="1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L264" i="3" s="1"/>
  <c r="E264" i="3"/>
  <c r="BU264" i="3" s="1"/>
  <c r="CA263" i="3"/>
  <c r="CC263" i="3" s="1"/>
  <c r="BZ263" i="3"/>
  <c r="CB263" i="3" s="1"/>
  <c r="BX263" i="3"/>
  <c r="BY263" i="3" s="1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BS263" i="3" s="1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L263" i="3" s="1"/>
  <c r="E263" i="3"/>
  <c r="BU263" i="3" s="1"/>
  <c r="CA262" i="3"/>
  <c r="BZ262" i="3"/>
  <c r="BX262" i="3"/>
  <c r="BY262" i="3" s="1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BS262" i="3" s="1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L262" i="3" s="1"/>
  <c r="E262" i="3"/>
  <c r="BU262" i="3" s="1"/>
  <c r="CA261" i="3"/>
  <c r="BZ261" i="3"/>
  <c r="BX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BS261" i="3" s="1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L261" i="3" s="1"/>
  <c r="E261" i="3"/>
  <c r="BU261" i="3" s="1"/>
  <c r="CA260" i="3"/>
  <c r="BZ260" i="3"/>
  <c r="BX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BS260" i="3" s="1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L260" i="3" s="1"/>
  <c r="E260" i="3"/>
  <c r="BU260" i="3" s="1"/>
  <c r="CA259" i="3"/>
  <c r="BZ259" i="3"/>
  <c r="BX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BS259" i="3" s="1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L259" i="3" s="1"/>
  <c r="E259" i="3"/>
  <c r="BU259" i="3" s="1"/>
  <c r="CA258" i="3"/>
  <c r="BZ258" i="3"/>
  <c r="CB258" i="3" s="1"/>
  <c r="BX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BS258" i="3" s="1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L258" i="3" s="1"/>
  <c r="E258" i="3"/>
  <c r="BU258" i="3" s="1"/>
  <c r="CA257" i="3"/>
  <c r="BZ257" i="3"/>
  <c r="BX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BS257" i="3" s="1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L257" i="3" s="1"/>
  <c r="E257" i="3"/>
  <c r="BU257" i="3" s="1"/>
  <c r="CA256" i="3"/>
  <c r="BZ256" i="3"/>
  <c r="BX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BS256" i="3" s="1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L256" i="3" s="1"/>
  <c r="E256" i="3"/>
  <c r="BU256" i="3" s="1"/>
  <c r="CA255" i="3"/>
  <c r="BZ255" i="3"/>
  <c r="BX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BS255" i="3" s="1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L255" i="3" s="1"/>
  <c r="E255" i="3"/>
  <c r="BU255" i="3" s="1"/>
  <c r="CA254" i="3"/>
  <c r="BZ254" i="3"/>
  <c r="CB254" i="3" s="1"/>
  <c r="BX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BS254" i="3" s="1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L254" i="3" s="1"/>
  <c r="E254" i="3"/>
  <c r="BU254" i="3" s="1"/>
  <c r="CA253" i="3"/>
  <c r="BZ253" i="3"/>
  <c r="BX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BS253" i="3" s="1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L253" i="3" s="1"/>
  <c r="E253" i="3"/>
  <c r="BU253" i="3" s="1"/>
  <c r="CA252" i="3"/>
  <c r="BZ252" i="3"/>
  <c r="BX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BS252" i="3" s="1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L252" i="3" s="1"/>
  <c r="E252" i="3"/>
  <c r="BU252" i="3" s="1"/>
  <c r="CA251" i="3"/>
  <c r="BZ251" i="3"/>
  <c r="BX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BS251" i="3" s="1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L251" i="3" s="1"/>
  <c r="E251" i="3"/>
  <c r="BU251" i="3" s="1"/>
  <c r="CA250" i="3"/>
  <c r="BZ250" i="3"/>
  <c r="CB250" i="3" s="1"/>
  <c r="BX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BS250" i="3" s="1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L250" i="3" s="1"/>
  <c r="E250" i="3"/>
  <c r="BU250" i="3" s="1"/>
  <c r="CA249" i="3"/>
  <c r="BZ249" i="3"/>
  <c r="BX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BS249" i="3" s="1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L249" i="3" s="1"/>
  <c r="E249" i="3"/>
  <c r="BU249" i="3" s="1"/>
  <c r="BY249" i="3" s="1"/>
  <c r="CA248" i="3"/>
  <c r="BZ248" i="3"/>
  <c r="BX248" i="3"/>
  <c r="BR248" i="3"/>
  <c r="BQ248" i="3"/>
  <c r="BP248" i="3"/>
  <c r="BP277" i="3" s="1"/>
  <c r="BO248" i="3"/>
  <c r="BN248" i="3"/>
  <c r="BM248" i="3"/>
  <c r="BL248" i="3"/>
  <c r="BL277" i="3" s="1"/>
  <c r="BK248" i="3"/>
  <c r="BJ248" i="3"/>
  <c r="BI248" i="3"/>
  <c r="BH248" i="3"/>
  <c r="BH277" i="3" s="1"/>
  <c r="BG248" i="3"/>
  <c r="BF248" i="3"/>
  <c r="BE248" i="3"/>
  <c r="BD248" i="3"/>
  <c r="BD277" i="3" s="1"/>
  <c r="BC248" i="3"/>
  <c r="BB248" i="3"/>
  <c r="BA248" i="3"/>
  <c r="AZ248" i="3"/>
  <c r="AZ277" i="3" s="1"/>
  <c r="AY248" i="3"/>
  <c r="AX248" i="3"/>
  <c r="AW248" i="3"/>
  <c r="AV248" i="3"/>
  <c r="AV277" i="3" s="1"/>
  <c r="AU248" i="3"/>
  <c r="AT248" i="3"/>
  <c r="AS248" i="3"/>
  <c r="AR248" i="3"/>
  <c r="AR277" i="3" s="1"/>
  <c r="AQ248" i="3"/>
  <c r="AP248" i="3"/>
  <c r="AO248" i="3"/>
  <c r="AN248" i="3"/>
  <c r="AN277" i="3" s="1"/>
  <c r="AM248" i="3"/>
  <c r="AK248" i="3"/>
  <c r="AJ248" i="3"/>
  <c r="AJ277" i="3" s="1"/>
  <c r="AI248" i="3"/>
  <c r="AI277" i="3" s="1"/>
  <c r="AH248" i="3"/>
  <c r="AG248" i="3"/>
  <c r="AF248" i="3"/>
  <c r="AF277" i="3" s="1"/>
  <c r="AE248" i="3"/>
  <c r="AE277" i="3" s="1"/>
  <c r="AD248" i="3"/>
  <c r="AC248" i="3"/>
  <c r="AB248" i="3"/>
  <c r="AB277" i="3" s="1"/>
  <c r="AA248" i="3"/>
  <c r="AA277" i="3" s="1"/>
  <c r="Z248" i="3"/>
  <c r="Y248" i="3"/>
  <c r="X248" i="3"/>
  <c r="X277" i="3" s="1"/>
  <c r="W248" i="3"/>
  <c r="V248" i="3"/>
  <c r="U248" i="3"/>
  <c r="T248" i="3"/>
  <c r="T277" i="3" s="1"/>
  <c r="S248" i="3"/>
  <c r="R248" i="3"/>
  <c r="Q248" i="3"/>
  <c r="P248" i="3"/>
  <c r="P277" i="3" s="1"/>
  <c r="O248" i="3"/>
  <c r="N248" i="3"/>
  <c r="M248" i="3"/>
  <c r="L248" i="3"/>
  <c r="L277" i="3" s="1"/>
  <c r="K248" i="3"/>
  <c r="J248" i="3"/>
  <c r="I248" i="3"/>
  <c r="H248" i="3"/>
  <c r="H277" i="3" s="1"/>
  <c r="G248" i="3"/>
  <c r="F248" i="3"/>
  <c r="E248" i="3"/>
  <c r="BU248" i="3" s="1"/>
  <c r="BU277" i="3" s="1"/>
  <c r="BX247" i="3"/>
  <c r="CA246" i="3"/>
  <c r="BZ246" i="3"/>
  <c r="BX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BS246" i="3" s="1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L246" i="3" s="1"/>
  <c r="E246" i="3"/>
  <c r="BU246" i="3" s="1"/>
  <c r="BY246" i="3" s="1"/>
  <c r="CA245" i="3"/>
  <c r="BZ245" i="3"/>
  <c r="BX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BS245" i="3" s="1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L245" i="3" s="1"/>
  <c r="E245" i="3"/>
  <c r="BU245" i="3" s="1"/>
  <c r="CA244" i="3"/>
  <c r="BZ244" i="3"/>
  <c r="BX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BS244" i="3" s="1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L244" i="3" s="1"/>
  <c r="E244" i="3"/>
  <c r="BU244" i="3" s="1"/>
  <c r="CA243" i="3"/>
  <c r="BZ243" i="3"/>
  <c r="BX243" i="3"/>
  <c r="BR243" i="3"/>
  <c r="BR247" i="3" s="1"/>
  <c r="BQ243" i="3"/>
  <c r="BP243" i="3"/>
  <c r="BP247" i="3" s="1"/>
  <c r="BO243" i="3"/>
  <c r="BN243" i="3"/>
  <c r="BM243" i="3"/>
  <c r="BL243" i="3"/>
  <c r="BL247" i="3" s="1"/>
  <c r="BK243" i="3"/>
  <c r="BJ243" i="3"/>
  <c r="BJ247" i="3" s="1"/>
  <c r="BI243" i="3"/>
  <c r="BH243" i="3"/>
  <c r="BH247" i="3" s="1"/>
  <c r="BG243" i="3"/>
  <c r="BF243" i="3"/>
  <c r="BF247" i="3" s="1"/>
  <c r="BE243" i="3"/>
  <c r="BD243" i="3"/>
  <c r="BD247" i="3" s="1"/>
  <c r="BC243" i="3"/>
  <c r="BB243" i="3"/>
  <c r="BB247" i="3" s="1"/>
  <c r="BA243" i="3"/>
  <c r="AZ243" i="3"/>
  <c r="AZ247" i="3" s="1"/>
  <c r="AY243" i="3"/>
  <c r="AX243" i="3"/>
  <c r="AX247" i="3" s="1"/>
  <c r="AW243" i="3"/>
  <c r="AV243" i="3"/>
  <c r="AV247" i="3" s="1"/>
  <c r="AU243" i="3"/>
  <c r="AT243" i="3"/>
  <c r="AT247" i="3" s="1"/>
  <c r="AS243" i="3"/>
  <c r="AR243" i="3"/>
  <c r="AR247" i="3" s="1"/>
  <c r="AQ243" i="3"/>
  <c r="AP243" i="3"/>
  <c r="AP247" i="3" s="1"/>
  <c r="AO243" i="3"/>
  <c r="AN243" i="3"/>
  <c r="AN247" i="3" s="1"/>
  <c r="AM243" i="3"/>
  <c r="AK243" i="3"/>
  <c r="AK247" i="3" s="1"/>
  <c r="AJ243" i="3"/>
  <c r="AJ247" i="3" s="1"/>
  <c r="AI243" i="3"/>
  <c r="AH243" i="3"/>
  <c r="AH247" i="3" s="1"/>
  <c r="AG243" i="3"/>
  <c r="AG247" i="3" s="1"/>
  <c r="AF243" i="3"/>
  <c r="AF247" i="3" s="1"/>
  <c r="AE243" i="3"/>
  <c r="AD243" i="3"/>
  <c r="AD247" i="3" s="1"/>
  <c r="AC243" i="3"/>
  <c r="AC247" i="3" s="1"/>
  <c r="AB243" i="3"/>
  <c r="AB247" i="3" s="1"/>
  <c r="AA243" i="3"/>
  <c r="Z243" i="3"/>
  <c r="Z247" i="3" s="1"/>
  <c r="Y243" i="3"/>
  <c r="Y247" i="3" s="1"/>
  <c r="X243" i="3"/>
  <c r="X247" i="3" s="1"/>
  <c r="W243" i="3"/>
  <c r="W247" i="3" s="1"/>
  <c r="V243" i="3"/>
  <c r="V247" i="3" s="1"/>
  <c r="U243" i="3"/>
  <c r="U247" i="3" s="1"/>
  <c r="T243" i="3"/>
  <c r="T247" i="3" s="1"/>
  <c r="S243" i="3"/>
  <c r="S247" i="3" s="1"/>
  <c r="R243" i="3"/>
  <c r="R247" i="3" s="1"/>
  <c r="Q243" i="3"/>
  <c r="Q247" i="3" s="1"/>
  <c r="P243" i="3"/>
  <c r="P247" i="3" s="1"/>
  <c r="O243" i="3"/>
  <c r="O247" i="3" s="1"/>
  <c r="N243" i="3"/>
  <c r="N247" i="3" s="1"/>
  <c r="M243" i="3"/>
  <c r="M247" i="3" s="1"/>
  <c r="L243" i="3"/>
  <c r="L247" i="3" s="1"/>
  <c r="K243" i="3"/>
  <c r="K247" i="3" s="1"/>
  <c r="J243" i="3"/>
  <c r="J247" i="3" s="1"/>
  <c r="I243" i="3"/>
  <c r="I247" i="3" s="1"/>
  <c r="H243" i="3"/>
  <c r="H247" i="3" s="1"/>
  <c r="G243" i="3"/>
  <c r="G247" i="3" s="1"/>
  <c r="F243" i="3"/>
  <c r="F247" i="3" s="1"/>
  <c r="AL247" i="3" s="1"/>
  <c r="E243" i="3"/>
  <c r="BX242" i="3"/>
  <c r="CA241" i="3"/>
  <c r="BZ241" i="3"/>
  <c r="BX241" i="3"/>
  <c r="BY241" i="3" s="1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AP241" i="3" s="1"/>
  <c r="I241" i="3"/>
  <c r="AO241" i="3" s="1"/>
  <c r="H241" i="3"/>
  <c r="AN241" i="3" s="1"/>
  <c r="G241" i="3"/>
  <c r="F241" i="3"/>
  <c r="AL241" i="3" s="1"/>
  <c r="E241" i="3"/>
  <c r="BU241" i="3" s="1"/>
  <c r="CA240" i="3"/>
  <c r="CA242" i="3" s="1"/>
  <c r="BZ240" i="3"/>
  <c r="BX240" i="3"/>
  <c r="BY240" i="3" s="1"/>
  <c r="BR240" i="3"/>
  <c r="BR242" i="3" s="1"/>
  <c r="BQ240" i="3"/>
  <c r="BQ242" i="3" s="1"/>
  <c r="BP240" i="3"/>
  <c r="BO240" i="3"/>
  <c r="BO242" i="3" s="1"/>
  <c r="BN240" i="3"/>
  <c r="BN242" i="3" s="1"/>
  <c r="BM240" i="3"/>
  <c r="BM242" i="3" s="1"/>
  <c r="BL240" i="3"/>
  <c r="BK240" i="3"/>
  <c r="BK242" i="3" s="1"/>
  <c r="BJ240" i="3"/>
  <c r="BJ242" i="3" s="1"/>
  <c r="BI240" i="3"/>
  <c r="BI242" i="3" s="1"/>
  <c r="BH240" i="3"/>
  <c r="BG240" i="3"/>
  <c r="BG242" i="3" s="1"/>
  <c r="BF240" i="3"/>
  <c r="BF242" i="3" s="1"/>
  <c r="BE240" i="3"/>
  <c r="BE242" i="3" s="1"/>
  <c r="BD240" i="3"/>
  <c r="BC240" i="3"/>
  <c r="BC242" i="3" s="1"/>
  <c r="BB240" i="3"/>
  <c r="BB242" i="3" s="1"/>
  <c r="BA240" i="3"/>
  <c r="BA242" i="3" s="1"/>
  <c r="AZ240" i="3"/>
  <c r="AY240" i="3"/>
  <c r="AY242" i="3" s="1"/>
  <c r="AX240" i="3"/>
  <c r="AX242" i="3" s="1"/>
  <c r="AW240" i="3"/>
  <c r="AW242" i="3" s="1"/>
  <c r="AV240" i="3"/>
  <c r="AU240" i="3"/>
  <c r="AU242" i="3" s="1"/>
  <c r="AT240" i="3"/>
  <c r="AT242" i="3" s="1"/>
  <c r="AS240" i="3"/>
  <c r="AS242" i="3" s="1"/>
  <c r="AR240" i="3"/>
  <c r="AQ240" i="3"/>
  <c r="AQ242" i="3" s="1"/>
  <c r="AK240" i="3"/>
  <c r="AK242" i="3" s="1"/>
  <c r="AJ240" i="3"/>
  <c r="AJ242" i="3" s="1"/>
  <c r="AI240" i="3"/>
  <c r="AI242" i="3" s="1"/>
  <c r="AH240" i="3"/>
  <c r="AH242" i="3" s="1"/>
  <c r="AG240" i="3"/>
  <c r="AG242" i="3" s="1"/>
  <c r="AF240" i="3"/>
  <c r="AF242" i="3" s="1"/>
  <c r="AE240" i="3"/>
  <c r="AE242" i="3" s="1"/>
  <c r="AD240" i="3"/>
  <c r="AD242" i="3" s="1"/>
  <c r="AC240" i="3"/>
  <c r="AC242" i="3" s="1"/>
  <c r="AB240" i="3"/>
  <c r="AB242" i="3" s="1"/>
  <c r="AA240" i="3"/>
  <c r="AA242" i="3" s="1"/>
  <c r="Z240" i="3"/>
  <c r="Z242" i="3" s="1"/>
  <c r="Y240" i="3"/>
  <c r="Y242" i="3" s="1"/>
  <c r="X240" i="3"/>
  <c r="X242" i="3" s="1"/>
  <c r="W240" i="3"/>
  <c r="W242" i="3" s="1"/>
  <c r="V240" i="3"/>
  <c r="V242" i="3" s="1"/>
  <c r="U240" i="3"/>
  <c r="U242" i="3" s="1"/>
  <c r="T240" i="3"/>
  <c r="T242" i="3" s="1"/>
  <c r="S240" i="3"/>
  <c r="S242" i="3" s="1"/>
  <c r="R240" i="3"/>
  <c r="R242" i="3" s="1"/>
  <c r="Q240" i="3"/>
  <c r="Q242" i="3" s="1"/>
  <c r="P240" i="3"/>
  <c r="P242" i="3" s="1"/>
  <c r="O240" i="3"/>
  <c r="O242" i="3" s="1"/>
  <c r="N240" i="3"/>
  <c r="N242" i="3" s="1"/>
  <c r="M240" i="3"/>
  <c r="M242" i="3" s="1"/>
  <c r="L240" i="3"/>
  <c r="L242" i="3" s="1"/>
  <c r="K240" i="3"/>
  <c r="K242" i="3" s="1"/>
  <c r="J240" i="3"/>
  <c r="J242" i="3" s="1"/>
  <c r="AP242" i="3" s="1"/>
  <c r="I240" i="3"/>
  <c r="I242" i="3" s="1"/>
  <c r="AO242" i="3" s="1"/>
  <c r="H240" i="3"/>
  <c r="H242" i="3" s="1"/>
  <c r="AN242" i="3" s="1"/>
  <c r="G240" i="3"/>
  <c r="G242" i="3" s="1"/>
  <c r="F240" i="3"/>
  <c r="F242" i="3" s="1"/>
  <c r="AL242" i="3" s="1"/>
  <c r="E240" i="3"/>
  <c r="E242" i="3" s="1"/>
  <c r="BX239" i="3"/>
  <c r="CA238" i="3"/>
  <c r="BZ238" i="3"/>
  <c r="BX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AP238" i="3" s="1"/>
  <c r="I238" i="3"/>
  <c r="AO238" i="3" s="1"/>
  <c r="H238" i="3"/>
  <c r="AN238" i="3" s="1"/>
  <c r="AM238" i="3" s="1"/>
  <c r="BS238" i="3" s="1"/>
  <c r="G238" i="3"/>
  <c r="F238" i="3"/>
  <c r="AL238" i="3" s="1"/>
  <c r="E238" i="3"/>
  <c r="BU238" i="3" s="1"/>
  <c r="CA237" i="3"/>
  <c r="BZ237" i="3"/>
  <c r="BX237" i="3"/>
  <c r="BY237" i="3" s="1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AP237" i="3" s="1"/>
  <c r="I237" i="3"/>
  <c r="AO237" i="3" s="1"/>
  <c r="H237" i="3"/>
  <c r="AN237" i="3" s="1"/>
  <c r="G237" i="3"/>
  <c r="F237" i="3"/>
  <c r="AL237" i="3" s="1"/>
  <c r="E237" i="3"/>
  <c r="BU237" i="3" s="1"/>
  <c r="CA236" i="3"/>
  <c r="BZ236" i="3"/>
  <c r="BX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AP236" i="3" s="1"/>
  <c r="I236" i="3"/>
  <c r="AO236" i="3" s="1"/>
  <c r="H236" i="3"/>
  <c r="AN236" i="3" s="1"/>
  <c r="G236" i="3"/>
  <c r="F236" i="3"/>
  <c r="AL236" i="3" s="1"/>
  <c r="E236" i="3"/>
  <c r="BU236" i="3" s="1"/>
  <c r="CA235" i="3"/>
  <c r="BZ235" i="3"/>
  <c r="BX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AP235" i="3" s="1"/>
  <c r="I235" i="3"/>
  <c r="AO235" i="3" s="1"/>
  <c r="H235" i="3"/>
  <c r="AN235" i="3" s="1"/>
  <c r="G235" i="3"/>
  <c r="F235" i="3"/>
  <c r="AL235" i="3" s="1"/>
  <c r="E235" i="3"/>
  <c r="BU235" i="3" s="1"/>
  <c r="CA234" i="3"/>
  <c r="BZ234" i="3"/>
  <c r="BX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AP234" i="3" s="1"/>
  <c r="I234" i="3"/>
  <c r="AO234" i="3" s="1"/>
  <c r="H234" i="3"/>
  <c r="AN234" i="3" s="1"/>
  <c r="G234" i="3"/>
  <c r="F234" i="3"/>
  <c r="AL234" i="3" s="1"/>
  <c r="E234" i="3"/>
  <c r="BU234" i="3" s="1"/>
  <c r="CA233" i="3"/>
  <c r="BZ233" i="3"/>
  <c r="BX233" i="3"/>
  <c r="BY233" i="3" s="1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AP233" i="3" s="1"/>
  <c r="I233" i="3"/>
  <c r="AO233" i="3" s="1"/>
  <c r="H233" i="3"/>
  <c r="AN233" i="3" s="1"/>
  <c r="G233" i="3"/>
  <c r="F233" i="3"/>
  <c r="AL233" i="3" s="1"/>
  <c r="E233" i="3"/>
  <c r="BU233" i="3" s="1"/>
  <c r="CA232" i="3"/>
  <c r="BZ232" i="3"/>
  <c r="BX232" i="3"/>
  <c r="BY232" i="3" s="1"/>
  <c r="BR232" i="3"/>
  <c r="BR239" i="3" s="1"/>
  <c r="BQ232" i="3"/>
  <c r="BQ239" i="3" s="1"/>
  <c r="BP232" i="3"/>
  <c r="BP239" i="3" s="1"/>
  <c r="BO232" i="3"/>
  <c r="BO239" i="3" s="1"/>
  <c r="BN232" i="3"/>
  <c r="BN239" i="3" s="1"/>
  <c r="BM232" i="3"/>
  <c r="BM239" i="3" s="1"/>
  <c r="BL232" i="3"/>
  <c r="BL239" i="3" s="1"/>
  <c r="BK232" i="3"/>
  <c r="BK239" i="3" s="1"/>
  <c r="BJ232" i="3"/>
  <c r="BJ239" i="3" s="1"/>
  <c r="BI232" i="3"/>
  <c r="BI239" i="3" s="1"/>
  <c r="BH232" i="3"/>
  <c r="BH239" i="3" s="1"/>
  <c r="BG232" i="3"/>
  <c r="BG239" i="3" s="1"/>
  <c r="BF232" i="3"/>
  <c r="BF239" i="3" s="1"/>
  <c r="BE232" i="3"/>
  <c r="BE239" i="3" s="1"/>
  <c r="BD232" i="3"/>
  <c r="BD239" i="3" s="1"/>
  <c r="BC232" i="3"/>
  <c r="BC239" i="3" s="1"/>
  <c r="BB232" i="3"/>
  <c r="BB239" i="3" s="1"/>
  <c r="BA232" i="3"/>
  <c r="BA239" i="3" s="1"/>
  <c r="AZ232" i="3"/>
  <c r="AZ239" i="3" s="1"/>
  <c r="AY232" i="3"/>
  <c r="AY239" i="3" s="1"/>
  <c r="AX232" i="3"/>
  <c r="AX239" i="3" s="1"/>
  <c r="AW232" i="3"/>
  <c r="AW239" i="3" s="1"/>
  <c r="AV232" i="3"/>
  <c r="AV239" i="3" s="1"/>
  <c r="AU232" i="3"/>
  <c r="AU239" i="3" s="1"/>
  <c r="AT232" i="3"/>
  <c r="AT239" i="3" s="1"/>
  <c r="AS232" i="3"/>
  <c r="AS239" i="3" s="1"/>
  <c r="AR232" i="3"/>
  <c r="AR239" i="3" s="1"/>
  <c r="AQ232" i="3"/>
  <c r="AQ239" i="3" s="1"/>
  <c r="AK232" i="3"/>
  <c r="AK239" i="3" s="1"/>
  <c r="AJ232" i="3"/>
  <c r="AJ239" i="3" s="1"/>
  <c r="AI232" i="3"/>
  <c r="AI239" i="3" s="1"/>
  <c r="AH232" i="3"/>
  <c r="AH239" i="3" s="1"/>
  <c r="AG232" i="3"/>
  <c r="AG239" i="3" s="1"/>
  <c r="AF232" i="3"/>
  <c r="AF239" i="3" s="1"/>
  <c r="AE232" i="3"/>
  <c r="AE239" i="3" s="1"/>
  <c r="AD232" i="3"/>
  <c r="AD239" i="3" s="1"/>
  <c r="AC232" i="3"/>
  <c r="AC239" i="3" s="1"/>
  <c r="AB232" i="3"/>
  <c r="AB239" i="3" s="1"/>
  <c r="AA232" i="3"/>
  <c r="AA239" i="3" s="1"/>
  <c r="Z232" i="3"/>
  <c r="Z239" i="3" s="1"/>
  <c r="Y232" i="3"/>
  <c r="Y239" i="3" s="1"/>
  <c r="X232" i="3"/>
  <c r="X239" i="3" s="1"/>
  <c r="W232" i="3"/>
  <c r="W239" i="3" s="1"/>
  <c r="V232" i="3"/>
  <c r="V239" i="3" s="1"/>
  <c r="U232" i="3"/>
  <c r="U239" i="3" s="1"/>
  <c r="T232" i="3"/>
  <c r="T239" i="3" s="1"/>
  <c r="S232" i="3"/>
  <c r="S239" i="3" s="1"/>
  <c r="R232" i="3"/>
  <c r="R239" i="3" s="1"/>
  <c r="Q232" i="3"/>
  <c r="Q239" i="3" s="1"/>
  <c r="P232" i="3"/>
  <c r="P239" i="3" s="1"/>
  <c r="O232" i="3"/>
  <c r="O239" i="3" s="1"/>
  <c r="N232" i="3"/>
  <c r="N239" i="3" s="1"/>
  <c r="M232" i="3"/>
  <c r="L232" i="3"/>
  <c r="L239" i="3" s="1"/>
  <c r="K232" i="3"/>
  <c r="K239" i="3" s="1"/>
  <c r="J232" i="3"/>
  <c r="J239" i="3" s="1"/>
  <c r="AP239" i="3" s="1"/>
  <c r="I232" i="3"/>
  <c r="AO232" i="3" s="1"/>
  <c r="H232" i="3"/>
  <c r="H239" i="3" s="1"/>
  <c r="AN239" i="3" s="1"/>
  <c r="G232" i="3"/>
  <c r="G239" i="3" s="1"/>
  <c r="F232" i="3"/>
  <c r="F239" i="3" s="1"/>
  <c r="AL239" i="3" s="1"/>
  <c r="E232" i="3"/>
  <c r="BU232" i="3" s="1"/>
  <c r="BU239" i="3" s="1"/>
  <c r="BX231" i="3"/>
  <c r="CA230" i="3"/>
  <c r="BZ230" i="3"/>
  <c r="BX230" i="3"/>
  <c r="BY230" i="3" s="1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AP230" i="3" s="1"/>
  <c r="I230" i="3"/>
  <c r="AO230" i="3" s="1"/>
  <c r="H230" i="3"/>
  <c r="AN230" i="3" s="1"/>
  <c r="AM230" i="3" s="1"/>
  <c r="BS230" i="3" s="1"/>
  <c r="G230" i="3"/>
  <c r="F230" i="3"/>
  <c r="AL230" i="3" s="1"/>
  <c r="E230" i="3"/>
  <c r="BU230" i="3" s="1"/>
  <c r="CA229" i="3"/>
  <c r="BZ229" i="3"/>
  <c r="BX229" i="3"/>
  <c r="BY229" i="3" s="1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AP229" i="3" s="1"/>
  <c r="I229" i="3"/>
  <c r="AO229" i="3" s="1"/>
  <c r="H229" i="3"/>
  <c r="AN229" i="3" s="1"/>
  <c r="AM229" i="3" s="1"/>
  <c r="BS229" i="3" s="1"/>
  <c r="G229" i="3"/>
  <c r="F229" i="3"/>
  <c r="AL229" i="3" s="1"/>
  <c r="E229" i="3"/>
  <c r="BU229" i="3" s="1"/>
  <c r="CA228" i="3"/>
  <c r="BZ228" i="3"/>
  <c r="BX228" i="3"/>
  <c r="BY228" i="3" s="1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AP228" i="3" s="1"/>
  <c r="I228" i="3"/>
  <c r="AO228" i="3" s="1"/>
  <c r="H228" i="3"/>
  <c r="AN228" i="3" s="1"/>
  <c r="G228" i="3"/>
  <c r="F228" i="3"/>
  <c r="AL228" i="3" s="1"/>
  <c r="E228" i="3"/>
  <c r="BU228" i="3" s="1"/>
  <c r="CA227" i="3"/>
  <c r="BZ227" i="3"/>
  <c r="CB227" i="3" s="1"/>
  <c r="BX227" i="3"/>
  <c r="BY227" i="3" s="1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AP227" i="3" s="1"/>
  <c r="I227" i="3"/>
  <c r="AO227" i="3" s="1"/>
  <c r="H227" i="3"/>
  <c r="AN227" i="3" s="1"/>
  <c r="AM227" i="3" s="1"/>
  <c r="BS227" i="3" s="1"/>
  <c r="G227" i="3"/>
  <c r="F227" i="3"/>
  <c r="AL227" i="3" s="1"/>
  <c r="E227" i="3"/>
  <c r="BU227" i="3" s="1"/>
  <c r="CA226" i="3"/>
  <c r="BZ226" i="3"/>
  <c r="BX226" i="3"/>
  <c r="BY226" i="3" s="1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AP226" i="3" s="1"/>
  <c r="I226" i="3"/>
  <c r="AO226" i="3" s="1"/>
  <c r="H226" i="3"/>
  <c r="AN226" i="3" s="1"/>
  <c r="AM226" i="3" s="1"/>
  <c r="BS226" i="3" s="1"/>
  <c r="G226" i="3"/>
  <c r="F226" i="3"/>
  <c r="AL226" i="3" s="1"/>
  <c r="E226" i="3"/>
  <c r="BU226" i="3" s="1"/>
  <c r="CA225" i="3"/>
  <c r="BZ225" i="3"/>
  <c r="BX225" i="3"/>
  <c r="BY225" i="3" s="1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AP225" i="3" s="1"/>
  <c r="I225" i="3"/>
  <c r="AO225" i="3" s="1"/>
  <c r="H225" i="3"/>
  <c r="AN225" i="3" s="1"/>
  <c r="G225" i="3"/>
  <c r="F225" i="3"/>
  <c r="AL225" i="3" s="1"/>
  <c r="E225" i="3"/>
  <c r="BU225" i="3" s="1"/>
  <c r="CA224" i="3"/>
  <c r="BZ224" i="3"/>
  <c r="BX224" i="3"/>
  <c r="BY224" i="3" s="1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AP224" i="3" s="1"/>
  <c r="I224" i="3"/>
  <c r="AO224" i="3" s="1"/>
  <c r="H224" i="3"/>
  <c r="AN224" i="3" s="1"/>
  <c r="G224" i="3"/>
  <c r="F224" i="3"/>
  <c r="AL224" i="3" s="1"/>
  <c r="E224" i="3"/>
  <c r="BU224" i="3" s="1"/>
  <c r="CA223" i="3"/>
  <c r="BZ223" i="3"/>
  <c r="BX223" i="3"/>
  <c r="BY223" i="3" s="1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AP223" i="3" s="1"/>
  <c r="I223" i="3"/>
  <c r="AO223" i="3" s="1"/>
  <c r="H223" i="3"/>
  <c r="AN223" i="3" s="1"/>
  <c r="G223" i="3"/>
  <c r="F223" i="3"/>
  <c r="AL223" i="3" s="1"/>
  <c r="E223" i="3"/>
  <c r="BU223" i="3" s="1"/>
  <c r="CA222" i="3"/>
  <c r="BZ222" i="3"/>
  <c r="BX222" i="3"/>
  <c r="BY222" i="3" s="1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AP222" i="3" s="1"/>
  <c r="I222" i="3"/>
  <c r="AO222" i="3" s="1"/>
  <c r="H222" i="3"/>
  <c r="AN222" i="3" s="1"/>
  <c r="AM222" i="3" s="1"/>
  <c r="BS222" i="3" s="1"/>
  <c r="G222" i="3"/>
  <c r="F222" i="3"/>
  <c r="AL222" i="3" s="1"/>
  <c r="E222" i="3"/>
  <c r="BU222" i="3" s="1"/>
  <c r="CA221" i="3"/>
  <c r="BZ221" i="3"/>
  <c r="BX221" i="3"/>
  <c r="BY221" i="3" s="1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AP221" i="3" s="1"/>
  <c r="I221" i="3"/>
  <c r="AO221" i="3" s="1"/>
  <c r="H221" i="3"/>
  <c r="AN221" i="3" s="1"/>
  <c r="AM221" i="3" s="1"/>
  <c r="BS221" i="3" s="1"/>
  <c r="G221" i="3"/>
  <c r="F221" i="3"/>
  <c r="AL221" i="3" s="1"/>
  <c r="E221" i="3"/>
  <c r="BU221" i="3" s="1"/>
  <c r="CA220" i="3"/>
  <c r="BZ220" i="3"/>
  <c r="BX220" i="3"/>
  <c r="BY220" i="3" s="1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AP220" i="3" s="1"/>
  <c r="I220" i="3"/>
  <c r="AO220" i="3" s="1"/>
  <c r="H220" i="3"/>
  <c r="AN220" i="3" s="1"/>
  <c r="G220" i="3"/>
  <c r="F220" i="3"/>
  <c r="AL220" i="3" s="1"/>
  <c r="E220" i="3"/>
  <c r="BU220" i="3" s="1"/>
  <c r="CA219" i="3"/>
  <c r="BZ219" i="3"/>
  <c r="BX219" i="3"/>
  <c r="BY219" i="3" s="1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AP219" i="3" s="1"/>
  <c r="I219" i="3"/>
  <c r="AO219" i="3" s="1"/>
  <c r="H219" i="3"/>
  <c r="AN219" i="3" s="1"/>
  <c r="G219" i="3"/>
  <c r="F219" i="3"/>
  <c r="AL219" i="3" s="1"/>
  <c r="E219" i="3"/>
  <c r="BU219" i="3" s="1"/>
  <c r="CA218" i="3"/>
  <c r="BZ218" i="3"/>
  <c r="BX218" i="3"/>
  <c r="BY218" i="3" s="1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AP218" i="3" s="1"/>
  <c r="I218" i="3"/>
  <c r="AO218" i="3" s="1"/>
  <c r="H218" i="3"/>
  <c r="AN218" i="3" s="1"/>
  <c r="G218" i="3"/>
  <c r="F218" i="3"/>
  <c r="AL218" i="3" s="1"/>
  <c r="E218" i="3"/>
  <c r="BU218" i="3" s="1"/>
  <c r="CA217" i="3"/>
  <c r="BZ217" i="3"/>
  <c r="BX217" i="3"/>
  <c r="BY217" i="3" s="1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AP217" i="3" s="1"/>
  <c r="I217" i="3"/>
  <c r="AO217" i="3" s="1"/>
  <c r="H217" i="3"/>
  <c r="AN217" i="3" s="1"/>
  <c r="AM217" i="3" s="1"/>
  <c r="BS217" i="3" s="1"/>
  <c r="G217" i="3"/>
  <c r="F217" i="3"/>
  <c r="AL217" i="3" s="1"/>
  <c r="E217" i="3"/>
  <c r="BU217" i="3" s="1"/>
  <c r="CA216" i="3"/>
  <c r="BZ216" i="3"/>
  <c r="BX216" i="3"/>
  <c r="BY216" i="3" s="1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AP216" i="3" s="1"/>
  <c r="I216" i="3"/>
  <c r="AO216" i="3" s="1"/>
  <c r="H216" i="3"/>
  <c r="AN216" i="3" s="1"/>
  <c r="AM216" i="3" s="1"/>
  <c r="BS216" i="3" s="1"/>
  <c r="G216" i="3"/>
  <c r="F216" i="3"/>
  <c r="AL216" i="3" s="1"/>
  <c r="E216" i="3"/>
  <c r="BU216" i="3" s="1"/>
  <c r="CA215" i="3"/>
  <c r="BZ215" i="3"/>
  <c r="CB215" i="3" s="1"/>
  <c r="BX215" i="3"/>
  <c r="BY215" i="3" s="1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P215" i="3" s="1"/>
  <c r="I215" i="3"/>
  <c r="AO215" i="3" s="1"/>
  <c r="H215" i="3"/>
  <c r="AN215" i="3" s="1"/>
  <c r="G215" i="3"/>
  <c r="F215" i="3"/>
  <c r="AL215" i="3" s="1"/>
  <c r="E215" i="3"/>
  <c r="BU215" i="3" s="1"/>
  <c r="CA214" i="3"/>
  <c r="BZ214" i="3"/>
  <c r="BX214" i="3"/>
  <c r="BY214" i="3" s="1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P214" i="3" s="1"/>
  <c r="I214" i="3"/>
  <c r="AO214" i="3" s="1"/>
  <c r="H214" i="3"/>
  <c r="AN214" i="3" s="1"/>
  <c r="G214" i="3"/>
  <c r="F214" i="3"/>
  <c r="AL214" i="3" s="1"/>
  <c r="E214" i="3"/>
  <c r="BU214" i="3" s="1"/>
  <c r="CA213" i="3"/>
  <c r="BZ213" i="3"/>
  <c r="CB213" i="3" s="1"/>
  <c r="BX213" i="3"/>
  <c r="BY213" i="3" s="1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P213" i="3" s="1"/>
  <c r="I213" i="3"/>
  <c r="AO213" i="3" s="1"/>
  <c r="H213" i="3"/>
  <c r="AN213" i="3" s="1"/>
  <c r="G213" i="3"/>
  <c r="F213" i="3"/>
  <c r="AL213" i="3" s="1"/>
  <c r="E213" i="3"/>
  <c r="BU213" i="3" s="1"/>
  <c r="CA212" i="3"/>
  <c r="CC212" i="3" s="1"/>
  <c r="BZ212" i="3"/>
  <c r="CB212" i="3" s="1"/>
  <c r="BX212" i="3"/>
  <c r="BY212" i="3" s="1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P212" i="3" s="1"/>
  <c r="I212" i="3"/>
  <c r="AO212" i="3" s="1"/>
  <c r="H212" i="3"/>
  <c r="AN212" i="3" s="1"/>
  <c r="G212" i="3"/>
  <c r="F212" i="3"/>
  <c r="AL212" i="3" s="1"/>
  <c r="E212" i="3"/>
  <c r="BU212" i="3" s="1"/>
  <c r="CA211" i="3"/>
  <c r="BZ211" i="3"/>
  <c r="BX211" i="3"/>
  <c r="BY211" i="3" s="1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P211" i="3" s="1"/>
  <c r="I211" i="3"/>
  <c r="AO211" i="3" s="1"/>
  <c r="H211" i="3"/>
  <c r="AN211" i="3" s="1"/>
  <c r="G211" i="3"/>
  <c r="F211" i="3"/>
  <c r="AL211" i="3" s="1"/>
  <c r="E211" i="3"/>
  <c r="BU211" i="3" s="1"/>
  <c r="CA210" i="3"/>
  <c r="BZ210" i="3"/>
  <c r="BX210" i="3"/>
  <c r="BY210" i="3" s="1"/>
  <c r="BR210" i="3"/>
  <c r="BQ210" i="3"/>
  <c r="BQ231" i="3" s="1"/>
  <c r="BP210" i="3"/>
  <c r="BO210" i="3"/>
  <c r="BN210" i="3"/>
  <c r="BM210" i="3"/>
  <c r="BM231" i="3" s="1"/>
  <c r="BL210" i="3"/>
  <c r="BK210" i="3"/>
  <c r="BJ210" i="3"/>
  <c r="BI210" i="3"/>
  <c r="BI231" i="3" s="1"/>
  <c r="BH210" i="3"/>
  <c r="BG210" i="3"/>
  <c r="BF210" i="3"/>
  <c r="BE210" i="3"/>
  <c r="BE231" i="3" s="1"/>
  <c r="BD210" i="3"/>
  <c r="BC210" i="3"/>
  <c r="BB210" i="3"/>
  <c r="BA210" i="3"/>
  <c r="BA231" i="3" s="1"/>
  <c r="AZ210" i="3"/>
  <c r="AY210" i="3"/>
  <c r="AX210" i="3"/>
  <c r="AW210" i="3"/>
  <c r="AW231" i="3" s="1"/>
  <c r="AV210" i="3"/>
  <c r="AU210" i="3"/>
  <c r="AT210" i="3"/>
  <c r="AS210" i="3"/>
  <c r="AS231" i="3" s="1"/>
  <c r="AR210" i="3"/>
  <c r="AQ210" i="3"/>
  <c r="AK210" i="3"/>
  <c r="AK231" i="3" s="1"/>
  <c r="AJ210" i="3"/>
  <c r="AJ231" i="3" s="1"/>
  <c r="AI210" i="3"/>
  <c r="AH210" i="3"/>
  <c r="AG210" i="3"/>
  <c r="AG231" i="3" s="1"/>
  <c r="AF210" i="3"/>
  <c r="AF231" i="3" s="1"/>
  <c r="AE210" i="3"/>
  <c r="AD210" i="3"/>
  <c r="AC210" i="3"/>
  <c r="AC231" i="3" s="1"/>
  <c r="AB210" i="3"/>
  <c r="AB231" i="3" s="1"/>
  <c r="AA210" i="3"/>
  <c r="Z210" i="3"/>
  <c r="Y210" i="3"/>
  <c r="Y231" i="3" s="1"/>
  <c r="X210" i="3"/>
  <c r="X231" i="3" s="1"/>
  <c r="W210" i="3"/>
  <c r="V210" i="3"/>
  <c r="U210" i="3"/>
  <c r="U231" i="3" s="1"/>
  <c r="T210" i="3"/>
  <c r="T231" i="3" s="1"/>
  <c r="S210" i="3"/>
  <c r="R210" i="3"/>
  <c r="Q210" i="3"/>
  <c r="Q231" i="3" s="1"/>
  <c r="P210" i="3"/>
  <c r="P231" i="3" s="1"/>
  <c r="O210" i="3"/>
  <c r="N210" i="3"/>
  <c r="M210" i="3"/>
  <c r="M231" i="3" s="1"/>
  <c r="L210" i="3"/>
  <c r="L231" i="3" s="1"/>
  <c r="K210" i="3"/>
  <c r="J210" i="3"/>
  <c r="I210" i="3"/>
  <c r="I231" i="3" s="1"/>
  <c r="AO231" i="3" s="1"/>
  <c r="H210" i="3"/>
  <c r="H231" i="3" s="1"/>
  <c r="AN231" i="3" s="1"/>
  <c r="G210" i="3"/>
  <c r="F210" i="3"/>
  <c r="E210" i="3"/>
  <c r="BX209" i="3"/>
  <c r="CA208" i="3"/>
  <c r="BZ208" i="3"/>
  <c r="BX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P208" i="3" s="1"/>
  <c r="I208" i="3"/>
  <c r="AO208" i="3" s="1"/>
  <c r="H208" i="3"/>
  <c r="AN208" i="3" s="1"/>
  <c r="AM208" i="3" s="1"/>
  <c r="BS208" i="3" s="1"/>
  <c r="G208" i="3"/>
  <c r="F208" i="3"/>
  <c r="AL208" i="3" s="1"/>
  <c r="E208" i="3"/>
  <c r="BU208" i="3" s="1"/>
  <c r="CA207" i="3"/>
  <c r="BZ207" i="3"/>
  <c r="BX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P207" i="3" s="1"/>
  <c r="I207" i="3"/>
  <c r="AO207" i="3" s="1"/>
  <c r="H207" i="3"/>
  <c r="AN207" i="3" s="1"/>
  <c r="AM207" i="3" s="1"/>
  <c r="BS207" i="3" s="1"/>
  <c r="G207" i="3"/>
  <c r="F207" i="3"/>
  <c r="AL207" i="3" s="1"/>
  <c r="E207" i="3"/>
  <c r="BU207" i="3" s="1"/>
  <c r="CA206" i="3"/>
  <c r="BZ206" i="3"/>
  <c r="BX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P206" i="3" s="1"/>
  <c r="I206" i="3"/>
  <c r="AO206" i="3" s="1"/>
  <c r="H206" i="3"/>
  <c r="AN206" i="3" s="1"/>
  <c r="AM206" i="3" s="1"/>
  <c r="BS206" i="3" s="1"/>
  <c r="G206" i="3"/>
  <c r="F206" i="3"/>
  <c r="AL206" i="3" s="1"/>
  <c r="E206" i="3"/>
  <c r="BU206" i="3" s="1"/>
  <c r="CA205" i="3"/>
  <c r="BZ205" i="3"/>
  <c r="BX205" i="3"/>
  <c r="BY205" i="3" s="1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P205" i="3" s="1"/>
  <c r="I205" i="3"/>
  <c r="AO205" i="3" s="1"/>
  <c r="H205" i="3"/>
  <c r="AN205" i="3" s="1"/>
  <c r="G205" i="3"/>
  <c r="F205" i="3"/>
  <c r="AL205" i="3" s="1"/>
  <c r="E205" i="3"/>
  <c r="BU205" i="3" s="1"/>
  <c r="CA204" i="3"/>
  <c r="BZ204" i="3"/>
  <c r="BX204" i="3"/>
  <c r="BY204" i="3" s="1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P204" i="3" s="1"/>
  <c r="I204" i="3"/>
  <c r="AO204" i="3" s="1"/>
  <c r="H204" i="3"/>
  <c r="AN204" i="3" s="1"/>
  <c r="G204" i="3"/>
  <c r="F204" i="3"/>
  <c r="AL204" i="3" s="1"/>
  <c r="E204" i="3"/>
  <c r="BU204" i="3" s="1"/>
  <c r="CA203" i="3"/>
  <c r="BZ203" i="3"/>
  <c r="BX203" i="3"/>
  <c r="BY203" i="3" s="1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P203" i="3" s="1"/>
  <c r="I203" i="3"/>
  <c r="AO203" i="3" s="1"/>
  <c r="H203" i="3"/>
  <c r="AN203" i="3" s="1"/>
  <c r="G203" i="3"/>
  <c r="F203" i="3"/>
  <c r="AL203" i="3" s="1"/>
  <c r="E203" i="3"/>
  <c r="BU203" i="3" s="1"/>
  <c r="CA202" i="3"/>
  <c r="BZ202" i="3"/>
  <c r="BX202" i="3"/>
  <c r="BY202" i="3" s="1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P202" i="3" s="1"/>
  <c r="I202" i="3"/>
  <c r="AO202" i="3" s="1"/>
  <c r="H202" i="3"/>
  <c r="AN202" i="3" s="1"/>
  <c r="G202" i="3"/>
  <c r="F202" i="3"/>
  <c r="AL202" i="3" s="1"/>
  <c r="E202" i="3"/>
  <c r="BU202" i="3" s="1"/>
  <c r="CA201" i="3"/>
  <c r="CC201" i="3" s="1"/>
  <c r="BZ201" i="3"/>
  <c r="CB201" i="3" s="1"/>
  <c r="BX201" i="3"/>
  <c r="BY201" i="3" s="1"/>
  <c r="BR201" i="3"/>
  <c r="BQ201" i="3"/>
  <c r="BQ209" i="3" s="1"/>
  <c r="BP201" i="3"/>
  <c r="BP209" i="3" s="1"/>
  <c r="BO201" i="3"/>
  <c r="BO209" i="3" s="1"/>
  <c r="BN201" i="3"/>
  <c r="BM201" i="3"/>
  <c r="BM209" i="3" s="1"/>
  <c r="BL201" i="3"/>
  <c r="BL209" i="3" s="1"/>
  <c r="BK201" i="3"/>
  <c r="BK209" i="3" s="1"/>
  <c r="BJ201" i="3"/>
  <c r="BI201" i="3"/>
  <c r="BI209" i="3" s="1"/>
  <c r="BH201" i="3"/>
  <c r="BH209" i="3" s="1"/>
  <c r="BG201" i="3"/>
  <c r="BG209" i="3" s="1"/>
  <c r="BF201" i="3"/>
  <c r="BE201" i="3"/>
  <c r="BE209" i="3" s="1"/>
  <c r="BD201" i="3"/>
  <c r="BD209" i="3" s="1"/>
  <c r="BC201" i="3"/>
  <c r="BC209" i="3" s="1"/>
  <c r="BB201" i="3"/>
  <c r="BA201" i="3"/>
  <c r="BA209" i="3" s="1"/>
  <c r="AZ201" i="3"/>
  <c r="AZ209" i="3" s="1"/>
  <c r="AY201" i="3"/>
  <c r="AY209" i="3" s="1"/>
  <c r="AX201" i="3"/>
  <c r="AW201" i="3"/>
  <c r="AW209" i="3" s="1"/>
  <c r="AV201" i="3"/>
  <c r="AV209" i="3" s="1"/>
  <c r="AU201" i="3"/>
  <c r="AU209" i="3" s="1"/>
  <c r="AT201" i="3"/>
  <c r="AS201" i="3"/>
  <c r="AS209" i="3" s="1"/>
  <c r="AR201" i="3"/>
  <c r="AR209" i="3" s="1"/>
  <c r="AQ201" i="3"/>
  <c r="AQ209" i="3" s="1"/>
  <c r="AK201" i="3"/>
  <c r="AK209" i="3" s="1"/>
  <c r="AJ201" i="3"/>
  <c r="AJ209" i="3" s="1"/>
  <c r="AI201" i="3"/>
  <c r="AI209" i="3" s="1"/>
  <c r="AH201" i="3"/>
  <c r="AG201" i="3"/>
  <c r="AG209" i="3" s="1"/>
  <c r="AF201" i="3"/>
  <c r="AF209" i="3" s="1"/>
  <c r="AE201" i="3"/>
  <c r="AE209" i="3" s="1"/>
  <c r="AD201" i="3"/>
  <c r="AC201" i="3"/>
  <c r="AC209" i="3" s="1"/>
  <c r="AB201" i="3"/>
  <c r="AB209" i="3" s="1"/>
  <c r="AA201" i="3"/>
  <c r="AA209" i="3" s="1"/>
  <c r="Z201" i="3"/>
  <c r="Y201" i="3"/>
  <c r="Y209" i="3" s="1"/>
  <c r="X201" i="3"/>
  <c r="X209" i="3" s="1"/>
  <c r="W201" i="3"/>
  <c r="W209" i="3" s="1"/>
  <c r="V201" i="3"/>
  <c r="U201" i="3"/>
  <c r="U209" i="3" s="1"/>
  <c r="T201" i="3"/>
  <c r="T209" i="3" s="1"/>
  <c r="S201" i="3"/>
  <c r="S209" i="3" s="1"/>
  <c r="R201" i="3"/>
  <c r="Q201" i="3"/>
  <c r="Q209" i="3" s="1"/>
  <c r="P201" i="3"/>
  <c r="P209" i="3" s="1"/>
  <c r="O201" i="3"/>
  <c r="O209" i="3" s="1"/>
  <c r="N201" i="3"/>
  <c r="M201" i="3"/>
  <c r="M209" i="3" s="1"/>
  <c r="L201" i="3"/>
  <c r="L209" i="3" s="1"/>
  <c r="K201" i="3"/>
  <c r="K209" i="3" s="1"/>
  <c r="J201" i="3"/>
  <c r="I201" i="3"/>
  <c r="AO201" i="3" s="1"/>
  <c r="H201" i="3"/>
  <c r="AN201" i="3" s="1"/>
  <c r="G201" i="3"/>
  <c r="G209" i="3" s="1"/>
  <c r="F201" i="3"/>
  <c r="E201" i="3"/>
  <c r="BX200" i="3"/>
  <c r="CA199" i="3"/>
  <c r="BZ199" i="3"/>
  <c r="BX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AP199" i="3" s="1"/>
  <c r="I199" i="3"/>
  <c r="AO199" i="3" s="1"/>
  <c r="H199" i="3"/>
  <c r="AN199" i="3" s="1"/>
  <c r="G199" i="3"/>
  <c r="F199" i="3"/>
  <c r="AL199" i="3" s="1"/>
  <c r="E199" i="3"/>
  <c r="BU199" i="3" s="1"/>
  <c r="CA198" i="3"/>
  <c r="BZ198" i="3"/>
  <c r="BX198" i="3"/>
  <c r="BY198" i="3" s="1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P198" i="3" s="1"/>
  <c r="I198" i="3"/>
  <c r="AO198" i="3" s="1"/>
  <c r="H198" i="3"/>
  <c r="AN198" i="3" s="1"/>
  <c r="G198" i="3"/>
  <c r="F198" i="3"/>
  <c r="AL198" i="3" s="1"/>
  <c r="E198" i="3"/>
  <c r="BU198" i="3" s="1"/>
  <c r="CA197" i="3"/>
  <c r="BZ197" i="3"/>
  <c r="BX197" i="3"/>
  <c r="BY197" i="3" s="1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P197" i="3" s="1"/>
  <c r="I197" i="3"/>
  <c r="AO197" i="3" s="1"/>
  <c r="H197" i="3"/>
  <c r="AN197" i="3" s="1"/>
  <c r="G197" i="3"/>
  <c r="F197" i="3"/>
  <c r="AL197" i="3" s="1"/>
  <c r="E197" i="3"/>
  <c r="BU197" i="3" s="1"/>
  <c r="CA196" i="3"/>
  <c r="BZ196" i="3"/>
  <c r="CB196" i="3" s="1"/>
  <c r="BX196" i="3"/>
  <c r="BY196" i="3" s="1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P196" i="3" s="1"/>
  <c r="I196" i="3"/>
  <c r="AO196" i="3" s="1"/>
  <c r="H196" i="3"/>
  <c r="AN196" i="3" s="1"/>
  <c r="AM196" i="3" s="1"/>
  <c r="BS196" i="3" s="1"/>
  <c r="G196" i="3"/>
  <c r="F196" i="3"/>
  <c r="AL196" i="3" s="1"/>
  <c r="E196" i="3"/>
  <c r="BU196" i="3" s="1"/>
  <c r="CA195" i="3"/>
  <c r="BZ195" i="3"/>
  <c r="BX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P195" i="3" s="1"/>
  <c r="I195" i="3"/>
  <c r="AO195" i="3" s="1"/>
  <c r="H195" i="3"/>
  <c r="AN195" i="3" s="1"/>
  <c r="AM195" i="3" s="1"/>
  <c r="BS195" i="3" s="1"/>
  <c r="G195" i="3"/>
  <c r="F195" i="3"/>
  <c r="AL195" i="3" s="1"/>
  <c r="E195" i="3"/>
  <c r="BU195" i="3" s="1"/>
  <c r="CA194" i="3"/>
  <c r="BZ194" i="3"/>
  <c r="BX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P194" i="3" s="1"/>
  <c r="I194" i="3"/>
  <c r="AO194" i="3" s="1"/>
  <c r="H194" i="3"/>
  <c r="AN194" i="3" s="1"/>
  <c r="AM194" i="3" s="1"/>
  <c r="BS194" i="3" s="1"/>
  <c r="G194" i="3"/>
  <c r="F194" i="3"/>
  <c r="AL194" i="3" s="1"/>
  <c r="E194" i="3"/>
  <c r="BU194" i="3" s="1"/>
  <c r="CA193" i="3"/>
  <c r="BZ193" i="3"/>
  <c r="BX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AP193" i="3" s="1"/>
  <c r="I193" i="3"/>
  <c r="AO193" i="3" s="1"/>
  <c r="H193" i="3"/>
  <c r="AN193" i="3" s="1"/>
  <c r="AM193" i="3" s="1"/>
  <c r="BS193" i="3" s="1"/>
  <c r="G193" i="3"/>
  <c r="F193" i="3"/>
  <c r="AL193" i="3" s="1"/>
  <c r="E193" i="3"/>
  <c r="BU193" i="3" s="1"/>
  <c r="CA192" i="3"/>
  <c r="BZ192" i="3"/>
  <c r="BX192" i="3"/>
  <c r="BY192" i="3" s="1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AP192" i="3" s="1"/>
  <c r="I192" i="3"/>
  <c r="AO192" i="3" s="1"/>
  <c r="H192" i="3"/>
  <c r="AN192" i="3" s="1"/>
  <c r="G192" i="3"/>
  <c r="F192" i="3"/>
  <c r="AL192" i="3" s="1"/>
  <c r="E192" i="3"/>
  <c r="BU192" i="3" s="1"/>
  <c r="CA191" i="3"/>
  <c r="BZ191" i="3"/>
  <c r="BX191" i="3"/>
  <c r="BY191" i="3" s="1"/>
  <c r="BR191" i="3"/>
  <c r="BR200" i="3" s="1"/>
  <c r="BQ191" i="3"/>
  <c r="BQ200" i="3" s="1"/>
  <c r="BP191" i="3"/>
  <c r="BP200" i="3" s="1"/>
  <c r="BO191" i="3"/>
  <c r="BO200" i="3" s="1"/>
  <c r="BN191" i="3"/>
  <c r="BN200" i="3" s="1"/>
  <c r="BM191" i="3"/>
  <c r="BM200" i="3" s="1"/>
  <c r="BL191" i="3"/>
  <c r="BL200" i="3" s="1"/>
  <c r="BK191" i="3"/>
  <c r="BK200" i="3" s="1"/>
  <c r="BJ191" i="3"/>
  <c r="BJ200" i="3" s="1"/>
  <c r="BI191" i="3"/>
  <c r="BI200" i="3" s="1"/>
  <c r="BH191" i="3"/>
  <c r="BH200" i="3" s="1"/>
  <c r="BG191" i="3"/>
  <c r="BG200" i="3" s="1"/>
  <c r="BF191" i="3"/>
  <c r="BF200" i="3" s="1"/>
  <c r="BE191" i="3"/>
  <c r="BE200" i="3" s="1"/>
  <c r="BD191" i="3"/>
  <c r="BD200" i="3" s="1"/>
  <c r="BC191" i="3"/>
  <c r="BC200" i="3" s="1"/>
  <c r="BB191" i="3"/>
  <c r="BB200" i="3" s="1"/>
  <c r="BA191" i="3"/>
  <c r="BA200" i="3" s="1"/>
  <c r="AZ191" i="3"/>
  <c r="AZ200" i="3" s="1"/>
  <c r="AY191" i="3"/>
  <c r="AY200" i="3" s="1"/>
  <c r="AX191" i="3"/>
  <c r="AX200" i="3" s="1"/>
  <c r="AW191" i="3"/>
  <c r="AW200" i="3" s="1"/>
  <c r="AV191" i="3"/>
  <c r="AV200" i="3" s="1"/>
  <c r="AU191" i="3"/>
  <c r="AU200" i="3" s="1"/>
  <c r="AT191" i="3"/>
  <c r="AT200" i="3" s="1"/>
  <c r="AS191" i="3"/>
  <c r="AS200" i="3" s="1"/>
  <c r="AR191" i="3"/>
  <c r="AR200" i="3" s="1"/>
  <c r="AQ191" i="3"/>
  <c r="AQ200" i="3" s="1"/>
  <c r="AK191" i="3"/>
  <c r="AK200" i="3" s="1"/>
  <c r="AJ191" i="3"/>
  <c r="AJ200" i="3" s="1"/>
  <c r="AI191" i="3"/>
  <c r="AI200" i="3" s="1"/>
  <c r="AH191" i="3"/>
  <c r="AH200" i="3" s="1"/>
  <c r="AG191" i="3"/>
  <c r="AG200" i="3" s="1"/>
  <c r="AF191" i="3"/>
  <c r="AF200" i="3" s="1"/>
  <c r="AE191" i="3"/>
  <c r="AE200" i="3" s="1"/>
  <c r="AD191" i="3"/>
  <c r="AD200" i="3" s="1"/>
  <c r="AC191" i="3"/>
  <c r="AC200" i="3" s="1"/>
  <c r="AB191" i="3"/>
  <c r="AB200" i="3" s="1"/>
  <c r="AA191" i="3"/>
  <c r="AA200" i="3" s="1"/>
  <c r="Z191" i="3"/>
  <c r="Z200" i="3" s="1"/>
  <c r="Y191" i="3"/>
  <c r="Y200" i="3" s="1"/>
  <c r="X191" i="3"/>
  <c r="X200" i="3" s="1"/>
  <c r="W191" i="3"/>
  <c r="W200" i="3" s="1"/>
  <c r="V191" i="3"/>
  <c r="V200" i="3" s="1"/>
  <c r="U191" i="3"/>
  <c r="U200" i="3" s="1"/>
  <c r="T191" i="3"/>
  <c r="T200" i="3" s="1"/>
  <c r="S191" i="3"/>
  <c r="S200" i="3" s="1"/>
  <c r="R191" i="3"/>
  <c r="R200" i="3" s="1"/>
  <c r="Q191" i="3"/>
  <c r="Q200" i="3" s="1"/>
  <c r="P191" i="3"/>
  <c r="P200" i="3" s="1"/>
  <c r="O191" i="3"/>
  <c r="O200" i="3" s="1"/>
  <c r="N191" i="3"/>
  <c r="N200" i="3" s="1"/>
  <c r="M191" i="3"/>
  <c r="M200" i="3" s="1"/>
  <c r="L191" i="3"/>
  <c r="L200" i="3" s="1"/>
  <c r="K191" i="3"/>
  <c r="K200" i="3" s="1"/>
  <c r="J191" i="3"/>
  <c r="J200" i="3" s="1"/>
  <c r="AP200" i="3" s="1"/>
  <c r="I191" i="3"/>
  <c r="AO191" i="3" s="1"/>
  <c r="H191" i="3"/>
  <c r="AN191" i="3" s="1"/>
  <c r="G191" i="3"/>
  <c r="G200" i="3" s="1"/>
  <c r="F191" i="3"/>
  <c r="F200" i="3" s="1"/>
  <c r="AL200" i="3" s="1"/>
  <c r="E191" i="3"/>
  <c r="BU191" i="3" s="1"/>
  <c r="BU200" i="3" s="1"/>
  <c r="BX190" i="3"/>
  <c r="CA189" i="3"/>
  <c r="BZ189" i="3"/>
  <c r="BX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P189" i="3" s="1"/>
  <c r="I189" i="3"/>
  <c r="AO189" i="3" s="1"/>
  <c r="H189" i="3"/>
  <c r="AN189" i="3" s="1"/>
  <c r="G189" i="3"/>
  <c r="F189" i="3"/>
  <c r="AL189" i="3" s="1"/>
  <c r="E189" i="3"/>
  <c r="BU189" i="3" s="1"/>
  <c r="CA188" i="3"/>
  <c r="BZ188" i="3"/>
  <c r="BX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P188" i="3" s="1"/>
  <c r="I188" i="3"/>
  <c r="AO188" i="3" s="1"/>
  <c r="H188" i="3"/>
  <c r="AN188" i="3" s="1"/>
  <c r="G188" i="3"/>
  <c r="F188" i="3"/>
  <c r="AL188" i="3" s="1"/>
  <c r="E188" i="3"/>
  <c r="BU188" i="3" s="1"/>
  <c r="CA187" i="3"/>
  <c r="BZ187" i="3"/>
  <c r="CB187" i="3" s="1"/>
  <c r="BX187" i="3"/>
  <c r="BY187" i="3" s="1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P187" i="3" s="1"/>
  <c r="I187" i="3"/>
  <c r="AO187" i="3" s="1"/>
  <c r="H187" i="3"/>
  <c r="AN187" i="3" s="1"/>
  <c r="G187" i="3"/>
  <c r="F187" i="3"/>
  <c r="AL187" i="3" s="1"/>
  <c r="E187" i="3"/>
  <c r="BU187" i="3" s="1"/>
  <c r="CA186" i="3"/>
  <c r="BZ186" i="3"/>
  <c r="BX186" i="3"/>
  <c r="BY186" i="3" s="1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AP186" i="3" s="1"/>
  <c r="I186" i="3"/>
  <c r="AO186" i="3" s="1"/>
  <c r="H186" i="3"/>
  <c r="AN186" i="3" s="1"/>
  <c r="G186" i="3"/>
  <c r="F186" i="3"/>
  <c r="AL186" i="3" s="1"/>
  <c r="E186" i="3"/>
  <c r="BU186" i="3" s="1"/>
  <c r="CA185" i="3"/>
  <c r="BZ185" i="3"/>
  <c r="BX185" i="3"/>
  <c r="BY185" i="3" s="1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AP185" i="3" s="1"/>
  <c r="I185" i="3"/>
  <c r="AO185" i="3" s="1"/>
  <c r="H185" i="3"/>
  <c r="AN185" i="3" s="1"/>
  <c r="G185" i="3"/>
  <c r="F185" i="3"/>
  <c r="AL185" i="3" s="1"/>
  <c r="E185" i="3"/>
  <c r="BU185" i="3" s="1"/>
  <c r="CA184" i="3"/>
  <c r="BZ184" i="3"/>
  <c r="BX184" i="3"/>
  <c r="BY184" i="3" s="1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AP184" i="3" s="1"/>
  <c r="I184" i="3"/>
  <c r="AO184" i="3" s="1"/>
  <c r="H184" i="3"/>
  <c r="AN184" i="3" s="1"/>
  <c r="AM184" i="3" s="1"/>
  <c r="BS184" i="3" s="1"/>
  <c r="G184" i="3"/>
  <c r="F184" i="3"/>
  <c r="AL184" i="3" s="1"/>
  <c r="E184" i="3"/>
  <c r="BU184" i="3" s="1"/>
  <c r="CA183" i="3"/>
  <c r="BZ183" i="3"/>
  <c r="BX183" i="3"/>
  <c r="BY183" i="3" s="1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AP183" i="3" s="1"/>
  <c r="I183" i="3"/>
  <c r="AO183" i="3" s="1"/>
  <c r="H183" i="3"/>
  <c r="AN183" i="3" s="1"/>
  <c r="AM183" i="3" s="1"/>
  <c r="BS183" i="3" s="1"/>
  <c r="G183" i="3"/>
  <c r="F183" i="3"/>
  <c r="AL183" i="3" s="1"/>
  <c r="E183" i="3"/>
  <c r="BU183" i="3" s="1"/>
  <c r="CA182" i="3"/>
  <c r="BZ182" i="3"/>
  <c r="BX182" i="3"/>
  <c r="BY182" i="3" s="1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AP182" i="3" s="1"/>
  <c r="I182" i="3"/>
  <c r="AO182" i="3" s="1"/>
  <c r="H182" i="3"/>
  <c r="AN182" i="3" s="1"/>
  <c r="AM182" i="3" s="1"/>
  <c r="BS182" i="3" s="1"/>
  <c r="G182" i="3"/>
  <c r="F182" i="3"/>
  <c r="AL182" i="3" s="1"/>
  <c r="E182" i="3"/>
  <c r="BU182" i="3" s="1"/>
  <c r="CA181" i="3"/>
  <c r="BZ181" i="3"/>
  <c r="BX181" i="3"/>
  <c r="BY181" i="3" s="1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AP181" i="3" s="1"/>
  <c r="I181" i="3"/>
  <c r="AO181" i="3" s="1"/>
  <c r="H181" i="3"/>
  <c r="AN181" i="3" s="1"/>
  <c r="G181" i="3"/>
  <c r="F181" i="3"/>
  <c r="AL181" i="3" s="1"/>
  <c r="E181" i="3"/>
  <c r="BU181" i="3" s="1"/>
  <c r="CA180" i="3"/>
  <c r="BZ180" i="3"/>
  <c r="BX180" i="3"/>
  <c r="BY180" i="3" s="1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AP180" i="3" s="1"/>
  <c r="I180" i="3"/>
  <c r="AO180" i="3" s="1"/>
  <c r="H180" i="3"/>
  <c r="AN180" i="3" s="1"/>
  <c r="G180" i="3"/>
  <c r="F180" i="3"/>
  <c r="AL180" i="3" s="1"/>
  <c r="E180" i="3"/>
  <c r="BU180" i="3" s="1"/>
  <c r="CA179" i="3"/>
  <c r="BZ179" i="3"/>
  <c r="BX179" i="3"/>
  <c r="BY179" i="3" s="1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AP179" i="3" s="1"/>
  <c r="I179" i="3"/>
  <c r="AO179" i="3" s="1"/>
  <c r="H179" i="3"/>
  <c r="AN179" i="3" s="1"/>
  <c r="G179" i="3"/>
  <c r="F179" i="3"/>
  <c r="AL179" i="3" s="1"/>
  <c r="E179" i="3"/>
  <c r="BU179" i="3" s="1"/>
  <c r="CA178" i="3"/>
  <c r="BZ178" i="3"/>
  <c r="BX178" i="3"/>
  <c r="BY178" i="3" s="1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AP178" i="3" s="1"/>
  <c r="I178" i="3"/>
  <c r="AO178" i="3" s="1"/>
  <c r="H178" i="3"/>
  <c r="AN178" i="3" s="1"/>
  <c r="G178" i="3"/>
  <c r="F178" i="3"/>
  <c r="AL178" i="3" s="1"/>
  <c r="E178" i="3"/>
  <c r="BU178" i="3" s="1"/>
  <c r="CA177" i="3"/>
  <c r="BZ177" i="3"/>
  <c r="BX177" i="3"/>
  <c r="BY177" i="3" s="1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AP177" i="3" s="1"/>
  <c r="I177" i="3"/>
  <c r="AO177" i="3" s="1"/>
  <c r="H177" i="3"/>
  <c r="AN177" i="3" s="1"/>
  <c r="G177" i="3"/>
  <c r="F177" i="3"/>
  <c r="AL177" i="3" s="1"/>
  <c r="E177" i="3"/>
  <c r="BU177" i="3" s="1"/>
  <c r="CA176" i="3"/>
  <c r="BZ176" i="3"/>
  <c r="BX176" i="3"/>
  <c r="BY176" i="3" s="1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AP176" i="3" s="1"/>
  <c r="I176" i="3"/>
  <c r="AO176" i="3" s="1"/>
  <c r="H176" i="3"/>
  <c r="AN176" i="3" s="1"/>
  <c r="AM176" i="3" s="1"/>
  <c r="BS176" i="3" s="1"/>
  <c r="G176" i="3"/>
  <c r="F176" i="3"/>
  <c r="AL176" i="3" s="1"/>
  <c r="E176" i="3"/>
  <c r="BU176" i="3" s="1"/>
  <c r="CA175" i="3"/>
  <c r="BZ175" i="3"/>
  <c r="BX175" i="3"/>
  <c r="BY175" i="3" s="1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AP175" i="3" s="1"/>
  <c r="I175" i="3"/>
  <c r="AO175" i="3" s="1"/>
  <c r="H175" i="3"/>
  <c r="AN175" i="3" s="1"/>
  <c r="AM175" i="3" s="1"/>
  <c r="BS175" i="3" s="1"/>
  <c r="G175" i="3"/>
  <c r="F175" i="3"/>
  <c r="AL175" i="3" s="1"/>
  <c r="E175" i="3"/>
  <c r="BU175" i="3" s="1"/>
  <c r="CA174" i="3"/>
  <c r="BZ174" i="3"/>
  <c r="BX174" i="3"/>
  <c r="BY174" i="3" s="1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AP174" i="3" s="1"/>
  <c r="I174" i="3"/>
  <c r="AO174" i="3" s="1"/>
  <c r="H174" i="3"/>
  <c r="AN174" i="3" s="1"/>
  <c r="G174" i="3"/>
  <c r="F174" i="3"/>
  <c r="AL174" i="3" s="1"/>
  <c r="E174" i="3"/>
  <c r="BU174" i="3" s="1"/>
  <c r="CA173" i="3"/>
  <c r="BZ173" i="3"/>
  <c r="BX173" i="3"/>
  <c r="BY173" i="3" s="1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AP173" i="3" s="1"/>
  <c r="I173" i="3"/>
  <c r="AO173" i="3" s="1"/>
  <c r="H173" i="3"/>
  <c r="AN173" i="3" s="1"/>
  <c r="G173" i="3"/>
  <c r="F173" i="3"/>
  <c r="AL173" i="3" s="1"/>
  <c r="E173" i="3"/>
  <c r="BU173" i="3" s="1"/>
  <c r="CA172" i="3"/>
  <c r="BZ172" i="3"/>
  <c r="BX172" i="3"/>
  <c r="BY172" i="3" s="1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AP172" i="3" s="1"/>
  <c r="I172" i="3"/>
  <c r="AO172" i="3" s="1"/>
  <c r="H172" i="3"/>
  <c r="AN172" i="3" s="1"/>
  <c r="G172" i="3"/>
  <c r="F172" i="3"/>
  <c r="AL172" i="3" s="1"/>
  <c r="E172" i="3"/>
  <c r="BU172" i="3" s="1"/>
  <c r="CA171" i="3"/>
  <c r="BZ171" i="3"/>
  <c r="BX171" i="3"/>
  <c r="BY171" i="3" s="1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AP171" i="3" s="1"/>
  <c r="I171" i="3"/>
  <c r="AO171" i="3" s="1"/>
  <c r="H171" i="3"/>
  <c r="AN171" i="3" s="1"/>
  <c r="G171" i="3"/>
  <c r="F171" i="3"/>
  <c r="AL171" i="3" s="1"/>
  <c r="E171" i="3"/>
  <c r="BU171" i="3" s="1"/>
  <c r="CA170" i="3"/>
  <c r="BZ170" i="3"/>
  <c r="BX170" i="3"/>
  <c r="BY170" i="3" s="1"/>
  <c r="BR170" i="3"/>
  <c r="BR190" i="3" s="1"/>
  <c r="BQ170" i="3"/>
  <c r="BP170" i="3"/>
  <c r="BP190" i="3" s="1"/>
  <c r="BO170" i="3"/>
  <c r="BO190" i="3" s="1"/>
  <c r="BN170" i="3"/>
  <c r="BN190" i="3" s="1"/>
  <c r="BM170" i="3"/>
  <c r="BL170" i="3"/>
  <c r="BL190" i="3" s="1"/>
  <c r="BK170" i="3"/>
  <c r="BK190" i="3" s="1"/>
  <c r="BJ170" i="3"/>
  <c r="BJ190" i="3" s="1"/>
  <c r="BI170" i="3"/>
  <c r="BH170" i="3"/>
  <c r="BH190" i="3" s="1"/>
  <c r="BG170" i="3"/>
  <c r="BG190" i="3" s="1"/>
  <c r="BF170" i="3"/>
  <c r="BF190" i="3" s="1"/>
  <c r="BE170" i="3"/>
  <c r="BD170" i="3"/>
  <c r="BD190" i="3" s="1"/>
  <c r="BC170" i="3"/>
  <c r="BC190" i="3" s="1"/>
  <c r="BB170" i="3"/>
  <c r="BB190" i="3" s="1"/>
  <c r="BA170" i="3"/>
  <c r="AZ170" i="3"/>
  <c r="AZ190" i="3" s="1"/>
  <c r="AY170" i="3"/>
  <c r="AY190" i="3" s="1"/>
  <c r="AX170" i="3"/>
  <c r="AX190" i="3" s="1"/>
  <c r="AW170" i="3"/>
  <c r="AV170" i="3"/>
  <c r="AV190" i="3" s="1"/>
  <c r="AU170" i="3"/>
  <c r="AU190" i="3" s="1"/>
  <c r="AT170" i="3"/>
  <c r="AT190" i="3" s="1"/>
  <c r="AS170" i="3"/>
  <c r="AR170" i="3"/>
  <c r="AR190" i="3" s="1"/>
  <c r="AQ170" i="3"/>
  <c r="AQ190" i="3" s="1"/>
  <c r="AK170" i="3"/>
  <c r="AJ170" i="3"/>
  <c r="AJ190" i="3" s="1"/>
  <c r="AI170" i="3"/>
  <c r="AI190" i="3" s="1"/>
  <c r="AH170" i="3"/>
  <c r="AH190" i="3" s="1"/>
  <c r="AG170" i="3"/>
  <c r="AF170" i="3"/>
  <c r="AF190" i="3" s="1"/>
  <c r="AE170" i="3"/>
  <c r="AE190" i="3" s="1"/>
  <c r="AD170" i="3"/>
  <c r="AD190" i="3" s="1"/>
  <c r="AC170" i="3"/>
  <c r="AB170" i="3"/>
  <c r="AB190" i="3" s="1"/>
  <c r="AA170" i="3"/>
  <c r="AA190" i="3" s="1"/>
  <c r="Z170" i="3"/>
  <c r="Z190" i="3" s="1"/>
  <c r="Y170" i="3"/>
  <c r="X170" i="3"/>
  <c r="X190" i="3" s="1"/>
  <c r="W170" i="3"/>
  <c r="W190" i="3" s="1"/>
  <c r="V170" i="3"/>
  <c r="V190" i="3" s="1"/>
  <c r="U170" i="3"/>
  <c r="T170" i="3"/>
  <c r="T190" i="3" s="1"/>
  <c r="S170" i="3"/>
  <c r="S190" i="3" s="1"/>
  <c r="R170" i="3"/>
  <c r="R190" i="3" s="1"/>
  <c r="Q170" i="3"/>
  <c r="P170" i="3"/>
  <c r="P190" i="3" s="1"/>
  <c r="O170" i="3"/>
  <c r="O190" i="3" s="1"/>
  <c r="N170" i="3"/>
  <c r="N190" i="3" s="1"/>
  <c r="M170" i="3"/>
  <c r="L170" i="3"/>
  <c r="L190" i="3" s="1"/>
  <c r="K170" i="3"/>
  <c r="K190" i="3" s="1"/>
  <c r="J170" i="3"/>
  <c r="J190" i="3" s="1"/>
  <c r="AP190" i="3" s="1"/>
  <c r="I170" i="3"/>
  <c r="H170" i="3"/>
  <c r="H190" i="3" s="1"/>
  <c r="AN190" i="3" s="1"/>
  <c r="G170" i="3"/>
  <c r="G190" i="3" s="1"/>
  <c r="F170" i="3"/>
  <c r="F190" i="3" s="1"/>
  <c r="AL190" i="3" s="1"/>
  <c r="E170" i="3"/>
  <c r="BX169" i="3"/>
  <c r="CA168" i="3"/>
  <c r="BZ168" i="3"/>
  <c r="BX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AP168" i="3" s="1"/>
  <c r="I168" i="3"/>
  <c r="AO168" i="3" s="1"/>
  <c r="H168" i="3"/>
  <c r="AN168" i="3" s="1"/>
  <c r="G168" i="3"/>
  <c r="F168" i="3"/>
  <c r="AL168" i="3" s="1"/>
  <c r="E168" i="3"/>
  <c r="BU168" i="3" s="1"/>
  <c r="CA167" i="3"/>
  <c r="BZ167" i="3"/>
  <c r="BX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AP167" i="3" s="1"/>
  <c r="I167" i="3"/>
  <c r="AO167" i="3" s="1"/>
  <c r="H167" i="3"/>
  <c r="AN167" i="3" s="1"/>
  <c r="G167" i="3"/>
  <c r="F167" i="3"/>
  <c r="AL167" i="3" s="1"/>
  <c r="E167" i="3"/>
  <c r="BU167" i="3" s="1"/>
  <c r="CA166" i="3"/>
  <c r="BZ166" i="3"/>
  <c r="BX166" i="3"/>
  <c r="BY166" i="3" s="1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AP166" i="3" s="1"/>
  <c r="I166" i="3"/>
  <c r="AO166" i="3" s="1"/>
  <c r="H166" i="3"/>
  <c r="AN166" i="3" s="1"/>
  <c r="G166" i="3"/>
  <c r="F166" i="3"/>
  <c r="AL166" i="3" s="1"/>
  <c r="E166" i="3"/>
  <c r="BU166" i="3" s="1"/>
  <c r="CA165" i="3"/>
  <c r="BZ165" i="3"/>
  <c r="BX165" i="3"/>
  <c r="BY165" i="3" s="1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AP165" i="3" s="1"/>
  <c r="I165" i="3"/>
  <c r="AO165" i="3" s="1"/>
  <c r="H165" i="3"/>
  <c r="AN165" i="3" s="1"/>
  <c r="G165" i="3"/>
  <c r="F165" i="3"/>
  <c r="AL165" i="3" s="1"/>
  <c r="E165" i="3"/>
  <c r="BU165" i="3" s="1"/>
  <c r="CA164" i="3"/>
  <c r="BZ164" i="3"/>
  <c r="BX164" i="3"/>
  <c r="BY164" i="3" s="1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AP164" i="3" s="1"/>
  <c r="I164" i="3"/>
  <c r="AO164" i="3" s="1"/>
  <c r="H164" i="3"/>
  <c r="AN164" i="3" s="1"/>
  <c r="AM164" i="3" s="1"/>
  <c r="BS164" i="3" s="1"/>
  <c r="G164" i="3"/>
  <c r="F164" i="3"/>
  <c r="AL164" i="3" s="1"/>
  <c r="E164" i="3"/>
  <c r="BU164" i="3" s="1"/>
  <c r="CA163" i="3"/>
  <c r="BZ163" i="3"/>
  <c r="BX163" i="3"/>
  <c r="BY163" i="3" s="1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AP163" i="3" s="1"/>
  <c r="I163" i="3"/>
  <c r="AO163" i="3" s="1"/>
  <c r="H163" i="3"/>
  <c r="AN163" i="3" s="1"/>
  <c r="AM163" i="3" s="1"/>
  <c r="BS163" i="3" s="1"/>
  <c r="G163" i="3"/>
  <c r="F163" i="3"/>
  <c r="AL163" i="3" s="1"/>
  <c r="E163" i="3"/>
  <c r="BU163" i="3" s="1"/>
  <c r="CA162" i="3"/>
  <c r="BZ162" i="3"/>
  <c r="BX162" i="3"/>
  <c r="BY162" i="3" s="1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AP162" i="3" s="1"/>
  <c r="I162" i="3"/>
  <c r="AO162" i="3" s="1"/>
  <c r="H162" i="3"/>
  <c r="AN162" i="3" s="1"/>
  <c r="G162" i="3"/>
  <c r="F162" i="3"/>
  <c r="AL162" i="3" s="1"/>
  <c r="E162" i="3"/>
  <c r="BU162" i="3" s="1"/>
  <c r="CA161" i="3"/>
  <c r="BZ161" i="3"/>
  <c r="BX161" i="3"/>
  <c r="BY161" i="3" s="1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AP161" i="3" s="1"/>
  <c r="I161" i="3"/>
  <c r="AO161" i="3" s="1"/>
  <c r="H161" i="3"/>
  <c r="AN161" i="3" s="1"/>
  <c r="G161" i="3"/>
  <c r="F161" i="3"/>
  <c r="AL161" i="3" s="1"/>
  <c r="E161" i="3"/>
  <c r="BU161" i="3" s="1"/>
  <c r="CA160" i="3"/>
  <c r="BZ160" i="3"/>
  <c r="BX160" i="3"/>
  <c r="BY160" i="3" s="1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AP160" i="3" s="1"/>
  <c r="I160" i="3"/>
  <c r="AO160" i="3" s="1"/>
  <c r="H160" i="3"/>
  <c r="AN160" i="3" s="1"/>
  <c r="G160" i="3"/>
  <c r="F160" i="3"/>
  <c r="AL160" i="3" s="1"/>
  <c r="E160" i="3"/>
  <c r="BU160" i="3" s="1"/>
  <c r="CA159" i="3"/>
  <c r="BZ159" i="3"/>
  <c r="CB159" i="3" s="1"/>
  <c r="BX159" i="3"/>
  <c r="BY159" i="3" s="1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AP159" i="3" s="1"/>
  <c r="I159" i="3"/>
  <c r="AO159" i="3" s="1"/>
  <c r="H159" i="3"/>
  <c r="AN159" i="3" s="1"/>
  <c r="G159" i="3"/>
  <c r="F159" i="3"/>
  <c r="AL159" i="3" s="1"/>
  <c r="E159" i="3"/>
  <c r="BU159" i="3" s="1"/>
  <c r="CA158" i="3"/>
  <c r="BZ158" i="3"/>
  <c r="BX158" i="3"/>
  <c r="BY158" i="3" s="1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AP158" i="3" s="1"/>
  <c r="I158" i="3"/>
  <c r="AO158" i="3" s="1"/>
  <c r="H158" i="3"/>
  <c r="AN158" i="3" s="1"/>
  <c r="AM158" i="3" s="1"/>
  <c r="BS158" i="3" s="1"/>
  <c r="G158" i="3"/>
  <c r="F158" i="3"/>
  <c r="AL158" i="3" s="1"/>
  <c r="E158" i="3"/>
  <c r="BU158" i="3" s="1"/>
  <c r="CA157" i="3"/>
  <c r="BZ157" i="3"/>
  <c r="BX157" i="3"/>
  <c r="BY157" i="3" s="1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AP157" i="3" s="1"/>
  <c r="I157" i="3"/>
  <c r="AO157" i="3" s="1"/>
  <c r="H157" i="3"/>
  <c r="AN157" i="3" s="1"/>
  <c r="AM157" i="3" s="1"/>
  <c r="BS157" i="3" s="1"/>
  <c r="G157" i="3"/>
  <c r="F157" i="3"/>
  <c r="AL157" i="3" s="1"/>
  <c r="E157" i="3"/>
  <c r="BU157" i="3" s="1"/>
  <c r="CA156" i="3"/>
  <c r="BZ156" i="3"/>
  <c r="BX156" i="3"/>
  <c r="BY156" i="3" s="1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AP156" i="3" s="1"/>
  <c r="I156" i="3"/>
  <c r="AO156" i="3" s="1"/>
  <c r="H156" i="3"/>
  <c r="AN156" i="3" s="1"/>
  <c r="G156" i="3"/>
  <c r="F156" i="3"/>
  <c r="AL156" i="3" s="1"/>
  <c r="E156" i="3"/>
  <c r="BU156" i="3" s="1"/>
  <c r="CA155" i="3"/>
  <c r="BZ155" i="3"/>
  <c r="BX155" i="3"/>
  <c r="BY155" i="3" s="1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AP155" i="3" s="1"/>
  <c r="I155" i="3"/>
  <c r="AO155" i="3" s="1"/>
  <c r="H155" i="3"/>
  <c r="AN155" i="3" s="1"/>
  <c r="G155" i="3"/>
  <c r="F155" i="3"/>
  <c r="AL155" i="3" s="1"/>
  <c r="E155" i="3"/>
  <c r="BU155" i="3" s="1"/>
  <c r="CA154" i="3"/>
  <c r="BZ154" i="3"/>
  <c r="BX154" i="3"/>
  <c r="BY154" i="3" s="1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AP154" i="3" s="1"/>
  <c r="I154" i="3"/>
  <c r="AO154" i="3" s="1"/>
  <c r="H154" i="3"/>
  <c r="AN154" i="3" s="1"/>
  <c r="G154" i="3"/>
  <c r="F154" i="3"/>
  <c r="AL154" i="3" s="1"/>
  <c r="E154" i="3"/>
  <c r="BU154" i="3" s="1"/>
  <c r="CA153" i="3"/>
  <c r="BZ153" i="3"/>
  <c r="BX153" i="3"/>
  <c r="BY153" i="3" s="1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AP153" i="3" s="1"/>
  <c r="I153" i="3"/>
  <c r="AO153" i="3" s="1"/>
  <c r="H153" i="3"/>
  <c r="AN153" i="3" s="1"/>
  <c r="AM153" i="3" s="1"/>
  <c r="BS153" i="3" s="1"/>
  <c r="G153" i="3"/>
  <c r="F153" i="3"/>
  <c r="AL153" i="3" s="1"/>
  <c r="E153" i="3"/>
  <c r="BU153" i="3" s="1"/>
  <c r="CA152" i="3"/>
  <c r="BZ152" i="3"/>
  <c r="BX152" i="3"/>
  <c r="BY152" i="3" s="1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AP152" i="3" s="1"/>
  <c r="I152" i="3"/>
  <c r="AO152" i="3" s="1"/>
  <c r="H152" i="3"/>
  <c r="AN152" i="3" s="1"/>
  <c r="AM152" i="3" s="1"/>
  <c r="BS152" i="3" s="1"/>
  <c r="G152" i="3"/>
  <c r="F152" i="3"/>
  <c r="AL152" i="3" s="1"/>
  <c r="E152" i="3"/>
  <c r="BU152" i="3" s="1"/>
  <c r="CA151" i="3"/>
  <c r="BZ151" i="3"/>
  <c r="BX151" i="3"/>
  <c r="BY151" i="3" s="1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AP151" i="3" s="1"/>
  <c r="I151" i="3"/>
  <c r="AO151" i="3" s="1"/>
  <c r="H151" i="3"/>
  <c r="AN151" i="3" s="1"/>
  <c r="AM151" i="3" s="1"/>
  <c r="BS151" i="3" s="1"/>
  <c r="G151" i="3"/>
  <c r="F151" i="3"/>
  <c r="AL151" i="3" s="1"/>
  <c r="E151" i="3"/>
  <c r="BU151" i="3" s="1"/>
  <c r="CA150" i="3"/>
  <c r="BZ150" i="3"/>
  <c r="BX150" i="3"/>
  <c r="BY150" i="3" s="1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AP150" i="3" s="1"/>
  <c r="I150" i="3"/>
  <c r="AO150" i="3" s="1"/>
  <c r="H150" i="3"/>
  <c r="AN150" i="3" s="1"/>
  <c r="G150" i="3"/>
  <c r="F150" i="3"/>
  <c r="AL150" i="3" s="1"/>
  <c r="E150" i="3"/>
  <c r="BU150" i="3" s="1"/>
  <c r="CA149" i="3"/>
  <c r="BZ149" i="3"/>
  <c r="BX149" i="3"/>
  <c r="BY149" i="3" s="1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AP149" i="3" s="1"/>
  <c r="I149" i="3"/>
  <c r="AO149" i="3" s="1"/>
  <c r="H149" i="3"/>
  <c r="AN149" i="3" s="1"/>
  <c r="G149" i="3"/>
  <c r="F149" i="3"/>
  <c r="AL149" i="3" s="1"/>
  <c r="E149" i="3"/>
  <c r="BU149" i="3" s="1"/>
  <c r="CA148" i="3"/>
  <c r="BZ148" i="3"/>
  <c r="BX148" i="3"/>
  <c r="BY148" i="3" s="1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AP148" i="3" s="1"/>
  <c r="I148" i="3"/>
  <c r="AO148" i="3" s="1"/>
  <c r="H148" i="3"/>
  <c r="AN148" i="3" s="1"/>
  <c r="AM148" i="3" s="1"/>
  <c r="BS148" i="3" s="1"/>
  <c r="G148" i="3"/>
  <c r="F148" i="3"/>
  <c r="AL148" i="3" s="1"/>
  <c r="E148" i="3"/>
  <c r="BU148" i="3" s="1"/>
  <c r="CA147" i="3"/>
  <c r="BZ147" i="3"/>
  <c r="BX147" i="3"/>
  <c r="BY147" i="3" s="1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AP147" i="3" s="1"/>
  <c r="I147" i="3"/>
  <c r="AO147" i="3" s="1"/>
  <c r="H147" i="3"/>
  <c r="AN147" i="3" s="1"/>
  <c r="AM147" i="3" s="1"/>
  <c r="BS147" i="3" s="1"/>
  <c r="G147" i="3"/>
  <c r="F147" i="3"/>
  <c r="AL147" i="3" s="1"/>
  <c r="E147" i="3"/>
  <c r="BU147" i="3" s="1"/>
  <c r="CA146" i="3"/>
  <c r="BZ146" i="3"/>
  <c r="CB146" i="3" s="1"/>
  <c r="BX146" i="3"/>
  <c r="BY146" i="3" s="1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AP146" i="3" s="1"/>
  <c r="I146" i="3"/>
  <c r="AO146" i="3" s="1"/>
  <c r="H146" i="3"/>
  <c r="AN146" i="3" s="1"/>
  <c r="AM146" i="3" s="1"/>
  <c r="BS146" i="3" s="1"/>
  <c r="G146" i="3"/>
  <c r="F146" i="3"/>
  <c r="AL146" i="3" s="1"/>
  <c r="E146" i="3"/>
  <c r="BU146" i="3" s="1"/>
  <c r="CA145" i="3"/>
  <c r="BZ145" i="3"/>
  <c r="BX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AP145" i="3" s="1"/>
  <c r="I145" i="3"/>
  <c r="AO145" i="3" s="1"/>
  <c r="H145" i="3"/>
  <c r="AN145" i="3" s="1"/>
  <c r="AM145" i="3" s="1"/>
  <c r="BS145" i="3" s="1"/>
  <c r="G145" i="3"/>
  <c r="F145" i="3"/>
  <c r="AL145" i="3" s="1"/>
  <c r="E145" i="3"/>
  <c r="BU145" i="3" s="1"/>
  <c r="CA144" i="3"/>
  <c r="BZ144" i="3"/>
  <c r="BX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AP144" i="3" s="1"/>
  <c r="I144" i="3"/>
  <c r="AO144" i="3" s="1"/>
  <c r="H144" i="3"/>
  <c r="AN144" i="3" s="1"/>
  <c r="AM144" i="3" s="1"/>
  <c r="BS144" i="3" s="1"/>
  <c r="G144" i="3"/>
  <c r="F144" i="3"/>
  <c r="AL144" i="3" s="1"/>
  <c r="E144" i="3"/>
  <c r="BU144" i="3" s="1"/>
  <c r="CA143" i="3"/>
  <c r="CC143" i="3" s="1"/>
  <c r="BZ143" i="3"/>
  <c r="CB143" i="3" s="1"/>
  <c r="BX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AP143" i="3" s="1"/>
  <c r="I143" i="3"/>
  <c r="AO143" i="3" s="1"/>
  <c r="H143" i="3"/>
  <c r="AN143" i="3" s="1"/>
  <c r="G143" i="3"/>
  <c r="F143" i="3"/>
  <c r="AL143" i="3" s="1"/>
  <c r="E143" i="3"/>
  <c r="BU143" i="3" s="1"/>
  <c r="CA142" i="3"/>
  <c r="BZ142" i="3"/>
  <c r="BX142" i="3"/>
  <c r="BR142" i="3"/>
  <c r="BQ142" i="3"/>
  <c r="BQ169" i="3" s="1"/>
  <c r="BP142" i="3"/>
  <c r="BP169" i="3" s="1"/>
  <c r="BO142" i="3"/>
  <c r="BO169" i="3" s="1"/>
  <c r="BN142" i="3"/>
  <c r="BM142" i="3"/>
  <c r="BM169" i="3" s="1"/>
  <c r="BL142" i="3"/>
  <c r="BL169" i="3" s="1"/>
  <c r="BK142" i="3"/>
  <c r="BK169" i="3" s="1"/>
  <c r="BJ142" i="3"/>
  <c r="BI142" i="3"/>
  <c r="BI169" i="3" s="1"/>
  <c r="BH142" i="3"/>
  <c r="BH169" i="3" s="1"/>
  <c r="BG142" i="3"/>
  <c r="BG169" i="3" s="1"/>
  <c r="BF142" i="3"/>
  <c r="BE142" i="3"/>
  <c r="BE169" i="3" s="1"/>
  <c r="BD142" i="3"/>
  <c r="BD169" i="3" s="1"/>
  <c r="BC142" i="3"/>
  <c r="BC169" i="3" s="1"/>
  <c r="BB142" i="3"/>
  <c r="BA142" i="3"/>
  <c r="BA169" i="3" s="1"/>
  <c r="AZ142" i="3"/>
  <c r="AZ169" i="3" s="1"/>
  <c r="AY142" i="3"/>
  <c r="AY169" i="3" s="1"/>
  <c r="AX142" i="3"/>
  <c r="AW142" i="3"/>
  <c r="AW169" i="3" s="1"/>
  <c r="AV142" i="3"/>
  <c r="AV169" i="3" s="1"/>
  <c r="AU142" i="3"/>
  <c r="AU169" i="3" s="1"/>
  <c r="AT142" i="3"/>
  <c r="AS142" i="3"/>
  <c r="AS169" i="3" s="1"/>
  <c r="AR142" i="3"/>
  <c r="AR169" i="3" s="1"/>
  <c r="AQ142" i="3"/>
  <c r="AQ169" i="3" s="1"/>
  <c r="AK142" i="3"/>
  <c r="AK169" i="3" s="1"/>
  <c r="AJ142" i="3"/>
  <c r="AJ169" i="3" s="1"/>
  <c r="AI142" i="3"/>
  <c r="AI169" i="3" s="1"/>
  <c r="AH142" i="3"/>
  <c r="AH169" i="3" s="1"/>
  <c r="AG142" i="3"/>
  <c r="AG169" i="3" s="1"/>
  <c r="AF142" i="3"/>
  <c r="AF169" i="3" s="1"/>
  <c r="AE142" i="3"/>
  <c r="AE169" i="3" s="1"/>
  <c r="AD142" i="3"/>
  <c r="AD169" i="3" s="1"/>
  <c r="AC142" i="3"/>
  <c r="AC169" i="3" s="1"/>
  <c r="AB142" i="3"/>
  <c r="AB169" i="3" s="1"/>
  <c r="AA142" i="3"/>
  <c r="AA169" i="3" s="1"/>
  <c r="Z142" i="3"/>
  <c r="Z169" i="3" s="1"/>
  <c r="Y142" i="3"/>
  <c r="Y169" i="3" s="1"/>
  <c r="X142" i="3"/>
  <c r="X169" i="3" s="1"/>
  <c r="W142" i="3"/>
  <c r="W169" i="3" s="1"/>
  <c r="V142" i="3"/>
  <c r="V169" i="3" s="1"/>
  <c r="U142" i="3"/>
  <c r="U169" i="3" s="1"/>
  <c r="T142" i="3"/>
  <c r="T169" i="3" s="1"/>
  <c r="S142" i="3"/>
  <c r="R142" i="3"/>
  <c r="R169" i="3" s="1"/>
  <c r="Q142" i="3"/>
  <c r="Q169" i="3" s="1"/>
  <c r="P142" i="3"/>
  <c r="P169" i="3" s="1"/>
  <c r="O142" i="3"/>
  <c r="N142" i="3"/>
  <c r="N169" i="3" s="1"/>
  <c r="M142" i="3"/>
  <c r="M169" i="3" s="1"/>
  <c r="L142" i="3"/>
  <c r="L169" i="3" s="1"/>
  <c r="K142" i="3"/>
  <c r="J142" i="3"/>
  <c r="J169" i="3" s="1"/>
  <c r="AP169" i="3" s="1"/>
  <c r="I142" i="3"/>
  <c r="I169" i="3" s="1"/>
  <c r="AO169" i="3" s="1"/>
  <c r="H142" i="3"/>
  <c r="H169" i="3" s="1"/>
  <c r="AN169" i="3" s="1"/>
  <c r="G142" i="3"/>
  <c r="F142" i="3"/>
  <c r="F169" i="3" s="1"/>
  <c r="AL169" i="3" s="1"/>
  <c r="E142" i="3"/>
  <c r="BX141" i="3"/>
  <c r="CA140" i="3"/>
  <c r="BZ140" i="3"/>
  <c r="BX140" i="3"/>
  <c r="BY140" i="3" s="1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AP140" i="3" s="1"/>
  <c r="I140" i="3"/>
  <c r="AO140" i="3" s="1"/>
  <c r="H140" i="3"/>
  <c r="AN140" i="3" s="1"/>
  <c r="AM140" i="3" s="1"/>
  <c r="BS140" i="3" s="1"/>
  <c r="G140" i="3"/>
  <c r="F140" i="3"/>
  <c r="AL140" i="3" s="1"/>
  <c r="E140" i="3"/>
  <c r="BU140" i="3" s="1"/>
  <c r="CA139" i="3"/>
  <c r="BZ139" i="3"/>
  <c r="BX139" i="3"/>
  <c r="BY139" i="3" s="1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AP139" i="3" s="1"/>
  <c r="I139" i="3"/>
  <c r="AO139" i="3" s="1"/>
  <c r="H139" i="3"/>
  <c r="AN139" i="3" s="1"/>
  <c r="G139" i="3"/>
  <c r="F139" i="3"/>
  <c r="AL139" i="3" s="1"/>
  <c r="E139" i="3"/>
  <c r="BU139" i="3" s="1"/>
  <c r="CA138" i="3"/>
  <c r="BZ138" i="3"/>
  <c r="BX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AP138" i="3" s="1"/>
  <c r="I138" i="3"/>
  <c r="AO138" i="3" s="1"/>
  <c r="H138" i="3"/>
  <c r="AN138" i="3" s="1"/>
  <c r="AM138" i="3" s="1"/>
  <c r="BS138" i="3" s="1"/>
  <c r="G138" i="3"/>
  <c r="F138" i="3"/>
  <c r="AL138" i="3" s="1"/>
  <c r="E138" i="3"/>
  <c r="BU138" i="3" s="1"/>
  <c r="CA137" i="3"/>
  <c r="BZ137" i="3"/>
  <c r="BX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AP137" i="3" s="1"/>
  <c r="I137" i="3"/>
  <c r="AO137" i="3" s="1"/>
  <c r="H137" i="3"/>
  <c r="AN137" i="3" s="1"/>
  <c r="AM137" i="3" s="1"/>
  <c r="BS137" i="3" s="1"/>
  <c r="G137" i="3"/>
  <c r="F137" i="3"/>
  <c r="AL137" i="3" s="1"/>
  <c r="E137" i="3"/>
  <c r="BU137" i="3" s="1"/>
  <c r="CA136" i="3"/>
  <c r="BZ136" i="3"/>
  <c r="BX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AP136" i="3" s="1"/>
  <c r="I136" i="3"/>
  <c r="AO136" i="3" s="1"/>
  <c r="H136" i="3"/>
  <c r="AN136" i="3" s="1"/>
  <c r="G136" i="3"/>
  <c r="F136" i="3"/>
  <c r="AL136" i="3" s="1"/>
  <c r="E136" i="3"/>
  <c r="BU136" i="3" s="1"/>
  <c r="CA135" i="3"/>
  <c r="BZ135" i="3"/>
  <c r="BX135" i="3"/>
  <c r="BY135" i="3" s="1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AP135" i="3" s="1"/>
  <c r="I135" i="3"/>
  <c r="AO135" i="3" s="1"/>
  <c r="H135" i="3"/>
  <c r="AN135" i="3" s="1"/>
  <c r="G135" i="3"/>
  <c r="F135" i="3"/>
  <c r="AL135" i="3" s="1"/>
  <c r="E135" i="3"/>
  <c r="BU135" i="3" s="1"/>
  <c r="CA134" i="3"/>
  <c r="BZ134" i="3"/>
  <c r="BX134" i="3"/>
  <c r="BY134" i="3" s="1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AP134" i="3" s="1"/>
  <c r="I134" i="3"/>
  <c r="AO134" i="3" s="1"/>
  <c r="H134" i="3"/>
  <c r="AN134" i="3" s="1"/>
  <c r="G134" i="3"/>
  <c r="F134" i="3"/>
  <c r="AL134" i="3" s="1"/>
  <c r="E134" i="3"/>
  <c r="BU134" i="3" s="1"/>
  <c r="CA133" i="3"/>
  <c r="BZ133" i="3"/>
  <c r="BX133" i="3"/>
  <c r="BY133" i="3" s="1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AP133" i="3" s="1"/>
  <c r="I133" i="3"/>
  <c r="AO133" i="3" s="1"/>
  <c r="H133" i="3"/>
  <c r="AN133" i="3" s="1"/>
  <c r="G133" i="3"/>
  <c r="F133" i="3"/>
  <c r="AL133" i="3" s="1"/>
  <c r="E133" i="3"/>
  <c r="BU133" i="3" s="1"/>
  <c r="CA132" i="3"/>
  <c r="BZ132" i="3"/>
  <c r="BX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AP132" i="3" s="1"/>
  <c r="I132" i="3"/>
  <c r="AO132" i="3" s="1"/>
  <c r="H132" i="3"/>
  <c r="AN132" i="3" s="1"/>
  <c r="G132" i="3"/>
  <c r="F132" i="3"/>
  <c r="AL132" i="3" s="1"/>
  <c r="E132" i="3"/>
  <c r="BU132" i="3" s="1"/>
  <c r="CA131" i="3"/>
  <c r="BZ131" i="3"/>
  <c r="BX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AP131" i="3" s="1"/>
  <c r="I131" i="3"/>
  <c r="AO131" i="3" s="1"/>
  <c r="H131" i="3"/>
  <c r="AN131" i="3" s="1"/>
  <c r="G131" i="3"/>
  <c r="F131" i="3"/>
  <c r="AL131" i="3" s="1"/>
  <c r="E131" i="3"/>
  <c r="BU131" i="3" s="1"/>
  <c r="CA130" i="3"/>
  <c r="BZ130" i="3"/>
  <c r="BX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AP130" i="3" s="1"/>
  <c r="I130" i="3"/>
  <c r="AO130" i="3" s="1"/>
  <c r="H130" i="3"/>
  <c r="AN130" i="3" s="1"/>
  <c r="G130" i="3"/>
  <c r="F130" i="3"/>
  <c r="AL130" i="3" s="1"/>
  <c r="E130" i="3"/>
  <c r="BU130" i="3" s="1"/>
  <c r="CA129" i="3"/>
  <c r="BZ129" i="3"/>
  <c r="BX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AP129" i="3" s="1"/>
  <c r="I129" i="3"/>
  <c r="AO129" i="3" s="1"/>
  <c r="H129" i="3"/>
  <c r="AN129" i="3" s="1"/>
  <c r="G129" i="3"/>
  <c r="F129" i="3"/>
  <c r="AL129" i="3" s="1"/>
  <c r="E129" i="3"/>
  <c r="BU129" i="3" s="1"/>
  <c r="CA128" i="3"/>
  <c r="BZ128" i="3"/>
  <c r="BX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AP128" i="3" s="1"/>
  <c r="I128" i="3"/>
  <c r="AO128" i="3" s="1"/>
  <c r="H128" i="3"/>
  <c r="AN128" i="3" s="1"/>
  <c r="G128" i="3"/>
  <c r="F128" i="3"/>
  <c r="AL128" i="3" s="1"/>
  <c r="E128" i="3"/>
  <c r="BU128" i="3" s="1"/>
  <c r="CA127" i="3"/>
  <c r="BZ127" i="3"/>
  <c r="BX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AP127" i="3" s="1"/>
  <c r="I127" i="3"/>
  <c r="AO127" i="3" s="1"/>
  <c r="H127" i="3"/>
  <c r="AN127" i="3" s="1"/>
  <c r="G127" i="3"/>
  <c r="F127" i="3"/>
  <c r="AL127" i="3" s="1"/>
  <c r="E127" i="3"/>
  <c r="BU127" i="3" s="1"/>
  <c r="CA126" i="3"/>
  <c r="BZ126" i="3"/>
  <c r="BX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AP126" i="3" s="1"/>
  <c r="I126" i="3"/>
  <c r="AO126" i="3" s="1"/>
  <c r="H126" i="3"/>
  <c r="AN126" i="3" s="1"/>
  <c r="G126" i="3"/>
  <c r="F126" i="3"/>
  <c r="AL126" i="3" s="1"/>
  <c r="E126" i="3"/>
  <c r="BU126" i="3" s="1"/>
  <c r="CA125" i="3"/>
  <c r="BZ125" i="3"/>
  <c r="BX125" i="3"/>
  <c r="BY125" i="3" s="1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AP125" i="3" s="1"/>
  <c r="I125" i="3"/>
  <c r="AO125" i="3" s="1"/>
  <c r="H125" i="3"/>
  <c r="AN125" i="3" s="1"/>
  <c r="G125" i="3"/>
  <c r="F125" i="3"/>
  <c r="AL125" i="3" s="1"/>
  <c r="E125" i="3"/>
  <c r="BU125" i="3" s="1"/>
  <c r="CA124" i="3"/>
  <c r="BZ124" i="3"/>
  <c r="BX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AP124" i="3" s="1"/>
  <c r="I124" i="3"/>
  <c r="AO124" i="3" s="1"/>
  <c r="H124" i="3"/>
  <c r="AN124" i="3" s="1"/>
  <c r="G124" i="3"/>
  <c r="F124" i="3"/>
  <c r="AL124" i="3" s="1"/>
  <c r="E124" i="3"/>
  <c r="BU124" i="3" s="1"/>
  <c r="CA123" i="3"/>
  <c r="BZ123" i="3"/>
  <c r="BX123" i="3"/>
  <c r="BY123" i="3" s="1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P123" i="3" s="1"/>
  <c r="I123" i="3"/>
  <c r="AO123" i="3" s="1"/>
  <c r="H123" i="3"/>
  <c r="AN123" i="3" s="1"/>
  <c r="G123" i="3"/>
  <c r="F123" i="3"/>
  <c r="AL123" i="3" s="1"/>
  <c r="E123" i="3"/>
  <c r="BU123" i="3" s="1"/>
  <c r="CA122" i="3"/>
  <c r="BZ122" i="3"/>
  <c r="BX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AP122" i="3" s="1"/>
  <c r="I122" i="3"/>
  <c r="AO122" i="3" s="1"/>
  <c r="H122" i="3"/>
  <c r="AN122" i="3" s="1"/>
  <c r="G122" i="3"/>
  <c r="F122" i="3"/>
  <c r="AL122" i="3" s="1"/>
  <c r="E122" i="3"/>
  <c r="BU122" i="3" s="1"/>
  <c r="CA121" i="3"/>
  <c r="BZ121" i="3"/>
  <c r="BX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AP121" i="3" s="1"/>
  <c r="I121" i="3"/>
  <c r="AO121" i="3" s="1"/>
  <c r="H121" i="3"/>
  <c r="AN121" i="3" s="1"/>
  <c r="G121" i="3"/>
  <c r="F121" i="3"/>
  <c r="AL121" i="3" s="1"/>
  <c r="E121" i="3"/>
  <c r="BU121" i="3" s="1"/>
  <c r="CA120" i="3"/>
  <c r="BZ120" i="3"/>
  <c r="BX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P120" i="3" s="1"/>
  <c r="I120" i="3"/>
  <c r="AO120" i="3" s="1"/>
  <c r="H120" i="3"/>
  <c r="AN120" i="3" s="1"/>
  <c r="G120" i="3"/>
  <c r="F120" i="3"/>
  <c r="AL120" i="3" s="1"/>
  <c r="E120" i="3"/>
  <c r="BU120" i="3" s="1"/>
  <c r="CA119" i="3"/>
  <c r="BZ119" i="3"/>
  <c r="BX119" i="3"/>
  <c r="BY119" i="3" s="1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AP119" i="3" s="1"/>
  <c r="I119" i="3"/>
  <c r="AO119" i="3" s="1"/>
  <c r="H119" i="3"/>
  <c r="AN119" i="3" s="1"/>
  <c r="G119" i="3"/>
  <c r="F119" i="3"/>
  <c r="AL119" i="3" s="1"/>
  <c r="E119" i="3"/>
  <c r="BU119" i="3" s="1"/>
  <c r="CA118" i="3"/>
  <c r="BZ118" i="3"/>
  <c r="BX118" i="3"/>
  <c r="BY118" i="3" s="1"/>
  <c r="BR118" i="3"/>
  <c r="BQ118" i="3"/>
  <c r="BQ141" i="3" s="1"/>
  <c r="BP118" i="3"/>
  <c r="BP141" i="3" s="1"/>
  <c r="BO118" i="3"/>
  <c r="BO141" i="3" s="1"/>
  <c r="BN118" i="3"/>
  <c r="BM118" i="3"/>
  <c r="BM141" i="3" s="1"/>
  <c r="BL118" i="3"/>
  <c r="BL141" i="3" s="1"/>
  <c r="BK118" i="3"/>
  <c r="BK141" i="3" s="1"/>
  <c r="BJ118" i="3"/>
  <c r="BI118" i="3"/>
  <c r="BI141" i="3" s="1"/>
  <c r="BH118" i="3"/>
  <c r="BH141" i="3" s="1"/>
  <c r="BG118" i="3"/>
  <c r="BG141" i="3" s="1"/>
  <c r="BF118" i="3"/>
  <c r="BE118" i="3"/>
  <c r="BE141" i="3" s="1"/>
  <c r="BD118" i="3"/>
  <c r="BD141" i="3" s="1"/>
  <c r="BC118" i="3"/>
  <c r="BC141" i="3" s="1"/>
  <c r="BB118" i="3"/>
  <c r="BA118" i="3"/>
  <c r="BA141" i="3" s="1"/>
  <c r="AZ118" i="3"/>
  <c r="AZ141" i="3" s="1"/>
  <c r="AY118" i="3"/>
  <c r="AY141" i="3" s="1"/>
  <c r="AX118" i="3"/>
  <c r="AW118" i="3"/>
  <c r="AW141" i="3" s="1"/>
  <c r="AV118" i="3"/>
  <c r="AV141" i="3" s="1"/>
  <c r="AU118" i="3"/>
  <c r="AU141" i="3" s="1"/>
  <c r="AT118" i="3"/>
  <c r="AS118" i="3"/>
  <c r="AS141" i="3" s="1"/>
  <c r="AR118" i="3"/>
  <c r="AR141" i="3" s="1"/>
  <c r="AQ118" i="3"/>
  <c r="AQ141" i="3" s="1"/>
  <c r="AK118" i="3"/>
  <c r="AK141" i="3" s="1"/>
  <c r="AJ118" i="3"/>
  <c r="AJ141" i="3" s="1"/>
  <c r="AI118" i="3"/>
  <c r="AI141" i="3" s="1"/>
  <c r="AH118" i="3"/>
  <c r="AG118" i="3"/>
  <c r="AG141" i="3" s="1"/>
  <c r="AF118" i="3"/>
  <c r="AF141" i="3" s="1"/>
  <c r="AE118" i="3"/>
  <c r="AE141" i="3" s="1"/>
  <c r="AD118" i="3"/>
  <c r="AC118" i="3"/>
  <c r="AC141" i="3" s="1"/>
  <c r="AB118" i="3"/>
  <c r="AB141" i="3" s="1"/>
  <c r="AA118" i="3"/>
  <c r="AA141" i="3" s="1"/>
  <c r="Z118" i="3"/>
  <c r="Y118" i="3"/>
  <c r="Y141" i="3" s="1"/>
  <c r="X118" i="3"/>
  <c r="X141" i="3" s="1"/>
  <c r="W118" i="3"/>
  <c r="W141" i="3" s="1"/>
  <c r="V118" i="3"/>
  <c r="U118" i="3"/>
  <c r="U141" i="3" s="1"/>
  <c r="T118" i="3"/>
  <c r="T141" i="3" s="1"/>
  <c r="S118" i="3"/>
  <c r="S141" i="3" s="1"/>
  <c r="R118" i="3"/>
  <c r="Q118" i="3"/>
  <c r="Q141" i="3" s="1"/>
  <c r="P118" i="3"/>
  <c r="P141" i="3" s="1"/>
  <c r="O118" i="3"/>
  <c r="O141" i="3" s="1"/>
  <c r="N118" i="3"/>
  <c r="M118" i="3"/>
  <c r="M141" i="3" s="1"/>
  <c r="L118" i="3"/>
  <c r="L141" i="3" s="1"/>
  <c r="K118" i="3"/>
  <c r="K141" i="3" s="1"/>
  <c r="J118" i="3"/>
  <c r="I118" i="3"/>
  <c r="I141" i="3" s="1"/>
  <c r="AO141" i="3" s="1"/>
  <c r="H118" i="3"/>
  <c r="H141" i="3" s="1"/>
  <c r="AN141" i="3" s="1"/>
  <c r="G118" i="3"/>
  <c r="G141" i="3" s="1"/>
  <c r="F118" i="3"/>
  <c r="E118" i="3"/>
  <c r="BU118" i="3" s="1"/>
  <c r="BU141" i="3" s="1"/>
  <c r="BX117" i="3"/>
  <c r="CA116" i="3"/>
  <c r="BZ116" i="3"/>
  <c r="BX116" i="3"/>
  <c r="BY116" i="3" s="1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P116" i="3" s="1"/>
  <c r="I116" i="3"/>
  <c r="AO116" i="3" s="1"/>
  <c r="H116" i="3"/>
  <c r="AN116" i="3" s="1"/>
  <c r="AM116" i="3" s="1"/>
  <c r="BS116" i="3" s="1"/>
  <c r="G116" i="3"/>
  <c r="F116" i="3"/>
  <c r="AL116" i="3" s="1"/>
  <c r="E116" i="3"/>
  <c r="BU116" i="3" s="1"/>
  <c r="CA115" i="3"/>
  <c r="BZ115" i="3"/>
  <c r="BX115" i="3"/>
  <c r="BY115" i="3" s="1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P115" i="3" s="1"/>
  <c r="I115" i="3"/>
  <c r="AO115" i="3" s="1"/>
  <c r="H115" i="3"/>
  <c r="AN115" i="3" s="1"/>
  <c r="AM115" i="3" s="1"/>
  <c r="BS115" i="3" s="1"/>
  <c r="G115" i="3"/>
  <c r="F115" i="3"/>
  <c r="AL115" i="3" s="1"/>
  <c r="E115" i="3"/>
  <c r="BU115" i="3" s="1"/>
  <c r="CA114" i="3"/>
  <c r="BZ114" i="3"/>
  <c r="BX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P114" i="3" s="1"/>
  <c r="I114" i="3"/>
  <c r="AO114" i="3" s="1"/>
  <c r="H114" i="3"/>
  <c r="AN114" i="3" s="1"/>
  <c r="AM114" i="3" s="1"/>
  <c r="BS114" i="3" s="1"/>
  <c r="G114" i="3"/>
  <c r="F114" i="3"/>
  <c r="AL114" i="3" s="1"/>
  <c r="E114" i="3"/>
  <c r="BU114" i="3" s="1"/>
  <c r="CA113" i="3"/>
  <c r="BZ113" i="3"/>
  <c r="BX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P113" i="3" s="1"/>
  <c r="I113" i="3"/>
  <c r="AO113" i="3" s="1"/>
  <c r="H113" i="3"/>
  <c r="AN113" i="3" s="1"/>
  <c r="AM113" i="3" s="1"/>
  <c r="BS113" i="3" s="1"/>
  <c r="G113" i="3"/>
  <c r="F113" i="3"/>
  <c r="AL113" i="3" s="1"/>
  <c r="E113" i="3"/>
  <c r="BU113" i="3" s="1"/>
  <c r="CA112" i="3"/>
  <c r="BZ112" i="3"/>
  <c r="BX112" i="3"/>
  <c r="BY112" i="3" s="1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AP112" i="3" s="1"/>
  <c r="I112" i="3"/>
  <c r="AO112" i="3" s="1"/>
  <c r="H112" i="3"/>
  <c r="AN112" i="3" s="1"/>
  <c r="AM112" i="3" s="1"/>
  <c r="BS112" i="3" s="1"/>
  <c r="G112" i="3"/>
  <c r="F112" i="3"/>
  <c r="AL112" i="3" s="1"/>
  <c r="E112" i="3"/>
  <c r="BU112" i="3" s="1"/>
  <c r="CA111" i="3"/>
  <c r="CA117" i="3" s="1"/>
  <c r="BZ111" i="3"/>
  <c r="BX111" i="3"/>
  <c r="BR111" i="3"/>
  <c r="BR117" i="3" s="1"/>
  <c r="BQ111" i="3"/>
  <c r="BQ117" i="3" s="1"/>
  <c r="BP111" i="3"/>
  <c r="BP117" i="3" s="1"/>
  <c r="BO111" i="3"/>
  <c r="BN111" i="3"/>
  <c r="BN117" i="3" s="1"/>
  <c r="BM111" i="3"/>
  <c r="BM117" i="3" s="1"/>
  <c r="BL111" i="3"/>
  <c r="BL117" i="3" s="1"/>
  <c r="BK111" i="3"/>
  <c r="BJ111" i="3"/>
  <c r="BJ117" i="3" s="1"/>
  <c r="BI111" i="3"/>
  <c r="BI117" i="3" s="1"/>
  <c r="BH111" i="3"/>
  <c r="BH117" i="3" s="1"/>
  <c r="BG111" i="3"/>
  <c r="BF111" i="3"/>
  <c r="BF117" i="3" s="1"/>
  <c r="BE111" i="3"/>
  <c r="BE117" i="3" s="1"/>
  <c r="BD111" i="3"/>
  <c r="BD117" i="3" s="1"/>
  <c r="BC111" i="3"/>
  <c r="BB111" i="3"/>
  <c r="BB117" i="3" s="1"/>
  <c r="BA111" i="3"/>
  <c r="BA117" i="3" s="1"/>
  <c r="AZ111" i="3"/>
  <c r="AZ117" i="3" s="1"/>
  <c r="AY111" i="3"/>
  <c r="AX111" i="3"/>
  <c r="AX117" i="3" s="1"/>
  <c r="AW111" i="3"/>
  <c r="AW117" i="3" s="1"/>
  <c r="AV111" i="3"/>
  <c r="AV117" i="3" s="1"/>
  <c r="AU111" i="3"/>
  <c r="AT111" i="3"/>
  <c r="AT117" i="3" s="1"/>
  <c r="AS111" i="3"/>
  <c r="AS117" i="3" s="1"/>
  <c r="AR111" i="3"/>
  <c r="AR117" i="3" s="1"/>
  <c r="AQ111" i="3"/>
  <c r="AK111" i="3"/>
  <c r="AK117" i="3" s="1"/>
  <c r="AJ111" i="3"/>
  <c r="AJ117" i="3" s="1"/>
  <c r="AI111" i="3"/>
  <c r="AH111" i="3"/>
  <c r="AH117" i="3" s="1"/>
  <c r="AG111" i="3"/>
  <c r="AG117" i="3" s="1"/>
  <c r="AF111" i="3"/>
  <c r="AF117" i="3" s="1"/>
  <c r="AE111" i="3"/>
  <c r="AE117" i="3" s="1"/>
  <c r="AD111" i="3"/>
  <c r="AD117" i="3" s="1"/>
  <c r="AC111" i="3"/>
  <c r="AC117" i="3" s="1"/>
  <c r="AB111" i="3"/>
  <c r="AB117" i="3" s="1"/>
  <c r="AA111" i="3"/>
  <c r="AA117" i="3" s="1"/>
  <c r="Z111" i="3"/>
  <c r="Z117" i="3" s="1"/>
  <c r="Y111" i="3"/>
  <c r="Y117" i="3" s="1"/>
  <c r="X111" i="3"/>
  <c r="X117" i="3" s="1"/>
  <c r="W111" i="3"/>
  <c r="W117" i="3" s="1"/>
  <c r="V111" i="3"/>
  <c r="V117" i="3" s="1"/>
  <c r="U111" i="3"/>
  <c r="U117" i="3" s="1"/>
  <c r="T111" i="3"/>
  <c r="T117" i="3" s="1"/>
  <c r="S111" i="3"/>
  <c r="S117" i="3" s="1"/>
  <c r="R111" i="3"/>
  <c r="R117" i="3" s="1"/>
  <c r="Q111" i="3"/>
  <c r="Q117" i="3" s="1"/>
  <c r="P111" i="3"/>
  <c r="P117" i="3" s="1"/>
  <c r="O111" i="3"/>
  <c r="O117" i="3" s="1"/>
  <c r="N111" i="3"/>
  <c r="N117" i="3" s="1"/>
  <c r="M111" i="3"/>
  <c r="M117" i="3" s="1"/>
  <c r="L111" i="3"/>
  <c r="L117" i="3" s="1"/>
  <c r="K111" i="3"/>
  <c r="K117" i="3" s="1"/>
  <c r="J111" i="3"/>
  <c r="J117" i="3" s="1"/>
  <c r="AP117" i="3" s="1"/>
  <c r="I111" i="3"/>
  <c r="I117" i="3" s="1"/>
  <c r="AO117" i="3" s="1"/>
  <c r="H111" i="3"/>
  <c r="AN111" i="3" s="1"/>
  <c r="G111" i="3"/>
  <c r="G117" i="3" s="1"/>
  <c r="F111" i="3"/>
  <c r="F117" i="3" s="1"/>
  <c r="AL117" i="3" s="1"/>
  <c r="E111" i="3"/>
  <c r="E117" i="3" s="1"/>
  <c r="BX110" i="3"/>
  <c r="CA109" i="3"/>
  <c r="BZ109" i="3"/>
  <c r="BX109" i="3"/>
  <c r="BY109" i="3" s="1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P109" i="3" s="1"/>
  <c r="I109" i="3"/>
  <c r="AO109" i="3" s="1"/>
  <c r="H109" i="3"/>
  <c r="AN109" i="3" s="1"/>
  <c r="G109" i="3"/>
  <c r="F109" i="3"/>
  <c r="AL109" i="3" s="1"/>
  <c r="E109" i="3"/>
  <c r="BU109" i="3" s="1"/>
  <c r="CA108" i="3"/>
  <c r="BZ108" i="3"/>
  <c r="BX108" i="3"/>
  <c r="BY108" i="3" s="1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AP108" i="3" s="1"/>
  <c r="I108" i="3"/>
  <c r="AO108" i="3" s="1"/>
  <c r="H108" i="3"/>
  <c r="AN108" i="3" s="1"/>
  <c r="G108" i="3"/>
  <c r="F108" i="3"/>
  <c r="AL108" i="3" s="1"/>
  <c r="E108" i="3"/>
  <c r="BU108" i="3" s="1"/>
  <c r="CA107" i="3"/>
  <c r="BZ107" i="3"/>
  <c r="BX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AP107" i="3" s="1"/>
  <c r="I107" i="3"/>
  <c r="AO107" i="3" s="1"/>
  <c r="H107" i="3"/>
  <c r="AN107" i="3" s="1"/>
  <c r="G107" i="3"/>
  <c r="F107" i="3"/>
  <c r="AL107" i="3" s="1"/>
  <c r="E107" i="3"/>
  <c r="BU107" i="3" s="1"/>
  <c r="CA106" i="3"/>
  <c r="BZ106" i="3"/>
  <c r="BX106" i="3"/>
  <c r="BY106" i="3" s="1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AP106" i="3" s="1"/>
  <c r="I106" i="3"/>
  <c r="AO106" i="3" s="1"/>
  <c r="H106" i="3"/>
  <c r="AN106" i="3" s="1"/>
  <c r="G106" i="3"/>
  <c r="F106" i="3"/>
  <c r="AL106" i="3" s="1"/>
  <c r="E106" i="3"/>
  <c r="BU106" i="3" s="1"/>
  <c r="CA105" i="3"/>
  <c r="BZ105" i="3"/>
  <c r="BX105" i="3"/>
  <c r="BY105" i="3" s="1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AP105" i="3" s="1"/>
  <c r="I105" i="3"/>
  <c r="AO105" i="3" s="1"/>
  <c r="H105" i="3"/>
  <c r="AN105" i="3" s="1"/>
  <c r="G105" i="3"/>
  <c r="F105" i="3"/>
  <c r="AL105" i="3" s="1"/>
  <c r="E105" i="3"/>
  <c r="BU105" i="3" s="1"/>
  <c r="CA104" i="3"/>
  <c r="BZ104" i="3"/>
  <c r="BZ110" i="3" s="1"/>
  <c r="BX104" i="3"/>
  <c r="BY104" i="3" s="1"/>
  <c r="BR104" i="3"/>
  <c r="BR110" i="3" s="1"/>
  <c r="BQ104" i="3"/>
  <c r="BQ110" i="3" s="1"/>
  <c r="BP104" i="3"/>
  <c r="BP110" i="3" s="1"/>
  <c r="BO104" i="3"/>
  <c r="BN104" i="3"/>
  <c r="BN110" i="3" s="1"/>
  <c r="BM104" i="3"/>
  <c r="BM110" i="3" s="1"/>
  <c r="BL104" i="3"/>
  <c r="BL110" i="3" s="1"/>
  <c r="BK104" i="3"/>
  <c r="BJ104" i="3"/>
  <c r="BJ110" i="3" s="1"/>
  <c r="BI104" i="3"/>
  <c r="BI110" i="3" s="1"/>
  <c r="BH104" i="3"/>
  <c r="BH110" i="3" s="1"/>
  <c r="BG104" i="3"/>
  <c r="BF104" i="3"/>
  <c r="BF110" i="3" s="1"/>
  <c r="BE104" i="3"/>
  <c r="BE110" i="3" s="1"/>
  <c r="BD104" i="3"/>
  <c r="BD110" i="3" s="1"/>
  <c r="BC104" i="3"/>
  <c r="BB104" i="3"/>
  <c r="BB110" i="3" s="1"/>
  <c r="BA104" i="3"/>
  <c r="BA110" i="3" s="1"/>
  <c r="AZ104" i="3"/>
  <c r="AZ110" i="3" s="1"/>
  <c r="AY104" i="3"/>
  <c r="AX104" i="3"/>
  <c r="AX110" i="3" s="1"/>
  <c r="AW104" i="3"/>
  <c r="AW110" i="3" s="1"/>
  <c r="AV104" i="3"/>
  <c r="AV110" i="3" s="1"/>
  <c r="AU104" i="3"/>
  <c r="AT104" i="3"/>
  <c r="AT110" i="3" s="1"/>
  <c r="AS104" i="3"/>
  <c r="AS110" i="3" s="1"/>
  <c r="AR104" i="3"/>
  <c r="AQ104" i="3"/>
  <c r="AK104" i="3"/>
  <c r="AK110" i="3" s="1"/>
  <c r="AJ104" i="3"/>
  <c r="AJ110" i="3" s="1"/>
  <c r="AI104" i="3"/>
  <c r="AH104" i="3"/>
  <c r="AG104" i="3"/>
  <c r="AG110" i="3" s="1"/>
  <c r="AF104" i="3"/>
  <c r="AF110" i="3" s="1"/>
  <c r="AE104" i="3"/>
  <c r="AD104" i="3"/>
  <c r="AC104" i="3"/>
  <c r="AC110" i="3" s="1"/>
  <c r="AB104" i="3"/>
  <c r="AB110" i="3" s="1"/>
  <c r="AA104" i="3"/>
  <c r="Z104" i="3"/>
  <c r="Y104" i="3"/>
  <c r="Y110" i="3" s="1"/>
  <c r="X104" i="3"/>
  <c r="X110" i="3" s="1"/>
  <c r="W104" i="3"/>
  <c r="V104" i="3"/>
  <c r="U104" i="3"/>
  <c r="U110" i="3" s="1"/>
  <c r="T104" i="3"/>
  <c r="T110" i="3" s="1"/>
  <c r="S104" i="3"/>
  <c r="R104" i="3"/>
  <c r="Q104" i="3"/>
  <c r="Q110" i="3" s="1"/>
  <c r="P104" i="3"/>
  <c r="P110" i="3" s="1"/>
  <c r="O104" i="3"/>
  <c r="N104" i="3"/>
  <c r="M104" i="3"/>
  <c r="M110" i="3" s="1"/>
  <c r="L104" i="3"/>
  <c r="L110" i="3" s="1"/>
  <c r="K104" i="3"/>
  <c r="J104" i="3"/>
  <c r="AP104" i="3" s="1"/>
  <c r="I104" i="3"/>
  <c r="H104" i="3"/>
  <c r="AN104" i="3" s="1"/>
  <c r="AM104" i="3" s="1"/>
  <c r="BS104" i="3" s="1"/>
  <c r="G104" i="3"/>
  <c r="F104" i="3"/>
  <c r="E104" i="3"/>
  <c r="BX103" i="3"/>
  <c r="CA102" i="3"/>
  <c r="BZ102" i="3"/>
  <c r="BX102" i="3"/>
  <c r="BY102" i="3" s="1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AP102" i="3" s="1"/>
  <c r="I102" i="3"/>
  <c r="AO102" i="3" s="1"/>
  <c r="H102" i="3"/>
  <c r="AN102" i="3" s="1"/>
  <c r="G102" i="3"/>
  <c r="F102" i="3"/>
  <c r="AL102" i="3" s="1"/>
  <c r="E102" i="3"/>
  <c r="BU102" i="3" s="1"/>
  <c r="CA101" i="3"/>
  <c r="BZ101" i="3"/>
  <c r="BX101" i="3"/>
  <c r="BY101" i="3" s="1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AP101" i="3" s="1"/>
  <c r="I101" i="3"/>
  <c r="AO101" i="3" s="1"/>
  <c r="H101" i="3"/>
  <c r="AN101" i="3" s="1"/>
  <c r="AM101" i="3" s="1"/>
  <c r="BS101" i="3" s="1"/>
  <c r="G101" i="3"/>
  <c r="F101" i="3"/>
  <c r="AL101" i="3" s="1"/>
  <c r="E101" i="3"/>
  <c r="BU101" i="3" s="1"/>
  <c r="CA100" i="3"/>
  <c r="BZ100" i="3"/>
  <c r="BX100" i="3"/>
  <c r="BY100" i="3" s="1"/>
  <c r="BR100" i="3"/>
  <c r="BQ100" i="3"/>
  <c r="BP100" i="3"/>
  <c r="BP103" i="3" s="1"/>
  <c r="BO100" i="3"/>
  <c r="BO103" i="3" s="1"/>
  <c r="BN100" i="3"/>
  <c r="BM100" i="3"/>
  <c r="BL100" i="3"/>
  <c r="BL103" i="3" s="1"/>
  <c r="BK100" i="3"/>
  <c r="BK103" i="3" s="1"/>
  <c r="BJ100" i="3"/>
  <c r="BI100" i="3"/>
  <c r="BH100" i="3"/>
  <c r="BH103" i="3" s="1"/>
  <c r="BG100" i="3"/>
  <c r="BG103" i="3" s="1"/>
  <c r="BF100" i="3"/>
  <c r="BE100" i="3"/>
  <c r="BD100" i="3"/>
  <c r="BD103" i="3" s="1"/>
  <c r="BC100" i="3"/>
  <c r="BC103" i="3" s="1"/>
  <c r="BB100" i="3"/>
  <c r="BA100" i="3"/>
  <c r="AZ100" i="3"/>
  <c r="AZ103" i="3" s="1"/>
  <c r="AY100" i="3"/>
  <c r="AY103" i="3" s="1"/>
  <c r="AX100" i="3"/>
  <c r="AW100" i="3"/>
  <c r="AV100" i="3"/>
  <c r="AV103" i="3" s="1"/>
  <c r="AU100" i="3"/>
  <c r="AU103" i="3" s="1"/>
  <c r="AT100" i="3"/>
  <c r="AS100" i="3"/>
  <c r="AR100" i="3"/>
  <c r="AR103" i="3" s="1"/>
  <c r="AQ100" i="3"/>
  <c r="AQ103" i="3" s="1"/>
  <c r="AK100" i="3"/>
  <c r="AK103" i="3" s="1"/>
  <c r="AJ100" i="3"/>
  <c r="AJ103" i="3" s="1"/>
  <c r="AI100" i="3"/>
  <c r="AH100" i="3"/>
  <c r="AH103" i="3" s="1"/>
  <c r="AG100" i="3"/>
  <c r="AG103" i="3" s="1"/>
  <c r="AF100" i="3"/>
  <c r="AF103" i="3" s="1"/>
  <c r="AE100" i="3"/>
  <c r="AD100" i="3"/>
  <c r="AD103" i="3" s="1"/>
  <c r="AC100" i="3"/>
  <c r="AC103" i="3" s="1"/>
  <c r="AB100" i="3"/>
  <c r="AB103" i="3" s="1"/>
  <c r="AA100" i="3"/>
  <c r="Z100" i="3"/>
  <c r="Z103" i="3" s="1"/>
  <c r="Y100" i="3"/>
  <c r="Y103" i="3" s="1"/>
  <c r="X100" i="3"/>
  <c r="X103" i="3" s="1"/>
  <c r="W100" i="3"/>
  <c r="W103" i="3" s="1"/>
  <c r="V100" i="3"/>
  <c r="V103" i="3" s="1"/>
  <c r="U100" i="3"/>
  <c r="U103" i="3" s="1"/>
  <c r="T100" i="3"/>
  <c r="T103" i="3" s="1"/>
  <c r="S100" i="3"/>
  <c r="S103" i="3" s="1"/>
  <c r="R100" i="3"/>
  <c r="R103" i="3" s="1"/>
  <c r="Q100" i="3"/>
  <c r="Q103" i="3" s="1"/>
  <c r="P100" i="3"/>
  <c r="P103" i="3" s="1"/>
  <c r="O100" i="3"/>
  <c r="O103" i="3" s="1"/>
  <c r="N100" i="3"/>
  <c r="N103" i="3" s="1"/>
  <c r="M100" i="3"/>
  <c r="M103" i="3" s="1"/>
  <c r="L100" i="3"/>
  <c r="L103" i="3" s="1"/>
  <c r="K100" i="3"/>
  <c r="K103" i="3" s="1"/>
  <c r="J100" i="3"/>
  <c r="J103" i="3" s="1"/>
  <c r="AP103" i="3" s="1"/>
  <c r="I100" i="3"/>
  <c r="I103" i="3" s="1"/>
  <c r="AO103" i="3" s="1"/>
  <c r="H100" i="3"/>
  <c r="H103" i="3" s="1"/>
  <c r="AN103" i="3" s="1"/>
  <c r="AM103" i="3" s="1"/>
  <c r="BS103" i="3" s="1"/>
  <c r="G100" i="3"/>
  <c r="G103" i="3" s="1"/>
  <c r="F100" i="3"/>
  <c r="F103" i="3" s="1"/>
  <c r="AL103" i="3" s="1"/>
  <c r="E100" i="3"/>
  <c r="BX99" i="3"/>
  <c r="CA98" i="3"/>
  <c r="BZ98" i="3"/>
  <c r="BX98" i="3"/>
  <c r="BY98" i="3" s="1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AP98" i="3" s="1"/>
  <c r="I98" i="3"/>
  <c r="AO98" i="3" s="1"/>
  <c r="H98" i="3"/>
  <c r="AN98" i="3" s="1"/>
  <c r="AM98" i="3" s="1"/>
  <c r="BS98" i="3" s="1"/>
  <c r="G98" i="3"/>
  <c r="F98" i="3"/>
  <c r="AL98" i="3" s="1"/>
  <c r="E98" i="3"/>
  <c r="BU98" i="3" s="1"/>
  <c r="CA96" i="3"/>
  <c r="BZ96" i="3"/>
  <c r="BX96" i="3"/>
  <c r="BR96" i="3"/>
  <c r="BR99" i="3" s="1"/>
  <c r="BQ96" i="3"/>
  <c r="BQ99" i="3" s="1"/>
  <c r="BP96" i="3"/>
  <c r="BP99" i="3" s="1"/>
  <c r="BO96" i="3"/>
  <c r="BO99" i="3" s="1"/>
  <c r="BN96" i="3"/>
  <c r="BN99" i="3" s="1"/>
  <c r="BM96" i="3"/>
  <c r="BM99" i="3" s="1"/>
  <c r="BL96" i="3"/>
  <c r="BL99" i="3" s="1"/>
  <c r="BK96" i="3"/>
  <c r="BK99" i="3" s="1"/>
  <c r="BJ96" i="3"/>
  <c r="BJ99" i="3" s="1"/>
  <c r="BI96" i="3"/>
  <c r="BI99" i="3" s="1"/>
  <c r="BH96" i="3"/>
  <c r="BH99" i="3" s="1"/>
  <c r="BG96" i="3"/>
  <c r="BG99" i="3" s="1"/>
  <c r="BF96" i="3"/>
  <c r="BF99" i="3" s="1"/>
  <c r="BE96" i="3"/>
  <c r="BE99" i="3" s="1"/>
  <c r="BD96" i="3"/>
  <c r="BD99" i="3" s="1"/>
  <c r="BC96" i="3"/>
  <c r="BC99" i="3" s="1"/>
  <c r="BB96" i="3"/>
  <c r="BB99" i="3" s="1"/>
  <c r="BA96" i="3"/>
  <c r="BA99" i="3" s="1"/>
  <c r="AZ96" i="3"/>
  <c r="AZ99" i="3" s="1"/>
  <c r="AY96" i="3"/>
  <c r="AY99" i="3" s="1"/>
  <c r="AX96" i="3"/>
  <c r="AX99" i="3" s="1"/>
  <c r="AW96" i="3"/>
  <c r="AW99" i="3" s="1"/>
  <c r="AV96" i="3"/>
  <c r="AV99" i="3" s="1"/>
  <c r="AU96" i="3"/>
  <c r="AU99" i="3" s="1"/>
  <c r="AT96" i="3"/>
  <c r="AT99" i="3" s="1"/>
  <c r="AS96" i="3"/>
  <c r="AS99" i="3" s="1"/>
  <c r="AR96" i="3"/>
  <c r="AR99" i="3" s="1"/>
  <c r="AQ96" i="3"/>
  <c r="AQ99" i="3" s="1"/>
  <c r="AK96" i="3"/>
  <c r="AK99" i="3" s="1"/>
  <c r="AJ96" i="3"/>
  <c r="AJ99" i="3" s="1"/>
  <c r="AI96" i="3"/>
  <c r="AI99" i="3" s="1"/>
  <c r="AH96" i="3"/>
  <c r="AH99" i="3" s="1"/>
  <c r="AG96" i="3"/>
  <c r="AG99" i="3" s="1"/>
  <c r="AF96" i="3"/>
  <c r="AF99" i="3" s="1"/>
  <c r="AE96" i="3"/>
  <c r="AE99" i="3" s="1"/>
  <c r="AD96" i="3"/>
  <c r="AD99" i="3" s="1"/>
  <c r="AC96" i="3"/>
  <c r="AC99" i="3" s="1"/>
  <c r="AB96" i="3"/>
  <c r="AB99" i="3" s="1"/>
  <c r="AA96" i="3"/>
  <c r="AA99" i="3" s="1"/>
  <c r="Z96" i="3"/>
  <c r="Z99" i="3" s="1"/>
  <c r="Y96" i="3"/>
  <c r="Y99" i="3" s="1"/>
  <c r="X96" i="3"/>
  <c r="W96" i="3"/>
  <c r="W99" i="3" s="1"/>
  <c r="V96" i="3"/>
  <c r="V99" i="3" s="1"/>
  <c r="U96" i="3"/>
  <c r="U99" i="3" s="1"/>
  <c r="T96" i="3"/>
  <c r="T99" i="3" s="1"/>
  <c r="S96" i="3"/>
  <c r="S99" i="3" s="1"/>
  <c r="R96" i="3"/>
  <c r="R99" i="3" s="1"/>
  <c r="Q96" i="3"/>
  <c r="Q99" i="3" s="1"/>
  <c r="P96" i="3"/>
  <c r="P99" i="3" s="1"/>
  <c r="O96" i="3"/>
  <c r="O99" i="3" s="1"/>
  <c r="N96" i="3"/>
  <c r="N99" i="3" s="1"/>
  <c r="M96" i="3"/>
  <c r="M99" i="3" s="1"/>
  <c r="L96" i="3"/>
  <c r="L99" i="3" s="1"/>
  <c r="K96" i="3"/>
  <c r="K99" i="3" s="1"/>
  <c r="J96" i="3"/>
  <c r="J99" i="3" s="1"/>
  <c r="AP99" i="3" s="1"/>
  <c r="I96" i="3"/>
  <c r="AO96" i="3" s="1"/>
  <c r="H96" i="3"/>
  <c r="AN96" i="3" s="1"/>
  <c r="G96" i="3"/>
  <c r="G99" i="3" s="1"/>
  <c r="F96" i="3"/>
  <c r="F99" i="3" s="1"/>
  <c r="AL99" i="3" s="1"/>
  <c r="E96" i="3"/>
  <c r="BU96" i="3" s="1"/>
  <c r="BU99" i="3" s="1"/>
  <c r="BX95" i="3"/>
  <c r="CA91" i="3"/>
  <c r="CA95" i="3" s="1"/>
  <c r="BZ91" i="3"/>
  <c r="BX91" i="3"/>
  <c r="BY91" i="3" s="1"/>
  <c r="BR91" i="3"/>
  <c r="BR95" i="3" s="1"/>
  <c r="BQ91" i="3"/>
  <c r="BQ95" i="3" s="1"/>
  <c r="BP91" i="3"/>
  <c r="BP95" i="3" s="1"/>
  <c r="BO91" i="3"/>
  <c r="BO95" i="3" s="1"/>
  <c r="BN91" i="3"/>
  <c r="BN95" i="3" s="1"/>
  <c r="BM91" i="3"/>
  <c r="BM95" i="3" s="1"/>
  <c r="BL91" i="3"/>
  <c r="BL95" i="3" s="1"/>
  <c r="BK91" i="3"/>
  <c r="BK95" i="3" s="1"/>
  <c r="BJ91" i="3"/>
  <c r="BJ95" i="3" s="1"/>
  <c r="BI91" i="3"/>
  <c r="BI95" i="3" s="1"/>
  <c r="BH91" i="3"/>
  <c r="BH95" i="3" s="1"/>
  <c r="BG91" i="3"/>
  <c r="BG95" i="3" s="1"/>
  <c r="BF91" i="3"/>
  <c r="BF95" i="3" s="1"/>
  <c r="BE91" i="3"/>
  <c r="BE95" i="3" s="1"/>
  <c r="BD91" i="3"/>
  <c r="BD95" i="3" s="1"/>
  <c r="BC91" i="3"/>
  <c r="BC95" i="3" s="1"/>
  <c r="BB91" i="3"/>
  <c r="BB95" i="3" s="1"/>
  <c r="BA91" i="3"/>
  <c r="BA95" i="3" s="1"/>
  <c r="AZ91" i="3"/>
  <c r="AZ95" i="3" s="1"/>
  <c r="AY91" i="3"/>
  <c r="AY95" i="3" s="1"/>
  <c r="AX91" i="3"/>
  <c r="AX95" i="3" s="1"/>
  <c r="AW91" i="3"/>
  <c r="AW95" i="3" s="1"/>
  <c r="AV91" i="3"/>
  <c r="AV95" i="3" s="1"/>
  <c r="AU91" i="3"/>
  <c r="AU95" i="3" s="1"/>
  <c r="AT91" i="3"/>
  <c r="AT95" i="3" s="1"/>
  <c r="AS91" i="3"/>
  <c r="AS95" i="3" s="1"/>
  <c r="AR91" i="3"/>
  <c r="AR95" i="3" s="1"/>
  <c r="AQ91" i="3"/>
  <c r="AQ95" i="3" s="1"/>
  <c r="AK91" i="3"/>
  <c r="AK95" i="3" s="1"/>
  <c r="AJ91" i="3"/>
  <c r="AJ95" i="3" s="1"/>
  <c r="AI91" i="3"/>
  <c r="AI95" i="3" s="1"/>
  <c r="AH91" i="3"/>
  <c r="AH95" i="3" s="1"/>
  <c r="AG91" i="3"/>
  <c r="AG95" i="3" s="1"/>
  <c r="AF91" i="3"/>
  <c r="AF95" i="3" s="1"/>
  <c r="AE91" i="3"/>
  <c r="AE95" i="3" s="1"/>
  <c r="AD91" i="3"/>
  <c r="AD95" i="3" s="1"/>
  <c r="AC91" i="3"/>
  <c r="AC95" i="3" s="1"/>
  <c r="AB91" i="3"/>
  <c r="AB95" i="3" s="1"/>
  <c r="AA91" i="3"/>
  <c r="AA95" i="3" s="1"/>
  <c r="Z91" i="3"/>
  <c r="Z95" i="3" s="1"/>
  <c r="Y91" i="3"/>
  <c r="Y95" i="3" s="1"/>
  <c r="X91" i="3"/>
  <c r="X95" i="3" s="1"/>
  <c r="W91" i="3"/>
  <c r="W95" i="3" s="1"/>
  <c r="V91" i="3"/>
  <c r="V95" i="3" s="1"/>
  <c r="U91" i="3"/>
  <c r="U95" i="3" s="1"/>
  <c r="T91" i="3"/>
  <c r="T95" i="3" s="1"/>
  <c r="S91" i="3"/>
  <c r="S95" i="3" s="1"/>
  <c r="R91" i="3"/>
  <c r="R95" i="3" s="1"/>
  <c r="Q91" i="3"/>
  <c r="Q95" i="3" s="1"/>
  <c r="P91" i="3"/>
  <c r="P95" i="3" s="1"/>
  <c r="O91" i="3"/>
  <c r="O95" i="3" s="1"/>
  <c r="N91" i="3"/>
  <c r="N95" i="3" s="1"/>
  <c r="M91" i="3"/>
  <c r="M95" i="3" s="1"/>
  <c r="L91" i="3"/>
  <c r="L95" i="3" s="1"/>
  <c r="K91" i="3"/>
  <c r="K95" i="3" s="1"/>
  <c r="J91" i="3"/>
  <c r="AP91" i="3" s="1"/>
  <c r="I91" i="3"/>
  <c r="AO91" i="3" s="1"/>
  <c r="H91" i="3"/>
  <c r="AN91" i="3" s="1"/>
  <c r="G91" i="3"/>
  <c r="G95" i="3" s="1"/>
  <c r="F91" i="3"/>
  <c r="AL91" i="3" s="1"/>
  <c r="E91" i="3"/>
  <c r="BU91" i="3" s="1"/>
  <c r="BX90" i="3"/>
  <c r="CA89" i="3"/>
  <c r="BZ89" i="3"/>
  <c r="BX89" i="3"/>
  <c r="BY89" i="3" s="1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AP89" i="3" s="1"/>
  <c r="I89" i="3"/>
  <c r="AO89" i="3" s="1"/>
  <c r="H89" i="3"/>
  <c r="AN89" i="3" s="1"/>
  <c r="G89" i="3"/>
  <c r="F89" i="3"/>
  <c r="AL89" i="3" s="1"/>
  <c r="E89" i="3"/>
  <c r="BU89" i="3" s="1"/>
  <c r="CA88" i="3"/>
  <c r="BZ88" i="3"/>
  <c r="BX88" i="3"/>
  <c r="BY88" i="3" s="1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P88" i="3" s="1"/>
  <c r="I88" i="3"/>
  <c r="AO88" i="3" s="1"/>
  <c r="H88" i="3"/>
  <c r="AN88" i="3" s="1"/>
  <c r="G88" i="3"/>
  <c r="F88" i="3"/>
  <c r="AL88" i="3" s="1"/>
  <c r="E88" i="3"/>
  <c r="BU88" i="3" s="1"/>
  <c r="CA87" i="3"/>
  <c r="BZ87" i="3"/>
  <c r="BX87" i="3"/>
  <c r="BY87" i="3" s="1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P87" i="3" s="1"/>
  <c r="I87" i="3"/>
  <c r="AO87" i="3" s="1"/>
  <c r="H87" i="3"/>
  <c r="AN87" i="3" s="1"/>
  <c r="G87" i="3"/>
  <c r="F87" i="3"/>
  <c r="AL87" i="3" s="1"/>
  <c r="E87" i="3"/>
  <c r="BU87" i="3" s="1"/>
  <c r="CA86" i="3"/>
  <c r="BZ86" i="3"/>
  <c r="BX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P86" i="3" s="1"/>
  <c r="I86" i="3"/>
  <c r="AO86" i="3" s="1"/>
  <c r="H86" i="3"/>
  <c r="AN86" i="3" s="1"/>
  <c r="G86" i="3"/>
  <c r="F86" i="3"/>
  <c r="AL86" i="3" s="1"/>
  <c r="E86" i="3"/>
  <c r="BU86" i="3" s="1"/>
  <c r="CA85" i="3"/>
  <c r="BZ85" i="3"/>
  <c r="BZ90" i="3" s="1"/>
  <c r="BX85" i="3"/>
  <c r="BY85" i="3" s="1"/>
  <c r="BR85" i="3"/>
  <c r="BR90" i="3" s="1"/>
  <c r="BQ85" i="3"/>
  <c r="BQ90" i="3" s="1"/>
  <c r="BP85" i="3"/>
  <c r="BP90" i="3" s="1"/>
  <c r="BO85" i="3"/>
  <c r="BO90" i="3" s="1"/>
  <c r="BN85" i="3"/>
  <c r="BN90" i="3" s="1"/>
  <c r="BM85" i="3"/>
  <c r="BM90" i="3" s="1"/>
  <c r="BL85" i="3"/>
  <c r="BL90" i="3" s="1"/>
  <c r="BK85" i="3"/>
  <c r="BK90" i="3" s="1"/>
  <c r="BJ85" i="3"/>
  <c r="BJ90" i="3" s="1"/>
  <c r="BI85" i="3"/>
  <c r="BI90" i="3" s="1"/>
  <c r="BH85" i="3"/>
  <c r="BH90" i="3" s="1"/>
  <c r="BG85" i="3"/>
  <c r="BG90" i="3" s="1"/>
  <c r="BF85" i="3"/>
  <c r="BF90" i="3" s="1"/>
  <c r="BE85" i="3"/>
  <c r="BE90" i="3" s="1"/>
  <c r="BD85" i="3"/>
  <c r="BD90" i="3" s="1"/>
  <c r="BC85" i="3"/>
  <c r="BC90" i="3" s="1"/>
  <c r="BB85" i="3"/>
  <c r="BB90" i="3" s="1"/>
  <c r="BA85" i="3"/>
  <c r="BA90" i="3" s="1"/>
  <c r="AZ85" i="3"/>
  <c r="AZ90" i="3" s="1"/>
  <c r="AY85" i="3"/>
  <c r="AY90" i="3" s="1"/>
  <c r="AX85" i="3"/>
  <c r="AX90" i="3" s="1"/>
  <c r="AW85" i="3"/>
  <c r="AW90" i="3" s="1"/>
  <c r="AV85" i="3"/>
  <c r="AV90" i="3" s="1"/>
  <c r="AU85" i="3"/>
  <c r="AU90" i="3" s="1"/>
  <c r="AT85" i="3"/>
  <c r="AT90" i="3" s="1"/>
  <c r="AS85" i="3"/>
  <c r="AS90" i="3" s="1"/>
  <c r="AR85" i="3"/>
  <c r="AR90" i="3" s="1"/>
  <c r="AQ85" i="3"/>
  <c r="AQ90" i="3" s="1"/>
  <c r="AK85" i="3"/>
  <c r="AK90" i="3" s="1"/>
  <c r="AJ85" i="3"/>
  <c r="AJ90" i="3" s="1"/>
  <c r="AI85" i="3"/>
  <c r="AI90" i="3" s="1"/>
  <c r="AH85" i="3"/>
  <c r="AH90" i="3" s="1"/>
  <c r="AG85" i="3"/>
  <c r="AG90" i="3" s="1"/>
  <c r="AF85" i="3"/>
  <c r="AF90" i="3" s="1"/>
  <c r="AE85" i="3"/>
  <c r="AE90" i="3" s="1"/>
  <c r="AD85" i="3"/>
  <c r="AD90" i="3" s="1"/>
  <c r="AC85" i="3"/>
  <c r="AC90" i="3" s="1"/>
  <c r="AB85" i="3"/>
  <c r="AB90" i="3" s="1"/>
  <c r="AA85" i="3"/>
  <c r="AA90" i="3" s="1"/>
  <c r="Z85" i="3"/>
  <c r="Z90" i="3" s="1"/>
  <c r="Y85" i="3"/>
  <c r="Y90" i="3" s="1"/>
  <c r="X85" i="3"/>
  <c r="X90" i="3" s="1"/>
  <c r="W85" i="3"/>
  <c r="W90" i="3" s="1"/>
  <c r="V85" i="3"/>
  <c r="V90" i="3" s="1"/>
  <c r="U85" i="3"/>
  <c r="U90" i="3" s="1"/>
  <c r="T85" i="3"/>
  <c r="T90" i="3" s="1"/>
  <c r="S85" i="3"/>
  <c r="S90" i="3" s="1"/>
  <c r="R85" i="3"/>
  <c r="R90" i="3" s="1"/>
  <c r="Q85" i="3"/>
  <c r="Q90" i="3" s="1"/>
  <c r="P85" i="3"/>
  <c r="P90" i="3" s="1"/>
  <c r="O85" i="3"/>
  <c r="O90" i="3" s="1"/>
  <c r="N85" i="3"/>
  <c r="N90" i="3" s="1"/>
  <c r="M85" i="3"/>
  <c r="M90" i="3" s="1"/>
  <c r="L85" i="3"/>
  <c r="L90" i="3" s="1"/>
  <c r="K85" i="3"/>
  <c r="K90" i="3" s="1"/>
  <c r="J85" i="3"/>
  <c r="AP85" i="3" s="1"/>
  <c r="I85" i="3"/>
  <c r="AO85" i="3" s="1"/>
  <c r="H85" i="3"/>
  <c r="H90" i="3" s="1"/>
  <c r="AN90" i="3" s="1"/>
  <c r="G85" i="3"/>
  <c r="G90" i="3" s="1"/>
  <c r="F85" i="3"/>
  <c r="AL85" i="3" s="1"/>
  <c r="E85" i="3"/>
  <c r="BU85" i="3" s="1"/>
  <c r="BU90" i="3" s="1"/>
  <c r="BX84" i="3"/>
  <c r="CA83" i="3"/>
  <c r="BZ83" i="3"/>
  <c r="BX83" i="3"/>
  <c r="BY83" i="3" s="1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P83" i="3" s="1"/>
  <c r="I83" i="3"/>
  <c r="AO83" i="3" s="1"/>
  <c r="H83" i="3"/>
  <c r="AN83" i="3" s="1"/>
  <c r="G83" i="3"/>
  <c r="F83" i="3"/>
  <c r="AL83" i="3" s="1"/>
  <c r="E83" i="3"/>
  <c r="BU83" i="3" s="1"/>
  <c r="CA82" i="3"/>
  <c r="BZ82" i="3"/>
  <c r="BX82" i="3"/>
  <c r="BY82" i="3" s="1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AP82" i="3" s="1"/>
  <c r="I82" i="3"/>
  <c r="AO82" i="3" s="1"/>
  <c r="H82" i="3"/>
  <c r="AN82" i="3" s="1"/>
  <c r="G82" i="3"/>
  <c r="F82" i="3"/>
  <c r="AL82" i="3" s="1"/>
  <c r="E82" i="3"/>
  <c r="BU82" i="3" s="1"/>
  <c r="CA81" i="3"/>
  <c r="BZ81" i="3"/>
  <c r="BX81" i="3"/>
  <c r="BY81" i="3" s="1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AP81" i="3" s="1"/>
  <c r="I81" i="3"/>
  <c r="AO81" i="3" s="1"/>
  <c r="H81" i="3"/>
  <c r="AN81" i="3" s="1"/>
  <c r="G81" i="3"/>
  <c r="F81" i="3"/>
  <c r="AL81" i="3" s="1"/>
  <c r="E81" i="3"/>
  <c r="BU81" i="3" s="1"/>
  <c r="CA80" i="3"/>
  <c r="BZ80" i="3"/>
  <c r="BX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P80" i="3" s="1"/>
  <c r="I80" i="3"/>
  <c r="AO80" i="3" s="1"/>
  <c r="H80" i="3"/>
  <c r="AN80" i="3" s="1"/>
  <c r="G80" i="3"/>
  <c r="F80" i="3"/>
  <c r="AL80" i="3" s="1"/>
  <c r="E80" i="3"/>
  <c r="BU80" i="3" s="1"/>
  <c r="CA79" i="3"/>
  <c r="BZ79" i="3"/>
  <c r="BX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AP79" i="3" s="1"/>
  <c r="I79" i="3"/>
  <c r="AO79" i="3" s="1"/>
  <c r="H79" i="3"/>
  <c r="AN79" i="3" s="1"/>
  <c r="G79" i="3"/>
  <c r="F79" i="3"/>
  <c r="AL79" i="3" s="1"/>
  <c r="E79" i="3"/>
  <c r="BU79" i="3" s="1"/>
  <c r="CA78" i="3"/>
  <c r="BZ78" i="3"/>
  <c r="BX78" i="3"/>
  <c r="BY78" i="3" s="1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AP78" i="3" s="1"/>
  <c r="I78" i="3"/>
  <c r="AO78" i="3" s="1"/>
  <c r="H78" i="3"/>
  <c r="AN78" i="3" s="1"/>
  <c r="AM78" i="3" s="1"/>
  <c r="BS78" i="3" s="1"/>
  <c r="G78" i="3"/>
  <c r="F78" i="3"/>
  <c r="AL78" i="3" s="1"/>
  <c r="E78" i="3"/>
  <c r="BU78" i="3" s="1"/>
  <c r="CA77" i="3"/>
  <c r="BZ77" i="3"/>
  <c r="BX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AP77" i="3" s="1"/>
  <c r="I77" i="3"/>
  <c r="AO77" i="3" s="1"/>
  <c r="H77" i="3"/>
  <c r="AN77" i="3" s="1"/>
  <c r="AM77" i="3" s="1"/>
  <c r="BS77" i="3" s="1"/>
  <c r="G77" i="3"/>
  <c r="F77" i="3"/>
  <c r="AL77" i="3" s="1"/>
  <c r="E77" i="3"/>
  <c r="BU77" i="3" s="1"/>
  <c r="CA76" i="3"/>
  <c r="BZ76" i="3"/>
  <c r="BX76" i="3"/>
  <c r="BY76" i="3" s="1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P76" i="3" s="1"/>
  <c r="I76" i="3"/>
  <c r="AO76" i="3" s="1"/>
  <c r="H76" i="3"/>
  <c r="AN76" i="3" s="1"/>
  <c r="AM76" i="3" s="1"/>
  <c r="BS76" i="3" s="1"/>
  <c r="G76" i="3"/>
  <c r="F76" i="3"/>
  <c r="AL76" i="3" s="1"/>
  <c r="E76" i="3"/>
  <c r="BU76" i="3" s="1"/>
  <c r="CA75" i="3"/>
  <c r="BZ75" i="3"/>
  <c r="BX75" i="3"/>
  <c r="BY75" i="3" s="1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P75" i="3" s="1"/>
  <c r="I75" i="3"/>
  <c r="AO75" i="3" s="1"/>
  <c r="H75" i="3"/>
  <c r="AN75" i="3" s="1"/>
  <c r="G75" i="3"/>
  <c r="F75" i="3"/>
  <c r="AL75" i="3" s="1"/>
  <c r="E75" i="3"/>
  <c r="BU75" i="3" s="1"/>
  <c r="CA74" i="3"/>
  <c r="BZ74" i="3"/>
  <c r="BX74" i="3"/>
  <c r="BY74" i="3" s="1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P74" i="3" s="1"/>
  <c r="I74" i="3"/>
  <c r="AO74" i="3" s="1"/>
  <c r="H74" i="3"/>
  <c r="AN74" i="3" s="1"/>
  <c r="G74" i="3"/>
  <c r="F74" i="3"/>
  <c r="AL74" i="3" s="1"/>
  <c r="E74" i="3"/>
  <c r="BU74" i="3" s="1"/>
  <c r="CA73" i="3"/>
  <c r="BZ73" i="3"/>
  <c r="BX73" i="3"/>
  <c r="BY73" i="3" s="1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P73" i="3" s="1"/>
  <c r="I73" i="3"/>
  <c r="AO73" i="3" s="1"/>
  <c r="H73" i="3"/>
  <c r="AN73" i="3" s="1"/>
  <c r="G73" i="3"/>
  <c r="F73" i="3"/>
  <c r="AL73" i="3" s="1"/>
  <c r="E73" i="3"/>
  <c r="BU73" i="3" s="1"/>
  <c r="CA72" i="3"/>
  <c r="BZ72" i="3"/>
  <c r="BX72" i="3"/>
  <c r="BY72" i="3" s="1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P72" i="3" s="1"/>
  <c r="I72" i="3"/>
  <c r="AO72" i="3" s="1"/>
  <c r="H72" i="3"/>
  <c r="AN72" i="3" s="1"/>
  <c r="G72" i="3"/>
  <c r="F72" i="3"/>
  <c r="AL72" i="3" s="1"/>
  <c r="E72" i="3"/>
  <c r="BU72" i="3" s="1"/>
  <c r="CA71" i="3"/>
  <c r="BZ71" i="3"/>
  <c r="BX71" i="3"/>
  <c r="BY71" i="3" s="1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P71" i="3" s="1"/>
  <c r="I71" i="3"/>
  <c r="AO71" i="3" s="1"/>
  <c r="H71" i="3"/>
  <c r="AN71" i="3" s="1"/>
  <c r="G71" i="3"/>
  <c r="F71" i="3"/>
  <c r="AL71" i="3" s="1"/>
  <c r="E71" i="3"/>
  <c r="BU71" i="3" s="1"/>
  <c r="CA70" i="3"/>
  <c r="BZ70" i="3"/>
  <c r="BX70" i="3"/>
  <c r="BY70" i="3" s="1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AP70" i="3" s="1"/>
  <c r="I70" i="3"/>
  <c r="AO70" i="3" s="1"/>
  <c r="H70" i="3"/>
  <c r="AN70" i="3" s="1"/>
  <c r="AM70" i="3" s="1"/>
  <c r="BS70" i="3" s="1"/>
  <c r="G70" i="3"/>
  <c r="F70" i="3"/>
  <c r="AL70" i="3" s="1"/>
  <c r="E70" i="3"/>
  <c r="BU70" i="3" s="1"/>
  <c r="CA69" i="3"/>
  <c r="BZ69" i="3"/>
  <c r="CB69" i="3" s="1"/>
  <c r="BX69" i="3"/>
  <c r="BY69" i="3" s="1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AP69" i="3" s="1"/>
  <c r="I69" i="3"/>
  <c r="AO69" i="3" s="1"/>
  <c r="H69" i="3"/>
  <c r="AN69" i="3" s="1"/>
  <c r="G69" i="3"/>
  <c r="F69" i="3"/>
  <c r="AL69" i="3" s="1"/>
  <c r="E69" i="3"/>
  <c r="BU69" i="3" s="1"/>
  <c r="CA68" i="3"/>
  <c r="BZ68" i="3"/>
  <c r="BX68" i="3"/>
  <c r="BY68" i="3" s="1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P68" i="3" s="1"/>
  <c r="I68" i="3"/>
  <c r="AO68" i="3" s="1"/>
  <c r="H68" i="3"/>
  <c r="AN68" i="3" s="1"/>
  <c r="G68" i="3"/>
  <c r="F68" i="3"/>
  <c r="AL68" i="3" s="1"/>
  <c r="E68" i="3"/>
  <c r="BU68" i="3" s="1"/>
  <c r="CA67" i="3"/>
  <c r="BZ67" i="3"/>
  <c r="BX67" i="3"/>
  <c r="BR67" i="3"/>
  <c r="BR84" i="3" s="1"/>
  <c r="BQ67" i="3"/>
  <c r="BQ84" i="3" s="1"/>
  <c r="BP67" i="3"/>
  <c r="BP84" i="3" s="1"/>
  <c r="BO67" i="3"/>
  <c r="BO84" i="3" s="1"/>
  <c r="BN67" i="3"/>
  <c r="BN84" i="3" s="1"/>
  <c r="BM67" i="3"/>
  <c r="BM84" i="3" s="1"/>
  <c r="BL67" i="3"/>
  <c r="BL84" i="3" s="1"/>
  <c r="BK67" i="3"/>
  <c r="BK84" i="3" s="1"/>
  <c r="BJ67" i="3"/>
  <c r="BJ84" i="3" s="1"/>
  <c r="BI67" i="3"/>
  <c r="BI84" i="3" s="1"/>
  <c r="BH67" i="3"/>
  <c r="BH84" i="3" s="1"/>
  <c r="BG67" i="3"/>
  <c r="BG84" i="3" s="1"/>
  <c r="BF67" i="3"/>
  <c r="BF84" i="3" s="1"/>
  <c r="BE67" i="3"/>
  <c r="BE84" i="3" s="1"/>
  <c r="BD67" i="3"/>
  <c r="BD84" i="3" s="1"/>
  <c r="BC67" i="3"/>
  <c r="BC84" i="3" s="1"/>
  <c r="BB67" i="3"/>
  <c r="BB84" i="3" s="1"/>
  <c r="BA67" i="3"/>
  <c r="BA84" i="3" s="1"/>
  <c r="AZ67" i="3"/>
  <c r="AZ84" i="3" s="1"/>
  <c r="AY67" i="3"/>
  <c r="AY84" i="3" s="1"/>
  <c r="AX67" i="3"/>
  <c r="AX84" i="3" s="1"/>
  <c r="AW67" i="3"/>
  <c r="AW84" i="3" s="1"/>
  <c r="AV67" i="3"/>
  <c r="AV84" i="3" s="1"/>
  <c r="AU67" i="3"/>
  <c r="AU84" i="3" s="1"/>
  <c r="AT67" i="3"/>
  <c r="AT84" i="3" s="1"/>
  <c r="AS67" i="3"/>
  <c r="AS84" i="3" s="1"/>
  <c r="AR67" i="3"/>
  <c r="AR84" i="3" s="1"/>
  <c r="AQ67" i="3"/>
  <c r="AQ84" i="3" s="1"/>
  <c r="AK67" i="3"/>
  <c r="AK84" i="3" s="1"/>
  <c r="AJ67" i="3"/>
  <c r="AJ84" i="3" s="1"/>
  <c r="AI67" i="3"/>
  <c r="AI84" i="3" s="1"/>
  <c r="AH67" i="3"/>
  <c r="AH84" i="3" s="1"/>
  <c r="AG67" i="3"/>
  <c r="AG84" i="3" s="1"/>
  <c r="AF67" i="3"/>
  <c r="AF84" i="3" s="1"/>
  <c r="AE67" i="3"/>
  <c r="AE84" i="3" s="1"/>
  <c r="AD67" i="3"/>
  <c r="AD84" i="3" s="1"/>
  <c r="AC67" i="3"/>
  <c r="AC84" i="3" s="1"/>
  <c r="AB67" i="3"/>
  <c r="AB84" i="3" s="1"/>
  <c r="AA67" i="3"/>
  <c r="AA84" i="3" s="1"/>
  <c r="Z67" i="3"/>
  <c r="Z84" i="3" s="1"/>
  <c r="Y67" i="3"/>
  <c r="Y84" i="3" s="1"/>
  <c r="X67" i="3"/>
  <c r="X84" i="3" s="1"/>
  <c r="W67" i="3"/>
  <c r="W84" i="3" s="1"/>
  <c r="V67" i="3"/>
  <c r="V84" i="3" s="1"/>
  <c r="U67" i="3"/>
  <c r="U84" i="3" s="1"/>
  <c r="T67" i="3"/>
  <c r="T84" i="3" s="1"/>
  <c r="S67" i="3"/>
  <c r="S84" i="3" s="1"/>
  <c r="R67" i="3"/>
  <c r="R84" i="3" s="1"/>
  <c r="Q67" i="3"/>
  <c r="Q84" i="3" s="1"/>
  <c r="P67" i="3"/>
  <c r="P84" i="3" s="1"/>
  <c r="O67" i="3"/>
  <c r="O84" i="3" s="1"/>
  <c r="N67" i="3"/>
  <c r="N84" i="3" s="1"/>
  <c r="M67" i="3"/>
  <c r="M84" i="3" s="1"/>
  <c r="L67" i="3"/>
  <c r="L84" i="3" s="1"/>
  <c r="K67" i="3"/>
  <c r="K84" i="3" s="1"/>
  <c r="J67" i="3"/>
  <c r="AP67" i="3" s="1"/>
  <c r="I67" i="3"/>
  <c r="AO67" i="3" s="1"/>
  <c r="H67" i="3"/>
  <c r="AN67" i="3" s="1"/>
  <c r="G67" i="3"/>
  <c r="G84" i="3" s="1"/>
  <c r="F67" i="3"/>
  <c r="AL67" i="3" s="1"/>
  <c r="E67" i="3"/>
  <c r="BU67" i="3" s="1"/>
  <c r="BX66" i="3"/>
  <c r="BY66" i="3" s="1"/>
  <c r="CA65" i="3"/>
  <c r="BZ65" i="3"/>
  <c r="BX65" i="3"/>
  <c r="BY65" i="3" s="1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P65" i="3" s="1"/>
  <c r="I65" i="3"/>
  <c r="AO65" i="3" s="1"/>
  <c r="H65" i="3"/>
  <c r="AN65" i="3" s="1"/>
  <c r="AM65" i="3" s="1"/>
  <c r="BS65" i="3" s="1"/>
  <c r="G65" i="3"/>
  <c r="F65" i="3"/>
  <c r="AL65" i="3" s="1"/>
  <c r="E65" i="3"/>
  <c r="BU65" i="3" s="1"/>
  <c r="CA64" i="3"/>
  <c r="BZ64" i="3"/>
  <c r="BX64" i="3"/>
  <c r="BY64" i="3" s="1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P64" i="3" s="1"/>
  <c r="I64" i="3"/>
  <c r="AO64" i="3" s="1"/>
  <c r="H64" i="3"/>
  <c r="AN64" i="3" s="1"/>
  <c r="G64" i="3"/>
  <c r="F64" i="3"/>
  <c r="AL64" i="3" s="1"/>
  <c r="E64" i="3"/>
  <c r="BU64" i="3" s="1"/>
  <c r="CA63" i="3"/>
  <c r="BZ63" i="3"/>
  <c r="BX63" i="3"/>
  <c r="BY63" i="3" s="1"/>
  <c r="BR63" i="3"/>
  <c r="BR66" i="3" s="1"/>
  <c r="BQ63" i="3"/>
  <c r="BQ66" i="3" s="1"/>
  <c r="BP63" i="3"/>
  <c r="BO63" i="3"/>
  <c r="BO66" i="3" s="1"/>
  <c r="BN63" i="3"/>
  <c r="BN66" i="3" s="1"/>
  <c r="BM63" i="3"/>
  <c r="BM66" i="3" s="1"/>
  <c r="BL63" i="3"/>
  <c r="BK63" i="3"/>
  <c r="BK66" i="3" s="1"/>
  <c r="BJ63" i="3"/>
  <c r="BJ66" i="3" s="1"/>
  <c r="BI63" i="3"/>
  <c r="BI66" i="3" s="1"/>
  <c r="BH63" i="3"/>
  <c r="BG63" i="3"/>
  <c r="BG66" i="3" s="1"/>
  <c r="BF63" i="3"/>
  <c r="BF66" i="3" s="1"/>
  <c r="BE63" i="3"/>
  <c r="BE66" i="3" s="1"/>
  <c r="BD63" i="3"/>
  <c r="BC63" i="3"/>
  <c r="BC66" i="3" s="1"/>
  <c r="BB63" i="3"/>
  <c r="BB66" i="3" s="1"/>
  <c r="BA63" i="3"/>
  <c r="BA66" i="3" s="1"/>
  <c r="AZ63" i="3"/>
  <c r="AY63" i="3"/>
  <c r="AY66" i="3" s="1"/>
  <c r="AX63" i="3"/>
  <c r="AX66" i="3" s="1"/>
  <c r="AW63" i="3"/>
  <c r="AW66" i="3" s="1"/>
  <c r="AV63" i="3"/>
  <c r="AU63" i="3"/>
  <c r="AU66" i="3" s="1"/>
  <c r="AT63" i="3"/>
  <c r="AT66" i="3" s="1"/>
  <c r="AS63" i="3"/>
  <c r="AS66" i="3" s="1"/>
  <c r="AR63" i="3"/>
  <c r="AQ63" i="3"/>
  <c r="AQ66" i="3" s="1"/>
  <c r="AK63" i="3"/>
  <c r="AK66" i="3" s="1"/>
  <c r="AJ63" i="3"/>
  <c r="AI63" i="3"/>
  <c r="AI66" i="3" s="1"/>
  <c r="AH63" i="3"/>
  <c r="AH66" i="3" s="1"/>
  <c r="AG63" i="3"/>
  <c r="AG66" i="3" s="1"/>
  <c r="AF63" i="3"/>
  <c r="AE63" i="3"/>
  <c r="AE66" i="3" s="1"/>
  <c r="AD63" i="3"/>
  <c r="AD66" i="3" s="1"/>
  <c r="AC63" i="3"/>
  <c r="AC66" i="3" s="1"/>
  <c r="AB63" i="3"/>
  <c r="AA63" i="3"/>
  <c r="AA66" i="3" s="1"/>
  <c r="Z63" i="3"/>
  <c r="Z66" i="3" s="1"/>
  <c r="Y63" i="3"/>
  <c r="Y66" i="3" s="1"/>
  <c r="X63" i="3"/>
  <c r="X66" i="3" s="1"/>
  <c r="W63" i="3"/>
  <c r="W66" i="3" s="1"/>
  <c r="V63" i="3"/>
  <c r="V66" i="3" s="1"/>
  <c r="U63" i="3"/>
  <c r="U66" i="3" s="1"/>
  <c r="T63" i="3"/>
  <c r="T66" i="3" s="1"/>
  <c r="S63" i="3"/>
  <c r="S66" i="3" s="1"/>
  <c r="R63" i="3"/>
  <c r="R66" i="3" s="1"/>
  <c r="Q63" i="3"/>
  <c r="Q66" i="3" s="1"/>
  <c r="P63" i="3"/>
  <c r="P66" i="3" s="1"/>
  <c r="O63" i="3"/>
  <c r="O66" i="3" s="1"/>
  <c r="N63" i="3"/>
  <c r="N66" i="3" s="1"/>
  <c r="M63" i="3"/>
  <c r="M66" i="3" s="1"/>
  <c r="L63" i="3"/>
  <c r="L66" i="3" s="1"/>
  <c r="K63" i="3"/>
  <c r="K66" i="3" s="1"/>
  <c r="J63" i="3"/>
  <c r="J66" i="3" s="1"/>
  <c r="AP66" i="3" s="1"/>
  <c r="I63" i="3"/>
  <c r="I66" i="3" s="1"/>
  <c r="AO66" i="3" s="1"/>
  <c r="H63" i="3"/>
  <c r="AN63" i="3" s="1"/>
  <c r="G63" i="3"/>
  <c r="G66" i="3" s="1"/>
  <c r="F63" i="3"/>
  <c r="F66" i="3" s="1"/>
  <c r="AL66" i="3" s="1"/>
  <c r="E63" i="3"/>
  <c r="E66" i="3" s="1"/>
  <c r="BX62" i="3"/>
  <c r="CA61" i="3"/>
  <c r="BZ61" i="3"/>
  <c r="CB61" i="3" s="1"/>
  <c r="BX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P61" i="3" s="1"/>
  <c r="I61" i="3"/>
  <c r="AO61" i="3" s="1"/>
  <c r="H61" i="3"/>
  <c r="AN61" i="3" s="1"/>
  <c r="G61" i="3"/>
  <c r="F61" i="3"/>
  <c r="AL61" i="3" s="1"/>
  <c r="E61" i="3"/>
  <c r="BU61" i="3" s="1"/>
  <c r="CA60" i="3"/>
  <c r="BZ60" i="3"/>
  <c r="BX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P60" i="3" s="1"/>
  <c r="I60" i="3"/>
  <c r="AO60" i="3" s="1"/>
  <c r="H60" i="3"/>
  <c r="AN60" i="3" s="1"/>
  <c r="G60" i="3"/>
  <c r="F60" i="3"/>
  <c r="AL60" i="3" s="1"/>
  <c r="E60" i="3"/>
  <c r="BU60" i="3" s="1"/>
  <c r="CA59" i="3"/>
  <c r="BZ59" i="3"/>
  <c r="CB59" i="3" s="1"/>
  <c r="BX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P59" i="3" s="1"/>
  <c r="I59" i="3"/>
  <c r="AO59" i="3" s="1"/>
  <c r="H59" i="3"/>
  <c r="AN59" i="3" s="1"/>
  <c r="AM59" i="3" s="1"/>
  <c r="BS59" i="3" s="1"/>
  <c r="G59" i="3"/>
  <c r="F59" i="3"/>
  <c r="AL59" i="3" s="1"/>
  <c r="E59" i="3"/>
  <c r="BU59" i="3" s="1"/>
  <c r="CA58" i="3"/>
  <c r="BZ58" i="3"/>
  <c r="CB58" i="3" s="1"/>
  <c r="BX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AP58" i="3" s="1"/>
  <c r="I58" i="3"/>
  <c r="AO58" i="3" s="1"/>
  <c r="H58" i="3"/>
  <c r="AN58" i="3" s="1"/>
  <c r="AM58" i="3" s="1"/>
  <c r="BS58" i="3" s="1"/>
  <c r="G58" i="3"/>
  <c r="F58" i="3"/>
  <c r="AL58" i="3" s="1"/>
  <c r="E58" i="3"/>
  <c r="BU58" i="3" s="1"/>
  <c r="CA57" i="3"/>
  <c r="BZ57" i="3"/>
  <c r="BX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P57" i="3" s="1"/>
  <c r="I57" i="3"/>
  <c r="AO57" i="3" s="1"/>
  <c r="H57" i="3"/>
  <c r="AN57" i="3" s="1"/>
  <c r="G57" i="3"/>
  <c r="F57" i="3"/>
  <c r="AL57" i="3" s="1"/>
  <c r="E57" i="3"/>
  <c r="BU57" i="3" s="1"/>
  <c r="CA56" i="3"/>
  <c r="BZ56" i="3"/>
  <c r="BX56" i="3"/>
  <c r="BR56" i="3"/>
  <c r="BQ56" i="3"/>
  <c r="BQ62" i="3" s="1"/>
  <c r="BP56" i="3"/>
  <c r="BP62" i="3" s="1"/>
  <c r="BO56" i="3"/>
  <c r="BN56" i="3"/>
  <c r="BM56" i="3"/>
  <c r="BM62" i="3" s="1"/>
  <c r="BL56" i="3"/>
  <c r="BL62" i="3" s="1"/>
  <c r="BK56" i="3"/>
  <c r="BJ56" i="3"/>
  <c r="BI56" i="3"/>
  <c r="BI62" i="3" s="1"/>
  <c r="BH56" i="3"/>
  <c r="BH62" i="3" s="1"/>
  <c r="BG56" i="3"/>
  <c r="BF56" i="3"/>
  <c r="BE56" i="3"/>
  <c r="BE62" i="3" s="1"/>
  <c r="BD56" i="3"/>
  <c r="BD62" i="3" s="1"/>
  <c r="BC56" i="3"/>
  <c r="BB56" i="3"/>
  <c r="BA56" i="3"/>
  <c r="BA62" i="3" s="1"/>
  <c r="AZ56" i="3"/>
  <c r="AZ62" i="3" s="1"/>
  <c r="AY56" i="3"/>
  <c r="AX56" i="3"/>
  <c r="AW56" i="3"/>
  <c r="AW62" i="3" s="1"/>
  <c r="AV56" i="3"/>
  <c r="AV62" i="3" s="1"/>
  <c r="AU56" i="3"/>
  <c r="AT56" i="3"/>
  <c r="AS56" i="3"/>
  <c r="AS62" i="3" s="1"/>
  <c r="AR56" i="3"/>
  <c r="AR62" i="3" s="1"/>
  <c r="AQ56" i="3"/>
  <c r="AK56" i="3"/>
  <c r="AK62" i="3" s="1"/>
  <c r="AJ56" i="3"/>
  <c r="AJ62" i="3" s="1"/>
  <c r="AI56" i="3"/>
  <c r="AH56" i="3"/>
  <c r="AH62" i="3" s="1"/>
  <c r="AG56" i="3"/>
  <c r="AG62" i="3" s="1"/>
  <c r="AF56" i="3"/>
  <c r="AF62" i="3" s="1"/>
  <c r="AE56" i="3"/>
  <c r="AD56" i="3"/>
  <c r="AD62" i="3" s="1"/>
  <c r="AC56" i="3"/>
  <c r="AC62" i="3" s="1"/>
  <c r="AB56" i="3"/>
  <c r="AB62" i="3" s="1"/>
  <c r="AA56" i="3"/>
  <c r="Z56" i="3"/>
  <c r="Z62" i="3" s="1"/>
  <c r="Y56" i="3"/>
  <c r="Y62" i="3" s="1"/>
  <c r="X56" i="3"/>
  <c r="X62" i="3" s="1"/>
  <c r="W56" i="3"/>
  <c r="V56" i="3"/>
  <c r="V62" i="3" s="1"/>
  <c r="U56" i="3"/>
  <c r="U62" i="3" s="1"/>
  <c r="T56" i="3"/>
  <c r="T62" i="3" s="1"/>
  <c r="S56" i="3"/>
  <c r="R56" i="3"/>
  <c r="R62" i="3" s="1"/>
  <c r="Q56" i="3"/>
  <c r="Q62" i="3" s="1"/>
  <c r="P56" i="3"/>
  <c r="P62" i="3" s="1"/>
  <c r="O56" i="3"/>
  <c r="N56" i="3"/>
  <c r="N62" i="3" s="1"/>
  <c r="M56" i="3"/>
  <c r="M62" i="3" s="1"/>
  <c r="L56" i="3"/>
  <c r="L62" i="3" s="1"/>
  <c r="K56" i="3"/>
  <c r="J56" i="3"/>
  <c r="I56" i="3"/>
  <c r="I62" i="3" s="1"/>
  <c r="AO62" i="3" s="1"/>
  <c r="H56" i="3"/>
  <c r="H62" i="3" s="1"/>
  <c r="AN62" i="3" s="1"/>
  <c r="G56" i="3"/>
  <c r="F56" i="3"/>
  <c r="E56" i="3"/>
  <c r="CC55" i="3"/>
  <c r="CB55" i="3"/>
  <c r="BY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AP55" i="3" s="1"/>
  <c r="I55" i="3"/>
  <c r="AO55" i="3" s="1"/>
  <c r="H55" i="3"/>
  <c r="AN55" i="3" s="1"/>
  <c r="G55" i="3"/>
  <c r="F55" i="3"/>
  <c r="AL55" i="3" s="1"/>
  <c r="E55" i="3"/>
  <c r="BX54" i="3"/>
  <c r="CA53" i="3"/>
  <c r="BZ53" i="3"/>
  <c r="BX53" i="3"/>
  <c r="BY53" i="3" s="1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P53" i="3" s="1"/>
  <c r="I53" i="3"/>
  <c r="AO53" i="3" s="1"/>
  <c r="H53" i="3"/>
  <c r="AN53" i="3" s="1"/>
  <c r="AM53" i="3" s="1"/>
  <c r="BS53" i="3" s="1"/>
  <c r="G53" i="3"/>
  <c r="F53" i="3"/>
  <c r="AL53" i="3" s="1"/>
  <c r="E53" i="3"/>
  <c r="BU53" i="3" s="1"/>
  <c r="CA52" i="3"/>
  <c r="BZ52" i="3"/>
  <c r="CB52" i="3" s="1"/>
  <c r="BX52" i="3"/>
  <c r="BY52" i="3" s="1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AP52" i="3" s="1"/>
  <c r="I52" i="3"/>
  <c r="AO52" i="3" s="1"/>
  <c r="H52" i="3"/>
  <c r="AN52" i="3" s="1"/>
  <c r="G52" i="3"/>
  <c r="F52" i="3"/>
  <c r="AL52" i="3" s="1"/>
  <c r="E52" i="3"/>
  <c r="BU52" i="3" s="1"/>
  <c r="CA51" i="3"/>
  <c r="BZ51" i="3"/>
  <c r="BX51" i="3"/>
  <c r="BY51" i="3" s="1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AP51" i="3" s="1"/>
  <c r="I51" i="3"/>
  <c r="AO51" i="3" s="1"/>
  <c r="H51" i="3"/>
  <c r="AN51" i="3" s="1"/>
  <c r="G51" i="3"/>
  <c r="F51" i="3"/>
  <c r="AL51" i="3" s="1"/>
  <c r="E51" i="3"/>
  <c r="BU51" i="3" s="1"/>
  <c r="CA50" i="3"/>
  <c r="BZ50" i="3"/>
  <c r="BX50" i="3"/>
  <c r="BY50" i="3" s="1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AP50" i="3" s="1"/>
  <c r="I50" i="3"/>
  <c r="AO50" i="3" s="1"/>
  <c r="H50" i="3"/>
  <c r="AN50" i="3" s="1"/>
  <c r="G50" i="3"/>
  <c r="F50" i="3"/>
  <c r="AL50" i="3" s="1"/>
  <c r="E50" i="3"/>
  <c r="BU50" i="3" s="1"/>
  <c r="BU54" i="3" s="1"/>
  <c r="CA48" i="3"/>
  <c r="BZ48" i="3"/>
  <c r="CB48" i="3" s="1"/>
  <c r="BX48" i="3"/>
  <c r="BY48" i="3" s="1"/>
  <c r="BR48" i="3"/>
  <c r="BR54" i="3" s="1"/>
  <c r="BQ48" i="3"/>
  <c r="BQ54" i="3" s="1"/>
  <c r="BP48" i="3"/>
  <c r="BP54" i="3" s="1"/>
  <c r="BO48" i="3"/>
  <c r="BO54" i="3" s="1"/>
  <c r="BN48" i="3"/>
  <c r="BN54" i="3" s="1"/>
  <c r="BM48" i="3"/>
  <c r="BM54" i="3" s="1"/>
  <c r="BL48" i="3"/>
  <c r="BL54" i="3" s="1"/>
  <c r="BK48" i="3"/>
  <c r="BK54" i="3" s="1"/>
  <c r="BJ48" i="3"/>
  <c r="BJ54" i="3" s="1"/>
  <c r="BI48" i="3"/>
  <c r="BI54" i="3" s="1"/>
  <c r="BH48" i="3"/>
  <c r="BH54" i="3" s="1"/>
  <c r="BG48" i="3"/>
  <c r="BG54" i="3" s="1"/>
  <c r="BF48" i="3"/>
  <c r="BF54" i="3" s="1"/>
  <c r="BE48" i="3"/>
  <c r="BE54" i="3" s="1"/>
  <c r="BD48" i="3"/>
  <c r="BD54" i="3" s="1"/>
  <c r="BC48" i="3"/>
  <c r="BC54" i="3" s="1"/>
  <c r="BB48" i="3"/>
  <c r="BB54" i="3" s="1"/>
  <c r="BA48" i="3"/>
  <c r="BA54" i="3" s="1"/>
  <c r="AZ48" i="3"/>
  <c r="AZ54" i="3" s="1"/>
  <c r="AY48" i="3"/>
  <c r="AY54" i="3" s="1"/>
  <c r="AX48" i="3"/>
  <c r="AX54" i="3" s="1"/>
  <c r="AW48" i="3"/>
  <c r="AW54" i="3" s="1"/>
  <c r="AV48" i="3"/>
  <c r="AV54" i="3" s="1"/>
  <c r="AU48" i="3"/>
  <c r="AU54" i="3" s="1"/>
  <c r="AT48" i="3"/>
  <c r="AT54" i="3" s="1"/>
  <c r="AS48" i="3"/>
  <c r="AS54" i="3" s="1"/>
  <c r="AR48" i="3"/>
  <c r="AR54" i="3" s="1"/>
  <c r="AQ48" i="3"/>
  <c r="AQ54" i="3" s="1"/>
  <c r="AK48" i="3"/>
  <c r="AK54" i="3" s="1"/>
  <c r="AJ48" i="3"/>
  <c r="AJ54" i="3" s="1"/>
  <c r="AI48" i="3"/>
  <c r="AI54" i="3" s="1"/>
  <c r="AH48" i="3"/>
  <c r="AH54" i="3" s="1"/>
  <c r="AG48" i="3"/>
  <c r="AG54" i="3" s="1"/>
  <c r="AF48" i="3"/>
  <c r="AF54" i="3" s="1"/>
  <c r="AE48" i="3"/>
  <c r="AE54" i="3" s="1"/>
  <c r="AD48" i="3"/>
  <c r="AD54" i="3" s="1"/>
  <c r="AC48" i="3"/>
  <c r="AC54" i="3" s="1"/>
  <c r="AB48" i="3"/>
  <c r="AB54" i="3" s="1"/>
  <c r="AA48" i="3"/>
  <c r="AA54" i="3" s="1"/>
  <c r="Z48" i="3"/>
  <c r="Z54" i="3" s="1"/>
  <c r="Y48" i="3"/>
  <c r="Y54" i="3" s="1"/>
  <c r="X48" i="3"/>
  <c r="X54" i="3" s="1"/>
  <c r="W48" i="3"/>
  <c r="W54" i="3" s="1"/>
  <c r="V48" i="3"/>
  <c r="V54" i="3" s="1"/>
  <c r="U48" i="3"/>
  <c r="U54" i="3" s="1"/>
  <c r="T48" i="3"/>
  <c r="T54" i="3" s="1"/>
  <c r="S48" i="3"/>
  <c r="S54" i="3" s="1"/>
  <c r="R48" i="3"/>
  <c r="R54" i="3" s="1"/>
  <c r="Q48" i="3"/>
  <c r="Q54" i="3" s="1"/>
  <c r="P48" i="3"/>
  <c r="P54" i="3" s="1"/>
  <c r="O48" i="3"/>
  <c r="O54" i="3" s="1"/>
  <c r="N48" i="3"/>
  <c r="N54" i="3" s="1"/>
  <c r="M48" i="3"/>
  <c r="M54" i="3" s="1"/>
  <c r="L48" i="3"/>
  <c r="L54" i="3" s="1"/>
  <c r="K48" i="3"/>
  <c r="K54" i="3" s="1"/>
  <c r="J48" i="3"/>
  <c r="AP48" i="3" s="1"/>
  <c r="I48" i="3"/>
  <c r="AO48" i="3" s="1"/>
  <c r="H48" i="3"/>
  <c r="AN48" i="3" s="1"/>
  <c r="G48" i="3"/>
  <c r="G54" i="3" s="1"/>
  <c r="F48" i="3"/>
  <c r="AL48" i="3" s="1"/>
  <c r="E48" i="3"/>
  <c r="BU48" i="3" s="1"/>
  <c r="BX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G47" i="3"/>
  <c r="BU47" i="3"/>
  <c r="BX41" i="3"/>
  <c r="CA40" i="3"/>
  <c r="BZ40" i="3"/>
  <c r="BX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AP40" i="3" s="1"/>
  <c r="I40" i="3"/>
  <c r="AO40" i="3" s="1"/>
  <c r="H40" i="3"/>
  <c r="AN40" i="3" s="1"/>
  <c r="G40" i="3"/>
  <c r="F40" i="3"/>
  <c r="AL40" i="3" s="1"/>
  <c r="E40" i="3"/>
  <c r="BU40" i="3" s="1"/>
  <c r="CA39" i="3"/>
  <c r="BZ39" i="3"/>
  <c r="BX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AP39" i="3" s="1"/>
  <c r="I39" i="3"/>
  <c r="AO39" i="3" s="1"/>
  <c r="H39" i="3"/>
  <c r="AN39" i="3" s="1"/>
  <c r="G39" i="3"/>
  <c r="F39" i="3"/>
  <c r="AL39" i="3" s="1"/>
  <c r="E39" i="3"/>
  <c r="BU39" i="3" s="1"/>
  <c r="CA38" i="3"/>
  <c r="BZ38" i="3"/>
  <c r="BX38" i="3"/>
  <c r="BY38" i="3" s="1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P38" i="3" s="1"/>
  <c r="I38" i="3"/>
  <c r="AO38" i="3" s="1"/>
  <c r="H38" i="3"/>
  <c r="AN38" i="3" s="1"/>
  <c r="G38" i="3"/>
  <c r="F38" i="3"/>
  <c r="AL38" i="3" s="1"/>
  <c r="E38" i="3"/>
  <c r="BU38" i="3" s="1"/>
  <c r="CA37" i="3"/>
  <c r="BZ37" i="3"/>
  <c r="BX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AP37" i="3" s="1"/>
  <c r="I37" i="3"/>
  <c r="AO37" i="3" s="1"/>
  <c r="H37" i="3"/>
  <c r="AN37" i="3" s="1"/>
  <c r="G37" i="3"/>
  <c r="F37" i="3"/>
  <c r="AL37" i="3" s="1"/>
  <c r="E37" i="3"/>
  <c r="BU37" i="3" s="1"/>
  <c r="CA36" i="3"/>
  <c r="BZ36" i="3"/>
  <c r="BX36" i="3"/>
  <c r="BY36" i="3" s="1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AP36" i="3" s="1"/>
  <c r="I36" i="3"/>
  <c r="AO36" i="3" s="1"/>
  <c r="H36" i="3"/>
  <c r="AN36" i="3" s="1"/>
  <c r="G36" i="3"/>
  <c r="F36" i="3"/>
  <c r="AL36" i="3" s="1"/>
  <c r="E36" i="3"/>
  <c r="BU36" i="3" s="1"/>
  <c r="CA35" i="3"/>
  <c r="BZ35" i="3"/>
  <c r="BX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AP35" i="3" s="1"/>
  <c r="I35" i="3"/>
  <c r="AO35" i="3" s="1"/>
  <c r="H35" i="3"/>
  <c r="AN35" i="3" s="1"/>
  <c r="G35" i="3"/>
  <c r="F35" i="3"/>
  <c r="AL35" i="3" s="1"/>
  <c r="E35" i="3"/>
  <c r="BU35" i="3" s="1"/>
  <c r="CA34" i="3"/>
  <c r="BZ34" i="3"/>
  <c r="BX34" i="3"/>
  <c r="BY34" i="3" s="1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P34" i="3" s="1"/>
  <c r="I34" i="3"/>
  <c r="AO34" i="3" s="1"/>
  <c r="H34" i="3"/>
  <c r="AN34" i="3" s="1"/>
  <c r="G34" i="3"/>
  <c r="F34" i="3"/>
  <c r="AL34" i="3" s="1"/>
  <c r="E34" i="3"/>
  <c r="BU34" i="3" s="1"/>
  <c r="CA33" i="3"/>
  <c r="BZ33" i="3"/>
  <c r="BX33" i="3"/>
  <c r="BY33" i="3" s="1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P33" i="3" s="1"/>
  <c r="I33" i="3"/>
  <c r="AO33" i="3" s="1"/>
  <c r="H33" i="3"/>
  <c r="AN33" i="3" s="1"/>
  <c r="G33" i="3"/>
  <c r="F33" i="3"/>
  <c r="AL33" i="3" s="1"/>
  <c r="E33" i="3"/>
  <c r="BU33" i="3" s="1"/>
  <c r="CA32" i="3"/>
  <c r="BZ32" i="3"/>
  <c r="BX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P32" i="3" s="1"/>
  <c r="I32" i="3"/>
  <c r="AO32" i="3" s="1"/>
  <c r="H32" i="3"/>
  <c r="AN32" i="3" s="1"/>
  <c r="G32" i="3"/>
  <c r="F32" i="3"/>
  <c r="AL32" i="3" s="1"/>
  <c r="E32" i="3"/>
  <c r="BU32" i="3" s="1"/>
  <c r="CA31" i="3"/>
  <c r="BZ31" i="3"/>
  <c r="BX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P31" i="3" s="1"/>
  <c r="I31" i="3"/>
  <c r="AO31" i="3" s="1"/>
  <c r="H31" i="3"/>
  <c r="AN31" i="3" s="1"/>
  <c r="G31" i="3"/>
  <c r="F31" i="3"/>
  <c r="AL31" i="3" s="1"/>
  <c r="E31" i="3"/>
  <c r="BU31" i="3" s="1"/>
  <c r="CA30" i="3"/>
  <c r="BZ30" i="3"/>
  <c r="BX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P30" i="3" s="1"/>
  <c r="I30" i="3"/>
  <c r="AO30" i="3" s="1"/>
  <c r="H30" i="3"/>
  <c r="AN30" i="3" s="1"/>
  <c r="G30" i="3"/>
  <c r="F30" i="3"/>
  <c r="AL30" i="3" s="1"/>
  <c r="E30" i="3"/>
  <c r="BU30" i="3" s="1"/>
  <c r="CA29" i="3"/>
  <c r="BZ29" i="3"/>
  <c r="BX29" i="3"/>
  <c r="BY29" i="3" s="1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AP29" i="3" s="1"/>
  <c r="I29" i="3"/>
  <c r="AO29" i="3" s="1"/>
  <c r="H29" i="3"/>
  <c r="AN29" i="3" s="1"/>
  <c r="G29" i="3"/>
  <c r="F29" i="3"/>
  <c r="AL29" i="3" s="1"/>
  <c r="E29" i="3"/>
  <c r="BU29" i="3" s="1"/>
  <c r="CA28" i="3"/>
  <c r="BZ28" i="3"/>
  <c r="BX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P28" i="3" s="1"/>
  <c r="I28" i="3"/>
  <c r="AO28" i="3" s="1"/>
  <c r="H28" i="3"/>
  <c r="AN28" i="3" s="1"/>
  <c r="G28" i="3"/>
  <c r="F28" i="3"/>
  <c r="AL28" i="3" s="1"/>
  <c r="E28" i="3"/>
  <c r="BU28" i="3" s="1"/>
  <c r="CA27" i="3"/>
  <c r="BZ27" i="3"/>
  <c r="BX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AP27" i="3" s="1"/>
  <c r="I27" i="3"/>
  <c r="AO27" i="3" s="1"/>
  <c r="H27" i="3"/>
  <c r="AN27" i="3" s="1"/>
  <c r="G27" i="3"/>
  <c r="F27" i="3"/>
  <c r="AL27" i="3" s="1"/>
  <c r="E27" i="3"/>
  <c r="BU27" i="3" s="1"/>
  <c r="CA26" i="3"/>
  <c r="BZ26" i="3"/>
  <c r="BX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AP26" i="3" s="1"/>
  <c r="I26" i="3"/>
  <c r="AO26" i="3" s="1"/>
  <c r="H26" i="3"/>
  <c r="AN26" i="3" s="1"/>
  <c r="G26" i="3"/>
  <c r="F26" i="3"/>
  <c r="AL26" i="3" s="1"/>
  <c r="E26" i="3"/>
  <c r="BU26" i="3" s="1"/>
  <c r="CA25" i="3"/>
  <c r="BZ25" i="3"/>
  <c r="BX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AP25" i="3" s="1"/>
  <c r="I25" i="3"/>
  <c r="AO25" i="3" s="1"/>
  <c r="H25" i="3"/>
  <c r="AN25" i="3" s="1"/>
  <c r="G25" i="3"/>
  <c r="F25" i="3"/>
  <c r="AL25" i="3" s="1"/>
  <c r="E25" i="3"/>
  <c r="BU25" i="3" s="1"/>
  <c r="CA24" i="3"/>
  <c r="BZ24" i="3"/>
  <c r="BX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P24" i="3" s="1"/>
  <c r="I24" i="3"/>
  <c r="AO24" i="3" s="1"/>
  <c r="H24" i="3"/>
  <c r="AN24" i="3" s="1"/>
  <c r="G24" i="3"/>
  <c r="F24" i="3"/>
  <c r="AL24" i="3" s="1"/>
  <c r="E24" i="3"/>
  <c r="BU24" i="3" s="1"/>
  <c r="CA23" i="3"/>
  <c r="BZ23" i="3"/>
  <c r="BX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P23" i="3" s="1"/>
  <c r="I23" i="3"/>
  <c r="AO23" i="3" s="1"/>
  <c r="H23" i="3"/>
  <c r="AN23" i="3" s="1"/>
  <c r="G23" i="3"/>
  <c r="F23" i="3"/>
  <c r="AL23" i="3" s="1"/>
  <c r="E23" i="3"/>
  <c r="BU23" i="3" s="1"/>
  <c r="CA22" i="3"/>
  <c r="BZ22" i="3"/>
  <c r="BX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P22" i="3" s="1"/>
  <c r="I22" i="3"/>
  <c r="AO22" i="3" s="1"/>
  <c r="H22" i="3"/>
  <c r="AN22" i="3" s="1"/>
  <c r="G22" i="3"/>
  <c r="F22" i="3"/>
  <c r="AL22" i="3" s="1"/>
  <c r="E22" i="3"/>
  <c r="BU22" i="3" s="1"/>
  <c r="CA21" i="3"/>
  <c r="BZ21" i="3"/>
  <c r="BX21" i="3"/>
  <c r="BY21" i="3" s="1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P21" i="3" s="1"/>
  <c r="I21" i="3"/>
  <c r="AO21" i="3" s="1"/>
  <c r="H21" i="3"/>
  <c r="AN21" i="3" s="1"/>
  <c r="G21" i="3"/>
  <c r="F21" i="3"/>
  <c r="AL21" i="3" s="1"/>
  <c r="E21" i="3"/>
  <c r="BU21" i="3" s="1"/>
  <c r="CA20" i="3"/>
  <c r="BZ20" i="3"/>
  <c r="BX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P20" i="3" s="1"/>
  <c r="I20" i="3"/>
  <c r="AO20" i="3" s="1"/>
  <c r="H20" i="3"/>
  <c r="AN20" i="3" s="1"/>
  <c r="G20" i="3"/>
  <c r="F20" i="3"/>
  <c r="AL20" i="3" s="1"/>
  <c r="E20" i="3"/>
  <c r="BU20" i="3" s="1"/>
  <c r="CA19" i="3"/>
  <c r="CC19" i="3" s="1"/>
  <c r="BZ19" i="3"/>
  <c r="CB19" i="3" s="1"/>
  <c r="BX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AP19" i="3" s="1"/>
  <c r="I19" i="3"/>
  <c r="AO19" i="3" s="1"/>
  <c r="H19" i="3"/>
  <c r="AN19" i="3" s="1"/>
  <c r="G19" i="3"/>
  <c r="F19" i="3"/>
  <c r="AL19" i="3" s="1"/>
  <c r="E19" i="3"/>
  <c r="BU19" i="3" s="1"/>
  <c r="CA18" i="3"/>
  <c r="CC18" i="3" s="1"/>
  <c r="BZ18" i="3"/>
  <c r="CB18" i="3" s="1"/>
  <c r="BX18" i="3"/>
  <c r="BY18" i="3" s="1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P18" i="3" s="1"/>
  <c r="I18" i="3"/>
  <c r="AO18" i="3" s="1"/>
  <c r="H18" i="3"/>
  <c r="AN18" i="3" s="1"/>
  <c r="G18" i="3"/>
  <c r="F18" i="3"/>
  <c r="AL18" i="3" s="1"/>
  <c r="E18" i="3"/>
  <c r="BU18" i="3" s="1"/>
  <c r="CA17" i="3"/>
  <c r="BZ17" i="3"/>
  <c r="BX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P17" i="3" s="1"/>
  <c r="I17" i="3"/>
  <c r="AO17" i="3" s="1"/>
  <c r="H17" i="3"/>
  <c r="AN17" i="3" s="1"/>
  <c r="G17" i="3"/>
  <c r="F17" i="3"/>
  <c r="AL17" i="3" s="1"/>
  <c r="E17" i="3"/>
  <c r="BU17" i="3" s="1"/>
  <c r="CA16" i="3"/>
  <c r="BZ16" i="3"/>
  <c r="BX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P16" i="3" s="1"/>
  <c r="I16" i="3"/>
  <c r="AO16" i="3" s="1"/>
  <c r="H16" i="3"/>
  <c r="AN16" i="3" s="1"/>
  <c r="G16" i="3"/>
  <c r="F16" i="3"/>
  <c r="AL16" i="3" s="1"/>
  <c r="E16" i="3"/>
  <c r="BU16" i="3" s="1"/>
  <c r="CA15" i="3"/>
  <c r="BZ15" i="3"/>
  <c r="BX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AP15" i="3" s="1"/>
  <c r="I15" i="3"/>
  <c r="AO15" i="3" s="1"/>
  <c r="H15" i="3"/>
  <c r="AN15" i="3" s="1"/>
  <c r="G15" i="3"/>
  <c r="F15" i="3"/>
  <c r="AL15" i="3" s="1"/>
  <c r="E15" i="3"/>
  <c r="BU15" i="3" s="1"/>
  <c r="CA14" i="3"/>
  <c r="BZ14" i="3"/>
  <c r="BX14" i="3"/>
  <c r="BY14" i="3" s="1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P14" i="3" s="1"/>
  <c r="I14" i="3"/>
  <c r="AO14" i="3" s="1"/>
  <c r="H14" i="3"/>
  <c r="AN14" i="3" s="1"/>
  <c r="G14" i="3"/>
  <c r="F14" i="3"/>
  <c r="AL14" i="3" s="1"/>
  <c r="E14" i="3"/>
  <c r="BU14" i="3" s="1"/>
  <c r="CA13" i="3"/>
  <c r="BZ13" i="3"/>
  <c r="BX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AP13" i="3" s="1"/>
  <c r="I13" i="3"/>
  <c r="AO13" i="3" s="1"/>
  <c r="H13" i="3"/>
  <c r="AN13" i="3" s="1"/>
  <c r="G13" i="3"/>
  <c r="F13" i="3"/>
  <c r="AL13" i="3" s="1"/>
  <c r="E13" i="3"/>
  <c r="BU13" i="3" s="1"/>
  <c r="CA12" i="3"/>
  <c r="BZ12" i="3"/>
  <c r="BX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P12" i="3" s="1"/>
  <c r="I12" i="3"/>
  <c r="AO12" i="3" s="1"/>
  <c r="H12" i="3"/>
  <c r="AN12" i="3" s="1"/>
  <c r="G12" i="3"/>
  <c r="F12" i="3"/>
  <c r="AL12" i="3" s="1"/>
  <c r="E12" i="3"/>
  <c r="BU12" i="3" s="1"/>
  <c r="CA11" i="3"/>
  <c r="BZ11" i="3"/>
  <c r="BX11" i="3"/>
  <c r="BR11" i="3"/>
  <c r="BR41" i="3" s="1"/>
  <c r="BQ11" i="3"/>
  <c r="BQ41" i="3" s="1"/>
  <c r="BP11" i="3"/>
  <c r="BP41" i="3" s="1"/>
  <c r="BO11" i="3"/>
  <c r="BO41" i="3" s="1"/>
  <c r="BN11" i="3"/>
  <c r="BN41" i="3" s="1"/>
  <c r="BM11" i="3"/>
  <c r="BM41" i="3" s="1"/>
  <c r="BL11" i="3"/>
  <c r="BL41" i="3" s="1"/>
  <c r="BK11" i="3"/>
  <c r="BK41" i="3" s="1"/>
  <c r="BJ11" i="3"/>
  <c r="BJ41" i="3" s="1"/>
  <c r="BI11" i="3"/>
  <c r="BI41" i="3" s="1"/>
  <c r="BH11" i="3"/>
  <c r="BH41" i="3" s="1"/>
  <c r="BG11" i="3"/>
  <c r="BG41" i="3" s="1"/>
  <c r="BF11" i="3"/>
  <c r="BF41" i="3" s="1"/>
  <c r="BE11" i="3"/>
  <c r="BE41" i="3" s="1"/>
  <c r="BD11" i="3"/>
  <c r="BD41" i="3" s="1"/>
  <c r="BC11" i="3"/>
  <c r="BC41" i="3" s="1"/>
  <c r="BB11" i="3"/>
  <c r="BB41" i="3" s="1"/>
  <c r="BA11" i="3"/>
  <c r="BA41" i="3" s="1"/>
  <c r="AZ11" i="3"/>
  <c r="AZ41" i="3" s="1"/>
  <c r="AY11" i="3"/>
  <c r="AY41" i="3" s="1"/>
  <c r="AX11" i="3"/>
  <c r="AX41" i="3" s="1"/>
  <c r="AW11" i="3"/>
  <c r="AW41" i="3" s="1"/>
  <c r="AV11" i="3"/>
  <c r="AV41" i="3" s="1"/>
  <c r="AU11" i="3"/>
  <c r="AU41" i="3" s="1"/>
  <c r="AT11" i="3"/>
  <c r="AT41" i="3" s="1"/>
  <c r="AS11" i="3"/>
  <c r="AS41" i="3" s="1"/>
  <c r="AR11" i="3"/>
  <c r="AR41" i="3" s="1"/>
  <c r="AQ11" i="3"/>
  <c r="AQ41" i="3" s="1"/>
  <c r="AK11" i="3"/>
  <c r="AK41" i="3" s="1"/>
  <c r="AJ11" i="3"/>
  <c r="AJ41" i="3" s="1"/>
  <c r="AI11" i="3"/>
  <c r="AI41" i="3" s="1"/>
  <c r="AH11" i="3"/>
  <c r="AH41" i="3" s="1"/>
  <c r="AG11" i="3"/>
  <c r="AG41" i="3" s="1"/>
  <c r="AF11" i="3"/>
  <c r="AF41" i="3" s="1"/>
  <c r="AE11" i="3"/>
  <c r="AE41" i="3" s="1"/>
  <c r="AD11" i="3"/>
  <c r="AD41" i="3" s="1"/>
  <c r="AC11" i="3"/>
  <c r="AC41" i="3" s="1"/>
  <c r="AB11" i="3"/>
  <c r="AB41" i="3" s="1"/>
  <c r="AA11" i="3"/>
  <c r="AA41" i="3" s="1"/>
  <c r="Z11" i="3"/>
  <c r="Z41" i="3" s="1"/>
  <c r="Y11" i="3"/>
  <c r="Y41" i="3" s="1"/>
  <c r="X11" i="3"/>
  <c r="X41" i="3" s="1"/>
  <c r="W11" i="3"/>
  <c r="W41" i="3" s="1"/>
  <c r="V11" i="3"/>
  <c r="V41" i="3" s="1"/>
  <c r="U11" i="3"/>
  <c r="U41" i="3" s="1"/>
  <c r="T11" i="3"/>
  <c r="T41" i="3" s="1"/>
  <c r="S11" i="3"/>
  <c r="S41" i="3" s="1"/>
  <c r="R11" i="3"/>
  <c r="R41" i="3" s="1"/>
  <c r="Q11" i="3"/>
  <c r="Q41" i="3" s="1"/>
  <c r="P11" i="3"/>
  <c r="P41" i="3" s="1"/>
  <c r="O11" i="3"/>
  <c r="O41" i="3" s="1"/>
  <c r="N11" i="3"/>
  <c r="N41" i="3" s="1"/>
  <c r="M11" i="3"/>
  <c r="M41" i="3" s="1"/>
  <c r="L11" i="3"/>
  <c r="L41" i="3" s="1"/>
  <c r="K11" i="3"/>
  <c r="K41" i="3" s="1"/>
  <c r="J11" i="3"/>
  <c r="J41" i="3" s="1"/>
  <c r="AP41" i="3" s="1"/>
  <c r="I11" i="3"/>
  <c r="AO11" i="3" s="1"/>
  <c r="H11" i="3"/>
  <c r="AN11" i="3" s="1"/>
  <c r="G11" i="3"/>
  <c r="G41" i="3" s="1"/>
  <c r="F11" i="3"/>
  <c r="F41" i="3" s="1"/>
  <c r="AL41" i="3" s="1"/>
  <c r="E11" i="3"/>
  <c r="BU11" i="3" s="1"/>
  <c r="BX10" i="3"/>
  <c r="CA9" i="3"/>
  <c r="BZ9" i="3"/>
  <c r="BX9" i="3"/>
  <c r="BY9" i="3" s="1"/>
  <c r="BR9" i="3"/>
  <c r="BR10" i="3" s="1"/>
  <c r="BQ9" i="3"/>
  <c r="BQ10" i="3" s="1"/>
  <c r="BP9" i="3"/>
  <c r="BP10" i="3" s="1"/>
  <c r="BO9" i="3"/>
  <c r="BO10" i="3" s="1"/>
  <c r="BN9" i="3"/>
  <c r="BN10" i="3" s="1"/>
  <c r="BM9" i="3"/>
  <c r="BM10" i="3" s="1"/>
  <c r="BL9" i="3"/>
  <c r="BL10" i="3" s="1"/>
  <c r="BK9" i="3"/>
  <c r="BK10" i="3" s="1"/>
  <c r="BJ9" i="3"/>
  <c r="BJ10" i="3" s="1"/>
  <c r="BI9" i="3"/>
  <c r="BI10" i="3" s="1"/>
  <c r="BH9" i="3"/>
  <c r="BH10" i="3" s="1"/>
  <c r="BG9" i="3"/>
  <c r="BG10" i="3" s="1"/>
  <c r="BF9" i="3"/>
  <c r="BF10" i="3" s="1"/>
  <c r="BE9" i="3"/>
  <c r="BE10" i="3" s="1"/>
  <c r="BD9" i="3"/>
  <c r="BD10" i="3" s="1"/>
  <c r="BC9" i="3"/>
  <c r="BC10" i="3" s="1"/>
  <c r="BB9" i="3"/>
  <c r="BB10" i="3" s="1"/>
  <c r="BA9" i="3"/>
  <c r="BA10" i="3" s="1"/>
  <c r="AZ9" i="3"/>
  <c r="AZ10" i="3" s="1"/>
  <c r="AY9" i="3"/>
  <c r="AY10" i="3" s="1"/>
  <c r="AX9" i="3"/>
  <c r="AX10" i="3" s="1"/>
  <c r="AW9" i="3"/>
  <c r="AW10" i="3" s="1"/>
  <c r="AV9" i="3"/>
  <c r="AV10" i="3" s="1"/>
  <c r="AU9" i="3"/>
  <c r="AU10" i="3" s="1"/>
  <c r="AT9" i="3"/>
  <c r="AT10" i="3" s="1"/>
  <c r="AS9" i="3"/>
  <c r="AS10" i="3" s="1"/>
  <c r="AR9" i="3"/>
  <c r="AR10" i="3" s="1"/>
  <c r="AQ9" i="3"/>
  <c r="AQ10" i="3" s="1"/>
  <c r="AK9" i="3"/>
  <c r="AK10" i="3" s="1"/>
  <c r="AJ9" i="3"/>
  <c r="AJ10" i="3" s="1"/>
  <c r="AI9" i="3"/>
  <c r="AI10" i="3" s="1"/>
  <c r="AH9" i="3"/>
  <c r="AH10" i="3" s="1"/>
  <c r="AG9" i="3"/>
  <c r="AG10" i="3" s="1"/>
  <c r="AF9" i="3"/>
  <c r="AF10" i="3" s="1"/>
  <c r="AE9" i="3"/>
  <c r="AE10" i="3" s="1"/>
  <c r="AD9" i="3"/>
  <c r="AD10" i="3" s="1"/>
  <c r="AC9" i="3"/>
  <c r="AC10" i="3" s="1"/>
  <c r="AB9" i="3"/>
  <c r="AB10" i="3" s="1"/>
  <c r="AA9" i="3"/>
  <c r="AA10" i="3" s="1"/>
  <c r="Z9" i="3"/>
  <c r="Z10" i="3" s="1"/>
  <c r="Y9" i="3"/>
  <c r="Y10" i="3" s="1"/>
  <c r="X9" i="3"/>
  <c r="X10" i="3" s="1"/>
  <c r="W9" i="3"/>
  <c r="W10" i="3" s="1"/>
  <c r="V9" i="3"/>
  <c r="V10" i="3" s="1"/>
  <c r="U9" i="3"/>
  <c r="U10" i="3" s="1"/>
  <c r="T9" i="3"/>
  <c r="T10" i="3" s="1"/>
  <c r="S9" i="3"/>
  <c r="S10" i="3" s="1"/>
  <c r="R9" i="3"/>
  <c r="R10" i="3" s="1"/>
  <c r="Q9" i="3"/>
  <c r="Q10" i="3" s="1"/>
  <c r="P9" i="3"/>
  <c r="P10" i="3" s="1"/>
  <c r="O9" i="3"/>
  <c r="O10" i="3" s="1"/>
  <c r="N9" i="3"/>
  <c r="N10" i="3" s="1"/>
  <c r="M9" i="3"/>
  <c r="M10" i="3" s="1"/>
  <c r="L9" i="3"/>
  <c r="L10" i="3" s="1"/>
  <c r="K9" i="3"/>
  <c r="K10" i="3" s="1"/>
  <c r="J9" i="3"/>
  <c r="AP9" i="3" s="1"/>
  <c r="I9" i="3"/>
  <c r="AO9" i="3" s="1"/>
  <c r="H9" i="3"/>
  <c r="AN9" i="3" s="1"/>
  <c r="G9" i="3"/>
  <c r="G10" i="3" s="1"/>
  <c r="F9" i="3"/>
  <c r="AL9" i="3" s="1"/>
  <c r="E9" i="3"/>
  <c r="BU9" i="3" s="1"/>
  <c r="BX8" i="3"/>
  <c r="CA7" i="3"/>
  <c r="BZ7" i="3"/>
  <c r="BX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P7" i="3" s="1"/>
  <c r="I7" i="3"/>
  <c r="AO7" i="3" s="1"/>
  <c r="H7" i="3"/>
  <c r="AN7" i="3" s="1"/>
  <c r="AM7" i="3" s="1"/>
  <c r="BS7" i="3" s="1"/>
  <c r="BT7" i="3" s="1"/>
  <c r="G7" i="3"/>
  <c r="F7" i="3"/>
  <c r="AL7" i="3" s="1"/>
  <c r="E7" i="3"/>
  <c r="BU7" i="3" s="1"/>
  <c r="BZ6" i="3"/>
  <c r="BY6" i="3"/>
  <c r="BW6" i="3"/>
  <c r="BX6" i="3" s="1"/>
  <c r="BQ6" i="3"/>
  <c r="BR8" i="3" s="1"/>
  <c r="BP6" i="3"/>
  <c r="BQ8" i="3" s="1"/>
  <c r="BO6" i="3"/>
  <c r="BP8" i="3" s="1"/>
  <c r="BN6" i="3"/>
  <c r="BO8" i="3" s="1"/>
  <c r="BM6" i="3"/>
  <c r="BN8" i="3" s="1"/>
  <c r="BL6" i="3"/>
  <c r="BM8" i="3" s="1"/>
  <c r="BK6" i="3"/>
  <c r="BL8" i="3" s="1"/>
  <c r="BJ6" i="3"/>
  <c r="BK8" i="3" s="1"/>
  <c r="BI6" i="3"/>
  <c r="BJ8" i="3" s="1"/>
  <c r="BH6" i="3"/>
  <c r="BI8" i="3" s="1"/>
  <c r="BG6" i="3"/>
  <c r="BH8" i="3" s="1"/>
  <c r="BF6" i="3"/>
  <c r="BG8" i="3" s="1"/>
  <c r="BE6" i="3"/>
  <c r="BF8" i="3" s="1"/>
  <c r="BD6" i="3"/>
  <c r="BE8" i="3" s="1"/>
  <c r="BC6" i="3"/>
  <c r="BD8" i="3" s="1"/>
  <c r="BB6" i="3"/>
  <c r="BC8" i="3" s="1"/>
  <c r="BA6" i="3"/>
  <c r="BB8" i="3" s="1"/>
  <c r="AZ6" i="3"/>
  <c r="BA8" i="3" s="1"/>
  <c r="AY6" i="3"/>
  <c r="AZ8" i="3" s="1"/>
  <c r="AX6" i="3"/>
  <c r="AY8" i="3" s="1"/>
  <c r="AW6" i="3"/>
  <c r="AX8" i="3" s="1"/>
  <c r="AV6" i="3"/>
  <c r="AW8" i="3" s="1"/>
  <c r="AU6" i="3"/>
  <c r="AV8" i="3" s="1"/>
  <c r="AT6" i="3"/>
  <c r="AU8" i="3" s="1"/>
  <c r="AS6" i="3"/>
  <c r="AT8" i="3" s="1"/>
  <c r="AR6" i="3"/>
  <c r="AS8" i="3" s="1"/>
  <c r="AQ6" i="3"/>
  <c r="AR8" i="3" s="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AP6" i="3" s="1"/>
  <c r="I6" i="3"/>
  <c r="H6" i="3"/>
  <c r="G6" i="3"/>
  <c r="F6" i="3"/>
  <c r="AL6" i="3" s="1"/>
  <c r="E6" i="3"/>
  <c r="BY207" i="3" l="1"/>
  <c r="BY252" i="3"/>
  <c r="BY253" i="3"/>
  <c r="BY257" i="3"/>
  <c r="BY260" i="3"/>
  <c r="CC260" i="3" s="1"/>
  <c r="BY261" i="3"/>
  <c r="BY19" i="3"/>
  <c r="BY20" i="3"/>
  <c r="BY23" i="3"/>
  <c r="CC23" i="3" s="1"/>
  <c r="BY24" i="3"/>
  <c r="CB24" i="3" s="1"/>
  <c r="BY27" i="3"/>
  <c r="BY28" i="3"/>
  <c r="BY31" i="3"/>
  <c r="CB31" i="3" s="1"/>
  <c r="BY32" i="3"/>
  <c r="CC32" i="3" s="1"/>
  <c r="BY35" i="3"/>
  <c r="BY39" i="3"/>
  <c r="BY40" i="3"/>
  <c r="CC40" i="3" s="1"/>
  <c r="CC196" i="3"/>
  <c r="BY79" i="3"/>
  <c r="CB79" i="3" s="1"/>
  <c r="BY113" i="3"/>
  <c r="BY136" i="3"/>
  <c r="CB136" i="3" s="1"/>
  <c r="BY144" i="3"/>
  <c r="CC144" i="3" s="1"/>
  <c r="BY145" i="3"/>
  <c r="CC145" i="3" s="1"/>
  <c r="BY168" i="3"/>
  <c r="BZ117" i="3"/>
  <c r="CB229" i="3"/>
  <c r="CC176" i="3"/>
  <c r="CC184" i="3"/>
  <c r="BT221" i="3"/>
  <c r="CB50" i="3"/>
  <c r="CB105" i="3"/>
  <c r="CC152" i="3"/>
  <c r="CC156" i="3"/>
  <c r="CC157" i="3"/>
  <c r="CC71" i="3"/>
  <c r="CB73" i="3"/>
  <c r="CC83" i="3"/>
  <c r="CC101" i="3"/>
  <c r="BY200" i="3"/>
  <c r="BY193" i="3"/>
  <c r="CC193" i="3" s="1"/>
  <c r="BY194" i="3"/>
  <c r="CC194" i="3" s="1"/>
  <c r="CC204" i="3"/>
  <c r="CC207" i="3"/>
  <c r="CC264" i="3"/>
  <c r="AB66" i="3"/>
  <c r="AJ66" i="3"/>
  <c r="AF66" i="3"/>
  <c r="BT59" i="3"/>
  <c r="CA6" i="3"/>
  <c r="CA8" i="3" s="1"/>
  <c r="BT72" i="3"/>
  <c r="BT73" i="3"/>
  <c r="BT74" i="3"/>
  <c r="BY90" i="3"/>
  <c r="CB90" i="3" s="1"/>
  <c r="BT216" i="3"/>
  <c r="BT85" i="3"/>
  <c r="BT90" i="3" s="1"/>
  <c r="BT86" i="3"/>
  <c r="BY86" i="3"/>
  <c r="CB86" i="3" s="1"/>
  <c r="BT87" i="3"/>
  <c r="BT88" i="3"/>
  <c r="CC91" i="3"/>
  <c r="BT137" i="3"/>
  <c r="CB147" i="3"/>
  <c r="CC164" i="3"/>
  <c r="BT212" i="3"/>
  <c r="CB214" i="3"/>
  <c r="CB267" i="3"/>
  <c r="CB53" i="3"/>
  <c r="CB65" i="3"/>
  <c r="CC134" i="3"/>
  <c r="CC203" i="3"/>
  <c r="CC53" i="3"/>
  <c r="I95" i="3"/>
  <c r="AO95" i="3" s="1"/>
  <c r="BT140" i="3"/>
  <c r="CB149" i="3"/>
  <c r="BT151" i="3"/>
  <c r="BT152" i="3"/>
  <c r="BT157" i="3"/>
  <c r="BT158" i="3"/>
  <c r="BT175" i="3"/>
  <c r="BT176" i="3"/>
  <c r="CC177" i="3"/>
  <c r="CB180" i="3"/>
  <c r="BT182" i="3"/>
  <c r="BT183" i="3"/>
  <c r="BT184" i="3"/>
  <c r="CC185" i="3"/>
  <c r="BT193" i="3"/>
  <c r="BT194" i="3"/>
  <c r="BT195" i="3"/>
  <c r="BY195" i="3"/>
  <c r="CB195" i="3" s="1"/>
  <c r="BT196" i="3"/>
  <c r="CB198" i="3"/>
  <c r="BT202" i="3"/>
  <c r="BT203" i="3"/>
  <c r="CB233" i="3"/>
  <c r="BT238" i="3"/>
  <c r="BY238" i="3"/>
  <c r="CB238" i="3" s="1"/>
  <c r="CB98" i="3"/>
  <c r="BT143" i="3"/>
  <c r="BT144" i="3"/>
  <c r="BT145" i="3"/>
  <c r="BT146" i="3"/>
  <c r="BT147" i="3"/>
  <c r="BT148" i="3"/>
  <c r="CB150" i="3"/>
  <c r="BT153" i="3"/>
  <c r="CC154" i="3"/>
  <c r="BT159" i="3"/>
  <c r="CB162" i="3"/>
  <c r="BT165" i="3"/>
  <c r="CC165" i="3"/>
  <c r="BT166" i="3"/>
  <c r="CC198" i="3"/>
  <c r="BT245" i="3"/>
  <c r="BT246" i="3"/>
  <c r="BY12" i="3"/>
  <c r="CC12" i="3" s="1"/>
  <c r="BY15" i="3"/>
  <c r="CC15" i="3" s="1"/>
  <c r="BY16" i="3"/>
  <c r="CC16" i="3" s="1"/>
  <c r="CB35" i="3"/>
  <c r="BY58" i="3"/>
  <c r="CC58" i="3" s="1"/>
  <c r="BY59" i="3"/>
  <c r="CC59" i="3" s="1"/>
  <c r="BT112" i="3"/>
  <c r="BT113" i="3"/>
  <c r="BT114" i="3"/>
  <c r="BT115" i="3"/>
  <c r="CB115" i="3"/>
  <c r="BT116" i="3"/>
  <c r="BY122" i="3"/>
  <c r="CC122" i="3" s="1"/>
  <c r="BY126" i="3"/>
  <c r="CC126" i="3" s="1"/>
  <c r="BY129" i="3"/>
  <c r="CC129" i="3" s="1"/>
  <c r="BY130" i="3"/>
  <c r="CC130" i="3" s="1"/>
  <c r="CB134" i="3"/>
  <c r="CB178" i="3"/>
  <c r="CB186" i="3"/>
  <c r="BY188" i="3"/>
  <c r="CB188" i="3" s="1"/>
  <c r="BY189" i="3"/>
  <c r="CC189" i="3" s="1"/>
  <c r="CB218" i="3"/>
  <c r="CB220" i="3"/>
  <c r="BT228" i="3"/>
  <c r="CC230" i="3"/>
  <c r="CC232" i="3"/>
  <c r="CB63" i="3"/>
  <c r="CC74" i="3"/>
  <c r="CC81" i="3"/>
  <c r="CC88" i="3"/>
  <c r="BT102" i="3"/>
  <c r="AM102" i="3"/>
  <c r="BS102" i="3" s="1"/>
  <c r="CC118" i="3"/>
  <c r="BT124" i="3"/>
  <c r="BT125" i="3"/>
  <c r="BT126" i="3"/>
  <c r="BT127" i="3"/>
  <c r="BY127" i="3"/>
  <c r="CB127" i="3" s="1"/>
  <c r="BT128" i="3"/>
  <c r="BY128" i="3"/>
  <c r="CC128" i="3" s="1"/>
  <c r="BT129" i="3"/>
  <c r="BT130" i="3"/>
  <c r="BT131" i="3"/>
  <c r="BY131" i="3"/>
  <c r="CB131" i="3" s="1"/>
  <c r="BT132" i="3"/>
  <c r="BY132" i="3"/>
  <c r="CB132" i="3" s="1"/>
  <c r="BT133" i="3"/>
  <c r="BT138" i="3"/>
  <c r="CB140" i="3"/>
  <c r="CC162" i="3"/>
  <c r="CC163" i="3"/>
  <c r="CC170" i="3"/>
  <c r="CB176" i="3"/>
  <c r="BT178" i="3"/>
  <c r="BT179" i="3"/>
  <c r="BT180" i="3"/>
  <c r="CB184" i="3"/>
  <c r="BT186" i="3"/>
  <c r="BT187" i="3"/>
  <c r="CC188" i="3"/>
  <c r="BT197" i="3"/>
  <c r="BT198" i="3"/>
  <c r="E209" i="3"/>
  <c r="BT233" i="3"/>
  <c r="CC253" i="3"/>
  <c r="BT265" i="3"/>
  <c r="CB269" i="3"/>
  <c r="G8" i="3"/>
  <c r="O8" i="3"/>
  <c r="W8" i="3"/>
  <c r="AE8" i="3"/>
  <c r="J47" i="3"/>
  <c r="AP47" i="3" s="1"/>
  <c r="CB88" i="3"/>
  <c r="CB89" i="3"/>
  <c r="BT91" i="3"/>
  <c r="E95" i="3"/>
  <c r="BU95" i="3" s="1"/>
  <c r="AA103" i="3"/>
  <c r="AE103" i="3"/>
  <c r="AI103" i="3"/>
  <c r="CB101" i="3"/>
  <c r="CC102" i="3"/>
  <c r="CB104" i="3"/>
  <c r="BT107" i="3"/>
  <c r="CC115" i="3"/>
  <c r="CB118" i="3"/>
  <c r="CB119" i="3"/>
  <c r="CB123" i="3"/>
  <c r="CC133" i="3"/>
  <c r="BT134" i="3"/>
  <c r="BT139" i="3"/>
  <c r="BT150" i="3"/>
  <c r="CB153" i="3"/>
  <c r="BT155" i="3"/>
  <c r="BT156" i="3"/>
  <c r="BT161" i="3"/>
  <c r="BT162" i="3"/>
  <c r="CB166" i="3"/>
  <c r="BT173" i="3"/>
  <c r="CA209" i="3"/>
  <c r="CB203" i="3"/>
  <c r="CB205" i="3"/>
  <c r="BT206" i="3"/>
  <c r="BY206" i="3"/>
  <c r="CC206" i="3" s="1"/>
  <c r="BT207" i="3"/>
  <c r="BT208" i="3"/>
  <c r="BY208" i="3"/>
  <c r="CC208" i="3" s="1"/>
  <c r="AN210" i="3"/>
  <c r="AM210" i="3" s="1"/>
  <c r="BS210" i="3" s="1"/>
  <c r="CC217" i="3"/>
  <c r="BT218" i="3"/>
  <c r="CB221" i="3"/>
  <c r="BT223" i="3"/>
  <c r="CB223" i="3"/>
  <c r="BT224" i="3"/>
  <c r="CC228" i="3"/>
  <c r="BT229" i="3"/>
  <c r="CC233" i="3"/>
  <c r="BT253" i="3"/>
  <c r="BT254" i="3"/>
  <c r="BT255" i="3"/>
  <c r="CC257" i="3"/>
  <c r="CC265" i="3"/>
  <c r="I47" i="3"/>
  <c r="AO47" i="3" s="1"/>
  <c r="K8" i="3"/>
  <c r="S8" i="3"/>
  <c r="AA8" i="3"/>
  <c r="AI8" i="3"/>
  <c r="CB6" i="3"/>
  <c r="J10" i="3"/>
  <c r="AP10" i="3" s="1"/>
  <c r="CB21" i="3"/>
  <c r="BY22" i="3"/>
  <c r="CC22" i="3" s="1"/>
  <c r="BY25" i="3"/>
  <c r="CB25" i="3" s="1"/>
  <c r="BY26" i="3"/>
  <c r="CC26" i="3" s="1"/>
  <c r="CB29" i="3"/>
  <c r="BY30" i="3"/>
  <c r="CC30" i="3" s="1"/>
  <c r="CB33" i="3"/>
  <c r="CC39" i="3"/>
  <c r="BT48" i="3"/>
  <c r="BT57" i="3"/>
  <c r="CA99" i="3"/>
  <c r="CB108" i="3"/>
  <c r="CC139" i="3"/>
  <c r="CB174" i="3"/>
  <c r="CB182" i="3"/>
  <c r="BZ200" i="3"/>
  <c r="CB200" i="3" s="1"/>
  <c r="CB192" i="3"/>
  <c r="CB207" i="3"/>
  <c r="CB211" i="3"/>
  <c r="CB240" i="3"/>
  <c r="BT241" i="3"/>
  <c r="BY245" i="3"/>
  <c r="CC245" i="3" s="1"/>
  <c r="BT50" i="3"/>
  <c r="BT54" i="3" s="1"/>
  <c r="BT51" i="3"/>
  <c r="BT52" i="3"/>
  <c r="BT58" i="3"/>
  <c r="AQ62" i="3"/>
  <c r="AU62" i="3"/>
  <c r="AY62" i="3"/>
  <c r="BC62" i="3"/>
  <c r="BG62" i="3"/>
  <c r="BK62" i="3"/>
  <c r="BO62" i="3"/>
  <c r="BT64" i="3"/>
  <c r="BT67" i="3"/>
  <c r="BT84" i="3" s="1"/>
  <c r="BT68" i="3"/>
  <c r="BT69" i="3"/>
  <c r="CB71" i="3"/>
  <c r="BT75" i="3"/>
  <c r="CB83" i="3"/>
  <c r="BT89" i="3"/>
  <c r="E103" i="3"/>
  <c r="BZ103" i="3"/>
  <c r="BT101" i="3"/>
  <c r="CB106" i="3"/>
  <c r="BT109" i="3"/>
  <c r="CC76" i="3"/>
  <c r="H8" i="3"/>
  <c r="AN8" i="3" s="1"/>
  <c r="L8" i="3"/>
  <c r="T8" i="3"/>
  <c r="AB8" i="3"/>
  <c r="AJ8" i="3"/>
  <c r="CB9" i="3"/>
  <c r="E8" i="3"/>
  <c r="BU8" i="3" s="1"/>
  <c r="BY8" i="3" s="1"/>
  <c r="M8" i="3"/>
  <c r="U8" i="3"/>
  <c r="AC8" i="3"/>
  <c r="AK8" i="3"/>
  <c r="CB36" i="3"/>
  <c r="CC52" i="3"/>
  <c r="BT53" i="3"/>
  <c r="G62" i="3"/>
  <c r="K62" i="3"/>
  <c r="O62" i="3"/>
  <c r="S62" i="3"/>
  <c r="W62" i="3"/>
  <c r="AA62" i="3"/>
  <c r="AE62" i="3"/>
  <c r="AI62" i="3"/>
  <c r="CC64" i="3"/>
  <c r="BT65" i="3"/>
  <c r="CB68" i="3"/>
  <c r="BT70" i="3"/>
  <c r="CC75" i="3"/>
  <c r="BT76" i="3"/>
  <c r="BT77" i="3"/>
  <c r="BY77" i="3"/>
  <c r="CB77" i="3" s="1"/>
  <c r="BT78" i="3"/>
  <c r="CC79" i="3"/>
  <c r="CB91" i="3"/>
  <c r="BZ95" i="3"/>
  <c r="BT98" i="3"/>
  <c r="BZ99" i="3"/>
  <c r="AN100" i="3"/>
  <c r="BT105" i="3"/>
  <c r="AM105" i="3"/>
  <c r="BS105" i="3" s="1"/>
  <c r="CC105" i="3"/>
  <c r="CC106" i="3"/>
  <c r="AQ117" i="3"/>
  <c r="AU117" i="3"/>
  <c r="AY117" i="3"/>
  <c r="BC117" i="3"/>
  <c r="BG117" i="3"/>
  <c r="BK117" i="3"/>
  <c r="BO117" i="3"/>
  <c r="X99" i="3"/>
  <c r="P8" i="3"/>
  <c r="X8" i="3"/>
  <c r="AF8" i="3"/>
  <c r="I8" i="3"/>
  <c r="AO8" i="3" s="1"/>
  <c r="Q8" i="3"/>
  <c r="Y8" i="3"/>
  <c r="AG8" i="3"/>
  <c r="CC9" i="3"/>
  <c r="BZ41" i="3"/>
  <c r="BT47" i="3"/>
  <c r="E47" i="3"/>
  <c r="CA47" i="3"/>
  <c r="AQ8" i="3"/>
  <c r="N8" i="3"/>
  <c r="R8" i="3"/>
  <c r="V8" i="3"/>
  <c r="Z8" i="3"/>
  <c r="AD8" i="3"/>
  <c r="AH8" i="3"/>
  <c r="F10" i="3"/>
  <c r="AL10" i="3" s="1"/>
  <c r="CA10" i="3"/>
  <c r="CA41" i="3"/>
  <c r="CC27" i="3"/>
  <c r="CC35" i="3"/>
  <c r="CC36" i="3"/>
  <c r="F47" i="3"/>
  <c r="AL47" i="3" s="1"/>
  <c r="CA54" i="3"/>
  <c r="E62" i="3"/>
  <c r="BU62" i="3" s="1"/>
  <c r="BY62" i="3" s="1"/>
  <c r="BT61" i="3"/>
  <c r="AR66" i="3"/>
  <c r="AV66" i="3"/>
  <c r="AZ66" i="3"/>
  <c r="BD66" i="3"/>
  <c r="BH66" i="3"/>
  <c r="BL66" i="3"/>
  <c r="BP66" i="3"/>
  <c r="CC65" i="3"/>
  <c r="CA66" i="3"/>
  <c r="CC66" i="3" s="1"/>
  <c r="CA84" i="3"/>
  <c r="CC69" i="3"/>
  <c r="CC70" i="3"/>
  <c r="BT71" i="3"/>
  <c r="CB75" i="3"/>
  <c r="CC78" i="3"/>
  <c r="BT79" i="3"/>
  <c r="BT80" i="3"/>
  <c r="BT81" i="3"/>
  <c r="CB81" i="3"/>
  <c r="BT82" i="3"/>
  <c r="BT83" i="3"/>
  <c r="CC98" i="3"/>
  <c r="BU100" i="3"/>
  <c r="BU103" i="3" s="1"/>
  <c r="BY103" i="3" s="1"/>
  <c r="CB100" i="3"/>
  <c r="E110" i="3"/>
  <c r="I110" i="3"/>
  <c r="AO110" i="3" s="1"/>
  <c r="AO104" i="3"/>
  <c r="AI117" i="3"/>
  <c r="BT119" i="3"/>
  <c r="BT120" i="3"/>
  <c r="BY120" i="3"/>
  <c r="CB120" i="3" s="1"/>
  <c r="BT121" i="3"/>
  <c r="BY121" i="3"/>
  <c r="CB121" i="3" s="1"/>
  <c r="BT122" i="3"/>
  <c r="BT123" i="3"/>
  <c r="CB241" i="3"/>
  <c r="CC249" i="3"/>
  <c r="AM139" i="3"/>
  <c r="BS139" i="3" s="1"/>
  <c r="CC146" i="3"/>
  <c r="CC147" i="3"/>
  <c r="CC149" i="3"/>
  <c r="CB154" i="3"/>
  <c r="CB155" i="3"/>
  <c r="CC158" i="3"/>
  <c r="CC159" i="3"/>
  <c r="CC160" i="3"/>
  <c r="CC161" i="3"/>
  <c r="BZ190" i="3"/>
  <c r="CC172" i="3"/>
  <c r="CC173" i="3"/>
  <c r="CC174" i="3"/>
  <c r="CC181" i="3"/>
  <c r="CC182" i="3"/>
  <c r="CC187" i="3"/>
  <c r="CC197" i="3"/>
  <c r="CC202" i="3"/>
  <c r="CC222" i="3"/>
  <c r="CC227" i="3"/>
  <c r="AM228" i="3"/>
  <c r="BS228" i="3" s="1"/>
  <c r="CA239" i="3"/>
  <c r="CC237" i="3"/>
  <c r="CC241" i="3"/>
  <c r="AS247" i="3"/>
  <c r="BI247" i="3"/>
  <c r="CB257" i="3"/>
  <c r="BT259" i="3"/>
  <c r="BT260" i="3"/>
  <c r="BT261" i="3"/>
  <c r="BT263" i="3"/>
  <c r="CB265" i="3"/>
  <c r="CB266" i="3"/>
  <c r="CC268" i="3"/>
  <c r="BT269" i="3"/>
  <c r="CC272" i="3"/>
  <c r="CB274" i="3"/>
  <c r="BY124" i="3"/>
  <c r="CB124" i="3" s="1"/>
  <c r="CB128" i="3"/>
  <c r="CB151" i="3"/>
  <c r="CB161" i="3"/>
  <c r="BT163" i="3"/>
  <c r="CB163" i="3"/>
  <c r="BT164" i="3"/>
  <c r="CC166" i="3"/>
  <c r="CB172" i="3"/>
  <c r="CB177" i="3"/>
  <c r="CC180" i="3"/>
  <c r="BT181" i="3"/>
  <c r="CB185" i="3"/>
  <c r="BT188" i="3"/>
  <c r="BT189" i="3"/>
  <c r="CB191" i="3"/>
  <c r="BT192" i="3"/>
  <c r="BT199" i="3"/>
  <c r="BZ209" i="3"/>
  <c r="BT204" i="3"/>
  <c r="CB204" i="3"/>
  <c r="BT205" i="3"/>
  <c r="E231" i="3"/>
  <c r="CC213" i="3"/>
  <c r="CC214" i="3"/>
  <c r="CB216" i="3"/>
  <c r="BT217" i="3"/>
  <c r="CC218" i="3"/>
  <c r="CC221" i="3"/>
  <c r="BT222" i="3"/>
  <c r="CB225" i="3"/>
  <c r="BT226" i="3"/>
  <c r="CC229" i="3"/>
  <c r="CB230" i="3"/>
  <c r="CB237" i="3"/>
  <c r="BZ242" i="3"/>
  <c r="BN247" i="3"/>
  <c r="CC246" i="3"/>
  <c r="CA277" i="3"/>
  <c r="BT252" i="3"/>
  <c r="CB261" i="3"/>
  <c r="BT264" i="3"/>
  <c r="CC266" i="3"/>
  <c r="CC267" i="3"/>
  <c r="CC269" i="3"/>
  <c r="BT270" i="3"/>
  <c r="BT271" i="3"/>
  <c r="BY271" i="3"/>
  <c r="CC271" i="3" s="1"/>
  <c r="BT272" i="3"/>
  <c r="BT273" i="3"/>
  <c r="BY273" i="3"/>
  <c r="CB273" i="3" s="1"/>
  <c r="BT274" i="3"/>
  <c r="BT275" i="3"/>
  <c r="BY275" i="3"/>
  <c r="CB275" i="3" s="1"/>
  <c r="BT276" i="3"/>
  <c r="AI110" i="3"/>
  <c r="BT106" i="3"/>
  <c r="AM106" i="3"/>
  <c r="BS106" i="3" s="1"/>
  <c r="CC113" i="3"/>
  <c r="CA141" i="3"/>
  <c r="CB133" i="3"/>
  <c r="BT135" i="3"/>
  <c r="BT136" i="3"/>
  <c r="AM136" i="3"/>
  <c r="BS136" i="3" s="1"/>
  <c r="CC140" i="3"/>
  <c r="E169" i="3"/>
  <c r="CC148" i="3"/>
  <c r="BT149" i="3"/>
  <c r="CC150" i="3"/>
  <c r="CC151" i="3"/>
  <c r="CC153" i="3"/>
  <c r="BT154" i="3"/>
  <c r="CB158" i="3"/>
  <c r="BT160" i="3"/>
  <c r="CB165" i="3"/>
  <c r="BT167" i="3"/>
  <c r="BY167" i="3"/>
  <c r="CB167" i="3" s="1"/>
  <c r="BT168" i="3"/>
  <c r="BT171" i="3"/>
  <c r="CB171" i="3"/>
  <c r="BT172" i="3"/>
  <c r="CB173" i="3"/>
  <c r="BT177" i="3"/>
  <c r="CB181" i="3"/>
  <c r="BT185" i="3"/>
  <c r="CA200" i="3"/>
  <c r="BT211" i="3"/>
  <c r="AM212" i="3"/>
  <c r="BS212" i="3" s="1"/>
  <c r="BT213" i="3"/>
  <c r="BT215" i="3"/>
  <c r="CB217" i="3"/>
  <c r="BT219" i="3"/>
  <c r="CB219" i="3"/>
  <c r="BT220" i="3"/>
  <c r="CB222" i="3"/>
  <c r="CB224" i="3"/>
  <c r="BT225" i="3"/>
  <c r="CB226" i="3"/>
  <c r="BT227" i="3"/>
  <c r="BT234" i="3"/>
  <c r="BT235" i="3"/>
  <c r="BT236" i="3"/>
  <c r="BT237" i="3"/>
  <c r="BY248" i="3"/>
  <c r="CC248" i="3" s="1"/>
  <c r="BT249" i="3"/>
  <c r="BT256" i="3"/>
  <c r="BY256" i="3"/>
  <c r="CC256" i="3" s="1"/>
  <c r="BT257" i="3"/>
  <c r="BT258" i="3"/>
  <c r="CC261" i="3"/>
  <c r="BT266" i="3"/>
  <c r="BT267" i="3"/>
  <c r="BT268" i="3"/>
  <c r="BU41" i="3"/>
  <c r="BY41" i="3" s="1"/>
  <c r="BY11" i="3"/>
  <c r="CC11" i="3" s="1"/>
  <c r="AM9" i="3"/>
  <c r="BS9" i="3" s="1"/>
  <c r="BT9" i="3" s="1"/>
  <c r="BY13" i="3"/>
  <c r="CB13" i="3" s="1"/>
  <c r="CC14" i="3"/>
  <c r="CB14" i="3"/>
  <c r="BY17" i="3"/>
  <c r="CB17" i="3" s="1"/>
  <c r="AM19" i="3"/>
  <c r="BS19" i="3" s="1"/>
  <c r="BT19" i="3" s="1"/>
  <c r="CB20" i="3"/>
  <c r="CB27" i="3"/>
  <c r="CB28" i="3"/>
  <c r="BY37" i="3"/>
  <c r="CB37" i="3" s="1"/>
  <c r="CC38" i="3"/>
  <c r="CB38" i="3"/>
  <c r="BY47" i="3"/>
  <c r="CC51" i="3"/>
  <c r="CB51" i="3"/>
  <c r="BY7" i="3"/>
  <c r="AM20" i="3"/>
  <c r="BS20" i="3" s="1"/>
  <c r="BT20" i="3" s="1"/>
  <c r="CC20" i="3"/>
  <c r="AM21" i="3"/>
  <c r="BS21" i="3" s="1"/>
  <c r="BT21" i="3" s="1"/>
  <c r="CC21" i="3"/>
  <c r="AM22" i="3"/>
  <c r="BS22" i="3" s="1"/>
  <c r="BT22" i="3" s="1"/>
  <c r="AM23" i="3"/>
  <c r="BS23" i="3" s="1"/>
  <c r="BT23" i="3" s="1"/>
  <c r="AM24" i="3"/>
  <c r="BS24" i="3" s="1"/>
  <c r="BT24" i="3" s="1"/>
  <c r="AM25" i="3"/>
  <c r="BS25" i="3" s="1"/>
  <c r="BT25" i="3" s="1"/>
  <c r="AM26" i="3"/>
  <c r="BS26" i="3" s="1"/>
  <c r="BT26" i="3" s="1"/>
  <c r="AM27" i="3"/>
  <c r="BS27" i="3" s="1"/>
  <c r="BT27" i="3" s="1"/>
  <c r="AM28" i="3"/>
  <c r="BS28" i="3" s="1"/>
  <c r="BT28" i="3" s="1"/>
  <c r="CC28" i="3"/>
  <c r="AM29" i="3"/>
  <c r="BS29" i="3" s="1"/>
  <c r="BT29" i="3" s="1"/>
  <c r="CC29" i="3"/>
  <c r="AM30" i="3"/>
  <c r="BS30" i="3" s="1"/>
  <c r="BT30" i="3" s="1"/>
  <c r="AM31" i="3"/>
  <c r="BS31" i="3" s="1"/>
  <c r="BT31" i="3" s="1"/>
  <c r="AM32" i="3"/>
  <c r="BS32" i="3" s="1"/>
  <c r="BT32" i="3" s="1"/>
  <c r="AM33" i="3"/>
  <c r="BS33" i="3" s="1"/>
  <c r="BT33" i="3" s="1"/>
  <c r="CC33" i="3"/>
  <c r="AM34" i="3"/>
  <c r="BS34" i="3" s="1"/>
  <c r="BT34" i="3" s="1"/>
  <c r="AM35" i="3"/>
  <c r="BS35" i="3" s="1"/>
  <c r="BT35" i="3" s="1"/>
  <c r="AM36" i="3"/>
  <c r="BS36" i="3" s="1"/>
  <c r="BT36" i="3" s="1"/>
  <c r="CB39" i="3"/>
  <c r="AM48" i="3"/>
  <c r="BS48" i="3" s="1"/>
  <c r="BY54" i="3"/>
  <c r="AM55" i="3"/>
  <c r="BS55" i="3" s="1"/>
  <c r="AM12" i="3"/>
  <c r="BS12" i="3" s="1"/>
  <c r="BT12" i="3" s="1"/>
  <c r="AM13" i="3"/>
  <c r="BS13" i="3" s="1"/>
  <c r="BT13" i="3" s="1"/>
  <c r="AM14" i="3"/>
  <c r="BS14" i="3" s="1"/>
  <c r="BT14" i="3" s="1"/>
  <c r="AM15" i="3"/>
  <c r="BS15" i="3" s="1"/>
  <c r="BT15" i="3" s="1"/>
  <c r="AM16" i="3"/>
  <c r="BS16" i="3" s="1"/>
  <c r="BT16" i="3" s="1"/>
  <c r="AM17" i="3"/>
  <c r="BS17" i="3" s="1"/>
  <c r="BT17" i="3" s="1"/>
  <c r="AM18" i="3"/>
  <c r="BS18" i="3" s="1"/>
  <c r="BT18" i="3" s="1"/>
  <c r="AM37" i="3"/>
  <c r="BS37" i="3" s="1"/>
  <c r="BT37" i="3" s="1"/>
  <c r="AM38" i="3"/>
  <c r="BS38" i="3" s="1"/>
  <c r="BT38" i="3" s="1"/>
  <c r="AM39" i="3"/>
  <c r="BS39" i="3" s="1"/>
  <c r="BT39" i="3" s="1"/>
  <c r="AM40" i="3"/>
  <c r="BS40" i="3" s="1"/>
  <c r="BT40" i="3" s="1"/>
  <c r="AM50" i="3"/>
  <c r="BS50" i="3" s="1"/>
  <c r="CC50" i="3"/>
  <c r="AM51" i="3"/>
  <c r="BS51" i="3" s="1"/>
  <c r="AM52" i="3"/>
  <c r="BS52" i="3" s="1"/>
  <c r="CC34" i="3"/>
  <c r="CB34" i="3"/>
  <c r="AO6" i="3"/>
  <c r="F8" i="3"/>
  <c r="AL8" i="3" s="1"/>
  <c r="J8" i="3"/>
  <c r="AP8" i="3" s="1"/>
  <c r="H10" i="3"/>
  <c r="AN10" i="3" s="1"/>
  <c r="BZ10" i="3"/>
  <c r="AL11" i="3"/>
  <c r="AP11" i="3"/>
  <c r="AM11" i="3" s="1"/>
  <c r="BS11" i="3" s="1"/>
  <c r="BT11" i="3" s="1"/>
  <c r="H41" i="3"/>
  <c r="AN41" i="3" s="1"/>
  <c r="H47" i="3"/>
  <c r="AN47" i="3" s="1"/>
  <c r="AM47" i="3" s="1"/>
  <c r="BS47" i="3" s="1"/>
  <c r="BZ47" i="3"/>
  <c r="CC48" i="3"/>
  <c r="H54" i="3"/>
  <c r="AN54" i="3" s="1"/>
  <c r="BZ54" i="3"/>
  <c r="CA62" i="3"/>
  <c r="CC56" i="3"/>
  <c r="AM57" i="3"/>
  <c r="BS57" i="3" s="1"/>
  <c r="AM60" i="3"/>
  <c r="BS60" i="3" s="1"/>
  <c r="BY60" i="3"/>
  <c r="CC60" i="3" s="1"/>
  <c r="AM71" i="3"/>
  <c r="BS71" i="3" s="1"/>
  <c r="CB72" i="3"/>
  <c r="AM79" i="3"/>
  <c r="BS79" i="3" s="1"/>
  <c r="AM80" i="3"/>
  <c r="BS80" i="3" s="1"/>
  <c r="AM81" i="3"/>
  <c r="BS81" i="3" s="1"/>
  <c r="AM82" i="3"/>
  <c r="BS82" i="3" s="1"/>
  <c r="AM83" i="3"/>
  <c r="BS83" i="3" s="1"/>
  <c r="BY95" i="3"/>
  <c r="BY99" i="3"/>
  <c r="E10" i="3"/>
  <c r="BU10" i="3" s="1"/>
  <c r="BY10" i="3" s="1"/>
  <c r="I10" i="3"/>
  <c r="AO10" i="3" s="1"/>
  <c r="E41" i="3"/>
  <c r="I41" i="3"/>
  <c r="AO41" i="3" s="1"/>
  <c r="E54" i="3"/>
  <c r="I54" i="3"/>
  <c r="AO54" i="3" s="1"/>
  <c r="BU56" i="3"/>
  <c r="BY56" i="3" s="1"/>
  <c r="AM72" i="3"/>
  <c r="BS72" i="3" s="1"/>
  <c r="CC72" i="3"/>
  <c r="AM73" i="3"/>
  <c r="BS73" i="3" s="1"/>
  <c r="CC73" i="3"/>
  <c r="AM74" i="3"/>
  <c r="BS74" i="3" s="1"/>
  <c r="CC85" i="3"/>
  <c r="AM86" i="3"/>
  <c r="BS86" i="3" s="1"/>
  <c r="AM87" i="3"/>
  <c r="BS87" i="3" s="1"/>
  <c r="AM88" i="3"/>
  <c r="BS88" i="3" s="1"/>
  <c r="AM91" i="3"/>
  <c r="BS91" i="3" s="1"/>
  <c r="BY96" i="3"/>
  <c r="AN6" i="3"/>
  <c r="AM6" i="3" s="1"/>
  <c r="BR6" i="3" s="1"/>
  <c r="BS6" i="3" s="1"/>
  <c r="BT6" i="3" s="1"/>
  <c r="BZ8" i="3"/>
  <c r="F54" i="3"/>
  <c r="AL54" i="3" s="1"/>
  <c r="J54" i="3"/>
  <c r="AP54" i="3" s="1"/>
  <c r="AL56" i="3"/>
  <c r="BT56" i="3" s="1"/>
  <c r="F62" i="3"/>
  <c r="AL62" i="3" s="1"/>
  <c r="AP56" i="3"/>
  <c r="J62" i="3"/>
  <c r="AP62" i="3" s="1"/>
  <c r="AM62" i="3" s="1"/>
  <c r="BS62" i="3" s="1"/>
  <c r="AN56" i="3"/>
  <c r="BY57" i="3"/>
  <c r="CB57" i="3" s="1"/>
  <c r="BT60" i="3"/>
  <c r="AM61" i="3"/>
  <c r="BS61" i="3" s="1"/>
  <c r="BY61" i="3"/>
  <c r="CC61" i="3" s="1"/>
  <c r="CC63" i="3"/>
  <c r="AM64" i="3"/>
  <c r="BS64" i="3" s="1"/>
  <c r="AM67" i="3"/>
  <c r="BS67" i="3" s="1"/>
  <c r="AM68" i="3"/>
  <c r="BS68" i="3" s="1"/>
  <c r="CC68" i="3"/>
  <c r="AM69" i="3"/>
  <c r="BS69" i="3" s="1"/>
  <c r="AM75" i="3"/>
  <c r="BS75" i="3" s="1"/>
  <c r="CB76" i="3"/>
  <c r="BY80" i="3"/>
  <c r="CC80" i="3" s="1"/>
  <c r="CC82" i="3"/>
  <c r="CB82" i="3"/>
  <c r="AM89" i="3"/>
  <c r="BS89" i="3" s="1"/>
  <c r="CC89" i="3"/>
  <c r="AO56" i="3"/>
  <c r="AT62" i="3"/>
  <c r="AX62" i="3"/>
  <c r="BB62" i="3"/>
  <c r="BF62" i="3"/>
  <c r="BJ62" i="3"/>
  <c r="BN62" i="3"/>
  <c r="BR62" i="3"/>
  <c r="BZ62" i="3"/>
  <c r="CB62" i="3" s="1"/>
  <c r="CB56" i="3"/>
  <c r="BU84" i="3"/>
  <c r="BY84" i="3" s="1"/>
  <c r="BY67" i="3"/>
  <c r="CC67" i="3" s="1"/>
  <c r="CC87" i="3"/>
  <c r="CB87" i="3"/>
  <c r="AO63" i="3"/>
  <c r="AM63" i="3" s="1"/>
  <c r="BS63" i="3" s="1"/>
  <c r="BU63" i="3"/>
  <c r="BU66" i="3" s="1"/>
  <c r="CB64" i="3"/>
  <c r="H66" i="3"/>
  <c r="AN66" i="3" s="1"/>
  <c r="AM66" i="3" s="1"/>
  <c r="BS66" i="3" s="1"/>
  <c r="BZ66" i="3"/>
  <c r="CB66" i="3" s="1"/>
  <c r="CB70" i="3"/>
  <c r="CB74" i="3"/>
  <c r="CB78" i="3"/>
  <c r="H84" i="3"/>
  <c r="AN84" i="3" s="1"/>
  <c r="BZ84" i="3"/>
  <c r="AN85" i="3"/>
  <c r="AM85" i="3" s="1"/>
  <c r="BS85" i="3" s="1"/>
  <c r="E90" i="3"/>
  <c r="I90" i="3"/>
  <c r="AO90" i="3" s="1"/>
  <c r="AM90" i="3" s="1"/>
  <c r="BS90" i="3" s="1"/>
  <c r="CA90" i="3"/>
  <c r="H95" i="3"/>
  <c r="AN95" i="3" s="1"/>
  <c r="AL96" i="3"/>
  <c r="BT96" i="3" s="1"/>
  <c r="BT99" i="3" s="1"/>
  <c r="AP96" i="3"/>
  <c r="AM96" i="3" s="1"/>
  <c r="BS96" i="3" s="1"/>
  <c r="H99" i="3"/>
  <c r="AN99" i="3" s="1"/>
  <c r="AM99" i="3" s="1"/>
  <c r="BS99" i="3" s="1"/>
  <c r="AL100" i="3"/>
  <c r="BT100" i="3" s="1"/>
  <c r="BT103" i="3" s="1"/>
  <c r="CC100" i="3"/>
  <c r="CA103" i="3"/>
  <c r="CB102" i="3"/>
  <c r="G110" i="3"/>
  <c r="K110" i="3"/>
  <c r="O110" i="3"/>
  <c r="S110" i="3"/>
  <c r="W110" i="3"/>
  <c r="AA110" i="3"/>
  <c r="AE110" i="3"/>
  <c r="AM107" i="3"/>
  <c r="BS107" i="3" s="1"/>
  <c r="AM108" i="3"/>
  <c r="BS108" i="3" s="1"/>
  <c r="CC109" i="3"/>
  <c r="CB109" i="3"/>
  <c r="AL63" i="3"/>
  <c r="BT63" i="3" s="1"/>
  <c r="BT66" i="3" s="1"/>
  <c r="AP63" i="3"/>
  <c r="E84" i="3"/>
  <c r="I84" i="3"/>
  <c r="AO84" i="3" s="1"/>
  <c r="F90" i="3"/>
  <c r="J90" i="3"/>
  <c r="AP90" i="3" s="1"/>
  <c r="E99" i="3"/>
  <c r="I99" i="3"/>
  <c r="AO99" i="3" s="1"/>
  <c r="CA110" i="3"/>
  <c r="CC104" i="3"/>
  <c r="AM119" i="3"/>
  <c r="BS119" i="3" s="1"/>
  <c r="CC119" i="3"/>
  <c r="AM120" i="3"/>
  <c r="BS120" i="3" s="1"/>
  <c r="AM121" i="3"/>
  <c r="BS121" i="3" s="1"/>
  <c r="AM122" i="3"/>
  <c r="BS122" i="3" s="1"/>
  <c r="AM123" i="3"/>
  <c r="BS123" i="3" s="1"/>
  <c r="CC123" i="3"/>
  <c r="AM124" i="3"/>
  <c r="BS124" i="3" s="1"/>
  <c r="AM125" i="3"/>
  <c r="BS125" i="3" s="1"/>
  <c r="AM126" i="3"/>
  <c r="BS126" i="3" s="1"/>
  <c r="AM127" i="3"/>
  <c r="BS127" i="3" s="1"/>
  <c r="AM128" i="3"/>
  <c r="BS128" i="3" s="1"/>
  <c r="AM129" i="3"/>
  <c r="BS129" i="3" s="1"/>
  <c r="AM130" i="3"/>
  <c r="BS130" i="3" s="1"/>
  <c r="AM131" i="3"/>
  <c r="BS131" i="3" s="1"/>
  <c r="AM132" i="3"/>
  <c r="BS132" i="3" s="1"/>
  <c r="AM133" i="3"/>
  <c r="BS133" i="3" s="1"/>
  <c r="CC135" i="3"/>
  <c r="CB135" i="3"/>
  <c r="F84" i="3"/>
  <c r="J84" i="3"/>
  <c r="AP84" i="3" s="1"/>
  <c r="CB85" i="3"/>
  <c r="F95" i="3"/>
  <c r="AL95" i="3" s="1"/>
  <c r="J95" i="3"/>
  <c r="AP95" i="3" s="1"/>
  <c r="AO100" i="3"/>
  <c r="AS103" i="3"/>
  <c r="AW103" i="3"/>
  <c r="BA103" i="3"/>
  <c r="BE103" i="3"/>
  <c r="BI103" i="3"/>
  <c r="BM103" i="3"/>
  <c r="BQ103" i="3"/>
  <c r="BU104" i="3"/>
  <c r="BU110" i="3" s="1"/>
  <c r="BY110" i="3" s="1"/>
  <c r="CB110" i="3" s="1"/>
  <c r="BY107" i="3"/>
  <c r="CC107" i="3" s="1"/>
  <c r="BT108" i="3"/>
  <c r="CC108" i="3"/>
  <c r="AM109" i="3"/>
  <c r="BS109" i="3" s="1"/>
  <c r="CC112" i="3"/>
  <c r="CB112" i="3"/>
  <c r="BY114" i="3"/>
  <c r="CC114" i="3" s="1"/>
  <c r="CC116" i="3"/>
  <c r="CB116" i="3"/>
  <c r="AM134" i="3"/>
  <c r="BS134" i="3" s="1"/>
  <c r="AP100" i="3"/>
  <c r="AT103" i="3"/>
  <c r="AX103" i="3"/>
  <c r="BB103" i="3"/>
  <c r="BF103" i="3"/>
  <c r="BJ103" i="3"/>
  <c r="BN103" i="3"/>
  <c r="BR103" i="3"/>
  <c r="F110" i="3"/>
  <c r="J110" i="3"/>
  <c r="AP110" i="3" s="1"/>
  <c r="N110" i="3"/>
  <c r="R110" i="3"/>
  <c r="V110" i="3"/>
  <c r="Z110" i="3"/>
  <c r="AD110" i="3"/>
  <c r="AH110" i="3"/>
  <c r="AL104" i="3"/>
  <c r="BT104" i="3" s="1"/>
  <c r="BT110" i="3" s="1"/>
  <c r="AR110" i="3"/>
  <c r="AQ110" i="3"/>
  <c r="AU110" i="3"/>
  <c r="AY110" i="3"/>
  <c r="BC110" i="3"/>
  <c r="BG110" i="3"/>
  <c r="BK110" i="3"/>
  <c r="BO110" i="3"/>
  <c r="CB113" i="3"/>
  <c r="CC125" i="3"/>
  <c r="CB125" i="3"/>
  <c r="AM135" i="3"/>
  <c r="BS135" i="3" s="1"/>
  <c r="AO111" i="3"/>
  <c r="AM111" i="3" s="1"/>
  <c r="BS111" i="3" s="1"/>
  <c r="BU111" i="3"/>
  <c r="BU117" i="3" s="1"/>
  <c r="BY117" i="3" s="1"/>
  <c r="CC117" i="3" s="1"/>
  <c r="CB139" i="3"/>
  <c r="E141" i="3"/>
  <c r="BZ141" i="3"/>
  <c r="AM169" i="3"/>
  <c r="BS169" i="3" s="1"/>
  <c r="AM143" i="3"/>
  <c r="BS143" i="3" s="1"/>
  <c r="CA169" i="3"/>
  <c r="AM150" i="3"/>
  <c r="BS150" i="3" s="1"/>
  <c r="AM155" i="3"/>
  <c r="BS155" i="3" s="1"/>
  <c r="CC155" i="3"/>
  <c r="AM156" i="3"/>
  <c r="BS156" i="3" s="1"/>
  <c r="CB157" i="3"/>
  <c r="AM161" i="3"/>
  <c r="BS161" i="3" s="1"/>
  <c r="AM162" i="3"/>
  <c r="BS162" i="3" s="1"/>
  <c r="CC168" i="3"/>
  <c r="CB168" i="3"/>
  <c r="H110" i="3"/>
  <c r="AN110" i="3" s="1"/>
  <c r="AM110" i="3" s="1"/>
  <c r="BS110" i="3" s="1"/>
  <c r="AL111" i="3"/>
  <c r="BT111" i="3" s="1"/>
  <c r="BT117" i="3" s="1"/>
  <c r="AP111" i="3"/>
  <c r="H117" i="3"/>
  <c r="AN117" i="3" s="1"/>
  <c r="AM117" i="3" s="1"/>
  <c r="BS117" i="3" s="1"/>
  <c r="AN118" i="3"/>
  <c r="AM118" i="3" s="1"/>
  <c r="BS118" i="3" s="1"/>
  <c r="BU142" i="3"/>
  <c r="BU169" i="3" s="1"/>
  <c r="BY169" i="3" s="1"/>
  <c r="CB145" i="3"/>
  <c r="AO118" i="3"/>
  <c r="AN142" i="3"/>
  <c r="BY142" i="3"/>
  <c r="CC142" i="3" s="1"/>
  <c r="BY143" i="3"/>
  <c r="AM159" i="3"/>
  <c r="BS159" i="3" s="1"/>
  <c r="AM165" i="3"/>
  <c r="BS165" i="3" s="1"/>
  <c r="AM166" i="3"/>
  <c r="BS166" i="3" s="1"/>
  <c r="F141" i="3"/>
  <c r="J141" i="3"/>
  <c r="AP141" i="3" s="1"/>
  <c r="AM141" i="3" s="1"/>
  <c r="BS141" i="3" s="1"/>
  <c r="N141" i="3"/>
  <c r="R141" i="3"/>
  <c r="V141" i="3"/>
  <c r="Z141" i="3"/>
  <c r="AD141" i="3"/>
  <c r="AH141" i="3"/>
  <c r="AL118" i="3"/>
  <c r="BT118" i="3" s="1"/>
  <c r="BT141" i="3" s="1"/>
  <c r="AP118" i="3"/>
  <c r="AT141" i="3"/>
  <c r="AX141" i="3"/>
  <c r="BB141" i="3"/>
  <c r="BF141" i="3"/>
  <c r="BJ141" i="3"/>
  <c r="BN141" i="3"/>
  <c r="BR141" i="3"/>
  <c r="BY137" i="3"/>
  <c r="CB137" i="3" s="1"/>
  <c r="BY138" i="3"/>
  <c r="CB138" i="3" s="1"/>
  <c r="BY141" i="3"/>
  <c r="G169" i="3"/>
  <c r="K169" i="3"/>
  <c r="O169" i="3"/>
  <c r="S169" i="3"/>
  <c r="AO142" i="3"/>
  <c r="AT169" i="3"/>
  <c r="AX169" i="3"/>
  <c r="BB169" i="3"/>
  <c r="BF169" i="3"/>
  <c r="BJ169" i="3"/>
  <c r="BN169" i="3"/>
  <c r="BR169" i="3"/>
  <c r="BZ169" i="3"/>
  <c r="AM149" i="3"/>
  <c r="BS149" i="3" s="1"/>
  <c r="AM154" i="3"/>
  <c r="BS154" i="3" s="1"/>
  <c r="AM160" i="3"/>
  <c r="BS160" i="3" s="1"/>
  <c r="AM167" i="3"/>
  <c r="BS167" i="3" s="1"/>
  <c r="AM168" i="3"/>
  <c r="BS168" i="3" s="1"/>
  <c r="AM171" i="3"/>
  <c r="BS171" i="3" s="1"/>
  <c r="CC171" i="3"/>
  <c r="AM172" i="3"/>
  <c r="BS172" i="3" s="1"/>
  <c r="AL142" i="3"/>
  <c r="BT142" i="3" s="1"/>
  <c r="BT169" i="3" s="1"/>
  <c r="AP142" i="3"/>
  <c r="E190" i="3"/>
  <c r="I190" i="3"/>
  <c r="AO190" i="3" s="1"/>
  <c r="AM190" i="3" s="1"/>
  <c r="BS190" i="3" s="1"/>
  <c r="M190" i="3"/>
  <c r="Q190" i="3"/>
  <c r="U190" i="3"/>
  <c r="Y190" i="3"/>
  <c r="AC190" i="3"/>
  <c r="AG190" i="3"/>
  <c r="AK190" i="3"/>
  <c r="AO170" i="3"/>
  <c r="AS190" i="3"/>
  <c r="AW190" i="3"/>
  <c r="BA190" i="3"/>
  <c r="BE190" i="3"/>
  <c r="BI190" i="3"/>
  <c r="BM190" i="3"/>
  <c r="BQ190" i="3"/>
  <c r="BU170" i="3"/>
  <c r="BU190" i="3" s="1"/>
  <c r="BY190" i="3" s="1"/>
  <c r="CA190" i="3"/>
  <c r="CB175" i="3"/>
  <c r="CC175" i="3"/>
  <c r="AM178" i="3"/>
  <c r="BS178" i="3" s="1"/>
  <c r="CC178" i="3"/>
  <c r="AM179" i="3"/>
  <c r="BS179" i="3" s="1"/>
  <c r="AM180" i="3"/>
  <c r="BS180" i="3" s="1"/>
  <c r="CB183" i="3"/>
  <c r="CC183" i="3"/>
  <c r="AM186" i="3"/>
  <c r="BS186" i="3" s="1"/>
  <c r="CC186" i="3"/>
  <c r="AM187" i="3"/>
  <c r="BS187" i="3" s="1"/>
  <c r="AM197" i="3"/>
  <c r="BS197" i="3" s="1"/>
  <c r="AM198" i="3"/>
  <c r="BS198" i="3" s="1"/>
  <c r="AM202" i="3"/>
  <c r="BS202" i="3" s="1"/>
  <c r="AM203" i="3"/>
  <c r="BS203" i="3" s="1"/>
  <c r="AL170" i="3"/>
  <c r="BT170" i="3" s="1"/>
  <c r="BT190" i="3" s="1"/>
  <c r="AP170" i="3"/>
  <c r="CB170" i="3"/>
  <c r="AM174" i="3"/>
  <c r="BS174" i="3" s="1"/>
  <c r="AM181" i="3"/>
  <c r="BS181" i="3" s="1"/>
  <c r="AM188" i="3"/>
  <c r="BS188" i="3" s="1"/>
  <c r="AM189" i="3"/>
  <c r="BS189" i="3" s="1"/>
  <c r="AM192" i="3"/>
  <c r="BS192" i="3" s="1"/>
  <c r="AM199" i="3"/>
  <c r="BS199" i="3" s="1"/>
  <c r="AM204" i="3"/>
  <c r="BS204" i="3" s="1"/>
  <c r="AM205" i="3"/>
  <c r="BS205" i="3" s="1"/>
  <c r="CB148" i="3"/>
  <c r="CB152" i="3"/>
  <c r="CB156" i="3"/>
  <c r="CB160" i="3"/>
  <c r="CB164" i="3"/>
  <c r="AM173" i="3"/>
  <c r="BS173" i="3" s="1"/>
  <c r="CB179" i="3"/>
  <c r="CC179" i="3"/>
  <c r="AN170" i="3"/>
  <c r="AM170" i="3" s="1"/>
  <c r="BS170" i="3" s="1"/>
  <c r="BT174" i="3"/>
  <c r="AM177" i="3"/>
  <c r="BS177" i="3" s="1"/>
  <c r="AM185" i="3"/>
  <c r="BS185" i="3" s="1"/>
  <c r="CB197" i="3"/>
  <c r="BY199" i="3"/>
  <c r="CB199" i="3" s="1"/>
  <c r="AL191" i="3"/>
  <c r="BT191" i="3" s="1"/>
  <c r="BT200" i="3" s="1"/>
  <c r="AP191" i="3"/>
  <c r="AM191" i="3" s="1"/>
  <c r="BS191" i="3" s="1"/>
  <c r="CC192" i="3"/>
  <c r="CC205" i="3"/>
  <c r="H209" i="3"/>
  <c r="AN209" i="3" s="1"/>
  <c r="AM209" i="3" s="1"/>
  <c r="BS209" i="3" s="1"/>
  <c r="AM213" i="3"/>
  <c r="BS213" i="3" s="1"/>
  <c r="AM215" i="3"/>
  <c r="BS215" i="3" s="1"/>
  <c r="CC191" i="3"/>
  <c r="H200" i="3"/>
  <c r="AN200" i="3" s="1"/>
  <c r="I209" i="3"/>
  <c r="AO209" i="3" s="1"/>
  <c r="AO210" i="3"/>
  <c r="BZ231" i="3"/>
  <c r="CB210" i="3"/>
  <c r="AM214" i="3"/>
  <c r="BS214" i="3" s="1"/>
  <c r="E200" i="3"/>
  <c r="I200" i="3"/>
  <c r="AO200" i="3" s="1"/>
  <c r="BU201" i="3"/>
  <c r="BU209" i="3" s="1"/>
  <c r="BY209" i="3" s="1"/>
  <c r="CB202" i="3"/>
  <c r="CA231" i="3"/>
  <c r="CC210" i="3"/>
  <c r="AM211" i="3"/>
  <c r="BS211" i="3" s="1"/>
  <c r="CC211" i="3"/>
  <c r="CC215" i="3"/>
  <c r="AM218" i="3"/>
  <c r="BS218" i="3" s="1"/>
  <c r="AM223" i="3"/>
  <c r="BS223" i="3" s="1"/>
  <c r="CC223" i="3"/>
  <c r="AM224" i="3"/>
  <c r="BS224" i="3" s="1"/>
  <c r="F209" i="3"/>
  <c r="J209" i="3"/>
  <c r="AP209" i="3" s="1"/>
  <c r="N209" i="3"/>
  <c r="R209" i="3"/>
  <c r="V209" i="3"/>
  <c r="Z209" i="3"/>
  <c r="AD209" i="3"/>
  <c r="AH209" i="3"/>
  <c r="AL201" i="3"/>
  <c r="BT201" i="3" s="1"/>
  <c r="BT209" i="3" s="1"/>
  <c r="AP201" i="3"/>
  <c r="AM201" i="3" s="1"/>
  <c r="BS201" i="3" s="1"/>
  <c r="AT209" i="3"/>
  <c r="AX209" i="3"/>
  <c r="BB209" i="3"/>
  <c r="BF209" i="3"/>
  <c r="BJ209" i="3"/>
  <c r="BN209" i="3"/>
  <c r="BR209" i="3"/>
  <c r="AR231" i="3"/>
  <c r="AV231" i="3"/>
  <c r="AZ231" i="3"/>
  <c r="BD231" i="3"/>
  <c r="BH231" i="3"/>
  <c r="BL231" i="3"/>
  <c r="BP231" i="3"/>
  <c r="BU210" i="3"/>
  <c r="BU231" i="3" s="1"/>
  <c r="BY231" i="3" s="1"/>
  <c r="BT214" i="3"/>
  <c r="CC216" i="3"/>
  <c r="AM219" i="3"/>
  <c r="BS219" i="3" s="1"/>
  <c r="CC219" i="3"/>
  <c r="AM220" i="3"/>
  <c r="BS220" i="3" s="1"/>
  <c r="AM225" i="3"/>
  <c r="BS225" i="3" s="1"/>
  <c r="CC220" i="3"/>
  <c r="CC224" i="3"/>
  <c r="CC226" i="3"/>
  <c r="F231" i="3"/>
  <c r="J231" i="3"/>
  <c r="AP231" i="3" s="1"/>
  <c r="AM231" i="3" s="1"/>
  <c r="BS231" i="3" s="1"/>
  <c r="N231" i="3"/>
  <c r="R231" i="3"/>
  <c r="V231" i="3"/>
  <c r="Z231" i="3"/>
  <c r="AD231" i="3"/>
  <c r="AH231" i="3"/>
  <c r="AL210" i="3"/>
  <c r="BT210" i="3" s="1"/>
  <c r="BT231" i="3" s="1"/>
  <c r="AP210" i="3"/>
  <c r="AT231" i="3"/>
  <c r="AX231" i="3"/>
  <c r="BB231" i="3"/>
  <c r="BF231" i="3"/>
  <c r="BJ231" i="3"/>
  <c r="BN231" i="3"/>
  <c r="BR231" i="3"/>
  <c r="CB228" i="3"/>
  <c r="M239" i="3"/>
  <c r="BZ239" i="3"/>
  <c r="CB232" i="3"/>
  <c r="BY234" i="3"/>
  <c r="CB234" i="3" s="1"/>
  <c r="BY235" i="3"/>
  <c r="CB235" i="3" s="1"/>
  <c r="BY236" i="3"/>
  <c r="BY239" i="3"/>
  <c r="AM242" i="3"/>
  <c r="BS242" i="3" s="1"/>
  <c r="G231" i="3"/>
  <c r="K231" i="3"/>
  <c r="O231" i="3"/>
  <c r="S231" i="3"/>
  <c r="W231" i="3"/>
  <c r="AA231" i="3"/>
  <c r="AE231" i="3"/>
  <c r="AI231" i="3"/>
  <c r="AQ231" i="3"/>
  <c r="AU231" i="3"/>
  <c r="AY231" i="3"/>
  <c r="BC231" i="3"/>
  <c r="BG231" i="3"/>
  <c r="BK231" i="3"/>
  <c r="BO231" i="3"/>
  <c r="CC225" i="3"/>
  <c r="BT230" i="3"/>
  <c r="AN232" i="3"/>
  <c r="AM233" i="3"/>
  <c r="BS233" i="3" s="1"/>
  <c r="AM234" i="3"/>
  <c r="BS234" i="3" s="1"/>
  <c r="AM235" i="3"/>
  <c r="BS235" i="3" s="1"/>
  <c r="AM236" i="3"/>
  <c r="BS236" i="3" s="1"/>
  <c r="AM237" i="3"/>
  <c r="BS237" i="3" s="1"/>
  <c r="AL232" i="3"/>
  <c r="BT232" i="3" s="1"/>
  <c r="BT239" i="3" s="1"/>
  <c r="AP232" i="3"/>
  <c r="E239" i="3"/>
  <c r="I239" i="3"/>
  <c r="AO239" i="3" s="1"/>
  <c r="AM239" i="3" s="1"/>
  <c r="BS239" i="3" s="1"/>
  <c r="AO240" i="3"/>
  <c r="BU240" i="3"/>
  <c r="BU242" i="3" s="1"/>
  <c r="BY242" i="3" s="1"/>
  <c r="E247" i="3"/>
  <c r="BU243" i="3"/>
  <c r="CB246" i="3"/>
  <c r="AL240" i="3"/>
  <c r="BT240" i="3" s="1"/>
  <c r="BT242" i="3" s="1"/>
  <c r="AP240" i="3"/>
  <c r="AM241" i="3"/>
  <c r="BS241" i="3" s="1"/>
  <c r="CB260" i="3"/>
  <c r="CC240" i="3"/>
  <c r="BT244" i="3"/>
  <c r="CA247" i="3"/>
  <c r="BT250" i="3"/>
  <c r="BY250" i="3"/>
  <c r="CC250" i="3" s="1"/>
  <c r="CB252" i="3"/>
  <c r="CC252" i="3"/>
  <c r="AN240" i="3"/>
  <c r="AM240" i="3" s="1"/>
  <c r="BS240" i="3" s="1"/>
  <c r="AR242" i="3"/>
  <c r="AV242" i="3"/>
  <c r="AZ242" i="3"/>
  <c r="BD242" i="3"/>
  <c r="BH242" i="3"/>
  <c r="BL242" i="3"/>
  <c r="BP242" i="3"/>
  <c r="AO247" i="3"/>
  <c r="AW247" i="3"/>
  <c r="BA247" i="3"/>
  <c r="BE247" i="3"/>
  <c r="BM247" i="3"/>
  <c r="BQ247" i="3"/>
  <c r="BZ247" i="3"/>
  <c r="BY244" i="3"/>
  <c r="CB244" i="3" s="1"/>
  <c r="BT251" i="3"/>
  <c r="AA247" i="3"/>
  <c r="AE247" i="3"/>
  <c r="AI247" i="3"/>
  <c r="AM247" i="3"/>
  <c r="AQ247" i="3"/>
  <c r="AU247" i="3"/>
  <c r="AY247" i="3"/>
  <c r="BC247" i="3"/>
  <c r="BG247" i="3"/>
  <c r="BK247" i="3"/>
  <c r="BO247" i="3"/>
  <c r="BS243" i="3"/>
  <c r="G277" i="3"/>
  <c r="K277" i="3"/>
  <c r="O277" i="3"/>
  <c r="S277" i="3"/>
  <c r="W277" i="3"/>
  <c r="AM277" i="3"/>
  <c r="AQ277" i="3"/>
  <c r="AU277" i="3"/>
  <c r="AY277" i="3"/>
  <c r="BC277" i="3"/>
  <c r="BG277" i="3"/>
  <c r="BK277" i="3"/>
  <c r="BO277" i="3"/>
  <c r="BS248" i="3"/>
  <c r="BZ277" i="3"/>
  <c r="BY251" i="3"/>
  <c r="CB251" i="3" s="1"/>
  <c r="BY254" i="3"/>
  <c r="BT262" i="3"/>
  <c r="CB270" i="3"/>
  <c r="CB272" i="3"/>
  <c r="CC270" i="3"/>
  <c r="CC274" i="3"/>
  <c r="I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BM277" i="3"/>
  <c r="BQ277" i="3"/>
  <c r="CB249" i="3"/>
  <c r="CB253" i="3"/>
  <c r="CC254" i="3"/>
  <c r="BY255" i="3"/>
  <c r="CB255" i="3" s="1"/>
  <c r="BY258" i="3"/>
  <c r="CC258" i="3" s="1"/>
  <c r="CB262" i="3"/>
  <c r="BY277" i="3"/>
  <c r="AL243" i="3"/>
  <c r="BT243" i="3" s="1"/>
  <c r="BT247" i="3" s="1"/>
  <c r="F277" i="3"/>
  <c r="J277" i="3"/>
  <c r="N277" i="3"/>
  <c r="R277" i="3"/>
  <c r="V277" i="3"/>
  <c r="Z277" i="3"/>
  <c r="AD277" i="3"/>
  <c r="AH277" i="3"/>
  <c r="AL248" i="3"/>
  <c r="BT248" i="3" s="1"/>
  <c r="BT277" i="3" s="1"/>
  <c r="AP277" i="3"/>
  <c r="AT277" i="3"/>
  <c r="AX277" i="3"/>
  <c r="BB277" i="3"/>
  <c r="BF277" i="3"/>
  <c r="BJ277" i="3"/>
  <c r="BN277" i="3"/>
  <c r="BR277" i="3"/>
  <c r="BY259" i="3"/>
  <c r="CB259" i="3" s="1"/>
  <c r="CC262" i="3"/>
  <c r="BY276" i="3"/>
  <c r="CC276" i="3" s="1"/>
  <c r="CB264" i="3"/>
  <c r="CB268" i="3"/>
  <c r="E277" i="3"/>
  <c r="CB23" i="3" l="1"/>
  <c r="CC31" i="3"/>
  <c r="CB40" i="3"/>
  <c r="CB15" i="3"/>
  <c r="CB193" i="3"/>
  <c r="CB189" i="3"/>
  <c r="CB32" i="3"/>
  <c r="CB194" i="3"/>
  <c r="CB144" i="3"/>
  <c r="CC86" i="3"/>
  <c r="CB16" i="3"/>
  <c r="CC275" i="3"/>
  <c r="CC54" i="3"/>
  <c r="CB130" i="3"/>
  <c r="CC24" i="3"/>
  <c r="CB129" i="3"/>
  <c r="CB12" i="3"/>
  <c r="CC167" i="3"/>
  <c r="CB95" i="3"/>
  <c r="CB26" i="3"/>
  <c r="CC121" i="3"/>
  <c r="BT95" i="3"/>
  <c r="CC131" i="3"/>
  <c r="CB245" i="3"/>
  <c r="CC136" i="3"/>
  <c r="AM8" i="3"/>
  <c r="BS8" i="3" s="1"/>
  <c r="BT8" i="3" s="1"/>
  <c r="CC47" i="3"/>
  <c r="CB126" i="3"/>
  <c r="CB256" i="3"/>
  <c r="CC234" i="3"/>
  <c r="CC120" i="3"/>
  <c r="CC90" i="3"/>
  <c r="CC62" i="3"/>
  <c r="CB271" i="3"/>
  <c r="CC84" i="3"/>
  <c r="CC10" i="3"/>
  <c r="CB54" i="3"/>
  <c r="CB22" i="3"/>
  <c r="CC95" i="3"/>
  <c r="BT62" i="3"/>
  <c r="CC141" i="3"/>
  <c r="CC127" i="3"/>
  <c r="CC195" i="3"/>
  <c r="CB208" i="3"/>
  <c r="AM100" i="3"/>
  <c r="BS100" i="3" s="1"/>
  <c r="CC124" i="3"/>
  <c r="CB47" i="3"/>
  <c r="CB30" i="3"/>
  <c r="CC17" i="3"/>
  <c r="CC238" i="3"/>
  <c r="CB239" i="3"/>
  <c r="CB122" i="3"/>
  <c r="CC37" i="3"/>
  <c r="CB248" i="3"/>
  <c r="CC132" i="3"/>
  <c r="CC25" i="3"/>
  <c r="CC8" i="3"/>
  <c r="CB190" i="3"/>
  <c r="CB11" i="3"/>
  <c r="CB206" i="3"/>
  <c r="L5" i="2"/>
  <c r="CC103" i="3"/>
  <c r="CC200" i="3"/>
  <c r="CC77" i="3"/>
  <c r="CC273" i="3"/>
  <c r="CC251" i="3"/>
  <c r="CC239" i="3"/>
  <c r="CC199" i="3"/>
  <c r="CB117" i="3"/>
  <c r="CB8" i="3"/>
  <c r="CB60" i="3"/>
  <c r="CB99" i="3"/>
  <c r="CC13" i="3"/>
  <c r="L7" i="2"/>
  <c r="CB103" i="3"/>
  <c r="CC137" i="3"/>
  <c r="CA279" i="3"/>
  <c r="CC235" i="3"/>
  <c r="CB209" i="3"/>
  <c r="CB80" i="3"/>
  <c r="CC41" i="3"/>
  <c r="CC242" i="3"/>
  <c r="CB242" i="3"/>
  <c r="E279" i="3"/>
  <c r="CB276" i="3"/>
  <c r="BS247" i="3"/>
  <c r="CC244" i="3"/>
  <c r="BU247" i="3"/>
  <c r="BY243" i="3"/>
  <c r="AM232" i="3"/>
  <c r="BS232" i="3" s="1"/>
  <c r="CC190" i="3"/>
  <c r="CB142" i="3"/>
  <c r="CC138" i="3"/>
  <c r="CB114" i="3"/>
  <c r="AL110" i="3"/>
  <c r="AM95" i="3"/>
  <c r="BS95" i="3" s="1"/>
  <c r="CC96" i="3"/>
  <c r="CB96" i="3"/>
  <c r="AM10" i="3"/>
  <c r="BS10" i="3" s="1"/>
  <c r="BT10" i="3" s="1"/>
  <c r="CB277" i="3"/>
  <c r="BZ279" i="3"/>
  <c r="AL231" i="3"/>
  <c r="AL209" i="3"/>
  <c r="AM200" i="3"/>
  <c r="BS200" i="3" s="1"/>
  <c r="AL141" i="3"/>
  <c r="CC169" i="3"/>
  <c r="CB141" i="3"/>
  <c r="BY111" i="3"/>
  <c r="CB84" i="3"/>
  <c r="CC255" i="3"/>
  <c r="BS277" i="3"/>
  <c r="CC236" i="3"/>
  <c r="CB236" i="3"/>
  <c r="CC231" i="3"/>
  <c r="CB231" i="3"/>
  <c r="CC209" i="3"/>
  <c r="CC110" i="3"/>
  <c r="AM84" i="3"/>
  <c r="BS84" i="3" s="1"/>
  <c r="AM56" i="3"/>
  <c r="BS56" i="3" s="1"/>
  <c r="CC57" i="3"/>
  <c r="CB41" i="3"/>
  <c r="CC7" i="3"/>
  <c r="CB7" i="3"/>
  <c r="AL277" i="3"/>
  <c r="CC259" i="3"/>
  <c r="CC277" i="3"/>
  <c r="CB169" i="3"/>
  <c r="AM142" i="3"/>
  <c r="BS142" i="3" s="1"/>
  <c r="CB107" i="3"/>
  <c r="AL84" i="3"/>
  <c r="AL90" i="3"/>
  <c r="CC99" i="3"/>
  <c r="CB67" i="3"/>
  <c r="AM54" i="3"/>
  <c r="BS54" i="3" s="1"/>
  <c r="AM41" i="3"/>
  <c r="BS41" i="3" s="1"/>
  <c r="BT41" i="3" s="1"/>
  <c r="CB10" i="3"/>
  <c r="BT279" i="3" l="1"/>
  <c r="L13" i="2"/>
  <c r="L4" i="2"/>
  <c r="L12" i="2"/>
  <c r="L9" i="2"/>
  <c r="L6" i="2"/>
  <c r="L8" i="2"/>
  <c r="BU279" i="3"/>
  <c r="BY247" i="3"/>
  <c r="AL279" i="3"/>
  <c r="BS279" i="3"/>
  <c r="CB111" i="3"/>
  <c r="CC111" i="3"/>
  <c r="CC243" i="3"/>
  <c r="CB243" i="3"/>
  <c r="L14" i="2" l="1"/>
  <c r="L11" i="2"/>
  <c r="L10" i="2"/>
  <c r="CB247" i="3"/>
  <c r="CC247" i="3"/>
  <c r="BY279" i="3"/>
  <c r="CC279" i="3" l="1"/>
  <c r="CB279" i="3"/>
  <c r="D4" i="2" l="1"/>
  <c r="E4" i="2"/>
  <c r="F4" i="2"/>
  <c r="G4" i="2" s="1"/>
  <c r="D5" i="2"/>
  <c r="E5" i="2"/>
  <c r="F5" i="2"/>
  <c r="G5" i="2" s="1"/>
  <c r="D6" i="2"/>
  <c r="E6" i="2"/>
  <c r="F6" i="2"/>
  <c r="G6" i="2" s="1"/>
  <c r="D7" i="2"/>
  <c r="E7" i="2"/>
  <c r="F7" i="2"/>
  <c r="G7" i="2" s="1"/>
  <c r="D8" i="2"/>
  <c r="E8" i="2"/>
  <c r="F8" i="2"/>
  <c r="G8" i="2" s="1"/>
  <c r="D9" i="2"/>
  <c r="E9" i="2"/>
  <c r="F9" i="2"/>
  <c r="G9" i="2" s="1"/>
  <c r="D10" i="2"/>
  <c r="E10" i="2"/>
  <c r="F10" i="2"/>
  <c r="G10" i="2" s="1"/>
  <c r="D11" i="2"/>
  <c r="E11" i="2"/>
  <c r="F11" i="2"/>
  <c r="G11" i="2" s="1"/>
  <c r="D13" i="2"/>
  <c r="E13" i="2"/>
  <c r="F13" i="2"/>
  <c r="G13" i="2" s="1"/>
  <c r="D14" i="2"/>
  <c r="E14" i="2"/>
  <c r="F14" i="2"/>
  <c r="G14" i="2" s="1"/>
  <c r="AN73" i="1" l="1"/>
  <c r="AM73" i="1" s="1"/>
  <c r="AL73" i="1"/>
  <c r="AK73" i="1"/>
  <c r="AJ73" i="1" s="1"/>
  <c r="AI73" i="1"/>
  <c r="AH73" i="1"/>
  <c r="AG73" i="1" s="1"/>
  <c r="AF73" i="1"/>
  <c r="AE73" i="1"/>
  <c r="AD73" i="1" s="1"/>
  <c r="AC73" i="1"/>
  <c r="AB73" i="1"/>
  <c r="AA73" i="1" s="1"/>
  <c r="Z73" i="1"/>
  <c r="AN72" i="1"/>
  <c r="AM72" i="1" s="1"/>
  <c r="AL72" i="1"/>
  <c r="AK72" i="1"/>
  <c r="AJ72" i="1" s="1"/>
  <c r="AI72" i="1"/>
  <c r="AH72" i="1"/>
  <c r="AG72" i="1" s="1"/>
  <c r="AF72" i="1"/>
  <c r="AE72" i="1"/>
  <c r="AD72" i="1" s="1"/>
  <c r="AC72" i="1"/>
  <c r="AB72" i="1"/>
  <c r="AA72" i="1" s="1"/>
  <c r="Z72" i="1"/>
  <c r="AN71" i="1"/>
  <c r="AM71" i="1" s="1"/>
  <c r="AL71" i="1"/>
  <c r="AK71" i="1"/>
  <c r="AJ71" i="1" s="1"/>
  <c r="AI71" i="1"/>
  <c r="AH71" i="1"/>
  <c r="AG71" i="1" s="1"/>
  <c r="AF71" i="1"/>
  <c r="AE71" i="1"/>
  <c r="AD71" i="1" s="1"/>
  <c r="AC71" i="1"/>
  <c r="AB71" i="1"/>
  <c r="AA71" i="1" s="1"/>
  <c r="Z71" i="1"/>
  <c r="AN70" i="1"/>
  <c r="AM70" i="1" s="1"/>
  <c r="AL70" i="1"/>
  <c r="AK70" i="1"/>
  <c r="AJ70" i="1" s="1"/>
  <c r="AI70" i="1"/>
  <c r="AH70" i="1"/>
  <c r="AG70" i="1" s="1"/>
  <c r="AF70" i="1"/>
  <c r="AE70" i="1"/>
  <c r="AD70" i="1" s="1"/>
  <c r="AC70" i="1"/>
  <c r="AB70" i="1"/>
  <c r="AA70" i="1" s="1"/>
  <c r="Z70" i="1"/>
  <c r="AN69" i="1"/>
  <c r="AM69" i="1" s="1"/>
  <c r="AL69" i="1"/>
  <c r="AK69" i="1"/>
  <c r="AJ69" i="1" s="1"/>
  <c r="AI69" i="1"/>
  <c r="AH69" i="1"/>
  <c r="AG69" i="1" s="1"/>
  <c r="AF69" i="1"/>
  <c r="AE69" i="1"/>
  <c r="AD69" i="1" s="1"/>
  <c r="AC69" i="1"/>
  <c r="AB69" i="1"/>
  <c r="AA69" i="1" s="1"/>
  <c r="Z69" i="1"/>
  <c r="AN68" i="1"/>
  <c r="AM68" i="1" s="1"/>
  <c r="AL68" i="1"/>
  <c r="AK68" i="1"/>
  <c r="AJ68" i="1" s="1"/>
  <c r="AI68" i="1"/>
  <c r="AH68" i="1"/>
  <c r="AG68" i="1" s="1"/>
  <c r="AF68" i="1"/>
  <c r="AE68" i="1"/>
  <c r="AD68" i="1" s="1"/>
  <c r="AC68" i="1"/>
  <c r="AB68" i="1"/>
  <c r="AA68" i="1" s="1"/>
  <c r="Z68" i="1"/>
  <c r="AN67" i="1"/>
  <c r="AM67" i="1" s="1"/>
  <c r="AL67" i="1"/>
  <c r="AK67" i="1"/>
  <c r="AJ67" i="1" s="1"/>
  <c r="AI67" i="1"/>
  <c r="AH67" i="1"/>
  <c r="AG67" i="1" s="1"/>
  <c r="AF67" i="1"/>
  <c r="AE67" i="1"/>
  <c r="AD67" i="1" s="1"/>
  <c r="AC67" i="1"/>
  <c r="AB67" i="1"/>
  <c r="AA67" i="1" s="1"/>
  <c r="Z67" i="1"/>
  <c r="AN66" i="1"/>
  <c r="AM66" i="1" s="1"/>
  <c r="AL66" i="1"/>
  <c r="AK66" i="1"/>
  <c r="AJ66" i="1" s="1"/>
  <c r="AI66" i="1"/>
  <c r="AH66" i="1"/>
  <c r="AG66" i="1" s="1"/>
  <c r="AF66" i="1"/>
  <c r="AE66" i="1"/>
  <c r="AD66" i="1" s="1"/>
  <c r="AC66" i="1"/>
  <c r="AB66" i="1"/>
  <c r="AA66" i="1" s="1"/>
  <c r="Z66" i="1"/>
  <c r="AN65" i="1"/>
  <c r="AM65" i="1" s="1"/>
  <c r="AL65" i="1"/>
  <c r="AK65" i="1"/>
  <c r="AJ65" i="1" s="1"/>
  <c r="AI65" i="1"/>
  <c r="AH65" i="1"/>
  <c r="AG65" i="1" s="1"/>
  <c r="AF65" i="1"/>
  <c r="AE65" i="1"/>
  <c r="AD65" i="1" s="1"/>
  <c r="AC65" i="1"/>
  <c r="AB65" i="1"/>
  <c r="AA65" i="1" s="1"/>
  <c r="Z65" i="1"/>
  <c r="AN64" i="1"/>
  <c r="AM64" i="1" s="1"/>
  <c r="AL64" i="1"/>
  <c r="AK64" i="1"/>
  <c r="AJ64" i="1" s="1"/>
  <c r="AI64" i="1"/>
  <c r="AH64" i="1"/>
  <c r="AG64" i="1" s="1"/>
  <c r="AF64" i="1"/>
  <c r="AE64" i="1"/>
  <c r="AD64" i="1" s="1"/>
  <c r="AC64" i="1"/>
  <c r="AB64" i="1"/>
  <c r="AA64" i="1" s="1"/>
  <c r="Z64" i="1"/>
  <c r="AN63" i="1"/>
  <c r="AM63" i="1" s="1"/>
  <c r="AL63" i="1"/>
  <c r="AK63" i="1"/>
  <c r="AJ63" i="1" s="1"/>
  <c r="AI63" i="1"/>
  <c r="AH63" i="1"/>
  <c r="AG63" i="1" s="1"/>
  <c r="AF63" i="1"/>
  <c r="AE63" i="1"/>
  <c r="AD63" i="1" s="1"/>
  <c r="AC63" i="1"/>
  <c r="AB63" i="1"/>
  <c r="AA63" i="1" s="1"/>
  <c r="Z63" i="1"/>
  <c r="AN62" i="1"/>
  <c r="AM62" i="1" s="1"/>
  <c r="AL62" i="1"/>
  <c r="AK62" i="1"/>
  <c r="AJ62" i="1" s="1"/>
  <c r="AI62" i="1"/>
  <c r="AH62" i="1"/>
  <c r="AG62" i="1" s="1"/>
  <c r="AF62" i="1"/>
  <c r="AE62" i="1"/>
  <c r="AD62" i="1" s="1"/>
  <c r="AC62" i="1"/>
  <c r="AB62" i="1"/>
  <c r="AA62" i="1" s="1"/>
  <c r="Z62" i="1"/>
  <c r="AN61" i="1"/>
  <c r="AM61" i="1" s="1"/>
  <c r="AL61" i="1"/>
  <c r="AK61" i="1"/>
  <c r="AJ61" i="1" s="1"/>
  <c r="AI61" i="1"/>
  <c r="AH61" i="1"/>
  <c r="AG61" i="1" s="1"/>
  <c r="AF61" i="1"/>
  <c r="AE61" i="1"/>
  <c r="AD61" i="1" s="1"/>
  <c r="AC61" i="1"/>
  <c r="AB61" i="1"/>
  <c r="AA61" i="1" s="1"/>
  <c r="Z61" i="1"/>
  <c r="AN60" i="1"/>
  <c r="AM60" i="1"/>
  <c r="AL60" i="1"/>
  <c r="AK60" i="1"/>
  <c r="AJ60" i="1" s="1"/>
  <c r="AI60" i="1"/>
  <c r="AH60" i="1"/>
  <c r="AG60" i="1" s="1"/>
  <c r="AF60" i="1"/>
  <c r="AE60" i="1"/>
  <c r="AD60" i="1" s="1"/>
  <c r="AC60" i="1"/>
  <c r="AB60" i="1"/>
  <c r="AA60" i="1" s="1"/>
  <c r="Z60" i="1"/>
  <c r="AN59" i="1"/>
  <c r="AM59" i="1" s="1"/>
  <c r="AL59" i="1"/>
  <c r="AK59" i="1"/>
  <c r="AJ59" i="1" s="1"/>
  <c r="AI59" i="1"/>
  <c r="AH59" i="1"/>
  <c r="AG59" i="1" s="1"/>
  <c r="AF59" i="1"/>
  <c r="AE59" i="1"/>
  <c r="AD59" i="1" s="1"/>
  <c r="AC59" i="1"/>
  <c r="AB59" i="1"/>
  <c r="AA59" i="1" s="1"/>
  <c r="Z59" i="1"/>
  <c r="AN58" i="1"/>
  <c r="AM58" i="1" s="1"/>
  <c r="AL58" i="1"/>
  <c r="AK58" i="1"/>
  <c r="AJ58" i="1" s="1"/>
  <c r="AI58" i="1"/>
  <c r="AH58" i="1"/>
  <c r="AG58" i="1" s="1"/>
  <c r="AF58" i="1"/>
  <c r="AE58" i="1"/>
  <c r="AD58" i="1" s="1"/>
  <c r="AC58" i="1"/>
  <c r="AB58" i="1"/>
  <c r="AA58" i="1" s="1"/>
  <c r="Z58" i="1"/>
  <c r="AN57" i="1"/>
  <c r="AM57" i="1" s="1"/>
  <c r="AL57" i="1"/>
  <c r="AK57" i="1"/>
  <c r="AJ57" i="1" s="1"/>
  <c r="AI57" i="1"/>
  <c r="AH57" i="1"/>
  <c r="AG57" i="1" s="1"/>
  <c r="AF57" i="1"/>
  <c r="AE57" i="1"/>
  <c r="AD57" i="1" s="1"/>
  <c r="AC57" i="1"/>
  <c r="AB57" i="1"/>
  <c r="AA57" i="1" s="1"/>
  <c r="Z57" i="1"/>
  <c r="AN56" i="1"/>
  <c r="AM56" i="1" s="1"/>
  <c r="AL56" i="1"/>
  <c r="AK56" i="1"/>
  <c r="AJ56" i="1" s="1"/>
  <c r="AI56" i="1"/>
  <c r="AH56" i="1"/>
  <c r="AG56" i="1" s="1"/>
  <c r="AF56" i="1"/>
  <c r="AE56" i="1"/>
  <c r="AD56" i="1" s="1"/>
  <c r="AC56" i="1"/>
  <c r="AB56" i="1"/>
  <c r="AA56" i="1" s="1"/>
  <c r="Z56" i="1"/>
  <c r="AN55" i="1"/>
  <c r="AM55" i="1"/>
  <c r="AL55" i="1"/>
  <c r="AK55" i="1"/>
  <c r="AJ55" i="1" s="1"/>
  <c r="AI55" i="1"/>
  <c r="AH55" i="1"/>
  <c r="AG55" i="1" s="1"/>
  <c r="AF55" i="1"/>
  <c r="AE55" i="1"/>
  <c r="AD55" i="1" s="1"/>
  <c r="AC55" i="1"/>
  <c r="AB55" i="1"/>
  <c r="AA55" i="1" s="1"/>
  <c r="Z55" i="1"/>
  <c r="AN54" i="1"/>
  <c r="AM54" i="1" s="1"/>
  <c r="AL54" i="1"/>
  <c r="AK54" i="1"/>
  <c r="AJ54" i="1" s="1"/>
  <c r="AI54" i="1"/>
  <c r="AH54" i="1"/>
  <c r="AG54" i="1"/>
  <c r="AF54" i="1"/>
  <c r="AE54" i="1"/>
  <c r="AD54" i="1" s="1"/>
  <c r="AC54" i="1"/>
  <c r="AB54" i="1"/>
  <c r="AA54" i="1" s="1"/>
  <c r="Z54" i="1"/>
  <c r="AN53" i="1"/>
  <c r="AM53" i="1" s="1"/>
  <c r="AL53" i="1"/>
  <c r="AK53" i="1"/>
  <c r="AJ53" i="1" s="1"/>
  <c r="AI53" i="1"/>
  <c r="AH53" i="1"/>
  <c r="AG53" i="1" s="1"/>
  <c r="AF53" i="1"/>
  <c r="AE53" i="1"/>
  <c r="AD53" i="1" s="1"/>
  <c r="AC53" i="1"/>
  <c r="AB53" i="1"/>
  <c r="AA53" i="1" s="1"/>
  <c r="Z53" i="1"/>
  <c r="AN52" i="1"/>
  <c r="AM52" i="1" s="1"/>
  <c r="AL52" i="1"/>
  <c r="AK52" i="1"/>
  <c r="AJ52" i="1" s="1"/>
  <c r="AI52" i="1"/>
  <c r="AH52" i="1"/>
  <c r="AG52" i="1" s="1"/>
  <c r="AF52" i="1"/>
  <c r="AE52" i="1"/>
  <c r="AD52" i="1"/>
  <c r="AC52" i="1"/>
  <c r="AB52" i="1"/>
  <c r="AA52" i="1" s="1"/>
  <c r="Z52" i="1"/>
  <c r="AN51" i="1"/>
  <c r="AM51" i="1" s="1"/>
  <c r="AL51" i="1"/>
  <c r="AK51" i="1"/>
  <c r="AJ51" i="1" s="1"/>
  <c r="AI51" i="1"/>
  <c r="AH51" i="1"/>
  <c r="AG51" i="1" s="1"/>
  <c r="AF51" i="1"/>
  <c r="AE51" i="1"/>
  <c r="AD51" i="1" s="1"/>
  <c r="AC51" i="1"/>
  <c r="AB51" i="1"/>
  <c r="AA51" i="1" s="1"/>
  <c r="Z51" i="1"/>
  <c r="AN50" i="1"/>
  <c r="AM50" i="1" s="1"/>
  <c r="AL50" i="1"/>
  <c r="AK50" i="1"/>
  <c r="AJ50" i="1" s="1"/>
  <c r="AI50" i="1"/>
  <c r="AH50" i="1"/>
  <c r="AG50" i="1" s="1"/>
  <c r="AF50" i="1"/>
  <c r="AE50" i="1"/>
  <c r="AD50" i="1" s="1"/>
  <c r="AC50" i="1"/>
  <c r="AB50" i="1"/>
  <c r="AA50" i="1" s="1"/>
  <c r="Z50" i="1"/>
  <c r="AN49" i="1"/>
  <c r="AM49" i="1" s="1"/>
  <c r="AL49" i="1"/>
  <c r="AK49" i="1"/>
  <c r="AJ49" i="1" s="1"/>
  <c r="AI49" i="1"/>
  <c r="AH49" i="1"/>
  <c r="AG49" i="1" s="1"/>
  <c r="AF49" i="1"/>
  <c r="AE49" i="1"/>
  <c r="AD49" i="1" s="1"/>
  <c r="AC49" i="1"/>
  <c r="AB49" i="1"/>
  <c r="AA49" i="1" s="1"/>
  <c r="Z49" i="1"/>
  <c r="AN48" i="1"/>
  <c r="AM48" i="1" s="1"/>
  <c r="AL48" i="1"/>
  <c r="AK48" i="1"/>
  <c r="AJ48" i="1" s="1"/>
  <c r="AI48" i="1"/>
  <c r="AH48" i="1"/>
  <c r="AG48" i="1" s="1"/>
  <c r="AF48" i="1"/>
  <c r="AE48" i="1"/>
  <c r="AD48" i="1" s="1"/>
  <c r="AC48" i="1"/>
  <c r="AB48" i="1"/>
  <c r="AA48" i="1" s="1"/>
  <c r="Z48" i="1"/>
  <c r="AL47" i="1"/>
  <c r="AI47" i="1"/>
  <c r="AF47" i="1"/>
  <c r="AC47" i="1"/>
  <c r="Z47" i="1"/>
  <c r="AL46" i="1"/>
  <c r="AI46" i="1"/>
  <c r="AF46" i="1"/>
  <c r="AC46" i="1"/>
  <c r="Z46" i="1"/>
  <c r="AL45" i="1"/>
  <c r="AI45" i="1"/>
  <c r="AF45" i="1"/>
  <c r="AC45" i="1"/>
  <c r="Z45" i="1"/>
  <c r="AL44" i="1"/>
  <c r="AI44" i="1"/>
  <c r="AF44" i="1"/>
  <c r="AC44" i="1"/>
  <c r="Z44" i="1"/>
  <c r="AN43" i="1"/>
  <c r="AM43" i="1" s="1"/>
  <c r="AL43" i="1"/>
  <c r="AK43" i="1"/>
  <c r="AJ43" i="1" s="1"/>
  <c r="AI43" i="1"/>
  <c r="AH43" i="1"/>
  <c r="AG43" i="1" s="1"/>
  <c r="AF43" i="1"/>
  <c r="AE43" i="1"/>
  <c r="AD43" i="1" s="1"/>
  <c r="AC43" i="1"/>
  <c r="AB43" i="1"/>
  <c r="AA43" i="1" s="1"/>
  <c r="Z43" i="1"/>
  <c r="AN42" i="1"/>
  <c r="AM42" i="1" s="1"/>
  <c r="AL42" i="1"/>
  <c r="AK42" i="1"/>
  <c r="AJ42" i="1" s="1"/>
  <c r="AI42" i="1"/>
  <c r="AH42" i="1"/>
  <c r="AG42" i="1" s="1"/>
  <c r="AF42" i="1"/>
  <c r="AE42" i="1"/>
  <c r="AD42" i="1" s="1"/>
  <c r="AC42" i="1"/>
  <c r="AB42" i="1"/>
  <c r="AA42" i="1" s="1"/>
  <c r="Z42" i="1"/>
  <c r="AN41" i="1"/>
  <c r="AM41" i="1" s="1"/>
  <c r="AL41" i="1"/>
  <c r="AK41" i="1"/>
  <c r="AJ41" i="1" s="1"/>
  <c r="AI41" i="1"/>
  <c r="AH41" i="1"/>
  <c r="AG41" i="1" s="1"/>
  <c r="AF41" i="1"/>
  <c r="AE41" i="1"/>
  <c r="AD41" i="1" s="1"/>
  <c r="AC41" i="1"/>
  <c r="AB41" i="1"/>
  <c r="AA41" i="1" s="1"/>
  <c r="Z41" i="1"/>
  <c r="AM40" i="1"/>
  <c r="AK40" i="1" s="1"/>
  <c r="AL40" i="1"/>
  <c r="AJ40" i="1" s="1"/>
  <c r="AH40" i="1" s="1"/>
  <c r="AI40" i="1"/>
  <c r="AG40" i="1" s="1"/>
  <c r="AE40" i="1" s="1"/>
  <c r="AF40" i="1"/>
  <c r="AD40" i="1" s="1"/>
  <c r="AB40" i="1" s="1"/>
  <c r="AC40" i="1"/>
  <c r="AA40" i="1"/>
  <c r="Z40" i="1"/>
  <c r="AL39" i="1"/>
  <c r="AJ39" i="1"/>
  <c r="AH39" i="1" s="1"/>
  <c r="AI39" i="1"/>
  <c r="AG39" i="1" s="1"/>
  <c r="AE39" i="1" s="1"/>
  <c r="AF39" i="1"/>
  <c r="AD39" i="1" s="1"/>
  <c r="AB39" i="1" s="1"/>
  <c r="AC39" i="1"/>
  <c r="AA39" i="1" s="1"/>
  <c r="Z39" i="1"/>
  <c r="AN38" i="1"/>
  <c r="AM38" i="1" s="1"/>
  <c r="AL38" i="1"/>
  <c r="AK38" i="1"/>
  <c r="AJ38" i="1" s="1"/>
  <c r="AI38" i="1"/>
  <c r="AH38" i="1"/>
  <c r="AG38" i="1" s="1"/>
  <c r="AF38" i="1"/>
  <c r="AE38" i="1"/>
  <c r="AD38" i="1"/>
  <c r="AC38" i="1"/>
  <c r="AB38" i="1"/>
  <c r="AA38" i="1" s="1"/>
  <c r="Z38" i="1"/>
  <c r="AN37" i="1"/>
  <c r="AM37" i="1" s="1"/>
  <c r="AL37" i="1"/>
  <c r="AK37" i="1"/>
  <c r="AJ37" i="1" s="1"/>
  <c r="AI37" i="1"/>
  <c r="AH37" i="1"/>
  <c r="AG37" i="1" s="1"/>
  <c r="AF37" i="1"/>
  <c r="AE37" i="1"/>
  <c r="AD37" i="1" s="1"/>
  <c r="AC37" i="1"/>
  <c r="AB37" i="1"/>
  <c r="AA37" i="1"/>
  <c r="Z37" i="1"/>
  <c r="AN36" i="1"/>
  <c r="AM36" i="1" s="1"/>
  <c r="AL36" i="1"/>
  <c r="AK36" i="1"/>
  <c r="AJ36" i="1" s="1"/>
  <c r="AI36" i="1"/>
  <c r="AH36" i="1"/>
  <c r="AG36" i="1" s="1"/>
  <c r="AF36" i="1"/>
  <c r="AE36" i="1"/>
  <c r="AD36" i="1" s="1"/>
  <c r="AC36" i="1"/>
  <c r="AB36" i="1"/>
  <c r="AA36" i="1" s="1"/>
  <c r="Z36" i="1"/>
  <c r="AN35" i="1"/>
  <c r="AM35" i="1" s="1"/>
  <c r="AL35" i="1"/>
  <c r="AK35" i="1"/>
  <c r="AJ35" i="1"/>
  <c r="AI35" i="1"/>
  <c r="AH35" i="1"/>
  <c r="AG35" i="1" s="1"/>
  <c r="AF35" i="1"/>
  <c r="AE35" i="1"/>
  <c r="AD35" i="1" s="1"/>
  <c r="AC35" i="1"/>
  <c r="AB35" i="1"/>
  <c r="AA35" i="1" s="1"/>
  <c r="Z35" i="1"/>
  <c r="AN34" i="1"/>
  <c r="AM34" i="1" s="1"/>
  <c r="AL34" i="1"/>
  <c r="AK34" i="1"/>
  <c r="AJ34" i="1" s="1"/>
  <c r="AI34" i="1"/>
  <c r="AH34" i="1"/>
  <c r="AG34" i="1" s="1"/>
  <c r="AF34" i="1"/>
  <c r="AE34" i="1"/>
  <c r="AD34" i="1" s="1"/>
  <c r="AC34" i="1"/>
  <c r="AB34" i="1"/>
  <c r="AA34" i="1" s="1"/>
  <c r="Z34" i="1"/>
  <c r="AN33" i="1"/>
  <c r="AM33" i="1" s="1"/>
  <c r="AL33" i="1"/>
  <c r="AK33" i="1"/>
  <c r="AJ33" i="1" s="1"/>
  <c r="AI33" i="1"/>
  <c r="AH33" i="1"/>
  <c r="AG33" i="1" s="1"/>
  <c r="AF33" i="1"/>
  <c r="AE33" i="1"/>
  <c r="AD33" i="1" s="1"/>
  <c r="AC33" i="1"/>
  <c r="AB33" i="1"/>
  <c r="AA33" i="1" s="1"/>
  <c r="Z33" i="1"/>
  <c r="AL32" i="1"/>
  <c r="AI32" i="1"/>
  <c r="AF32" i="1"/>
  <c r="AC32" i="1"/>
  <c r="Z32" i="1"/>
  <c r="AN31" i="1"/>
  <c r="AM31" i="1" s="1"/>
  <c r="AL31" i="1"/>
  <c r="AK31" i="1"/>
  <c r="AJ31" i="1" s="1"/>
  <c r="AI31" i="1"/>
  <c r="AH31" i="1"/>
  <c r="AG31" i="1" s="1"/>
  <c r="AF31" i="1"/>
  <c r="AE31" i="1"/>
  <c r="AD31" i="1" s="1"/>
  <c r="AC31" i="1"/>
  <c r="AB31" i="1"/>
  <c r="AA31" i="1" s="1"/>
  <c r="Z31" i="1"/>
  <c r="AN30" i="1"/>
  <c r="AM30" i="1" s="1"/>
  <c r="AL30" i="1"/>
  <c r="AK30" i="1"/>
  <c r="AJ30" i="1" s="1"/>
  <c r="AI30" i="1"/>
  <c r="AH30" i="1"/>
  <c r="AG30" i="1" s="1"/>
  <c r="AF30" i="1"/>
  <c r="AE30" i="1"/>
  <c r="AD30" i="1" s="1"/>
  <c r="AC30" i="1"/>
  <c r="AB30" i="1"/>
  <c r="AA30" i="1"/>
  <c r="Z30" i="1"/>
  <c r="AN29" i="1"/>
  <c r="AM29" i="1" s="1"/>
  <c r="AL29" i="1"/>
  <c r="AK29" i="1"/>
  <c r="AJ29" i="1" s="1"/>
  <c r="AI29" i="1"/>
  <c r="AH29" i="1"/>
  <c r="AG29" i="1" s="1"/>
  <c r="AF29" i="1"/>
  <c r="AE29" i="1"/>
  <c r="AD29" i="1" s="1"/>
  <c r="AC29" i="1"/>
  <c r="AB29" i="1"/>
  <c r="AA29" i="1" s="1"/>
  <c r="Z29" i="1"/>
  <c r="AN28" i="1"/>
  <c r="AM28" i="1" s="1"/>
  <c r="AL28" i="1"/>
  <c r="AK28" i="1"/>
  <c r="AJ28" i="1" s="1"/>
  <c r="AI28" i="1"/>
  <c r="AH28" i="1"/>
  <c r="AG28" i="1"/>
  <c r="AF28" i="1"/>
  <c r="AE28" i="1"/>
  <c r="AD28" i="1" s="1"/>
  <c r="AC28" i="1"/>
  <c r="AB28" i="1"/>
  <c r="AA28" i="1" s="1"/>
  <c r="Z28" i="1"/>
  <c r="AN27" i="1"/>
  <c r="AM27" i="1" s="1"/>
  <c r="AL27" i="1"/>
  <c r="AK27" i="1"/>
  <c r="AJ27" i="1" s="1"/>
  <c r="AI27" i="1"/>
  <c r="AH27" i="1"/>
  <c r="AG27" i="1" s="1"/>
  <c r="AF27" i="1"/>
  <c r="AE27" i="1"/>
  <c r="AD27" i="1" s="1"/>
  <c r="AC27" i="1"/>
  <c r="AB27" i="1"/>
  <c r="AA27" i="1" s="1"/>
  <c r="Z27" i="1"/>
  <c r="AN26" i="1"/>
  <c r="AM26" i="1" s="1"/>
  <c r="AL26" i="1"/>
  <c r="AK26" i="1"/>
  <c r="AJ26" i="1" s="1"/>
  <c r="AI26" i="1"/>
  <c r="AH26" i="1"/>
  <c r="AG26" i="1" s="1"/>
  <c r="AF26" i="1"/>
  <c r="AE26" i="1"/>
  <c r="AD26" i="1" s="1"/>
  <c r="AC26" i="1"/>
  <c r="AB26" i="1"/>
  <c r="AA26" i="1" s="1"/>
  <c r="Z26" i="1"/>
  <c r="AL25" i="1"/>
  <c r="AI25" i="1"/>
  <c r="AF25" i="1"/>
  <c r="AC25" i="1"/>
  <c r="Z25" i="1"/>
  <c r="AN24" i="1"/>
  <c r="AM24" i="1" s="1"/>
  <c r="AL24" i="1"/>
  <c r="AK24" i="1"/>
  <c r="AJ24" i="1" s="1"/>
  <c r="AI24" i="1"/>
  <c r="AH24" i="1"/>
  <c r="AG24" i="1" s="1"/>
  <c r="AF24" i="1"/>
  <c r="AE24" i="1"/>
  <c r="AD24" i="1" s="1"/>
  <c r="AC24" i="1"/>
  <c r="AB24" i="1"/>
  <c r="AA24" i="1" s="1"/>
  <c r="Z24" i="1"/>
  <c r="AN23" i="1"/>
  <c r="AM23" i="1" s="1"/>
  <c r="AL23" i="1"/>
  <c r="AK23" i="1"/>
  <c r="AJ23" i="1" s="1"/>
  <c r="AI23" i="1"/>
  <c r="AH23" i="1"/>
  <c r="AG23" i="1" s="1"/>
  <c r="AF23" i="1"/>
  <c r="AE23" i="1"/>
  <c r="AD23" i="1" s="1"/>
  <c r="AC23" i="1"/>
  <c r="AB23" i="1"/>
  <c r="AA23" i="1" s="1"/>
  <c r="Z23" i="1"/>
  <c r="AN22" i="1"/>
  <c r="AM22" i="1" s="1"/>
  <c r="AL22" i="1"/>
  <c r="AK22" i="1"/>
  <c r="AJ22" i="1" s="1"/>
  <c r="AI22" i="1"/>
  <c r="AH22" i="1"/>
  <c r="AG22" i="1"/>
  <c r="AF22" i="1"/>
  <c r="AE22" i="1"/>
  <c r="AD22" i="1" s="1"/>
  <c r="AC22" i="1"/>
  <c r="AB22" i="1"/>
  <c r="AA22" i="1" s="1"/>
  <c r="Z22" i="1"/>
  <c r="AN21" i="1"/>
  <c r="AM21" i="1" s="1"/>
  <c r="AL21" i="1"/>
  <c r="AK21" i="1"/>
  <c r="AJ21" i="1" s="1"/>
  <c r="AI21" i="1"/>
  <c r="AH21" i="1"/>
  <c r="AG21" i="1" s="1"/>
  <c r="AF21" i="1"/>
  <c r="AE21" i="1"/>
  <c r="AD21" i="1" s="1"/>
  <c r="AC21" i="1"/>
  <c r="AB21" i="1"/>
  <c r="AA21" i="1" s="1"/>
  <c r="Z21" i="1"/>
  <c r="AN20" i="1"/>
  <c r="AM20" i="1" s="1"/>
  <c r="AL20" i="1"/>
  <c r="AK20" i="1"/>
  <c r="AJ20" i="1" s="1"/>
  <c r="AI20" i="1"/>
  <c r="AH20" i="1"/>
  <c r="AG20" i="1" s="1"/>
  <c r="AF20" i="1"/>
  <c r="AE20" i="1"/>
  <c r="AD20" i="1" s="1"/>
  <c r="AC20" i="1"/>
  <c r="AB20" i="1"/>
  <c r="AA20" i="1" s="1"/>
  <c r="Z20" i="1"/>
  <c r="AN19" i="1"/>
  <c r="AM19" i="1" s="1"/>
  <c r="AL19" i="1"/>
  <c r="AK19" i="1"/>
  <c r="AJ19" i="1" s="1"/>
  <c r="AI19" i="1"/>
  <c r="AH19" i="1"/>
  <c r="AG19" i="1" s="1"/>
  <c r="AF19" i="1"/>
  <c r="AE19" i="1"/>
  <c r="AD19" i="1" s="1"/>
  <c r="AC19" i="1"/>
  <c r="AB19" i="1"/>
  <c r="AA19" i="1" s="1"/>
  <c r="Z19" i="1"/>
  <c r="AN18" i="1"/>
  <c r="AM18" i="1" s="1"/>
  <c r="AL18" i="1"/>
  <c r="AK18" i="1"/>
  <c r="AJ18" i="1" s="1"/>
  <c r="AI18" i="1"/>
  <c r="AH18" i="1"/>
  <c r="AG18" i="1" s="1"/>
  <c r="AF18" i="1"/>
  <c r="AE18" i="1"/>
  <c r="AD18" i="1" s="1"/>
  <c r="AC18" i="1"/>
  <c r="AB18" i="1"/>
  <c r="AA18" i="1" s="1"/>
  <c r="Z18" i="1"/>
  <c r="AN17" i="1"/>
  <c r="AM17" i="1" s="1"/>
  <c r="AL17" i="1"/>
  <c r="AK17" i="1"/>
  <c r="AJ17" i="1" s="1"/>
  <c r="AI17" i="1"/>
  <c r="AH17" i="1"/>
  <c r="AG17" i="1" s="1"/>
  <c r="AF17" i="1"/>
  <c r="AE17" i="1"/>
  <c r="AD17" i="1" s="1"/>
  <c r="AC17" i="1"/>
  <c r="AB17" i="1"/>
  <c r="AA17" i="1" s="1"/>
  <c r="Z17" i="1"/>
  <c r="AN16" i="1"/>
  <c r="AM16" i="1" s="1"/>
  <c r="AL16" i="1"/>
  <c r="AK16" i="1"/>
  <c r="AJ16" i="1" s="1"/>
  <c r="AI16" i="1"/>
  <c r="AH16" i="1"/>
  <c r="AG16" i="1" s="1"/>
  <c r="AF16" i="1"/>
  <c r="AE16" i="1"/>
  <c r="AD16" i="1" s="1"/>
  <c r="AC16" i="1"/>
  <c r="AB16" i="1"/>
  <c r="AA16" i="1" s="1"/>
  <c r="Z16" i="1"/>
  <c r="AN15" i="1"/>
  <c r="AM15" i="1" s="1"/>
  <c r="AL15" i="1"/>
  <c r="AK15" i="1"/>
  <c r="AJ15" i="1" s="1"/>
  <c r="AI15" i="1"/>
  <c r="AH15" i="1"/>
  <c r="AG15" i="1" s="1"/>
  <c r="AF15" i="1"/>
  <c r="AE15" i="1"/>
  <c r="AD15" i="1" s="1"/>
  <c r="AC15" i="1"/>
  <c r="AB15" i="1"/>
  <c r="AA15" i="1" s="1"/>
  <c r="Z15" i="1"/>
  <c r="AN14" i="1"/>
  <c r="AM14" i="1" s="1"/>
  <c r="AL14" i="1"/>
  <c r="AK14" i="1"/>
  <c r="AJ14" i="1" s="1"/>
  <c r="AI14" i="1"/>
  <c r="AH14" i="1"/>
  <c r="AG14" i="1"/>
  <c r="AF14" i="1"/>
  <c r="AE14" i="1"/>
  <c r="AD14" i="1" s="1"/>
  <c r="AC14" i="1"/>
  <c r="AB14" i="1"/>
  <c r="AA14" i="1" s="1"/>
  <c r="Z14" i="1"/>
  <c r="AL13" i="1"/>
  <c r="AI13" i="1"/>
  <c r="AF13" i="1"/>
  <c r="AC13" i="1"/>
  <c r="Z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N12" i="1"/>
  <c r="AM12" i="1" s="1"/>
  <c r="AL12" i="1"/>
  <c r="AK12" i="1"/>
  <c r="AJ12" i="1" s="1"/>
  <c r="AI12" i="1"/>
  <c r="AH12" i="1"/>
  <c r="AG12" i="1" s="1"/>
  <c r="AF12" i="1"/>
  <c r="AE12" i="1"/>
  <c r="AD12" i="1" s="1"/>
  <c r="AC12" i="1"/>
  <c r="AB12" i="1"/>
  <c r="AA12" i="1" s="1"/>
  <c r="Z12" i="1"/>
  <c r="AN11" i="1"/>
  <c r="AM11" i="1" s="1"/>
  <c r="AL11" i="1"/>
  <c r="AK11" i="1"/>
  <c r="AJ11" i="1" s="1"/>
  <c r="AI11" i="1"/>
  <c r="AH11" i="1"/>
  <c r="AG11" i="1" s="1"/>
  <c r="AF11" i="1"/>
  <c r="AE11" i="1"/>
  <c r="AD11" i="1" s="1"/>
  <c r="AC11" i="1"/>
  <c r="AB11" i="1"/>
  <c r="AA11" i="1" s="1"/>
  <c r="Z11" i="1"/>
  <c r="AN10" i="1"/>
  <c r="AM10" i="1" s="1"/>
  <c r="AL10" i="1"/>
  <c r="AK10" i="1"/>
  <c r="AJ10" i="1" s="1"/>
  <c r="AI10" i="1"/>
  <c r="AH10" i="1"/>
  <c r="AG10" i="1" s="1"/>
  <c r="AF10" i="1"/>
  <c r="AE10" i="1"/>
  <c r="AD10" i="1" s="1"/>
  <c r="AC10" i="1"/>
  <c r="AB10" i="1"/>
  <c r="AA10" i="1" s="1"/>
  <c r="Z10" i="1"/>
  <c r="AN9" i="1"/>
  <c r="AM9" i="1" s="1"/>
  <c r="AL9" i="1"/>
  <c r="AK9" i="1"/>
  <c r="AJ9" i="1" s="1"/>
  <c r="AI9" i="1"/>
  <c r="AH9" i="1"/>
  <c r="AG9" i="1" s="1"/>
  <c r="AF9" i="1"/>
  <c r="AE9" i="1"/>
  <c r="AD9" i="1" s="1"/>
  <c r="AC9" i="1"/>
  <c r="AB9" i="1"/>
  <c r="AA9" i="1" s="1"/>
  <c r="Z9" i="1"/>
  <c r="AN8" i="1"/>
  <c r="AM8" i="1" s="1"/>
  <c r="AL8" i="1"/>
  <c r="AK8" i="1"/>
  <c r="AJ8" i="1" s="1"/>
  <c r="AI8" i="1"/>
  <c r="AH8" i="1"/>
  <c r="AG8" i="1" s="1"/>
  <c r="AF8" i="1"/>
  <c r="AE8" i="1"/>
  <c r="AD8" i="1" s="1"/>
  <c r="AC8" i="1"/>
  <c r="AB8" i="1"/>
  <c r="AA8" i="1" s="1"/>
  <c r="Z8" i="1"/>
  <c r="AN7" i="1"/>
  <c r="AM7" i="1" s="1"/>
  <c r="AL7" i="1"/>
  <c r="AK7" i="1"/>
  <c r="AJ7" i="1" s="1"/>
  <c r="AI7" i="1"/>
  <c r="AH7" i="1"/>
  <c r="AG7" i="1" s="1"/>
  <c r="AF7" i="1"/>
  <c r="AE7" i="1"/>
  <c r="AD7" i="1" s="1"/>
  <c r="AC7" i="1"/>
  <c r="AB7" i="1"/>
  <c r="AA7" i="1" s="1"/>
  <c r="Z7" i="1"/>
  <c r="AN6" i="1"/>
  <c r="AM6" i="1" s="1"/>
  <c r="AL6" i="1"/>
  <c r="AK6" i="1"/>
  <c r="AJ6" i="1" s="1"/>
  <c r="AI6" i="1"/>
  <c r="AH6" i="1"/>
  <c r="AG6" i="1" s="1"/>
  <c r="AF6" i="1"/>
  <c r="AE6" i="1"/>
  <c r="AD6" i="1" s="1"/>
  <c r="AC6" i="1"/>
  <c r="AB6" i="1"/>
  <c r="AA6" i="1" s="1"/>
  <c r="Z6" i="1"/>
  <c r="AN5" i="1"/>
  <c r="AM5" i="1" s="1"/>
  <c r="AL5" i="1"/>
  <c r="AK5" i="1"/>
  <c r="AJ5" i="1" s="1"/>
  <c r="AI5" i="1"/>
  <c r="AH5" i="1"/>
  <c r="AG5" i="1" s="1"/>
  <c r="AF5" i="1"/>
  <c r="AE5" i="1"/>
  <c r="AD5" i="1" s="1"/>
  <c r="AC5" i="1"/>
  <c r="AB5" i="1"/>
  <c r="AA5" i="1" s="1"/>
  <c r="Z5" i="1"/>
  <c r="AN4" i="1"/>
  <c r="AM4" i="1" s="1"/>
  <c r="AL4" i="1"/>
  <c r="AK4" i="1"/>
  <c r="AJ4" i="1"/>
  <c r="AI4" i="1"/>
  <c r="AH4" i="1"/>
  <c r="AG4" i="1" s="1"/>
  <c r="AF4" i="1"/>
  <c r="AE4" i="1"/>
  <c r="AD4" i="1" s="1"/>
  <c r="AC4" i="1"/>
  <c r="AB4" i="1"/>
  <c r="AA4" i="1" s="1"/>
  <c r="Z4" i="1"/>
  <c r="AN40" i="1" l="1"/>
  <c r="AN39" i="1"/>
  <c r="AM39" i="1"/>
  <c r="AK39" i="1" s="1"/>
</calcChain>
</file>

<file path=xl/comments1.xml><?xml version="1.0" encoding="utf-8"?>
<comments xmlns="http://schemas.openxmlformats.org/spreadsheetml/2006/main">
  <authors>
    <author>Auteur</author>
    <author>GOUEDARD Hervé</author>
  </authors>
  <commentList>
    <comment ref="X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vérifier les cellules P14 des onglets mix</t>
        </r>
      </text>
    </comment>
    <comment ref="Z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N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D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E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K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AN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Rentré à la main car DIV/0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vérifier les cellules P27 des onglets mix</t>
        </r>
      </text>
    </comment>
    <comment ref="Z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F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G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K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L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M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N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Z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A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B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D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E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F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G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I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J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K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L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M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N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car =10^-6</t>
        </r>
      </text>
    </comment>
    <comment ref="Z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A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B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C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F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G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J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K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L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AN4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approximé à 0 car 10^-6
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23 04 21 (RUN4)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vérifier les cellules P33-35 des onglets mix</t>
        </r>
      </text>
    </comment>
    <comment ref="Z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C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D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E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F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G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J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L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M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N4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X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vérifier les cellules P33-35 des onglets mix</t>
        </r>
      </text>
    </comment>
    <comment ref="Z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B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C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D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E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F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G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J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L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M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N4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Non linéarisé car commence en 2035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Non linéarisé car commence en 2035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Non linéarisé car commence en 2035</t>
        </r>
      </text>
    </comment>
    <comment ref="Q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Non linéarisé car commence en 2035</t>
        </r>
      </text>
    </comment>
    <comment ref="T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Non linéarisé car commence en 2035</t>
        </r>
      </text>
    </comment>
    <comment ref="X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vérifier les cellules P33-35 des onglets mix</t>
        </r>
      </text>
    </comment>
    <comment ref="Z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A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B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C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D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E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F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G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H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I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J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K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L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M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AN4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évolue de 0 en 2014 à x en 2050. % impossible à calculer. Vapeur rentrée à la main dans mix pour équilibrer</t>
        </r>
      </text>
    </comment>
    <comment ref="Z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A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B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C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D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E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G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H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I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J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K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L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M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AN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Aucune production de méthanol par GN n'est prévue. Donc rentré manuellement à 0%.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à intégrer au niveau de 9. Manufacture of plastic ?
</t>
        </r>
      </text>
    </comment>
  </commentList>
</comments>
</file>

<file path=xl/comments2.xml><?xml version="1.0" encoding="utf-8"?>
<comments xmlns="http://schemas.openxmlformats.org/spreadsheetml/2006/main">
  <authors>
    <author>GOUEDARD Hervé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ou 2015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à intégrer au niveau de 9. Manufacture of plastic ?
</t>
        </r>
      </text>
    </comment>
  </commentList>
</comments>
</file>

<file path=xl/comments3.xml><?xml version="1.0" encoding="utf-8"?>
<comments xmlns="http://schemas.openxmlformats.org/spreadsheetml/2006/main">
  <authors>
    <author>GOUEDARD Hervé</author>
    <author>CALLONNEC Gaël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à vérifier </t>
        </r>
      </text>
    </comment>
    <comment ref="BU6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pour le lait en poudre, beurre et cacao
</t>
        </r>
      </text>
    </comment>
    <comment ref="BV96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pour l'azote l'hydrogene et l'oxygene</t>
        </r>
      </text>
    </comment>
  </commentList>
</comments>
</file>

<file path=xl/sharedStrings.xml><?xml version="1.0" encoding="utf-8"?>
<sst xmlns="http://schemas.openxmlformats.org/spreadsheetml/2006/main" count="2210" uniqueCount="1148">
  <si>
    <t xml:space="preserve">hypothèses production : </t>
  </si>
  <si>
    <t>s0</t>
  </si>
  <si>
    <t>s1</t>
  </si>
  <si>
    <t>s2</t>
  </si>
  <si>
    <t>s3</t>
  </si>
  <si>
    <t>s4</t>
  </si>
  <si>
    <t>S1</t>
  </si>
  <si>
    <t>S2</t>
  </si>
  <si>
    <t>S3</t>
  </si>
  <si>
    <t>S4</t>
  </si>
  <si>
    <t>NCE</t>
  </si>
  <si>
    <t>Dénomination</t>
  </si>
  <si>
    <t>Name</t>
  </si>
  <si>
    <t>Lait</t>
  </si>
  <si>
    <t>Milk</t>
  </si>
  <si>
    <t>Sucre</t>
  </si>
  <si>
    <t>Sugar</t>
  </si>
  <si>
    <t>14VIA</t>
  </si>
  <si>
    <t>IAA Viandes et poissons</t>
  </si>
  <si>
    <t>Meat and fish</t>
  </si>
  <si>
    <t>14LEG</t>
  </si>
  <si>
    <t>IAA fruits et légumes</t>
  </si>
  <si>
    <t>Froots and vegetables</t>
  </si>
  <si>
    <t>14OIL</t>
  </si>
  <si>
    <t>IAA huiles</t>
  </si>
  <si>
    <t>Oils</t>
  </si>
  <si>
    <t>14AMY</t>
  </si>
  <si>
    <t>IAA Amylacées et féculents</t>
  </si>
  <si>
    <t>Starches</t>
  </si>
  <si>
    <t>14ANI</t>
  </si>
  <si>
    <t>IAA Nourriture pour animaux</t>
  </si>
  <si>
    <t>Animals food</t>
  </si>
  <si>
    <t>14BOI</t>
  </si>
  <si>
    <t>IAA Boissons</t>
  </si>
  <si>
    <t>Beverage</t>
  </si>
  <si>
    <t>16BOF</t>
  </si>
  <si>
    <t>Acier total HF BOF</t>
  </si>
  <si>
    <t>BOF global steel</t>
  </si>
  <si>
    <t xml:space="preserve">Acier total </t>
  </si>
  <si>
    <t>16H2</t>
  </si>
  <si>
    <t>Acier total HF H2</t>
  </si>
  <si>
    <t>H2 DR steel</t>
  </si>
  <si>
    <t>OK</t>
  </si>
  <si>
    <t>Attention --&gt;</t>
  </si>
  <si>
    <t>16EAF</t>
  </si>
  <si>
    <t>Acier électrique</t>
  </si>
  <si>
    <t>EAF Steel</t>
  </si>
  <si>
    <t>16LAM</t>
  </si>
  <si>
    <t>Coulée continue</t>
  </si>
  <si>
    <t>Continuous casting</t>
  </si>
  <si>
    <t>16FAL</t>
  </si>
  <si>
    <t>Ferroalliages</t>
  </si>
  <si>
    <t>Ferroalloys</t>
  </si>
  <si>
    <t>18ALP</t>
  </si>
  <si>
    <t>Aluminium primaire</t>
  </si>
  <si>
    <t>Primary alumina</t>
  </si>
  <si>
    <t>18ALR</t>
  </si>
  <si>
    <t>Aluminium secondaire</t>
  </si>
  <si>
    <t>Secondary alumina</t>
  </si>
  <si>
    <t>18AMN</t>
  </si>
  <si>
    <t>Autres non ferreux</t>
  </si>
  <si>
    <t>Others non ferrous</t>
  </si>
  <si>
    <t>19GEN</t>
  </si>
  <si>
    <t>Extraction minéraux NM</t>
  </si>
  <si>
    <t>Non metallic minerals extraction</t>
  </si>
  <si>
    <t>19FEB</t>
  </si>
  <si>
    <t>Extraction fer et bauxite</t>
  </si>
  <si>
    <t>Irona and bauxite mining</t>
  </si>
  <si>
    <t>19MET</t>
  </si>
  <si>
    <t>Extraction des métaux</t>
  </si>
  <si>
    <t>Metals mining an dquarrying</t>
  </si>
  <si>
    <t>19CHR</t>
  </si>
  <si>
    <t>Extraction du charbon</t>
  </si>
  <si>
    <t>Coal extraction</t>
  </si>
  <si>
    <t>19PET</t>
  </si>
  <si>
    <t>Extraction du pétrole</t>
  </si>
  <si>
    <t>Oil extraction</t>
  </si>
  <si>
    <t>19GAZ</t>
  </si>
  <si>
    <t>Extraction du gaz</t>
  </si>
  <si>
    <t>Ciment, chaux</t>
  </si>
  <si>
    <t>Cement and lime</t>
  </si>
  <si>
    <t>21BET</t>
  </si>
  <si>
    <t>Matériaux en béton</t>
  </si>
  <si>
    <t>Concrete materials</t>
  </si>
  <si>
    <t>21CER</t>
  </si>
  <si>
    <t>Céramiques</t>
  </si>
  <si>
    <t>Ceramics</t>
  </si>
  <si>
    <t>22P</t>
  </si>
  <si>
    <t>Verre primaire</t>
  </si>
  <si>
    <t>Primary glass</t>
  </si>
  <si>
    <t>22R</t>
  </si>
  <si>
    <t>Verre recyclé</t>
  </si>
  <si>
    <t>Recycled glass</t>
  </si>
  <si>
    <t>23NGN</t>
  </si>
  <si>
    <t>NH3 gaz</t>
  </si>
  <si>
    <t>Classical Ammonia</t>
  </si>
  <si>
    <t>23NH2</t>
  </si>
  <si>
    <t>NH3 hydrogène</t>
  </si>
  <si>
    <t>H2 Ammonia</t>
  </si>
  <si>
    <t>23FN</t>
  </si>
  <si>
    <t>Engrais azotés</t>
  </si>
  <si>
    <t>Nitric fertilizers</t>
  </si>
  <si>
    <t>23FA</t>
  </si>
  <si>
    <t>Engrais autres</t>
  </si>
  <si>
    <t>Others fertilizers</t>
  </si>
  <si>
    <t>24GI</t>
  </si>
  <si>
    <t>Gaz industriels</t>
  </si>
  <si>
    <t>Industrial gases</t>
  </si>
  <si>
    <t>24CL2</t>
  </si>
  <si>
    <t>Dichlore Cl2</t>
  </si>
  <si>
    <t>Dichlorin</t>
  </si>
  <si>
    <t>24AUT</t>
  </si>
  <si>
    <t>Autres chimie min.</t>
  </si>
  <si>
    <t>Others mineral chemistry</t>
  </si>
  <si>
    <t>24SIM</t>
  </si>
  <si>
    <t>SiMG</t>
  </si>
  <si>
    <t>24SOG</t>
  </si>
  <si>
    <t>SiSOG</t>
  </si>
  <si>
    <t>24SIE</t>
  </si>
  <si>
    <t>SiEG</t>
  </si>
  <si>
    <t>25P</t>
  </si>
  <si>
    <t>Plastiques primaires</t>
  </si>
  <si>
    <t>Primary plastics</t>
  </si>
  <si>
    <t>25R</t>
  </si>
  <si>
    <t>Plastiques recyclés</t>
  </si>
  <si>
    <t>Recycled plastics</t>
  </si>
  <si>
    <t>26PET</t>
  </si>
  <si>
    <t>Vapocraquage</t>
  </si>
  <si>
    <t>Steam cracking</t>
  </si>
  <si>
    <t>26BIO</t>
  </si>
  <si>
    <t>Bioéthanol oléfines</t>
  </si>
  <si>
    <t>Bio cracking</t>
  </si>
  <si>
    <t>26H2TO</t>
  </si>
  <si>
    <t>CCU H2 Oléfines</t>
  </si>
  <si>
    <t>CO2 cracking</t>
  </si>
  <si>
    <t>26CMTA</t>
  </si>
  <si>
    <t>H2 Méthanol autres</t>
  </si>
  <si>
    <t>H2 Methanol</t>
  </si>
  <si>
    <t>26GMTA</t>
  </si>
  <si>
    <t>Gaz méthanol autres</t>
  </si>
  <si>
    <t>Gas Methanol</t>
  </si>
  <si>
    <t>26STY</t>
  </si>
  <si>
    <t>Styrène</t>
  </si>
  <si>
    <t>Styrene</t>
  </si>
  <si>
    <t>26MVC</t>
  </si>
  <si>
    <t>MVC</t>
  </si>
  <si>
    <t>MCV</t>
  </si>
  <si>
    <t>26NYL</t>
  </si>
  <si>
    <t>Sel nylon</t>
  </si>
  <si>
    <t>Nylon salt</t>
  </si>
  <si>
    <t>26AMB</t>
  </si>
  <si>
    <t>Matériaux Base orga</t>
  </si>
  <si>
    <t>Orgabic basic materials</t>
  </si>
  <si>
    <t>26CHF</t>
  </si>
  <si>
    <t xml:space="preserve">Chimie fine </t>
  </si>
  <si>
    <t>Fine organic chemistry</t>
  </si>
  <si>
    <t>Parachimie, pharmacie</t>
  </si>
  <si>
    <t>Parachemistry, pharmacy</t>
  </si>
  <si>
    <t>29ACI</t>
  </si>
  <si>
    <t>Travail acier</t>
  </si>
  <si>
    <t>Steel work</t>
  </si>
  <si>
    <t>29MNF</t>
  </si>
  <si>
    <t>Fonderie de MNF</t>
  </si>
  <si>
    <t>Non ferrous foundry</t>
  </si>
  <si>
    <t>29MET</t>
  </si>
  <si>
    <t>Métallurgie tous métaux</t>
  </si>
  <si>
    <t>All metals metallurgy</t>
  </si>
  <si>
    <t>Mécanique</t>
  </si>
  <si>
    <t>Mechanicals</t>
  </si>
  <si>
    <t>31ELE</t>
  </si>
  <si>
    <t>Electricité</t>
  </si>
  <si>
    <t>Electricity equipments</t>
  </si>
  <si>
    <t>31CMP</t>
  </si>
  <si>
    <t>Composants électroniques</t>
  </si>
  <si>
    <t>Electronic components</t>
  </si>
  <si>
    <t>31CAR</t>
  </si>
  <si>
    <t>Cartes électroniques</t>
  </si>
  <si>
    <t>Electronic cards</t>
  </si>
  <si>
    <t>31TIC</t>
  </si>
  <si>
    <t>Electronique</t>
  </si>
  <si>
    <t>Electronic equipments</t>
  </si>
  <si>
    <t>Transports terre</t>
  </si>
  <si>
    <t>Earth Transports</t>
  </si>
  <si>
    <t>Transports (NAA)</t>
  </si>
  <si>
    <t>Air &amp; Naval Transports</t>
  </si>
  <si>
    <t>34TIS</t>
  </si>
  <si>
    <t>Fil, tissage</t>
  </si>
  <si>
    <t>Yarn, weaving</t>
  </si>
  <si>
    <t>34TEX</t>
  </si>
  <si>
    <t>Textile</t>
  </si>
  <si>
    <t>35PUV</t>
  </si>
  <si>
    <t>Pulpe primaire</t>
  </si>
  <si>
    <t>Primary pulp</t>
  </si>
  <si>
    <t>35PUR</t>
  </si>
  <si>
    <t>Pulpe de papier recyclé</t>
  </si>
  <si>
    <t>Pulp from recycled papers</t>
  </si>
  <si>
    <t>35PAP</t>
  </si>
  <si>
    <t>Blanchiment fabrication PC</t>
  </si>
  <si>
    <t>PC Manufacturing</t>
  </si>
  <si>
    <t>Industrie du caoutchouc</t>
  </si>
  <si>
    <t>Rubber industry</t>
  </si>
  <si>
    <t>Transformation plastiques</t>
  </si>
  <si>
    <t>Plastics transformation</t>
  </si>
  <si>
    <t>38BOI</t>
  </si>
  <si>
    <t>Panneaux de bois</t>
  </si>
  <si>
    <t>Wood panels</t>
  </si>
  <si>
    <t>38MOB</t>
  </si>
  <si>
    <t>Ameublement</t>
  </si>
  <si>
    <t>Furniture</t>
  </si>
  <si>
    <t>38DIV</t>
  </si>
  <si>
    <t>Autres</t>
  </si>
  <si>
    <t>Others</t>
  </si>
  <si>
    <t>RUN5</t>
  </si>
  <si>
    <t>Index</t>
  </si>
  <si>
    <t>taux de TIC en €/GWH</t>
  </si>
  <si>
    <t> </t>
  </si>
  <si>
    <t>Houille</t>
  </si>
  <si>
    <t>Houille Mat.1ère et  process</t>
  </si>
  <si>
    <t>Houille Prod.élec</t>
  </si>
  <si>
    <t>Houille Autre usage</t>
  </si>
  <si>
    <t>Coke</t>
  </si>
  <si>
    <t>Coke Mat.1ère et  process</t>
  </si>
  <si>
    <t>Coke Prod.élec</t>
  </si>
  <si>
    <t>Coke Autre usage</t>
  </si>
  <si>
    <t>gaz sidér.</t>
  </si>
  <si>
    <t>gaz sid. Mat.1ère et  process</t>
  </si>
  <si>
    <t>gaz sid. Prod.élec</t>
  </si>
  <si>
    <t>gaz sid. Autre usage</t>
  </si>
  <si>
    <t>gaz naturel</t>
  </si>
  <si>
    <t>gaz naturel Mat.1ère et  process</t>
  </si>
  <si>
    <t>gaz naturel Prod.élec</t>
  </si>
  <si>
    <t>gaz naturel Autre usage</t>
  </si>
  <si>
    <t>GPL</t>
  </si>
  <si>
    <t>GPL Mat.1ère et  process</t>
  </si>
  <si>
    <t>GPL Prod.élec</t>
  </si>
  <si>
    <t>GPL Autre usage</t>
  </si>
  <si>
    <t>Fuel lourd</t>
  </si>
  <si>
    <t>Fuel lourd Mat.1ère et  process</t>
  </si>
  <si>
    <t>Fuel lourd Prod.élec</t>
  </si>
  <si>
    <t>Fuel lourd Autre usage</t>
  </si>
  <si>
    <t>Fuel dom.</t>
  </si>
  <si>
    <t>Fuel dom. Mat.1ère et  process</t>
  </si>
  <si>
    <t>Fuel dom. Prod.élec</t>
  </si>
  <si>
    <t>Fuel dom. Autre usage</t>
  </si>
  <si>
    <t>Autres prod. pétr.</t>
  </si>
  <si>
    <t>Autres prod. pétr. Mat.1ère et  process</t>
  </si>
  <si>
    <t>Autres prod. pétr. Prod.élec</t>
  </si>
  <si>
    <t>Autres prod. pétr. Autre usage</t>
  </si>
  <si>
    <t xml:space="preserve">Total </t>
  </si>
  <si>
    <t>total hors ETS</t>
  </si>
  <si>
    <t xml:space="preserve">base TIC </t>
  </si>
  <si>
    <t>secteurs exonérés d'après la décision 2014/746/UE</t>
  </si>
  <si>
    <t>secteurs exonérés d'après art. 265C code des douanes</t>
  </si>
  <si>
    <t xml:space="preserve">secteurs exonérés </t>
  </si>
  <si>
    <t>Coût de TIC M€</t>
  </si>
  <si>
    <t>EBE en M€</t>
  </si>
  <si>
    <t>VA en M€</t>
  </si>
  <si>
    <t>CC/EBE</t>
  </si>
  <si>
    <t>CC/VA</t>
  </si>
  <si>
    <t>Nomenclacture NAF</t>
  </si>
  <si>
    <t>Nomemclature NACE</t>
  </si>
  <si>
    <t>Emissions ETS en ktCO²eq</t>
  </si>
  <si>
    <t>12 : Industrie laitière</t>
  </si>
  <si>
    <t xml:space="preserve">1051-Exploitation de laiteries et fabrication de fromage </t>
  </si>
  <si>
    <t>oui</t>
  </si>
  <si>
    <t>1052Z-Fabrication de glaces et sorbets</t>
  </si>
  <si>
    <t>TOTAL</t>
  </si>
  <si>
    <t>13 : Sucreries</t>
  </si>
  <si>
    <t>1081Z-Fabrication de sucre</t>
  </si>
  <si>
    <t>14 : Solde des IAA</t>
  </si>
  <si>
    <t>1011Z-Transf. &amp; conserv. viande de boucherie</t>
  </si>
  <si>
    <t>1012Z-Transf. &amp; conserv. de viande de volaille</t>
  </si>
  <si>
    <t>1013A-Prépa. indust. produits à base de viande</t>
  </si>
  <si>
    <t>1020Z-Transf. &amp; conserv. poisson, crust., etc.</t>
  </si>
  <si>
    <t>1031Z-Transf. et conserv. de pommes de terre</t>
  </si>
  <si>
    <t>1032Z-Préparation de jus de fruits et légumes</t>
  </si>
  <si>
    <t>1039A-Autre transf. et conserv. De fruits et légumes</t>
  </si>
  <si>
    <t xml:space="preserve">1041-Fabrication d'huiles et graisses </t>
  </si>
  <si>
    <t>1042Z-Fab. de margarine &amp; graisses similaires</t>
  </si>
  <si>
    <t xml:space="preserve">1061-Travail des grains </t>
  </si>
  <si>
    <t>1062Z-Fabrication de produits amylacés</t>
  </si>
  <si>
    <t>1071A-Fab. indus. de pain &amp; pâtisserie fraîche</t>
  </si>
  <si>
    <t>1072Z-Fab. pain, biscuit &amp; pâtiss. de conserv.</t>
  </si>
  <si>
    <t>1073Z-Fabrication de pâtes alimentaires</t>
  </si>
  <si>
    <t>1082Z-Fabric. de cacao, chocolat &amp; confiseries</t>
  </si>
  <si>
    <t>1083Z-Transformation du thé et du café</t>
  </si>
  <si>
    <t>1084Z-Fabric. de condiments et assaisonnements</t>
  </si>
  <si>
    <t>1085Z-Fabrication de plats préparés</t>
  </si>
  <si>
    <t>1086Z-Fab. d'aliment homogénéisé &amp; diététique</t>
  </si>
  <si>
    <t>1089Z-Fab. d'autres prod. alimentaires n.c.a.</t>
  </si>
  <si>
    <t>1091Z-Fabric. d'aliments pour animaux de ferme</t>
  </si>
  <si>
    <t>1092Z-Fab. aliments pour animaux de compagnie</t>
  </si>
  <si>
    <t>1101Z-Prod. de boissons alcooliques distillées</t>
  </si>
  <si>
    <t xml:space="preserve">1102-Production de vin (de raisin) </t>
  </si>
  <si>
    <t>1103Z-Fabrication de cidre &amp; de vins de fruits</t>
  </si>
  <si>
    <t>1104Z-Prod. aut. boisson fermentée non distil.</t>
  </si>
  <si>
    <t>1105Z-Fabrication de bière</t>
  </si>
  <si>
    <t>1106Z-Fabrication de malt</t>
  </si>
  <si>
    <t xml:space="preserve">1107-Industrie des eaux minérales et autres eaux embouteillées et des boissons rafraîchissantes </t>
  </si>
  <si>
    <t>1200Z-Fabrication de produits à base de tabac</t>
  </si>
  <si>
    <t>TOTA</t>
  </si>
  <si>
    <t>16 : Sidérurgie</t>
  </si>
  <si>
    <t>Nome</t>
  </si>
  <si>
    <t>2410Z-Sidérurgie</t>
  </si>
  <si>
    <t>18 : Métaux non ferreux</t>
  </si>
  <si>
    <t>2441Z-Production de métaux précieux</t>
  </si>
  <si>
    <t>2442Z-Métallurgie de l'aluminium</t>
  </si>
  <si>
    <t>2443Z-Métallurgie du Pb, du Zn ou du Sn</t>
  </si>
  <si>
    <t>2444Z-Métallurgie du cuivre</t>
  </si>
  <si>
    <t>2445Z-Métallurgie autres métaux non ferreux</t>
  </si>
  <si>
    <t>19 : Minéraux divers</t>
  </si>
  <si>
    <t>0729Z-Extr. autres minerais métaux non ferreux</t>
  </si>
  <si>
    <t>0811Z-Extr. pierre ornement. &amp; construct. etc.</t>
  </si>
  <si>
    <t>0892Z-Extraction de tourbe</t>
  </si>
  <si>
    <t>0893Z-Production de sel</t>
  </si>
  <si>
    <t>0899Z-Autres activités extractives n.c.a.</t>
  </si>
  <si>
    <t>0990Z-Activités de soutien aux autres ind. extr.</t>
  </si>
  <si>
    <t>20 : Ciments, chaux et plâtre</t>
  </si>
  <si>
    <t>2351Z-Fabrication de ciment</t>
  </si>
  <si>
    <t>2352Z-Fabrication de chaux et plâtre</t>
  </si>
  <si>
    <t>2362Z-Fab. élément en plâtre pour la construc.</t>
  </si>
  <si>
    <t>21 : Les autres matériaux de construction</t>
  </si>
  <si>
    <t>0812Z-Exploit. gravière &amp; sabl., extr. argile</t>
  </si>
  <si>
    <t>2320Z-Fabrication de produits réfractaires</t>
  </si>
  <si>
    <t>2331Z-Fabrication de carreaux en céramique</t>
  </si>
  <si>
    <t>2332Z-Fab. produit construct. en terre cuite</t>
  </si>
  <si>
    <t>2341Z-Fab. art. céramiq. usage domest. &amp; déco.</t>
  </si>
  <si>
    <t>2342Z-Fab. appareil sanitaire en céramique</t>
  </si>
  <si>
    <t>2343Z-Fab. isolateur &amp; pièce isolante céramiq.</t>
  </si>
  <si>
    <t>2344Z-Fab. aut. prod. céram. à usage technique</t>
  </si>
  <si>
    <t>2349Z-Fabrication d'autres produits céramiques</t>
  </si>
  <si>
    <t>2361Z-Fab. élément en béton pour la construct.</t>
  </si>
  <si>
    <t>2363Z-Fabrication de béton prêt à l'emploi</t>
  </si>
  <si>
    <t>2364Z-Fabrication de mortiers et bétons secs</t>
  </si>
  <si>
    <t>2365Z-Fabrication d'ouvrages en fibre-ciment</t>
  </si>
  <si>
    <t>2369Z-Fab. aut. ouvrage béton, ciment, plâtre</t>
  </si>
  <si>
    <t>2370Z-Taille, façonnage &amp; finissage de pierres</t>
  </si>
  <si>
    <t>2391Z-Fabrication de produits abrasifs</t>
  </si>
  <si>
    <t>2399Z-Fab. aut. prod. minéraux non métal. nca.</t>
  </si>
  <si>
    <t>22 : Industrie du verre</t>
  </si>
  <si>
    <t>2311Z-Fabrication de verre plat</t>
  </si>
  <si>
    <t>2312Z-Façonnage &amp; transformation du verre plat</t>
  </si>
  <si>
    <t>2313Z-Fabrication de verre creux</t>
  </si>
  <si>
    <t>2314Z-Fabrication de fibres de verre</t>
  </si>
  <si>
    <t>2319Z-Fab. &amp; façonnage aut. article en verre</t>
  </si>
  <si>
    <t>23 : Fabrication d'engrais</t>
  </si>
  <si>
    <t>2015Z-Fabric. de produits azotés et d'engrais</t>
  </si>
  <si>
    <t>24 : Autres industries de la chimie minérale de base</t>
  </si>
  <si>
    <t>2011Z-Fabrication de gaz industriels</t>
  </si>
  <si>
    <t xml:space="preserve">oui </t>
  </si>
  <si>
    <t>2013B-Fab. aut. prod. chim. inorg. base n.c.a.</t>
  </si>
  <si>
    <t>25 : Fabrication de matières plastiques, de caoutchoucs synthétiques et d'autres élastomères</t>
  </si>
  <si>
    <t>2016Z-Fabric. de matières plastiques de base</t>
  </si>
  <si>
    <t>2017Z-Fabrication de caoutchouc synthétique</t>
  </si>
  <si>
    <t>2060Z-Fab. fibre artificielle ou synthétique</t>
  </si>
  <si>
    <t>26 : Autres industries de la chimie organique de base</t>
  </si>
  <si>
    <t>2012Z-Fabrication de colorants et de pigments</t>
  </si>
  <si>
    <t>2014Z-Fab. aut. prod. chimique org. de base</t>
  </si>
  <si>
    <t>2020Z-Fab. pesticide &amp; aut. prod. agrochimique</t>
  </si>
  <si>
    <t>2041Z-Fab. savon, détergent &amp; prod. entretien</t>
  </si>
  <si>
    <t>2059Z-Fabric. autres produits chimiques n.c.a.</t>
  </si>
  <si>
    <t>2110Z-Fab. de produits pharmaceutiques de base</t>
  </si>
  <si>
    <t>28 : Parachimie et industrie pharmaceutique</t>
  </si>
  <si>
    <t>2030Z-Fab. de peinture, vernis, encre &amp; mastic</t>
  </si>
  <si>
    <t>2042Z-Fab. parfum &amp; produit pour la toilette</t>
  </si>
  <si>
    <t>2051Z-Fabrication de produits explosifs</t>
  </si>
  <si>
    <t>2052Z-Fabrication de colles</t>
  </si>
  <si>
    <t>2053Z-Fabrication d'huiles essentielles</t>
  </si>
  <si>
    <t>2120Z-Fabric. de préparations pharmaceutiques</t>
  </si>
  <si>
    <t>29 : Fonderie et travail des métaux</t>
  </si>
  <si>
    <t>2420Z-Fab. tube, profilé creux etc. en acier</t>
  </si>
  <si>
    <t>2431Z-Étirage à froid de barres</t>
  </si>
  <si>
    <t>2432Z-Laminage à froid de feuillards</t>
  </si>
  <si>
    <t>2433Z-Profilage à froid par formage ou pliage</t>
  </si>
  <si>
    <t>2434Z-Tréfilage à froid</t>
  </si>
  <si>
    <t>2451Z-Fonderie de fonte</t>
  </si>
  <si>
    <t>2452Z-Fonderie d'acier</t>
  </si>
  <si>
    <t>2453Z-Fonderie de métaux légers</t>
  </si>
  <si>
    <t>2454Z-Fonderie d'autres métaux non ferreux</t>
  </si>
  <si>
    <t>2511Z-Fab. structure métal. &amp; partie structure</t>
  </si>
  <si>
    <t>2512Z-Fabric. de portes et fenêtres en métal</t>
  </si>
  <si>
    <t>2521Z-Fab. radiat. &amp; chaudière pr chauf. ctral</t>
  </si>
  <si>
    <t xml:space="preserve">2550-Forge, emboutissage, estampage - métallurgie des poudres </t>
  </si>
  <si>
    <t>2561Z-Traitement et revêtement des métaux</t>
  </si>
  <si>
    <t>2562-Décolletage</t>
  </si>
  <si>
    <t>2571Z-Fabrication de coutellerie</t>
  </si>
  <si>
    <t>2572Z-Fabrication de serrures et de ferrures</t>
  </si>
  <si>
    <t>2573B-Fabrication d'autres outillages</t>
  </si>
  <si>
    <t>2591Z-Fab. fût &amp; emballage métalliq. similaire</t>
  </si>
  <si>
    <t>2592Z-Fabric. d'emballages métalliques légers</t>
  </si>
  <si>
    <t>2593Z-Fab. art. fil métal., chaîne &amp; ressort</t>
  </si>
  <si>
    <t>2594Z-Fabrication de vis et de boulons</t>
  </si>
  <si>
    <t xml:space="preserve">2599-Fabrication d'autres produits métalliques n.c.a. </t>
  </si>
  <si>
    <t>30 : Construction mécanique</t>
  </si>
  <si>
    <t>2529Z-Fab. aut. réservr, citerne, etc. métal.</t>
  </si>
  <si>
    <t>2530Z-Fab. générat. vapeur sf pr chauff. ctral</t>
  </si>
  <si>
    <t>2573A-Fabrication de moules et modèles</t>
  </si>
  <si>
    <t>2651B-Fab. instrumentation scientifiq. &amp; tech.</t>
  </si>
  <si>
    <t>2652Z-Horlogerie</t>
  </si>
  <si>
    <t>2670Z-Fab. matériel optique et photographique</t>
  </si>
  <si>
    <t>2680Z-Fab. de supports magnétiques et optiques</t>
  </si>
  <si>
    <t>2812Z-Fab. équipement hydraulique &amp; pneumatiq.</t>
  </si>
  <si>
    <t>2813Z-Fabric. d'autres pompes et compresseurs</t>
  </si>
  <si>
    <t>2814Z-Fabric. autres articles de robinetterie</t>
  </si>
  <si>
    <t>2815Z-Fab. engrenage &amp; organe méca. transmis.</t>
  </si>
  <si>
    <t>2821Z-Fabrication de fours et brûleurs</t>
  </si>
  <si>
    <t>2822Z-Fab. matériel de levage &amp; de manutention</t>
  </si>
  <si>
    <t>2825Z-Fab. équipt aérauliq. &amp; frigorifiq. ind.</t>
  </si>
  <si>
    <t xml:space="preserve">2829-Fabrication de machines diverses d'usage général </t>
  </si>
  <si>
    <t>2830Z-Fab. machines agricoles et forestières</t>
  </si>
  <si>
    <t>2841Z-Fab. de machines de formage des métaux</t>
  </si>
  <si>
    <t>2849Z-Fabrication d'autres machines-outils</t>
  </si>
  <si>
    <t>2891Z-Fabric. de machines pour la métallurgie</t>
  </si>
  <si>
    <t>2892Z-Fab. machine pour extraction ou constr.</t>
  </si>
  <si>
    <t>2893Z-Fab. machine pour l'indus. agro-aliment.</t>
  </si>
  <si>
    <t>2894Z-Fab. machine pour industries textiles</t>
  </si>
  <si>
    <t>2895Z-Fab. machine pr indus. papier &amp; carton</t>
  </si>
  <si>
    <t>2896Z-Fab. machine pr trav. du caoutch, plast.</t>
  </si>
  <si>
    <t xml:space="preserve">2899-Fabrication d'autres machines d'usage spécifique n.c.a. </t>
  </si>
  <si>
    <t>3312Z-Répar. machine &amp; équipement mécaniques</t>
  </si>
  <si>
    <t xml:space="preserve">3320-Installation de machines et d'équipements industriels </t>
  </si>
  <si>
    <t>31 : La construction électrique et électronique</t>
  </si>
  <si>
    <t>2611Z-Fabrication de composants électroniques</t>
  </si>
  <si>
    <t>2612Z-Fab. de cartes électroniques assemblées</t>
  </si>
  <si>
    <t>2620Z-Fab. ordinateur &amp; équipement périphériq.</t>
  </si>
  <si>
    <t>2630Z-Fabric. d'équipements de communication</t>
  </si>
  <si>
    <t>2640Z-Fab. produit électronique grand public</t>
  </si>
  <si>
    <t>2660Z-Fab. éqpt irrad. médic. &amp; électromedic.</t>
  </si>
  <si>
    <t>2711Z-Fab. moteur génér. transfo. &amp; mat. élec.</t>
  </si>
  <si>
    <t>2712Z-Fab. mat. de distrib. &amp; de cde électri.</t>
  </si>
  <si>
    <t>2720Z-Fabric. pile &amp; accumulateur électrique</t>
  </si>
  <si>
    <t>2731Z-Fabrication de câbles de fibres optiques</t>
  </si>
  <si>
    <t>2732Z-Fab. aut. fil &amp; câble éltron. ou éltriq.</t>
  </si>
  <si>
    <t>2733Z-Fabric. matériel installation électrique</t>
  </si>
  <si>
    <t>2740Z-Fabric. appareils d'éclairage électrique</t>
  </si>
  <si>
    <t>2751Z-Fabrication d'appareils électroménagers</t>
  </si>
  <si>
    <t>2752Z-Fab. appareils ménagers non électriques</t>
  </si>
  <si>
    <t>2790Z-Fabric. d'autres matériels électriques</t>
  </si>
  <si>
    <t>2823Z-Fab. machine équipt bureau (sf ordinat.)</t>
  </si>
  <si>
    <t>2931Z-Fab. équipt électriq. &amp; électron. auto.</t>
  </si>
  <si>
    <t>3250A-Fab. matériel médico-chirurg. &amp; dentaire</t>
  </si>
  <si>
    <t>3314Z-Réparation d'équipements électriques</t>
  </si>
  <si>
    <t>32 : Construction automobile</t>
  </si>
  <si>
    <t>2811Z-Fab. moteur &amp; turb. sf pr avion &amp; véhic.</t>
  </si>
  <si>
    <t>2910Z-Construction de véhicules automobiles</t>
  </si>
  <si>
    <t>2920Z-Fabrication de carrosseries et remorques</t>
  </si>
  <si>
    <t>2932Z-Fabric. d'autres équipements automobiles</t>
  </si>
  <si>
    <t>3020Z-Const. loco. &amp; autre mat. ferro. roulant</t>
  </si>
  <si>
    <t>3091Z-Fabrication de motocycles</t>
  </si>
  <si>
    <t>3092Z-Fab. bicyclette &amp; véhic. pour invalides</t>
  </si>
  <si>
    <t>3099Z-Fab. aut. équipement de transport n.c.a.</t>
  </si>
  <si>
    <t>3317Z-Répar. &amp; maint. d'aut. équipt transport</t>
  </si>
  <si>
    <t>33 : Construction aéronautique, navale et armement</t>
  </si>
  <si>
    <t>2540Z-Fabrication d'armes et de munitions</t>
  </si>
  <si>
    <t>2651A-Fab. équipement d'aide à la navigation</t>
  </si>
  <si>
    <t>3011Z-Construct. navires &amp; structure flottante</t>
  </si>
  <si>
    <t>3012Z-Construction de bateaux de plaisance</t>
  </si>
  <si>
    <t>3030Z-Construction aéronautique et spatiale</t>
  </si>
  <si>
    <t>3040Z-Constr. véhicules militaires de combat</t>
  </si>
  <si>
    <t>3315Z-Réparation et maintenance navale</t>
  </si>
  <si>
    <t>3316Z-Répar. &amp; maint. aéronef &amp; eng. spatiaux</t>
  </si>
  <si>
    <t>34 : Le Textile</t>
  </si>
  <si>
    <t>1310Z-Prépa. de fibres textiles et filature</t>
  </si>
  <si>
    <t>1320Z-Tissage</t>
  </si>
  <si>
    <t>1330Z-Ennoblissement textile</t>
  </si>
  <si>
    <t>1391Z-Fabrication d'étoffes à mailles</t>
  </si>
  <si>
    <t>1392Z-Fab. d'article textile, sauf habillement</t>
  </si>
  <si>
    <t>1393Z-Fabrication de tapis et moquettes</t>
  </si>
  <si>
    <t>1394Z-Fabric. de ficelles, cordes et filets</t>
  </si>
  <si>
    <t>1395Z-Fabric. de non-tissés, sauf habillement</t>
  </si>
  <si>
    <t>1396Z-Fab. autre textile techniq. &amp; industriel</t>
  </si>
  <si>
    <t>1399Z-Fabrication d'autres textiles n.c.a.</t>
  </si>
  <si>
    <t>1411Z-Fabrication de vêtements en cuir</t>
  </si>
  <si>
    <t>1412Z-Fabrication de vêtements de travail</t>
  </si>
  <si>
    <t>1413Z-Fabrication de vêtements de dessus</t>
  </si>
  <si>
    <t>1414Z-Fabrication de vêtements de dessous</t>
  </si>
  <si>
    <t>1419Z-Fabric. autres vêtements et accessoires</t>
  </si>
  <si>
    <t>1420Z-Fabric. d'articles en fourrures</t>
  </si>
  <si>
    <t>1431Z-Fabric. d'articles chaussants à mailles</t>
  </si>
  <si>
    <t>1439Z-Fabrication d'autres articles à mailles</t>
  </si>
  <si>
    <t>1511Z-Prépa. cuirs; prép. &amp; teinture fourrures</t>
  </si>
  <si>
    <t>1512Z-Fab. art. voyage, maroquin., &amp; sellerie</t>
  </si>
  <si>
    <t>1520Z-Fabrication de chaussures</t>
  </si>
  <si>
    <t>35 : Papier - Carton</t>
  </si>
  <si>
    <t>1711Z-Fabrication de pâte à papier</t>
  </si>
  <si>
    <t>1712Z-Fabrication de papier et de carton</t>
  </si>
  <si>
    <t xml:space="preserve">1721-Fabrication de papier et carton ondulés et d'emballages en papier ou en carton </t>
  </si>
  <si>
    <t>1722Z-Fab. article papier sanit. ou domestique</t>
  </si>
  <si>
    <t>1723Z-Fabrication d'articles de papeterie</t>
  </si>
  <si>
    <t>1724Z-Fabrication de papiers peints</t>
  </si>
  <si>
    <t>1729Z-Fab. aut. article en papier ou en carton</t>
  </si>
  <si>
    <t>36 : Industrie du caoutchouc</t>
  </si>
  <si>
    <t>2211Z-Fabrication et rechapage de pneumatiques</t>
  </si>
  <si>
    <t>2219Z-Fabric. d'autres articles en caoutchouc</t>
  </si>
  <si>
    <t>37 : La transformation des matières plastiques</t>
  </si>
  <si>
    <t>2221Z-Fab. plaque, feuille, tube, etc. plast.</t>
  </si>
  <si>
    <t>2222Z-Fab. d'emballage en matière plastique</t>
  </si>
  <si>
    <t>2223Z-Fab. élément mat. plastiq. pr construct.</t>
  </si>
  <si>
    <t xml:space="preserve">2229-Fabrication d'autres articles en matières plastiques </t>
  </si>
  <si>
    <t>38 : Les industries diverses</t>
  </si>
  <si>
    <t>1610-Sciage &amp; rabotage bois</t>
  </si>
  <si>
    <t>1621Z-Fabric. placage et panneaux de bois</t>
  </si>
  <si>
    <t>1622Z-Fabrication de parquets assemblés</t>
  </si>
  <si>
    <t>1623Z-Fab. charpentes et autres menuiseries</t>
  </si>
  <si>
    <t>1624Z-Fabrication d'emballages en bois</t>
  </si>
  <si>
    <t>1629Z-Fab. objet div. bois, liège, vann., etc.</t>
  </si>
  <si>
    <t>1811Z-Imprimerie de journaux</t>
  </si>
  <si>
    <t>1812Z-Autre imprimerie (labeur)</t>
  </si>
  <si>
    <t>1813Z-Activités de pré-presse</t>
  </si>
  <si>
    <t>1814Z-Reliure et activités connexes</t>
  </si>
  <si>
    <t>1820Z-Reproduction d'enregistrements</t>
  </si>
  <si>
    <t>3101Z-Fab. de meubles de bureau et de magasin</t>
  </si>
  <si>
    <t>3102Z-Fabrication de meubles de cuisine</t>
  </si>
  <si>
    <t>3103Z-Fabrication de matelas</t>
  </si>
  <si>
    <t xml:space="preserve">3109-Fabrication d'autres meubles </t>
  </si>
  <si>
    <t>3211Z-Frappe de monnaie</t>
  </si>
  <si>
    <t>3212Z-Fab. article de joaillerie et bijouterie</t>
  </si>
  <si>
    <t>3213Z-Fab. art. bijout. fantaisie &amp; similaire</t>
  </si>
  <si>
    <t>3220Z-Fabrication d'instruments de musique</t>
  </si>
  <si>
    <t>3230Z-Fabrication d'articles de sport</t>
  </si>
  <si>
    <t>3240Z-Fabrication de jeux et jouets</t>
  </si>
  <si>
    <t>3250B-Fabrication de lunettes</t>
  </si>
  <si>
    <t>3299Z-Autres activités manufacturières n.c.a.</t>
  </si>
  <si>
    <t>3311Z-Réparation d'ouvrages en métaux</t>
  </si>
  <si>
    <t>3313Z-Répar. matériel électronique &amp; optique</t>
  </si>
  <si>
    <t>3319Z-Répar. d'autres équipements</t>
  </si>
  <si>
    <t>3831Z-Démantèlement d'épaves</t>
  </si>
  <si>
    <t>3832Z-Récupération de déchets triés</t>
  </si>
  <si>
    <t>indice prod</t>
  </si>
  <si>
    <t>indice prod en volume</t>
  </si>
  <si>
    <t xml:space="preserve">14 VIA : IAA Viandes et poissons </t>
  </si>
  <si>
    <t>14LEG : IAA fruits et légumes</t>
  </si>
  <si>
    <t>14OIL : IAA huiles</t>
  </si>
  <si>
    <t>14BOI : IAA Boissons</t>
  </si>
  <si>
    <t>Nomenclature NCE</t>
  </si>
  <si>
    <t>14AMY : IAA amylacés et féculents</t>
  </si>
  <si>
    <t>Correspondance NCE &lt;---&gt; NAF-NACE</t>
  </si>
  <si>
    <t>Secteurs 3ME</t>
  </si>
  <si>
    <t>3ME Sectors</t>
  </si>
  <si>
    <t>1. Agriculture, forestry and fishing</t>
  </si>
  <si>
    <t>2. Manufacture of food products and beverages</t>
  </si>
  <si>
    <t>3. Manufacture of motor vehicles, trailers and semi-trailers</t>
  </si>
  <si>
    <t>4. Manufacture of glass and glass products</t>
  </si>
  <si>
    <t>5. Manufacture of ceramic products and building materials</t>
  </si>
  <si>
    <t>6. Manufacture of articles of paper and paperboard</t>
  </si>
  <si>
    <t>7. Manufacture of inorganic basic chemicals (NCE 23-24)</t>
  </si>
  <si>
    <t>8. Manufacture of organic basic chemicals (NCE 26-28)</t>
  </si>
  <si>
    <t>9. Manufacture of plastics products</t>
  </si>
  <si>
    <t>10. Manufacture of basic iron and steel and of ferro-alloys</t>
  </si>
  <si>
    <t>11. Manufacture of non-ferrous metals</t>
  </si>
  <si>
    <t>12. Other industries</t>
  </si>
  <si>
    <t>Prod en tonnes</t>
  </si>
  <si>
    <t>Prod en volume compta nat</t>
  </si>
  <si>
    <t xml:space="preserve">Sous-nomenclature NCE visée </t>
  </si>
  <si>
    <t>12 : Lait</t>
  </si>
  <si>
    <t>13 : Sucre</t>
  </si>
  <si>
    <t>14ANI : IAA nourriture pour animaux</t>
  </si>
  <si>
    <t>16BOF : Acier total HF BOF</t>
  </si>
  <si>
    <t>16H2 : Acier total HF H2</t>
  </si>
  <si>
    <t>16EAF : Acier électrique</t>
  </si>
  <si>
    <t>16LAM : Coulée continue</t>
  </si>
  <si>
    <t>16FAL : Ferroalliages</t>
  </si>
  <si>
    <t>18ALP : Aluminium primaire</t>
  </si>
  <si>
    <t>18ALR : Aluminium secondaire</t>
  </si>
  <si>
    <t>18AMN : Autres non ferreux</t>
  </si>
  <si>
    <t>XXX</t>
  </si>
  <si>
    <t>20 : ciment, chaux</t>
  </si>
  <si>
    <t>21CER : céramiques</t>
  </si>
  <si>
    <t>21BET : matériaux en béton</t>
  </si>
  <si>
    <t>22P : verre primaire 
+ 22R : verre recyclé</t>
  </si>
  <si>
    <t>23NGN : NH3 gaz</t>
  </si>
  <si>
    <t>23FN : engrais azotés</t>
  </si>
  <si>
    <t>23FA : engrais autres</t>
  </si>
  <si>
    <t>23NH2 : NH3 hydrogène</t>
  </si>
  <si>
    <t>24GI : Gaz industriels</t>
  </si>
  <si>
    <t>24CL2 : Dichlore Cl2</t>
  </si>
  <si>
    <t>24AUT : Autres chimie min.</t>
  </si>
  <si>
    <t>25P : plastique primaire 
+ 25R : plastique recyclé</t>
  </si>
  <si>
    <t>28 : parachimie, pharmacie</t>
  </si>
  <si>
    <t xml:space="preserve">26PET : Vapocraquage 
+ 26BIO Bioéthanol oléfines
+ 26H2TO : CCU H2 Oléfines
+ 26CMTA : H2 Méthanol autres
+ 26GMTA : Gaz méthanol autres
+ 26STY : Styrène
+ 26MVC : MVC
+ 26NYL : Sel nylon
+ 26AMB : Matériaux Base orga
+ 26CHF : Chimie fine
</t>
  </si>
  <si>
    <t>32 : transports terre</t>
  </si>
  <si>
    <t>33 : transports (NAA)</t>
  </si>
  <si>
    <t>35PUV : puple primaire
+ 35PUR : puple recyclée
+ 35PAP : blanchiment fabrication PC</t>
  </si>
  <si>
    <t>29MNF : fonderie de MNF</t>
  </si>
  <si>
    <t>29ACI : travail acier</t>
  </si>
  <si>
    <t>29MET : métallurgie tous métaux</t>
  </si>
  <si>
    <t>30 : Mécanique</t>
  </si>
  <si>
    <t>31CMP : Composants électroniques</t>
  </si>
  <si>
    <t>31CAR : Cartes électroniques</t>
  </si>
  <si>
    <t>31TIC : électronique</t>
  </si>
  <si>
    <t>31ELE : électricité</t>
  </si>
  <si>
    <t>34TIS : fil, tissage</t>
  </si>
  <si>
    <t>34TEX : textile</t>
  </si>
  <si>
    <t>36 : industrie du caoutchouc</t>
  </si>
  <si>
    <t>37 : transformation des plastiques</t>
  </si>
  <si>
    <t>38BOI : panneaux de bois</t>
  </si>
  <si>
    <t>38MOB : ameublement</t>
  </si>
  <si>
    <t>38DIV : autres</t>
  </si>
  <si>
    <t>38 DIV : autres</t>
  </si>
  <si>
    <t>Data extracted on 08/09/2021 18:36:22 from [ESTAT]</t>
  </si>
  <si>
    <t xml:space="preserve">Dataset: </t>
  </si>
  <si>
    <t>Annual detailed enterprise statistics for industry (NACE Rev. 2, B-E) [SBS_NA_IND_R2__custom_1276094]</t>
  </si>
  <si>
    <t xml:space="preserve">Last updated: </t>
  </si>
  <si>
    <t>08/03/2021 23:00</t>
  </si>
  <si>
    <t>Time frequency [FREQ]</t>
  </si>
  <si>
    <t>Annual [A]</t>
  </si>
  <si>
    <t>Economical indicator for structural business statistics [INDIC_SB]</t>
  </si>
  <si>
    <t>Production value - million euro [V12120]</t>
  </si>
  <si>
    <t>Geopolitical entity (reporting) [GEO]</t>
  </si>
  <si>
    <t>France [FR]</t>
  </si>
  <si>
    <t>TIME</t>
  </si>
  <si>
    <t>2014</t>
  </si>
  <si>
    <t/>
  </si>
  <si>
    <t>2015</t>
  </si>
  <si>
    <t>NACE_R2 (Codes)</t>
  </si>
  <si>
    <t>NACE_R2 (Labels)</t>
  </si>
  <si>
    <t>B0510</t>
  </si>
  <si>
    <t>Mining of hard coal</t>
  </si>
  <si>
    <t>b</t>
  </si>
  <si>
    <t>B0520</t>
  </si>
  <si>
    <t>Mining of lignite</t>
  </si>
  <si>
    <t>B0610</t>
  </si>
  <si>
    <t>Extraction of crude petroleum</t>
  </si>
  <si>
    <t>:</t>
  </si>
  <si>
    <t>bc</t>
  </si>
  <si>
    <t>B0620</t>
  </si>
  <si>
    <t>Extraction of natural gas</t>
  </si>
  <si>
    <t>B0710</t>
  </si>
  <si>
    <t>Mining of iron ores</t>
  </si>
  <si>
    <t>B0721</t>
  </si>
  <si>
    <t>Mining of uranium and thorium ores</t>
  </si>
  <si>
    <t>B0729</t>
  </si>
  <si>
    <t>Mining of other non-ferrous metal ores</t>
  </si>
  <si>
    <t>B0811</t>
  </si>
  <si>
    <t>Quarrying of ornamental and building stone, limestone, gypsum, chalk and slate</t>
  </si>
  <si>
    <t>B0812</t>
  </si>
  <si>
    <t>Operation of gravel and sand pits; mining of clays and kaolin</t>
  </si>
  <si>
    <t>B0891</t>
  </si>
  <si>
    <t>Mining of chemical and fertiliser minerals</t>
  </si>
  <si>
    <t>B0892</t>
  </si>
  <si>
    <t>Extraction of peat</t>
  </si>
  <si>
    <t>B0893</t>
  </si>
  <si>
    <t>Extraction of salt</t>
  </si>
  <si>
    <t>B0899</t>
  </si>
  <si>
    <t>Other mining and quarrying n.e.c.</t>
  </si>
  <si>
    <t>B0910</t>
  </si>
  <si>
    <t>Support activities for petroleum and natural gas extraction</t>
  </si>
  <si>
    <t>B0990</t>
  </si>
  <si>
    <t>Support activities for other mining and quarrying</t>
  </si>
  <si>
    <t>C1011</t>
  </si>
  <si>
    <t>Processing and preserving of meat</t>
  </si>
  <si>
    <t>C1012</t>
  </si>
  <si>
    <t>Processing and preserving of poultry meat</t>
  </si>
  <si>
    <t>C1013</t>
  </si>
  <si>
    <t>Production of meat and poultry meat products</t>
  </si>
  <si>
    <t>C1020</t>
  </si>
  <si>
    <t>Processing and preserving of fish, crustaceans and molluscs</t>
  </si>
  <si>
    <t>C1031</t>
  </si>
  <si>
    <t>Processing and preserving of potatoes</t>
  </si>
  <si>
    <t>C1032</t>
  </si>
  <si>
    <t>Manufacture of fruit and vegetable juice</t>
  </si>
  <si>
    <t>C1039</t>
  </si>
  <si>
    <t>Other processing and preserving of fruit and vegetables</t>
  </si>
  <si>
    <t>C1041</t>
  </si>
  <si>
    <t>Manufacture of oils and fats</t>
  </si>
  <si>
    <t>C1042</t>
  </si>
  <si>
    <t>Manufacture of margarine and similar edible fats</t>
  </si>
  <si>
    <t>C1051</t>
  </si>
  <si>
    <t>Operation of dairies and cheese making</t>
  </si>
  <si>
    <t>C1052</t>
  </si>
  <si>
    <t>Manufacture of ice cream</t>
  </si>
  <si>
    <t>C1061</t>
  </si>
  <si>
    <t>Manufacture of grain mill products</t>
  </si>
  <si>
    <t>C1062</t>
  </si>
  <si>
    <t>Manufacture of starches and starch products</t>
  </si>
  <si>
    <t>C1071</t>
  </si>
  <si>
    <t>Manufacture of bread; manufacture of fresh pastry goods and cakes</t>
  </si>
  <si>
    <t>C1072</t>
  </si>
  <si>
    <t>Manufacture of rusks and biscuits; manufacture of preserved pastry goods and cakes</t>
  </si>
  <si>
    <t>C1073</t>
  </si>
  <si>
    <t>Manufacture of macaroni, noodles, couscous and similar farinaceous products</t>
  </si>
  <si>
    <t>C1081</t>
  </si>
  <si>
    <t>Manufacture of sugar</t>
  </si>
  <si>
    <t>C1082</t>
  </si>
  <si>
    <t>Manufacture of cocoa, chocolate and sugar confectionery</t>
  </si>
  <si>
    <t>C1083</t>
  </si>
  <si>
    <t>Processing of tea and coffee</t>
  </si>
  <si>
    <t>C1084</t>
  </si>
  <si>
    <t>Manufacture of condiments and seasonings</t>
  </si>
  <si>
    <t>C1085</t>
  </si>
  <si>
    <t>Manufacture of prepared meals and dishes</t>
  </si>
  <si>
    <t>C1086</t>
  </si>
  <si>
    <t>Manufacture of homogenised food preparations and dietetic food</t>
  </si>
  <si>
    <t>C1089</t>
  </si>
  <si>
    <t>Manufacture of other food products n.e.c.</t>
  </si>
  <si>
    <t>C1091</t>
  </si>
  <si>
    <t>Manufacture of prepared feeds for farm animals</t>
  </si>
  <si>
    <t>C1092</t>
  </si>
  <si>
    <t>Manufacture of prepared pet foods</t>
  </si>
  <si>
    <t>C1101</t>
  </si>
  <si>
    <t>Distilling, rectifying and blending of spirits</t>
  </si>
  <si>
    <t>C1102</t>
  </si>
  <si>
    <t>Manufacture of wine from grape</t>
  </si>
  <si>
    <t>C1103</t>
  </si>
  <si>
    <t>Manufacture of cider and other fruit wines</t>
  </si>
  <si>
    <t>C1104</t>
  </si>
  <si>
    <t>Manufacture of other non-distilled fermented beverages</t>
  </si>
  <si>
    <t>C1105</t>
  </si>
  <si>
    <t>Manufacture of beer</t>
  </si>
  <si>
    <t>C1106</t>
  </si>
  <si>
    <t>Manufacture of malt</t>
  </si>
  <si>
    <t>C1107</t>
  </si>
  <si>
    <t>Manufacture of soft drinks; production of mineral waters and other bottled waters</t>
  </si>
  <si>
    <t>C1200</t>
  </si>
  <si>
    <t>Manufacture of tobacco products</t>
  </si>
  <si>
    <t>C1310</t>
  </si>
  <si>
    <t>Preparation and spinning of textile fibres</t>
  </si>
  <si>
    <t>C1320</t>
  </si>
  <si>
    <t>Weaving of textiles</t>
  </si>
  <si>
    <t>C1330</t>
  </si>
  <si>
    <t>Finishing of textiles</t>
  </si>
  <si>
    <t>C1391</t>
  </si>
  <si>
    <t>Manufacture of knitted and crocheted fabrics</t>
  </si>
  <si>
    <t>C1392</t>
  </si>
  <si>
    <t>Manufacture of made-up textile articles, except apparel</t>
  </si>
  <si>
    <t>C1393</t>
  </si>
  <si>
    <t>Manufacture of carpets and rugs</t>
  </si>
  <si>
    <t>C1394</t>
  </si>
  <si>
    <t>Manufacture of cordage, rope, twine and netting</t>
  </si>
  <si>
    <t>C1395</t>
  </si>
  <si>
    <t>Manufacture of non-wovens and articles made from non-wovens, except apparel</t>
  </si>
  <si>
    <t>C1396</t>
  </si>
  <si>
    <t>Manufacture of other technical and industrial textiles</t>
  </si>
  <si>
    <t>C1399</t>
  </si>
  <si>
    <t>Manufacture of other textiles n.e.c.</t>
  </si>
  <si>
    <t>C1411</t>
  </si>
  <si>
    <t>Manufacture of leather clothes</t>
  </si>
  <si>
    <t>C1412</t>
  </si>
  <si>
    <t>Manufacture of workwear</t>
  </si>
  <si>
    <t>C1413</t>
  </si>
  <si>
    <t>Manufacture of other outerwear</t>
  </si>
  <si>
    <t>C1414</t>
  </si>
  <si>
    <t>Manufacture of underwear</t>
  </si>
  <si>
    <t>C1419</t>
  </si>
  <si>
    <t>Manufacture of other wearing apparel and accessories</t>
  </si>
  <si>
    <t>C1420</t>
  </si>
  <si>
    <t>Manufacture of articles of fur</t>
  </si>
  <si>
    <t>C1431</t>
  </si>
  <si>
    <t>Manufacture of knitted and crocheted hosiery</t>
  </si>
  <si>
    <t>C1439</t>
  </si>
  <si>
    <t>Manufacture of other knitted and crocheted apparel</t>
  </si>
  <si>
    <t>C1511</t>
  </si>
  <si>
    <t>Tanning and dressing of leather; dressing and dyeing of fur</t>
  </si>
  <si>
    <t>C1512</t>
  </si>
  <si>
    <t>Manufacture of luggage, handbags and the like, saddlery and harness</t>
  </si>
  <si>
    <t>C1520</t>
  </si>
  <si>
    <t>Manufacture of footwear</t>
  </si>
  <si>
    <t>C1610</t>
  </si>
  <si>
    <t>Sawmilling and planing of wood</t>
  </si>
  <si>
    <t>C1621</t>
  </si>
  <si>
    <t>Manufacture of veneer sheets and wood-based panels</t>
  </si>
  <si>
    <t>C1622</t>
  </si>
  <si>
    <t>Manufacture of assembled parquet floors</t>
  </si>
  <si>
    <t>C1623</t>
  </si>
  <si>
    <t>Manufacture of other builders' carpentry and joinery</t>
  </si>
  <si>
    <t>C1624</t>
  </si>
  <si>
    <t>Manufacture of wooden containers</t>
  </si>
  <si>
    <t>C1629</t>
  </si>
  <si>
    <t>Manufacture of other products of wood; manufacture of articles of cork, straw and plaiting materials</t>
  </si>
  <si>
    <t>C1711</t>
  </si>
  <si>
    <t>Manufacture of pulp</t>
  </si>
  <si>
    <t>C1712</t>
  </si>
  <si>
    <t>Manufacture of paper and paperboard</t>
  </si>
  <si>
    <t>C1721</t>
  </si>
  <si>
    <t>Manufacture of corrugated paper and paperboard and of containers of paper and paperboard</t>
  </si>
  <si>
    <t>C1722</t>
  </si>
  <si>
    <t>Manufacture of household and sanitary goods and of toilet requisites</t>
  </si>
  <si>
    <t>C1723</t>
  </si>
  <si>
    <t>Manufacture of paper stationery</t>
  </si>
  <si>
    <t>C1724</t>
  </si>
  <si>
    <t>Manufacture of wallpaper</t>
  </si>
  <si>
    <t>C1729</t>
  </si>
  <si>
    <t>Manufacture of other articles of paper and paperboard</t>
  </si>
  <si>
    <t>C1811</t>
  </si>
  <si>
    <t>Printing of newspapers</t>
  </si>
  <si>
    <t>C1812</t>
  </si>
  <si>
    <t>Other printing</t>
  </si>
  <si>
    <t>C1813</t>
  </si>
  <si>
    <t>Pre-press and pre-media services</t>
  </si>
  <si>
    <t>C1814</t>
  </si>
  <si>
    <t>Binding and related services</t>
  </si>
  <si>
    <t>C1820</t>
  </si>
  <si>
    <t>Reproduction of recorded media</t>
  </si>
  <si>
    <t>C1910</t>
  </si>
  <si>
    <t>Manufacture of coke oven products</t>
  </si>
  <si>
    <t>C1920</t>
  </si>
  <si>
    <t>Manufacture of refined petroleum products</t>
  </si>
  <si>
    <t>C2011</t>
  </si>
  <si>
    <t>Manufacture of industrial gases</t>
  </si>
  <si>
    <t>C2012</t>
  </si>
  <si>
    <t>Manufacture of dyes and pigments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</si>
  <si>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</si>
  <si>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</si>
  <si>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</si>
  <si>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</si>
  <si>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</si>
  <si>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</si>
  <si>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</si>
  <si>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</si>
  <si>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C2017</t>
  </si>
  <si>
    <t>Manufacture of synthetic rubber in primary forms</t>
  </si>
  <si>
    <t>C2020</t>
  </si>
  <si>
    <t>Manufacture of pesticides and other agrochemical products</t>
  </si>
  <si>
    <t>C2030</t>
  </si>
  <si>
    <t>Manufacture of paints, varnishes and similar coatings, printing ink and mastics</t>
  </si>
  <si>
    <t>C2041</t>
  </si>
  <si>
    <t>Manufacture of soap and detergents, cleaning and polishing preparations</t>
  </si>
  <si>
    <t>C2042</t>
  </si>
  <si>
    <t>Manufacture of perfumes and toilet preparations</t>
  </si>
  <si>
    <t>C2051</t>
  </si>
  <si>
    <t>Manufacture of explosives</t>
  </si>
  <si>
    <t>C2052</t>
  </si>
  <si>
    <t>Manufacture of glues</t>
  </si>
  <si>
    <t>C2053</t>
  </si>
  <si>
    <t>Manufacture of essential oils</t>
  </si>
  <si>
    <t>C2059</t>
  </si>
  <si>
    <t>Manufacture of other chemical products n.e.c.</t>
  </si>
  <si>
    <t>C2060</t>
  </si>
  <si>
    <t>Manufacture of man-made fibres</t>
  </si>
  <si>
    <t>C2110</t>
  </si>
  <si>
    <t>Manufacture of basic pharmaceutical products</t>
  </si>
  <si>
    <t>C2120</t>
  </si>
  <si>
    <t>Manufacture of pharmaceutical preparations</t>
  </si>
  <si>
    <t>C2211</t>
  </si>
  <si>
    <t>Manufacture of rubber tyres and tubes; retreading and rebuilding of rubber tyres</t>
  </si>
  <si>
    <t>C2219</t>
  </si>
  <si>
    <t>Manufacture of other rubber products</t>
  </si>
  <si>
    <t>C2221</t>
  </si>
  <si>
    <t>Manufacture of plastic plates, sheets, tubes and profiles</t>
  </si>
  <si>
    <t>C2222</t>
  </si>
  <si>
    <t>Manufacture of plastic packing goods</t>
  </si>
  <si>
    <t>C2223</t>
  </si>
  <si>
    <t>Manufacture of builders' ware of plastic</t>
  </si>
  <si>
    <t>C2229</t>
  </si>
  <si>
    <t>Manufacture of other plastic products</t>
  </si>
  <si>
    <t>C2311</t>
  </si>
  <si>
    <t>Manufacture of flat glass</t>
  </si>
  <si>
    <t>C2312</t>
  </si>
  <si>
    <t>Shaping and processing of flat glass</t>
  </si>
  <si>
    <t>C2313</t>
  </si>
  <si>
    <t>Manufacture of hollow glass</t>
  </si>
  <si>
    <t>C2314</t>
  </si>
  <si>
    <t>Manufacture of glass fibres</t>
  </si>
  <si>
    <t>C2319</t>
  </si>
  <si>
    <t>Manufacture and processing of other glass, including technical glassware</t>
  </si>
  <si>
    <t>C2320</t>
  </si>
  <si>
    <t>Manufacture of refractory products</t>
  </si>
  <si>
    <t>C2331</t>
  </si>
  <si>
    <t>Manufacture of ceramic tiles and flags</t>
  </si>
  <si>
    <t>C2332</t>
  </si>
  <si>
    <t>Manufacture of bricks, tiles and construction products, in baked clay</t>
  </si>
  <si>
    <t>C2341</t>
  </si>
  <si>
    <t>Manufacture of ceramic household and ornamental articles</t>
  </si>
  <si>
    <t>C2342</t>
  </si>
  <si>
    <t>Manufacture of ceramic sanitary fixtures</t>
  </si>
  <si>
    <t>C2343</t>
  </si>
  <si>
    <t>Manufacture of ceramic insulators and insulating fittings</t>
  </si>
  <si>
    <t>C2344</t>
  </si>
  <si>
    <t>Manufacture of other technical ceramic products</t>
  </si>
  <si>
    <t>C2349</t>
  </si>
  <si>
    <t>Manufacture of other ceramic products</t>
  </si>
  <si>
    <t>C2351</t>
  </si>
  <si>
    <t>Manufacture of cement</t>
  </si>
  <si>
    <t>C2352</t>
  </si>
  <si>
    <t>Manufacture of lime and plaster</t>
  </si>
  <si>
    <t>C2361</t>
  </si>
  <si>
    <t>Manufacture of concrete products for construction purposes</t>
  </si>
  <si>
    <t>C2362</t>
  </si>
  <si>
    <t>Manufacture of plaster products for construction purposes</t>
  </si>
  <si>
    <t>C2363</t>
  </si>
  <si>
    <t>Manufacture of ready-mixed concrete</t>
  </si>
  <si>
    <t>C2364</t>
  </si>
  <si>
    <t>Manufacture of mortars</t>
  </si>
  <si>
    <t>C2365</t>
  </si>
  <si>
    <t>Manufacture of fibre cement</t>
  </si>
  <si>
    <t>C2369</t>
  </si>
  <si>
    <t>Manufacture of other articles of concrete, plaster and cement</t>
  </si>
  <si>
    <t>C2370</t>
  </si>
  <si>
    <t>Cutting, shaping and finishing of stone</t>
  </si>
  <si>
    <t>C2391</t>
  </si>
  <si>
    <t>Production of abrasive products</t>
  </si>
  <si>
    <t>C2399</t>
  </si>
  <si>
    <t>Manufacture of other non-metallic mineral products n.e.c.</t>
  </si>
  <si>
    <t>C2410</t>
  </si>
  <si>
    <t>Manufacture of basic iron and steel and of ferro-alloys</t>
  </si>
  <si>
    <t>C2420</t>
  </si>
  <si>
    <t>Manufacture of tubes, pipes, hollow profiles and related fittings, of steel</t>
  </si>
  <si>
    <t>C2431</t>
  </si>
  <si>
    <t>Cold drawing of bars</t>
  </si>
  <si>
    <t>C2432</t>
  </si>
  <si>
    <t>Cold rolling of narrow strip</t>
  </si>
  <si>
    <t>C2433</t>
  </si>
  <si>
    <t>Cold forming or folding</t>
  </si>
  <si>
    <t>C2434</t>
  </si>
  <si>
    <t>Cold drawing of wire</t>
  </si>
  <si>
    <t>C2441</t>
  </si>
  <si>
    <t>Precious metals production</t>
  </si>
  <si>
    <t>C2442</t>
  </si>
  <si>
    <t>Aluminium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</si>
  <si>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</si>
  <si>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</si>
  <si>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</si>
  <si>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</si>
  <si>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</si>
  <si>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</si>
  <si>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</si>
  <si>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</si>
  <si>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C2451</t>
  </si>
  <si>
    <t>Casting of iron</t>
  </si>
  <si>
    <t>C2452</t>
  </si>
  <si>
    <t>Casting of steel</t>
  </si>
  <si>
    <t>C2453</t>
  </si>
  <si>
    <t>Casting of light metals</t>
  </si>
  <si>
    <t>C2454</t>
  </si>
  <si>
    <t>Casting of other non-ferrous metals</t>
  </si>
  <si>
    <t>C2511</t>
  </si>
  <si>
    <t>Manufacture of metal structures and parts of structures</t>
  </si>
  <si>
    <t>C2512</t>
  </si>
  <si>
    <t>Manufacture of doors and windows of metal</t>
  </si>
  <si>
    <t>C2521</t>
  </si>
  <si>
    <t>Manufacture of central heating radiators and boilers</t>
  </si>
  <si>
    <t>C2529</t>
  </si>
  <si>
    <t>Manufacture of other tanks, reservoirs and containers of metal</t>
  </si>
  <si>
    <t>C2530</t>
  </si>
  <si>
    <t>Manufacture of steam generators, except central heating hot water boilers</t>
  </si>
  <si>
    <t>C2540</t>
  </si>
  <si>
    <t>Manufacture of weapons and ammunition</t>
  </si>
  <si>
    <t>C2550</t>
  </si>
  <si>
    <t>Forging, pressing, stamping and roll-forming of metal; powder metallurgy</t>
  </si>
  <si>
    <t>C2561</t>
  </si>
  <si>
    <t>Treatment and coating of metals</t>
  </si>
  <si>
    <t>C2562</t>
  </si>
  <si>
    <t>Machining</t>
  </si>
  <si>
    <t>C2571</t>
  </si>
  <si>
    <t>Manufacture of cutlery</t>
  </si>
  <si>
    <t>C2572</t>
  </si>
  <si>
    <t>Manufacture of locks and hinges</t>
  </si>
  <si>
    <t>C2573</t>
  </si>
  <si>
    <t>Manufacture of tools</t>
  </si>
  <si>
    <t>C2591</t>
  </si>
  <si>
    <t>Manufacture of steel drums and similar containers</t>
  </si>
  <si>
    <t>C2592</t>
  </si>
  <si>
    <t>Manufacture of light metal packaging</t>
  </si>
  <si>
    <t>C2593</t>
  </si>
  <si>
    <t>Manufacture of wire products, chain and springs</t>
  </si>
  <si>
    <t>C2594</t>
  </si>
  <si>
    <t>Manufacture of fasteners and screw machine products</t>
  </si>
  <si>
    <t>C2599</t>
  </si>
  <si>
    <t>Manufacture of other fabricated metal products n.e.c.</t>
  </si>
  <si>
    <t>C2611</t>
  </si>
  <si>
    <t>Manufacture of electronic components</t>
  </si>
  <si>
    <t>C2612</t>
  </si>
  <si>
    <t>Manufacture of loaded electronic boards</t>
  </si>
  <si>
    <t>C2620</t>
  </si>
  <si>
    <t>Manufacture of computers and peripheral equipment</t>
  </si>
  <si>
    <t>C2630</t>
  </si>
  <si>
    <t>Manufacture of communication equipment</t>
  </si>
  <si>
    <t>C2640</t>
  </si>
  <si>
    <t>Manufacture of consumer electronics</t>
  </si>
  <si>
    <t>C2651</t>
  </si>
  <si>
    <t>Manufacture of instruments and appliances for measuring, testing and navigation</t>
  </si>
  <si>
    <t>C2652</t>
  </si>
  <si>
    <t>Manufacture of watches and clocks</t>
  </si>
  <si>
    <t>C2660</t>
  </si>
  <si>
    <t>Manufacture of irradiation, electromedical and electrotherapeutic equipment</t>
  </si>
  <si>
    <t>C2670</t>
  </si>
  <si>
    <t>Manufacture of optical instruments and photographic equipment</t>
  </si>
  <si>
    <t>C2680</t>
  </si>
  <si>
    <t>Manufacture of magnetic and optical media</t>
  </si>
  <si>
    <t>C2711</t>
  </si>
  <si>
    <t>Manufacture of electric motors, generators and transformers</t>
  </si>
  <si>
    <t>C2712</t>
  </si>
  <si>
    <t>Manufacture of electricity distribution and control apparatus</t>
  </si>
  <si>
    <t>C2720</t>
  </si>
  <si>
    <t>Manufacture of batteries and accumulators</t>
  </si>
  <si>
    <t>C2731</t>
  </si>
  <si>
    <t>Manufacture of fibre optic cables</t>
  </si>
  <si>
    <t>C2732</t>
  </si>
  <si>
    <t>Manufacture of other electronic and electric wires and cables</t>
  </si>
  <si>
    <t>C2733</t>
  </si>
  <si>
    <t>Manufacture of wiring devices</t>
  </si>
  <si>
    <t>C2740</t>
  </si>
  <si>
    <t>Manufacture of electric lighting equipment</t>
  </si>
  <si>
    <t>C2751</t>
  </si>
  <si>
    <t>Manufacture of electric domestic appliances</t>
  </si>
  <si>
    <t>C2752</t>
  </si>
  <si>
    <t>Manufacture of non-electric domestic appliances</t>
  </si>
  <si>
    <t>C2790</t>
  </si>
  <si>
    <t>Manufacture of other electrical equipment</t>
  </si>
  <si>
    <t>C2811</t>
  </si>
  <si>
    <t>Manufacture of engines and turbines, except aircraft, vehicle and cycle engines</t>
  </si>
  <si>
    <t>C2812</t>
  </si>
  <si>
    <t>Manufacture of fluid power equipment</t>
  </si>
  <si>
    <t>C2813</t>
  </si>
  <si>
    <t>Manufacture of other pumps and compressors</t>
  </si>
  <si>
    <t>C2814</t>
  </si>
  <si>
    <t>Manufacture of other taps and valves</t>
  </si>
  <si>
    <t>C2815</t>
  </si>
  <si>
    <t>Manufacture of bearings, gears, gearing and driving elements</t>
  </si>
  <si>
    <t>C2821</t>
  </si>
  <si>
    <t>Manufacture of ovens, furnaces and furnace burners</t>
  </si>
  <si>
    <t>C2822</t>
  </si>
  <si>
    <t>Manufacture of lifting and handling equipment</t>
  </si>
  <si>
    <t>C2823</t>
  </si>
  <si>
    <t>Manufacture of office machinery and equipment (except computers and peripheral equipment)</t>
  </si>
  <si>
    <t>C2824</t>
  </si>
  <si>
    <t>Manufacture of power-driven hand tools</t>
  </si>
  <si>
    <t>C2825</t>
  </si>
  <si>
    <t>Manufacture of non-domestic cooling and ventilation equipment</t>
  </si>
  <si>
    <t>C2829</t>
  </si>
  <si>
    <t>Manufacture of other general-purpose machinery n.e.c.</t>
  </si>
  <si>
    <t>C2830</t>
  </si>
  <si>
    <t>Manufacture of agricultural and forestry machinery</t>
  </si>
  <si>
    <t>C2841</t>
  </si>
  <si>
    <t>Manufacture of metal forming machinery</t>
  </si>
  <si>
    <t>C2849</t>
  </si>
  <si>
    <t>Manufacture of other machine tools</t>
  </si>
  <si>
    <t>C2891</t>
  </si>
  <si>
    <t>Manufacture of machinery for metallurgy</t>
  </si>
  <si>
    <t>C2892</t>
  </si>
  <si>
    <t>Manufacture of machinery for mining, quarrying and construction</t>
  </si>
  <si>
    <t>C2893</t>
  </si>
  <si>
    <t>Manufacture of machinery for food, beverage and tobacco processing</t>
  </si>
  <si>
    <t>C2894</t>
  </si>
  <si>
    <t>Manufacture of machinery for textile, apparel and leather production</t>
  </si>
  <si>
    <t>C2895</t>
  </si>
  <si>
    <t>Manufacture of machinery for paper and paperboard production</t>
  </si>
  <si>
    <t>C2896</t>
  </si>
  <si>
    <t>Manufacture of plastics and rubber machinery</t>
  </si>
  <si>
    <t>C2899</t>
  </si>
  <si>
    <t>Manufacture of other special-purpose machinery n.e.c.</t>
  </si>
  <si>
    <t>C2910</t>
  </si>
  <si>
    <t>Manufacture of motor vehicles</t>
  </si>
  <si>
    <t>C2920</t>
  </si>
  <si>
    <t>Manufacture of bodies (coachwork) for motor vehicles; manufacture of trailers and semi-trailers</t>
  </si>
  <si>
    <t>C2931</t>
  </si>
  <si>
    <t>Manufacture of electrical and electronic equipment for motor vehicles</t>
  </si>
  <si>
    <t>C2932</t>
  </si>
  <si>
    <t>Manufacture of other parts and accessories for motor vehicles</t>
  </si>
  <si>
    <t>C3011</t>
  </si>
  <si>
    <t>Building of ships and floating structures</t>
  </si>
  <si>
    <t>C3012</t>
  </si>
  <si>
    <t>Building of pleasure and sporting boats</t>
  </si>
  <si>
    <t>C3020</t>
  </si>
  <si>
    <t>Manufacture of railway locomotives and rolling stock</t>
  </si>
  <si>
    <t>C3030</t>
  </si>
  <si>
    <t>Manufacture of air and spacecraft and related machinery</t>
  </si>
  <si>
    <t>C3040</t>
  </si>
  <si>
    <t>Manufacture of military fighting vehicles</t>
  </si>
  <si>
    <t>C3091</t>
  </si>
  <si>
    <t>Manufacture of motorcycles</t>
  </si>
  <si>
    <t>C3092</t>
  </si>
  <si>
    <t>Manufacture of bicycles and invalid carriages</t>
  </si>
  <si>
    <t>C3099</t>
  </si>
  <si>
    <t>Manufacture of other transport equipment n.e.c.</t>
  </si>
  <si>
    <t>C3101</t>
  </si>
  <si>
    <t>Manufacture of office and shop furniture</t>
  </si>
  <si>
    <t>C3102</t>
  </si>
  <si>
    <t>Manufacture of kitchen furniture</t>
  </si>
  <si>
    <t>C3103</t>
  </si>
  <si>
    <t>Manufacture of mattresses</t>
  </si>
  <si>
    <t>C3109</t>
  </si>
  <si>
    <t>Manufacture of other furniture</t>
  </si>
  <si>
    <t>C3211</t>
  </si>
  <si>
    <t>Striking of coins</t>
  </si>
  <si>
    <t>C3212</t>
  </si>
  <si>
    <t>Manufacture of jewellery and related articles</t>
  </si>
  <si>
    <t>C3213</t>
  </si>
  <si>
    <t>Manufacture of imitation jewellery and related articles</t>
  </si>
  <si>
    <t>C3220</t>
  </si>
  <si>
    <t>Manufacture of musical instruments</t>
  </si>
  <si>
    <t>C3230</t>
  </si>
  <si>
    <t>Manufacture of sports goods</t>
  </si>
  <si>
    <t>C3240</t>
  </si>
  <si>
    <t>Manufacture of games and toys</t>
  </si>
  <si>
    <t>C3250</t>
  </si>
  <si>
    <t>Manufacture of medical and dental instruments and supplies</t>
  </si>
  <si>
    <t>C3291</t>
  </si>
  <si>
    <t>Manufacture of brooms and brushes</t>
  </si>
  <si>
    <t>C3299</t>
  </si>
  <si>
    <t>Other manufacturing n.e.c.</t>
  </si>
  <si>
    <t>C3311</t>
  </si>
  <si>
    <t>Repair of fabricated metal products</t>
  </si>
  <si>
    <t>C3312</t>
  </si>
  <si>
    <t>Repair of machinery</t>
  </si>
  <si>
    <t>C3313</t>
  </si>
  <si>
    <t>Repair of electronic and optical equipment</t>
  </si>
  <si>
    <t>C3314</t>
  </si>
  <si>
    <t>Repair of electrical equipment</t>
  </si>
  <si>
    <t>C3315</t>
  </si>
  <si>
    <t>Repair and maintenance of ships and boats</t>
  </si>
  <si>
    <t>C3316</t>
  </si>
  <si>
    <t>Repair and maintenance of aircraft and spacecraft</t>
  </si>
  <si>
    <t>C3317</t>
  </si>
  <si>
    <t>Repair and maintenance of other transport equipment</t>
  </si>
  <si>
    <t>C3319</t>
  </si>
  <si>
    <t>Repair of other equipment</t>
  </si>
  <si>
    <t>C3320</t>
  </si>
  <si>
    <t>Installation of industrial machinery and equipment</t>
  </si>
  <si>
    <t>D3511</t>
  </si>
  <si>
    <t>Production of electricity</t>
  </si>
  <si>
    <t>D3512</t>
  </si>
  <si>
    <t>Transmission of electricity</t>
  </si>
  <si>
    <t>D3513</t>
  </si>
  <si>
    <t>Distribution of electricity</t>
  </si>
  <si>
    <t>D3514</t>
  </si>
  <si>
    <t>Trade of electricity</t>
  </si>
  <si>
    <t>D3521</t>
  </si>
  <si>
    <t>Manufacture of gas</t>
  </si>
  <si>
    <t>D3522</t>
  </si>
  <si>
    <t>Distribution of gaseous fuels through mains</t>
  </si>
  <si>
    <t>D3523</t>
  </si>
  <si>
    <t>Trade of gas through mains</t>
  </si>
  <si>
    <t>D3530</t>
  </si>
  <si>
    <t>Steam and air conditioning supply</t>
  </si>
  <si>
    <t>E3600</t>
  </si>
  <si>
    <t>Water collection, treatment and supply</t>
  </si>
  <si>
    <t>E3700</t>
  </si>
  <si>
    <t>Sewerage</t>
  </si>
  <si>
    <t>E3811</t>
  </si>
  <si>
    <t>Collection of non-hazardous waste</t>
  </si>
  <si>
    <t>E3812</t>
  </si>
  <si>
    <t>Collection of hazardous waste</t>
  </si>
  <si>
    <t>E3821</t>
  </si>
  <si>
    <t>Treatment and disposal of non-hazardous waste</t>
  </si>
  <si>
    <t>E3822</t>
  </si>
  <si>
    <t>Treatment and disposal of hazardous waste</t>
  </si>
  <si>
    <t>E3831</t>
  </si>
  <si>
    <t>Dismantling of wrecks</t>
  </si>
  <si>
    <t>E3832</t>
  </si>
  <si>
    <t>Recovery of sorted materials</t>
  </si>
  <si>
    <t>E3900</t>
  </si>
  <si>
    <t>Remediation activities and other waste management services</t>
  </si>
  <si>
    <t>Special value</t>
  </si>
  <si>
    <t>not available</t>
  </si>
  <si>
    <t>Available flags:</t>
  </si>
  <si>
    <t>break in time series, confidential</t>
  </si>
  <si>
    <t>break in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</si>
</sst>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0.000"/>
    <numFmt numFmtId="165" formatCode="0.0%"/>
    <numFmt numFmtId="166" formatCode="0.0000000"/>
    <numFmt numFmtId="167" formatCode="0.00000000"/>
    <numFmt numFmtId="168" formatCode="0.00000"/>
    <numFmt numFmtId="169" formatCode="0.000000"/>
    <numFmt numFmtId="170" formatCode="_-* #,##0.00\ _€_-;\-* #,##0.00\ _€_-;_-* &quot;-&quot;??\ _€_-;_-@_-"/>
    <numFmt numFmtId="171" formatCode="_-* #,##0\ _€_-;\-* #,##0\ _€_-;_-* &quot;-&quot;??\ _€_-;_-@_-"/>
    <numFmt numFmtId="172" formatCode="0.0000%"/>
    <numFmt numFmtId="173" formatCode="0.0"/>
    <numFmt numFmtId="174" formatCode="#,##0.0"/>
    <numFmt numFmtId="175" formatCode="#,##0.##########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Bahnschrift Condensed"/>
      <family val="2"/>
    </font>
    <font>
      <b/>
      <sz val="10"/>
      <color theme="1"/>
      <name val="Bahnschrift Condensed"/>
      <family val="2"/>
    </font>
    <font>
      <sz val="10"/>
      <name val="Bahnschrift Condensed"/>
      <family val="2"/>
    </font>
    <font>
      <sz val="11"/>
      <name val="Calibri"/>
      <family val="2"/>
      <scheme val="minor"/>
    </font>
    <font>
      <b/>
      <sz val="10"/>
      <color rgb="FFFF0000"/>
      <name val="Bahnschrift Condensed"/>
      <family val="2"/>
    </font>
    <font>
      <sz val="10"/>
      <color indexed="8"/>
      <name val="Bahnschrift Condense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2288"/>
      <name val="Arial"/>
      <family val="2"/>
    </font>
    <font>
      <b/>
      <sz val="12"/>
      <color rgb="FF002288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288"/>
      <name val="Arial"/>
      <family val="2"/>
    </font>
    <font>
      <sz val="10"/>
      <color theme="1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16">
    <xf numFmtId="0" fontId="0" fillId="0" borderId="0" xfId="0"/>
    <xf numFmtId="0" fontId="4" fillId="0" borderId="0" xfId="0" applyFont="1"/>
    <xf numFmtId="0" fontId="4" fillId="0" borderId="0" xfId="0" applyFont="1" applyBorder="1"/>
    <xf numFmtId="14" fontId="2" fillId="2" borderId="1" xfId="2" applyNumberFormat="1" applyAlignment="1"/>
    <xf numFmtId="0" fontId="5" fillId="0" borderId="0" xfId="0" applyFont="1" applyBorder="1" applyAlignment="1">
      <alignment horizontal="center" vertical="center"/>
    </xf>
    <xf numFmtId="0" fontId="4" fillId="0" borderId="4" xfId="4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left" vertical="center"/>
      <protection hidden="1"/>
    </xf>
    <xf numFmtId="0" fontId="4" fillId="0" borderId="5" xfId="4" applyFont="1" applyBorder="1" applyAlignment="1" applyProtection="1">
      <alignment horizontal="left" vertical="center"/>
      <protection hidden="1"/>
    </xf>
    <xf numFmtId="0" fontId="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left"/>
    </xf>
    <xf numFmtId="164" fontId="4" fillId="0" borderId="5" xfId="0" applyNumberFormat="1" applyFont="1" applyBorder="1" applyAlignment="1">
      <alignment horizontal="right" vertical="center"/>
    </xf>
    <xf numFmtId="2" fontId="6" fillId="0" borderId="4" xfId="0" applyNumberFormat="1" applyFont="1" applyFill="1" applyBorder="1" applyAlignment="1" applyProtection="1">
      <alignment horizontal="right"/>
    </xf>
    <xf numFmtId="2" fontId="6" fillId="0" borderId="5" xfId="0" applyNumberFormat="1" applyFont="1" applyFill="1" applyBorder="1" applyAlignment="1" applyProtection="1">
      <alignment horizontal="right"/>
    </xf>
    <xf numFmtId="2" fontId="6" fillId="0" borderId="6" xfId="0" applyNumberFormat="1" applyFont="1" applyFill="1" applyBorder="1" applyAlignment="1" applyProtection="1">
      <alignment horizontal="right"/>
    </xf>
    <xf numFmtId="164" fontId="4" fillId="0" borderId="0" xfId="0" applyNumberFormat="1" applyFont="1" applyFill="1" applyBorder="1" applyProtection="1"/>
    <xf numFmtId="9" fontId="4" fillId="0" borderId="5" xfId="1" applyNumberFormat="1" applyFont="1" applyBorder="1"/>
    <xf numFmtId="165" fontId="4" fillId="0" borderId="5" xfId="1" applyNumberFormat="1" applyFont="1" applyBorder="1"/>
    <xf numFmtId="0" fontId="4" fillId="3" borderId="5" xfId="4" applyFont="1" applyFill="1" applyBorder="1" applyAlignment="1" applyProtection="1">
      <alignment horizontal="center"/>
      <protection hidden="1"/>
    </xf>
    <xf numFmtId="0" fontId="6" fillId="3" borderId="5" xfId="4" applyFont="1" applyFill="1" applyBorder="1" applyProtection="1">
      <protection hidden="1"/>
    </xf>
    <xf numFmtId="0" fontId="4" fillId="3" borderId="5" xfId="4" applyFont="1" applyFill="1" applyBorder="1" applyAlignment="1" applyProtection="1">
      <alignment horizontal="left"/>
      <protection hidden="1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166" fontId="6" fillId="0" borderId="4" xfId="0" applyNumberFormat="1" applyFont="1" applyFill="1" applyBorder="1" applyAlignment="1" applyProtection="1">
      <alignment horizontal="right"/>
    </xf>
    <xf numFmtId="166" fontId="6" fillId="0" borderId="1" xfId="2" applyNumberFormat="1" applyFont="1" applyFill="1" applyAlignment="1" applyProtection="1">
      <alignment horizontal="right"/>
    </xf>
    <xf numFmtId="2" fontId="6" fillId="0" borderId="1" xfId="2" applyNumberFormat="1" applyFont="1" applyFill="1" applyAlignment="1" applyProtection="1">
      <alignment horizontal="right"/>
    </xf>
    <xf numFmtId="165" fontId="4" fillId="5" borderId="5" xfId="1" applyNumberFormat="1" applyFont="1" applyFill="1" applyBorder="1"/>
    <xf numFmtId="164" fontId="4" fillId="0" borderId="5" xfId="0" applyNumberFormat="1" applyFont="1" applyBorder="1"/>
    <xf numFmtId="0" fontId="7" fillId="2" borderId="1" xfId="2" applyFont="1"/>
    <xf numFmtId="0" fontId="3" fillId="0" borderId="0" xfId="3"/>
    <xf numFmtId="167" fontId="6" fillId="0" borderId="4" xfId="0" applyNumberFormat="1" applyFont="1" applyFill="1" applyBorder="1" applyAlignment="1" applyProtection="1">
      <alignment horizontal="right"/>
    </xf>
    <xf numFmtId="167" fontId="6" fillId="0" borderId="1" xfId="2" applyNumberFormat="1" applyFont="1" applyFill="1" applyAlignment="1" applyProtection="1">
      <alignment horizontal="right"/>
    </xf>
    <xf numFmtId="167" fontId="6" fillId="0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/>
    </xf>
    <xf numFmtId="0" fontId="4" fillId="6" borderId="5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/>
    </xf>
    <xf numFmtId="166" fontId="6" fillId="0" borderId="5" xfId="0" applyNumberFormat="1" applyFont="1" applyFill="1" applyBorder="1" applyAlignment="1" applyProtection="1">
      <alignment horizontal="right"/>
    </xf>
    <xf numFmtId="0" fontId="4" fillId="8" borderId="5" xfId="0" applyFont="1" applyFill="1" applyBorder="1" applyAlignment="1">
      <alignment horizontal="center" vertical="center"/>
    </xf>
    <xf numFmtId="0" fontId="4" fillId="8" borderId="5" xfId="4" applyFont="1" applyFill="1" applyBorder="1" applyAlignment="1" applyProtection="1">
      <alignment horizontal="left"/>
      <protection hidden="1"/>
    </xf>
    <xf numFmtId="168" fontId="6" fillId="0" borderId="4" xfId="0" applyNumberFormat="1" applyFont="1" applyFill="1" applyBorder="1" applyAlignment="1" applyProtection="1">
      <alignment horizontal="right"/>
    </xf>
    <xf numFmtId="168" fontId="6" fillId="0" borderId="1" xfId="2" applyNumberFormat="1" applyFont="1" applyFill="1" applyAlignment="1" applyProtection="1">
      <alignment horizontal="right"/>
    </xf>
    <xf numFmtId="0" fontId="4" fillId="8" borderId="5" xfId="0" applyFont="1" applyFill="1" applyBorder="1" applyAlignment="1">
      <alignment horizontal="left"/>
    </xf>
    <xf numFmtId="164" fontId="4" fillId="0" borderId="5" xfId="0" applyNumberFormat="1" applyFont="1" applyBorder="1" applyAlignment="1">
      <alignment horizontal="right"/>
    </xf>
    <xf numFmtId="0" fontId="8" fillId="8" borderId="5" xfId="4" applyFont="1" applyFill="1" applyBorder="1" applyAlignment="1" applyProtection="1">
      <alignment horizontal="left"/>
      <protection hidden="1"/>
    </xf>
    <xf numFmtId="11" fontId="4" fillId="0" borderId="5" xfId="0" applyNumberFormat="1" applyFont="1" applyBorder="1" applyAlignment="1">
      <alignment horizontal="right" vertical="center"/>
    </xf>
    <xf numFmtId="165" fontId="6" fillId="0" borderId="5" xfId="1" applyNumberFormat="1" applyFont="1" applyBorder="1"/>
    <xf numFmtId="0" fontId="4" fillId="9" borderId="5" xfId="0" applyFont="1" applyFill="1" applyBorder="1" applyAlignment="1">
      <alignment horizontal="center" vertical="center"/>
    </xf>
    <xf numFmtId="0" fontId="9" fillId="9" borderId="5" xfId="4" applyFont="1" applyFill="1" applyBorder="1" applyAlignment="1" applyProtection="1">
      <alignment horizontal="left" vertical="center"/>
      <protection hidden="1"/>
    </xf>
    <xf numFmtId="0" fontId="4" fillId="9" borderId="5" xfId="0" applyFont="1" applyFill="1" applyBorder="1" applyAlignment="1">
      <alignment horizontal="left"/>
    </xf>
    <xf numFmtId="169" fontId="6" fillId="0" borderId="4" xfId="0" applyNumberFormat="1" applyFont="1" applyFill="1" applyBorder="1" applyAlignment="1" applyProtection="1">
      <alignment horizontal="right"/>
    </xf>
    <xf numFmtId="169" fontId="6" fillId="0" borderId="5" xfId="0" applyNumberFormat="1" applyFont="1" applyFill="1" applyBorder="1" applyAlignment="1" applyProtection="1">
      <alignment horizontal="right"/>
    </xf>
    <xf numFmtId="0" fontId="9" fillId="8" borderId="5" xfId="4" applyFont="1" applyFill="1" applyBorder="1" applyAlignment="1" applyProtection="1">
      <alignment horizontal="left" vertical="center"/>
      <protection hidden="1"/>
    </xf>
    <xf numFmtId="164" fontId="4" fillId="0" borderId="5" xfId="0" applyNumberFormat="1" applyFont="1" applyFill="1" applyBorder="1"/>
    <xf numFmtId="169" fontId="6" fillId="0" borderId="1" xfId="2" applyNumberFormat="1" applyFont="1" applyFill="1" applyAlignment="1" applyProtection="1">
      <alignment horizontal="right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/>
    <xf numFmtId="0" fontId="4" fillId="10" borderId="5" xfId="4" applyFont="1" applyFill="1" applyBorder="1" applyProtection="1">
      <protection hidden="1"/>
    </xf>
    <xf numFmtId="0" fontId="4" fillId="10" borderId="5" xfId="4" applyFont="1" applyFill="1" applyBorder="1" applyAlignment="1" applyProtection="1">
      <alignment horizontal="left"/>
      <protection hidden="1"/>
    </xf>
    <xf numFmtId="0" fontId="4" fillId="11" borderId="5" xfId="0" applyFont="1" applyFill="1" applyBorder="1" applyAlignment="1">
      <alignment horizontal="center" vertical="center"/>
    </xf>
    <xf numFmtId="0" fontId="4" fillId="11" borderId="7" xfId="4" applyFont="1" applyFill="1" applyBorder="1" applyProtection="1">
      <protection hidden="1"/>
    </xf>
    <xf numFmtId="0" fontId="6" fillId="11" borderId="7" xfId="4" applyFont="1" applyFill="1" applyBorder="1" applyProtection="1">
      <protection hidden="1"/>
    </xf>
    <xf numFmtId="0" fontId="4" fillId="11" borderId="5" xfId="4" applyFont="1" applyFill="1" applyBorder="1" applyAlignment="1" applyProtection="1">
      <alignment wrapText="1"/>
      <protection hidden="1"/>
    </xf>
    <xf numFmtId="0" fontId="6" fillId="11" borderId="5" xfId="4" applyFont="1" applyFill="1" applyBorder="1" applyAlignment="1" applyProtection="1">
      <alignment wrapText="1"/>
      <protection hidden="1"/>
    </xf>
    <xf numFmtId="0" fontId="4" fillId="9" borderId="5" xfId="4" applyFont="1" applyFill="1" applyBorder="1" applyAlignment="1" applyProtection="1">
      <alignment horizontal="left"/>
      <protection hidden="1"/>
    </xf>
    <xf numFmtId="0" fontId="13" fillId="12" borderId="0" xfId="6" applyFont="1" applyFill="1" applyBorder="1" applyAlignment="1">
      <alignment horizontal="center" vertical="top"/>
    </xf>
    <xf numFmtId="0" fontId="13" fillId="12" borderId="0" xfId="6" applyFont="1" applyFill="1" applyBorder="1" applyAlignment="1">
      <alignment horizontal="left" vertical="top"/>
    </xf>
    <xf numFmtId="0" fontId="13" fillId="12" borderId="0" xfId="6" applyFont="1" applyFill="1" applyBorder="1" applyAlignment="1">
      <alignment vertical="top"/>
    </xf>
    <xf numFmtId="0" fontId="14" fillId="13" borderId="0" xfId="0" applyFont="1" applyFill="1" applyAlignme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Alignment="1">
      <alignment wrapText="1"/>
    </xf>
    <xf numFmtId="0" fontId="0" fillId="0" borderId="2" xfId="0" applyBorder="1"/>
    <xf numFmtId="0" fontId="15" fillId="14" borderId="9" xfId="0" applyFont="1" applyFill="1" applyBorder="1" applyAlignment="1">
      <alignment horizontal="center"/>
    </xf>
    <xf numFmtId="0" fontId="15" fillId="14" borderId="0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vertical="center" wrapText="1"/>
    </xf>
    <xf numFmtId="0" fontId="15" fillId="14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14" borderId="1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 shrinkToFit="1"/>
    </xf>
    <xf numFmtId="0" fontId="17" fillId="0" borderId="12" xfId="0" applyFont="1" applyBorder="1" applyAlignment="1">
      <alignment horizontal="center" wrapText="1" shrinkToFit="1"/>
    </xf>
    <xf numFmtId="1" fontId="0" fillId="0" borderId="5" xfId="0" applyNumberFormat="1" applyBorder="1" applyAlignment="1">
      <alignment horizontal="center" wrapText="1" shrinkToFi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8" fillId="14" borderId="8" xfId="0" applyFont="1" applyFill="1" applyBorder="1" applyAlignment="1">
      <alignment wrapText="1"/>
    </xf>
    <xf numFmtId="0" fontId="18" fillId="14" borderId="5" xfId="0" applyFont="1" applyFill="1" applyBorder="1" applyAlignment="1">
      <alignment wrapText="1"/>
    </xf>
    <xf numFmtId="0" fontId="18" fillId="14" borderId="5" xfId="0" applyFont="1" applyFill="1" applyBorder="1" applyAlignment="1"/>
    <xf numFmtId="0" fontId="14" fillId="6" borderId="10" xfId="0" applyFont="1" applyFill="1" applyBorder="1" applyAlignment="1">
      <alignment wrapText="1"/>
    </xf>
    <xf numFmtId="0" fontId="14" fillId="14" borderId="10" xfId="0" applyFont="1" applyFill="1" applyBorder="1" applyAlignment="1">
      <alignment wrapText="1"/>
    </xf>
    <xf numFmtId="0" fontId="14" fillId="14" borderId="11" xfId="0" applyFont="1" applyFill="1" applyBorder="1" applyAlignment="1">
      <alignment wrapText="1"/>
    </xf>
    <xf numFmtId="0" fontId="12" fillId="0" borderId="5" xfId="0" applyFont="1" applyBorder="1"/>
    <xf numFmtId="0" fontId="0" fillId="0" borderId="5" xfId="0" applyBorder="1"/>
    <xf numFmtId="0" fontId="18" fillId="14" borderId="10" xfId="0" applyFont="1" applyFill="1" applyBorder="1" applyAlignment="1">
      <alignment wrapText="1"/>
    </xf>
    <xf numFmtId="0" fontId="14" fillId="6" borderId="5" xfId="0" applyFont="1" applyFill="1" applyBorder="1" applyAlignment="1">
      <alignment wrapText="1"/>
    </xf>
    <xf numFmtId="1" fontId="12" fillId="0" borderId="5" xfId="0" applyNumberFormat="1" applyFont="1" applyBorder="1"/>
    <xf numFmtId="1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0" fontId="18" fillId="14" borderId="15" xfId="0" applyFont="1" applyFill="1" applyBorder="1" applyAlignment="1">
      <alignment wrapText="1"/>
    </xf>
    <xf numFmtId="0" fontId="18" fillId="14" borderId="13" xfId="0" applyFont="1" applyFill="1" applyBorder="1" applyAlignment="1">
      <alignment wrapText="1"/>
    </xf>
    <xf numFmtId="0" fontId="18" fillId="14" borderId="15" xfId="0" applyFont="1" applyFill="1" applyBorder="1" applyAlignment="1"/>
    <xf numFmtId="171" fontId="0" fillId="0" borderId="5" xfId="5" applyNumberFormat="1" applyFont="1" applyFill="1" applyBorder="1"/>
    <xf numFmtId="1" fontId="0" fillId="0" borderId="5" xfId="0" applyNumberFormat="1" applyFill="1" applyBorder="1"/>
    <xf numFmtId="0" fontId="0" fillId="0" borderId="5" xfId="0" applyFill="1" applyBorder="1"/>
    <xf numFmtId="172" fontId="0" fillId="0" borderId="5" xfId="1" applyNumberFormat="1" applyFont="1" applyBorder="1"/>
    <xf numFmtId="170" fontId="0" fillId="0" borderId="0" xfId="0" applyNumberFormat="1"/>
    <xf numFmtId="173" fontId="0" fillId="0" borderId="0" xfId="0" applyNumberFormat="1"/>
    <xf numFmtId="0" fontId="0" fillId="16" borderId="0" xfId="0" applyFill="1"/>
    <xf numFmtId="0" fontId="0" fillId="17" borderId="0" xfId="0" applyFill="1"/>
    <xf numFmtId="0" fontId="5" fillId="0" borderId="5" xfId="0" applyFont="1" applyBorder="1" applyAlignment="1">
      <alignment horizontal="center" vertical="center"/>
    </xf>
    <xf numFmtId="0" fontId="18" fillId="14" borderId="18" xfId="0" applyFont="1" applyFill="1" applyBorder="1" applyAlignment="1">
      <alignment wrapText="1"/>
    </xf>
    <xf numFmtId="0" fontId="18" fillId="14" borderId="11" xfId="0" applyFont="1" applyFill="1" applyBorder="1" applyAlignment="1">
      <alignment wrapText="1"/>
    </xf>
    <xf numFmtId="0" fontId="18" fillId="14" borderId="14" xfId="0" applyFont="1" applyFill="1" applyBorder="1" applyAlignment="1">
      <alignment wrapText="1"/>
    </xf>
    <xf numFmtId="0" fontId="18" fillId="14" borderId="4" xfId="0" applyFont="1" applyFill="1" applyBorder="1" applyAlignment="1">
      <alignment wrapText="1"/>
    </xf>
    <xf numFmtId="0" fontId="18" fillId="15" borderId="21" xfId="0" applyNumberFormat="1" applyFont="1" applyFill="1" applyBorder="1" applyAlignment="1"/>
    <xf numFmtId="0" fontId="18" fillId="14" borderId="21" xfId="0" applyFont="1" applyFill="1" applyBorder="1" applyAlignment="1"/>
    <xf numFmtId="1" fontId="18" fillId="14" borderId="21" xfId="0" applyNumberFormat="1" applyFont="1" applyFill="1" applyBorder="1" applyAlignment="1"/>
    <xf numFmtId="0" fontId="18" fillId="14" borderId="21" xfId="0" applyNumberFormat="1" applyFont="1" applyFill="1" applyBorder="1" applyAlignment="1"/>
    <xf numFmtId="1" fontId="18" fillId="15" borderId="21" xfId="0" applyNumberFormat="1" applyFont="1" applyFill="1" applyBorder="1" applyAlignment="1"/>
    <xf numFmtId="0" fontId="18" fillId="14" borderId="22" xfId="0" applyFont="1" applyFill="1" applyBorder="1" applyAlignment="1"/>
    <xf numFmtId="0" fontId="18" fillId="14" borderId="23" xfId="0" applyFont="1" applyFill="1" applyBorder="1" applyAlignment="1"/>
    <xf numFmtId="0" fontId="18" fillId="14" borderId="24" xfId="0" applyFont="1" applyFill="1" applyBorder="1" applyAlignment="1"/>
    <xf numFmtId="0" fontId="4" fillId="12" borderId="5" xfId="0" applyFont="1" applyFill="1" applyBorder="1" applyAlignment="1">
      <alignment horizontal="center" vertical="center"/>
    </xf>
    <xf numFmtId="0" fontId="9" fillId="12" borderId="5" xfId="4" applyFont="1" applyFill="1" applyBorder="1" applyAlignment="1" applyProtection="1">
      <alignment horizontal="left" vertical="center"/>
      <protection hidden="1"/>
    </xf>
    <xf numFmtId="0" fontId="4" fillId="12" borderId="5" xfId="0" applyFont="1" applyFill="1" applyBorder="1" applyAlignment="1">
      <alignment horizontal="left"/>
    </xf>
    <xf numFmtId="0" fontId="4" fillId="20" borderId="5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22" borderId="31" xfId="0" applyFont="1" applyFill="1" applyBorder="1" applyAlignment="1">
      <alignment horizontal="left" vertical="center"/>
    </xf>
    <xf numFmtId="0" fontId="0" fillId="23" borderId="0" xfId="0" applyFill="1"/>
    <xf numFmtId="0" fontId="21" fillId="24" borderId="31" xfId="0" applyFont="1" applyFill="1" applyBorder="1" applyAlignment="1">
      <alignment horizontal="left" vertical="center"/>
    </xf>
    <xf numFmtId="174" fontId="20" fillId="0" borderId="0" xfId="0" applyNumberFormat="1" applyFont="1" applyAlignment="1">
      <alignment horizontal="right" vertical="center" shrinkToFit="1"/>
    </xf>
    <xf numFmtId="3" fontId="20" fillId="0" borderId="0" xfId="0" applyNumberFormat="1" applyFont="1" applyAlignment="1">
      <alignment horizontal="right" vertical="center" shrinkToFit="1"/>
    </xf>
    <xf numFmtId="175" fontId="20" fillId="0" borderId="0" xfId="0" applyNumberFormat="1" applyFont="1" applyAlignment="1">
      <alignment horizontal="right" vertical="center" shrinkToFit="1"/>
    </xf>
    <xf numFmtId="174" fontId="20" fillId="25" borderId="0" xfId="0" applyNumberFormat="1" applyFont="1" applyFill="1" applyAlignment="1">
      <alignment horizontal="right" vertical="center" shrinkToFit="1"/>
    </xf>
    <xf numFmtId="3" fontId="20" fillId="25" borderId="0" xfId="0" applyNumberFormat="1" applyFont="1" applyFill="1" applyAlignment="1">
      <alignment horizontal="right" vertical="center" shrinkToFit="1"/>
    </xf>
    <xf numFmtId="175" fontId="20" fillId="25" borderId="0" xfId="0" applyNumberFormat="1" applyFont="1" applyFill="1" applyAlignment="1">
      <alignment horizontal="right" vertical="center" shrinkToFit="1"/>
    </xf>
    <xf numFmtId="2" fontId="0" fillId="0" borderId="0" xfId="0" applyNumberFormat="1"/>
    <xf numFmtId="49" fontId="0" fillId="0" borderId="0" xfId="0" applyNumberFormat="1"/>
    <xf numFmtId="0" fontId="4" fillId="10" borderId="12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19" fillId="11" borderId="12" xfId="6" applyFont="1" applyFill="1" applyBorder="1" applyAlignment="1">
      <alignment horizontal="center" vertical="center" wrapText="1"/>
    </xf>
    <xf numFmtId="0" fontId="19" fillId="11" borderId="7" xfId="6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16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0" fontId="4" fillId="20" borderId="16" xfId="0" applyFont="1" applyFill="1" applyBorder="1" applyAlignment="1">
      <alignment horizontal="center" vertical="center" wrapText="1"/>
    </xf>
    <xf numFmtId="0" fontId="4" fillId="20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14" borderId="8" xfId="0" applyFont="1" applyFill="1" applyBorder="1" applyAlignment="1">
      <alignment horizontal="center"/>
    </xf>
    <xf numFmtId="0" fontId="15" fillId="14" borderId="17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18" fillId="14" borderId="25" xfId="0" applyFont="1" applyFill="1" applyBorder="1" applyAlignment="1">
      <alignment horizontal="center" vertical="center" wrapText="1"/>
    </xf>
    <xf numFmtId="0" fontId="18" fillId="14" borderId="26" xfId="0" applyFont="1" applyFill="1" applyBorder="1" applyAlignment="1">
      <alignment horizontal="center" vertical="center" wrapText="1"/>
    </xf>
    <xf numFmtId="0" fontId="18" fillId="14" borderId="27" xfId="0" applyFont="1" applyFill="1" applyBorder="1" applyAlignment="1">
      <alignment horizontal="center" vertical="center" wrapText="1"/>
    </xf>
    <xf numFmtId="0" fontId="18" fillId="14" borderId="28" xfId="0" applyFont="1" applyFill="1" applyBorder="1" applyAlignment="1">
      <alignment horizontal="center" vertical="center" wrapText="1"/>
    </xf>
    <xf numFmtId="0" fontId="18" fillId="14" borderId="29" xfId="0" applyFont="1" applyFill="1" applyBorder="1" applyAlignment="1">
      <alignment horizontal="center" vertical="center" wrapText="1"/>
    </xf>
    <xf numFmtId="0" fontId="18" fillId="14" borderId="12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30" xfId="0" applyFont="1" applyFill="1" applyBorder="1" applyAlignment="1">
      <alignment horizontal="left" vertical="center"/>
    </xf>
    <xf numFmtId="0" fontId="18" fillId="14" borderId="16" xfId="0" applyFont="1" applyFill="1" applyBorder="1" applyAlignment="1">
      <alignment horizontal="left" vertical="center"/>
    </xf>
    <xf numFmtId="0" fontId="18" fillId="14" borderId="22" xfId="0" applyFont="1" applyFill="1" applyBorder="1" applyAlignment="1">
      <alignment horizontal="left" vertical="center"/>
    </xf>
    <xf numFmtId="0" fontId="18" fillId="14" borderId="16" xfId="0" applyFont="1" applyFill="1" applyBorder="1" applyAlignment="1">
      <alignment horizontal="center" vertical="center" wrapText="1"/>
    </xf>
    <xf numFmtId="0" fontId="18" fillId="14" borderId="12" xfId="0" applyFont="1" applyFill="1" applyBorder="1" applyAlignment="1">
      <alignment horizontal="center" wrapText="1"/>
    </xf>
    <xf numFmtId="0" fontId="18" fillId="14" borderId="7" xfId="0" applyFont="1" applyFill="1" applyBorder="1" applyAlignment="1">
      <alignment horizontal="center" wrapText="1"/>
    </xf>
    <xf numFmtId="0" fontId="18" fillId="14" borderId="30" xfId="0" applyNumberFormat="1" applyFont="1" applyFill="1" applyBorder="1" applyAlignment="1">
      <alignment horizontal="right" vertical="center"/>
    </xf>
    <xf numFmtId="0" fontId="18" fillId="14" borderId="16" xfId="0" applyNumberFormat="1" applyFont="1" applyFill="1" applyBorder="1" applyAlignment="1">
      <alignment horizontal="right" vertical="center"/>
    </xf>
    <xf numFmtId="0" fontId="18" fillId="14" borderId="22" xfId="0" applyNumberFormat="1" applyFont="1" applyFill="1" applyBorder="1" applyAlignment="1">
      <alignment horizontal="right" vertical="center"/>
    </xf>
    <xf numFmtId="0" fontId="18" fillId="14" borderId="28" xfId="0" applyFont="1" applyFill="1" applyBorder="1" applyAlignment="1">
      <alignment horizontal="left" vertical="center"/>
    </xf>
    <xf numFmtId="0" fontId="18" fillId="14" borderId="26" xfId="0" applyFont="1" applyFill="1" applyBorder="1" applyAlignment="1">
      <alignment horizontal="left" vertical="center"/>
    </xf>
    <xf numFmtId="0" fontId="18" fillId="14" borderId="27" xfId="0" applyFont="1" applyFill="1" applyBorder="1" applyAlignment="1">
      <alignment horizontal="left" vertical="center"/>
    </xf>
    <xf numFmtId="0" fontId="18" fillId="14" borderId="16" xfId="0" applyFont="1" applyFill="1" applyBorder="1" applyAlignment="1">
      <alignment horizontal="center" wrapText="1"/>
    </xf>
    <xf numFmtId="46" fontId="18" fillId="14" borderId="12" xfId="0" applyNumberFormat="1" applyFont="1" applyFill="1" applyBorder="1" applyAlignment="1">
      <alignment horizontal="center" vertical="center" wrapText="1"/>
    </xf>
    <xf numFmtId="0" fontId="4" fillId="10" borderId="12" xfId="4" applyFont="1" applyFill="1" applyBorder="1" applyAlignment="1" applyProtection="1">
      <alignment horizontal="left" vertical="center"/>
      <protection hidden="1"/>
    </xf>
    <xf numFmtId="0" fontId="4" fillId="10" borderId="16" xfId="4" applyFont="1" applyFill="1" applyBorder="1" applyAlignment="1" applyProtection="1">
      <alignment horizontal="left" vertical="center"/>
      <protection hidden="1"/>
    </xf>
    <xf numFmtId="0" fontId="4" fillId="10" borderId="7" xfId="4" applyFont="1" applyFill="1" applyBorder="1" applyAlignment="1" applyProtection="1">
      <alignment horizontal="left" vertical="center"/>
      <protection hidden="1"/>
    </xf>
    <xf numFmtId="0" fontId="22" fillId="21" borderId="31" xfId="0" applyFont="1" applyFill="1" applyBorder="1" applyAlignment="1">
      <alignment horizontal="right" vertical="center"/>
    </xf>
    <xf numFmtId="0" fontId="22" fillId="21" borderId="31" xfId="0" applyFont="1" applyFill="1" applyBorder="1" applyAlignment="1">
      <alignment horizontal="left" vertical="center"/>
    </xf>
  </cellXfs>
  <cellStyles count="7">
    <cellStyle name="Avertissement" xfId="3" builtinId="11"/>
    <cellStyle name="Entrée" xfId="2" builtinId="20"/>
    <cellStyle name="Milliers" xfId="5" builtinId="3"/>
    <cellStyle name="Normal" xfId="0" builtinId="0"/>
    <cellStyle name="Normal 3" xfId="6"/>
    <cellStyle name="Normal 5 2" xfId="4"/>
    <cellStyle name="Pourcentage" xfId="1" builtinId="5"/>
  </cellStyles>
  <dxfs count="0"/>
  <tableStyles count="0" defaultTableStyle="TableStyleMedium2" defaultPivotStyle="PivotStyleLight16"/>
  <colors>
    <mruColors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Production Acier - plusieurs scénariis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 Acier HF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 tonnes'!$G$3:$I$3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tonnes'!$G$12:$I$12</c:f>
              <c:numCache>
                <c:formatCode>0.0000000</c:formatCode>
                <c:ptCount val="3"/>
                <c:pt idx="0">
                  <c:v>9.5143193888345898</c:v>
                </c:pt>
                <c:pt idx="1">
                  <c:v>9.5876701402761864</c:v>
                </c:pt>
                <c:pt idx="2">
                  <c:v>9.1240748036354677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07C-48B9-A443-6A4330775DA6}"/>
            </c:ext>
          </c:extLst>
        </c:ser>
        <c:ser>
          <c:idx val="1"/>
          <c:order val="1"/>
          <c:tx>
            <c:v>S0 Acier 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'PROD tonnes'!$G$3:$I$3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tonnes'!$G$13:$I$13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07C-48B9-A443-6A4330775DA6}"/>
            </c:ext>
          </c:extLst>
        </c:ser>
        <c:ser>
          <c:idx val="2"/>
          <c:order val="2"/>
          <c:tx>
            <c:v>S0 Acier électrique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'PROD tonnes'!$G$3:$I$3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tonnes'!$G$14:$I$14</c:f>
              <c:numCache>
                <c:formatCode>0.00000000</c:formatCode>
                <c:ptCount val="3"/>
                <c:pt idx="0">
                  <c:v>2.7103364901779226</c:v>
                </c:pt>
                <c:pt idx="1">
                  <c:v>2.7312318595773815</c:v>
                </c:pt>
                <c:pt idx="2">
                  <c:v>2.5991678299581733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07C-48B9-A443-6A4330775DA6}"/>
            </c:ext>
          </c:extLst>
        </c:ser>
        <c:ser>
          <c:idx val="3"/>
          <c:order val="3"/>
          <c:tx>
            <c:v>S1 Acier électrique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'PROD tonnes'!$J$3:$L$3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tonnes'!$J$14:$L$14</c:f>
              <c:numCache>
                <c:formatCode>0.00000000</c:formatCode>
                <c:ptCount val="3"/>
                <c:pt idx="0">
                  <c:v>2.7103368923507785</c:v>
                </c:pt>
                <c:pt idx="1">
                  <c:v>2.2227847785147907</c:v>
                </c:pt>
                <c:pt idx="2">
                  <c:v>2.0941691145389054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07C-48B9-A443-6A4330775DA6}"/>
            </c:ext>
          </c:extLst>
        </c:ser>
        <c:ser>
          <c:idx val="4"/>
          <c:order val="4"/>
          <c:tx>
            <c:v>S1 Acier H2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'PROD tonnes'!$J$3:$L$3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tonnes'!$J$13:$L$13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07C-48B9-A443-6A4330775DA6}"/>
            </c:ext>
          </c:extLst>
        </c:ser>
        <c:ser>
          <c:idx val="5"/>
          <c:order val="5"/>
          <c:tx>
            <c:v>S1 Acier HF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'PROD tonnes'!$J$3:$L$3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tonnes'!$J$12:$L$12</c:f>
              <c:numCache>
                <c:formatCode>0.0000000</c:formatCode>
                <c:ptCount val="3"/>
                <c:pt idx="0">
                  <c:v>9.5143208006153817</c:v>
                </c:pt>
                <c:pt idx="1">
                  <c:v>6.254882216340512</c:v>
                </c:pt>
                <c:pt idx="2">
                  <c:v>3.715136554157962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07C-48B9-A443-6A4330775DA6}"/>
            </c:ext>
          </c:extLst>
        </c:ser>
        <c:ser>
          <c:idx val="6"/>
          <c:order val="6"/>
          <c:tx>
            <c:v>S2 Acier électrique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tonnes'!$M$3:$O$3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tonnes'!$M$14:$O$14</c:f>
              <c:numCache>
                <c:formatCode>0.00000000</c:formatCode>
                <c:ptCount val="3"/>
                <c:pt idx="0">
                  <c:v>2.7103364901779226</c:v>
                </c:pt>
                <c:pt idx="1">
                  <c:v>5.5376600405003034</c:v>
                </c:pt>
                <c:pt idx="2">
                  <c:v>4.8318327770502005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07C-48B9-A443-6A4330775DA6}"/>
            </c:ext>
          </c:extLst>
        </c:ser>
        <c:ser>
          <c:idx val="7"/>
          <c:order val="7"/>
          <c:tx>
            <c:v>S2 Acier H2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tonnes'!$M$3:$O$3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tonnes'!$M$13:$O$13</c:f>
              <c:numCache>
                <c:formatCode>0.00</c:formatCode>
                <c:ptCount val="3"/>
                <c:pt idx="0">
                  <c:v>0</c:v>
                </c:pt>
                <c:pt idx="1">
                  <c:v>3.2666470449973306</c:v>
                </c:pt>
                <c:pt idx="2">
                  <c:v>2.0576942891615038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07C-48B9-A443-6A4330775DA6}"/>
            </c:ext>
          </c:extLst>
        </c:ser>
        <c:ser>
          <c:idx val="8"/>
          <c:order val="8"/>
          <c:tx>
            <c:v>S2 Acier HF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tonnes'!$M$3:$O$3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tonnes'!$M$12:$O$12</c:f>
              <c:numCache>
                <c:formatCode>0.0000000</c:formatCode>
                <c:ptCount val="3"/>
                <c:pt idx="0">
                  <c:v>9.5143193888345898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07C-48B9-A443-6A4330775DA6}"/>
            </c:ext>
          </c:extLst>
        </c:ser>
        <c:ser>
          <c:idx val="9"/>
          <c:order val="9"/>
          <c:tx>
            <c:v>S3 Acier H2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tonnes'!$P$3:$R$3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tonnes'!$P$13:$R$13</c:f>
              <c:numCache>
                <c:formatCode>0.00</c:formatCode>
                <c:ptCount val="3"/>
                <c:pt idx="0">
                  <c:v>0</c:v>
                </c:pt>
                <c:pt idx="1">
                  <c:v>3.5691082809549939</c:v>
                </c:pt>
                <c:pt idx="2">
                  <c:v>3.0733633778634042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07C-48B9-A443-6A4330775DA6}"/>
            </c:ext>
          </c:extLst>
        </c:ser>
        <c:ser>
          <c:idx val="10"/>
          <c:order val="10"/>
          <c:tx>
            <c:v>S3 Acier HF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tonnes'!$P$3:$R$3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tonnes'!$P$12:$R$12</c:f>
              <c:numCache>
                <c:formatCode>0.0000000</c:formatCode>
                <c:ptCount val="3"/>
                <c:pt idx="0">
                  <c:v>9.5143193888345898</c:v>
                </c:pt>
                <c:pt idx="1">
                  <c:v>7.5834033348211065</c:v>
                </c:pt>
                <c:pt idx="2">
                  <c:v>6.4174900693165737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07C-48B9-A443-6A4330775DA6}"/>
            </c:ext>
          </c:extLst>
        </c:ser>
        <c:ser>
          <c:idx val="11"/>
          <c:order val="11"/>
          <c:tx>
            <c:v>S3 Acier électrique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tonnes'!$P$3:$R$3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tonnes'!$P$14:$R$14</c:f>
              <c:numCache>
                <c:formatCode>0.00000000</c:formatCode>
                <c:ptCount val="3"/>
                <c:pt idx="0">
                  <c:v>2.7103364901779226</c:v>
                </c:pt>
                <c:pt idx="1">
                  <c:v>2.8792348622502368</c:v>
                </c:pt>
                <c:pt idx="2">
                  <c:v>2.47931255802072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07C-48B9-A443-6A4330775DA6}"/>
            </c:ext>
          </c:extLst>
        </c:ser>
        <c:ser>
          <c:idx val="12"/>
          <c:order val="12"/>
          <c:tx>
            <c:v>S4 Acier H2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tonnes'!$S$3:$U$3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tonnes'!$S$13:$U$13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D07C-48B9-A443-6A4330775DA6}"/>
            </c:ext>
          </c:extLst>
        </c:ser>
        <c:ser>
          <c:idx val="13"/>
          <c:order val="13"/>
          <c:tx>
            <c:v>S4 Acier HF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tonnes'!$S$3:$U$3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tonnes'!$S$12:$U$12</c:f>
              <c:numCache>
                <c:formatCode>0.00</c:formatCode>
                <c:ptCount val="3"/>
                <c:pt idx="0" formatCode="0.0000000">
                  <c:v>9.5143193888345898</c:v>
                </c:pt>
                <c:pt idx="1">
                  <c:v>9.6560202371737311</c:v>
                </c:pt>
                <c:pt idx="2">
                  <c:v>9.7804430101507975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07C-48B9-A443-6A4330775DA6}"/>
            </c:ext>
          </c:extLst>
        </c:ser>
        <c:ser>
          <c:idx val="14"/>
          <c:order val="14"/>
          <c:tx>
            <c:v>S4 Acier électrique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tonnes'!$S$3:$U$3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tonnes'!$S$14:$U$14</c:f>
              <c:numCache>
                <c:formatCode>0.00</c:formatCode>
                <c:ptCount val="3"/>
                <c:pt idx="0" formatCode="0.00000000">
                  <c:v>2.7103364901779226</c:v>
                </c:pt>
                <c:pt idx="1">
                  <c:v>2.6482229811885025</c:v>
                </c:pt>
                <c:pt idx="2">
                  <c:v>2.1746816544681349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D07C-48B9-A443-6A4330775DA6}"/>
            </c:ext>
          </c:extLst>
        </c:ser>
        <c:ser>
          <c:idx val="15"/>
          <c:order val="15"/>
          <c:tx>
            <c:v>S0 Acier total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tonnes'!$AR$11:$AT$11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tonnes'!$AR$12:$AT$12</c:f>
              <c:numCache>
                <c:formatCode>0.000</c:formatCode>
                <c:ptCount val="3"/>
                <c:pt idx="0">
                  <c:v>12.224655879012513</c:v>
                </c:pt>
                <c:pt idx="1">
                  <c:v>12.318901999853567</c:v>
                </c:pt>
                <c:pt idx="2">
                  <c:v>11.723242633593641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7C-48B9-A443-6A4330775DA6}"/>
            </c:ext>
          </c:extLst>
        </c:ser>
        <c:ser>
          <c:idx val="16"/>
          <c:order val="16"/>
          <c:tx>
            <c:v>S1 Acier total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tonnes'!$AU$11:$AW$11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tonnes'!$AU$12:$AW$12</c:f>
              <c:numCache>
                <c:formatCode>0.000</c:formatCode>
                <c:ptCount val="3"/>
                <c:pt idx="0">
                  <c:v>12.22465769296616</c:v>
                </c:pt>
                <c:pt idx="1">
                  <c:v>8.4776669948553032</c:v>
                </c:pt>
                <c:pt idx="2">
                  <c:v>5.8093056686968669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7C-48B9-A443-6A4330775DA6}"/>
            </c:ext>
          </c:extLst>
        </c:ser>
        <c:ser>
          <c:idx val="17"/>
          <c:order val="17"/>
          <c:tx>
            <c:v>S2 Acier total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tonnes'!$AX$11:$AZ$11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tonnes'!$AX$12:$AZ$12</c:f>
              <c:numCache>
                <c:formatCode>0.000</c:formatCode>
                <c:ptCount val="3"/>
                <c:pt idx="0">
                  <c:v>12.224655879012513</c:v>
                </c:pt>
                <c:pt idx="1">
                  <c:v>8.8043070854976335</c:v>
                </c:pt>
                <c:pt idx="2">
                  <c:v>6.8895270662117039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7C-48B9-A443-6A4330775DA6}"/>
            </c:ext>
          </c:extLst>
        </c:ser>
        <c:ser>
          <c:idx val="18"/>
          <c:order val="18"/>
          <c:tx>
            <c:v>S3 Acier total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tonnes'!$BA$11:$BC$11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tonnes'!$BA$12:$BC$12</c:f>
              <c:numCache>
                <c:formatCode>0.000</c:formatCode>
                <c:ptCount val="3"/>
                <c:pt idx="0">
                  <c:v>12.224655879012513</c:v>
                </c:pt>
                <c:pt idx="1">
                  <c:v>14.031746478026339</c:v>
                </c:pt>
                <c:pt idx="2">
                  <c:v>11.970166005200698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7C-48B9-A443-6A4330775DA6}"/>
            </c:ext>
          </c:extLst>
        </c:ser>
        <c:ser>
          <c:idx val="19"/>
          <c:order val="19"/>
          <c:tx>
            <c:v>S4 Acier total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 tonnes'!$BD$11:$BF$11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'PROD tonnes'!$BD$12:$BF$12</c:f>
              <c:numCache>
                <c:formatCode>0.000</c:formatCode>
                <c:ptCount val="3"/>
                <c:pt idx="0">
                  <c:v>12.224655879012513</c:v>
                </c:pt>
                <c:pt idx="1">
                  <c:v>12.304243218362235</c:v>
                </c:pt>
                <c:pt idx="2">
                  <c:v>11.955124664618932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7C-48B9-A443-6A433077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50080"/>
        <c:axId val="861845160"/>
        <c:extLst/>
      </c:scatterChart>
      <c:valAx>
        <c:axId val="8618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845160"/>
        <c:crosses val="autoZero"/>
        <c:crossBetween val="midCat"/>
      </c:valAx>
      <c:valAx>
        <c:axId val="8618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 [Mt]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8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86187854871402"/>
          <c:y val="0.86742413697967902"/>
          <c:w val="0.58427624290257196"/>
          <c:h val="0.11157381159947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3121</xdr:colOff>
      <xdr:row>13</xdr:row>
      <xdr:rowOff>62441</xdr:rowOff>
    </xdr:from>
    <xdr:to>
      <xdr:col>56</xdr:col>
      <xdr:colOff>396688</xdr:colOff>
      <xdr:row>35</xdr:row>
      <xdr:rowOff>71158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ocuments/documents/Documents/documents/fiscalit&#233;%20verte/taxe%20carbone%20fran&#231;aise/composante%20carbone%202018/Composante%20carbone%20et%20industrie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ère première et process"/>
      <sheetName val="Consommati par usage et sect "/>
      <sheetName val="Emissions par usage et secteur"/>
      <sheetName val="Assiette TIC"/>
      <sheetName val="Assiette composante carbone"/>
      <sheetName val="comptes des secteurs"/>
      <sheetName val="facteur d'émission"/>
      <sheetName val="Emissions ETS"/>
      <sheetName val="Feuil1"/>
    </sheetNames>
    <sheetDataSet>
      <sheetData sheetId="0" refreshError="1"/>
      <sheetData sheetId="1">
        <row r="6">
          <cell r="C6">
            <v>1051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1226</v>
          </cell>
          <cell r="R6">
            <v>0</v>
          </cell>
          <cell r="S6">
            <v>0</v>
          </cell>
          <cell r="T6">
            <v>1226</v>
          </cell>
          <cell r="U6">
            <v>69</v>
          </cell>
          <cell r="V6">
            <v>0</v>
          </cell>
          <cell r="W6">
            <v>0</v>
          </cell>
          <cell r="X6">
            <v>69</v>
          </cell>
          <cell r="Y6">
            <v>31</v>
          </cell>
          <cell r="Z6">
            <v>0</v>
          </cell>
          <cell r="AA6">
            <v>0</v>
          </cell>
          <cell r="AB6">
            <v>31</v>
          </cell>
          <cell r="AC6">
            <v>11</v>
          </cell>
          <cell r="AD6">
            <v>0</v>
          </cell>
          <cell r="AE6">
            <v>3</v>
          </cell>
          <cell r="AF6">
            <v>8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L6">
            <v>1334</v>
          </cell>
        </row>
        <row r="7">
          <cell r="C7">
            <v>1051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272</v>
          </cell>
          <cell r="R7">
            <v>0</v>
          </cell>
          <cell r="S7">
            <v>5</v>
          </cell>
          <cell r="T7">
            <v>267</v>
          </cell>
          <cell r="U7">
            <v>2</v>
          </cell>
          <cell r="V7">
            <v>0</v>
          </cell>
          <cell r="W7">
            <v>0</v>
          </cell>
          <cell r="X7">
            <v>2</v>
          </cell>
          <cell r="Y7">
            <v>93</v>
          </cell>
          <cell r="Z7">
            <v>0</v>
          </cell>
          <cell r="AA7">
            <v>0</v>
          </cell>
          <cell r="AB7">
            <v>93</v>
          </cell>
          <cell r="AC7">
            <v>2</v>
          </cell>
          <cell r="AD7">
            <v>0</v>
          </cell>
          <cell r="AE7">
            <v>0</v>
          </cell>
          <cell r="AF7">
            <v>2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L7">
            <v>364</v>
          </cell>
        </row>
        <row r="8">
          <cell r="C8">
            <v>1051</v>
          </cell>
          <cell r="E8">
            <v>156</v>
          </cell>
          <cell r="F8">
            <v>0</v>
          </cell>
          <cell r="G8">
            <v>0</v>
          </cell>
          <cell r="H8">
            <v>156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1462</v>
          </cell>
          <cell r="R8">
            <v>0</v>
          </cell>
          <cell r="S8">
            <v>0</v>
          </cell>
          <cell r="T8">
            <v>1462</v>
          </cell>
          <cell r="U8">
            <v>193</v>
          </cell>
          <cell r="V8">
            <v>0</v>
          </cell>
          <cell r="W8">
            <v>0</v>
          </cell>
          <cell r="X8">
            <v>193</v>
          </cell>
          <cell r="Y8">
            <v>246</v>
          </cell>
          <cell r="Z8">
            <v>0</v>
          </cell>
          <cell r="AA8">
            <v>0</v>
          </cell>
          <cell r="AB8">
            <v>246</v>
          </cell>
          <cell r="AC8">
            <v>60</v>
          </cell>
          <cell r="AD8">
            <v>0</v>
          </cell>
          <cell r="AE8">
            <v>8</v>
          </cell>
          <cell r="AF8">
            <v>52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L8">
            <v>2109</v>
          </cell>
        </row>
        <row r="9">
          <cell r="C9">
            <v>1051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2478</v>
          </cell>
          <cell r="R9">
            <v>0</v>
          </cell>
          <cell r="S9">
            <v>15</v>
          </cell>
          <cell r="T9">
            <v>2463</v>
          </cell>
          <cell r="U9">
            <v>28</v>
          </cell>
          <cell r="V9">
            <v>0</v>
          </cell>
          <cell r="W9">
            <v>0</v>
          </cell>
          <cell r="X9">
            <v>28</v>
          </cell>
          <cell r="Y9">
            <v>170</v>
          </cell>
          <cell r="Z9">
            <v>0</v>
          </cell>
          <cell r="AA9">
            <v>0</v>
          </cell>
          <cell r="AB9">
            <v>170</v>
          </cell>
          <cell r="AC9">
            <v>15</v>
          </cell>
          <cell r="AD9">
            <v>0</v>
          </cell>
          <cell r="AE9">
            <v>3</v>
          </cell>
          <cell r="AF9">
            <v>12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L9">
            <v>2673</v>
          </cell>
        </row>
        <row r="10">
          <cell r="C10">
            <v>1052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74</v>
          </cell>
          <cell r="R10">
            <v>0</v>
          </cell>
          <cell r="S10">
            <v>0</v>
          </cell>
          <cell r="T10">
            <v>74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L10">
            <v>75</v>
          </cell>
        </row>
        <row r="11">
          <cell r="E11">
            <v>156</v>
          </cell>
          <cell r="F11">
            <v>0</v>
          </cell>
          <cell r="G11">
            <v>0</v>
          </cell>
          <cell r="H11">
            <v>156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5512</v>
          </cell>
          <cell r="R11">
            <v>0</v>
          </cell>
          <cell r="S11">
            <v>20</v>
          </cell>
          <cell r="T11">
            <v>5492</v>
          </cell>
          <cell r="U11">
            <v>293</v>
          </cell>
          <cell r="V11">
            <v>0</v>
          </cell>
          <cell r="W11">
            <v>0</v>
          </cell>
          <cell r="X11">
            <v>293</v>
          </cell>
          <cell r="Y11">
            <v>540</v>
          </cell>
          <cell r="Z11">
            <v>0</v>
          </cell>
          <cell r="AA11">
            <v>0</v>
          </cell>
          <cell r="AB11">
            <v>540</v>
          </cell>
          <cell r="AC11">
            <v>88</v>
          </cell>
          <cell r="AD11">
            <v>0</v>
          </cell>
          <cell r="AE11">
            <v>15</v>
          </cell>
          <cell r="AF11">
            <v>73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L11">
            <v>6554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13">
          <cell r="C13">
            <v>1081</v>
          </cell>
          <cell r="E13">
            <v>1890</v>
          </cell>
          <cell r="F13">
            <v>0</v>
          </cell>
          <cell r="G13">
            <v>230</v>
          </cell>
          <cell r="H13">
            <v>1660</v>
          </cell>
          <cell r="I13">
            <v>218</v>
          </cell>
          <cell r="J13">
            <v>0</v>
          </cell>
          <cell r="K13">
            <v>0</v>
          </cell>
          <cell r="L13">
            <v>218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6735</v>
          </cell>
          <cell r="R13">
            <v>0</v>
          </cell>
          <cell r="S13">
            <v>509</v>
          </cell>
          <cell r="T13">
            <v>6226</v>
          </cell>
          <cell r="U13">
            <v>3</v>
          </cell>
          <cell r="V13">
            <v>0</v>
          </cell>
          <cell r="W13">
            <v>0</v>
          </cell>
          <cell r="X13">
            <v>3</v>
          </cell>
          <cell r="Y13">
            <v>935</v>
          </cell>
          <cell r="Z13">
            <v>0</v>
          </cell>
          <cell r="AA13">
            <v>120</v>
          </cell>
          <cell r="AB13">
            <v>815</v>
          </cell>
          <cell r="AC13">
            <v>54</v>
          </cell>
          <cell r="AD13">
            <v>0</v>
          </cell>
          <cell r="AE13">
            <v>0</v>
          </cell>
          <cell r="AF13">
            <v>54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L13">
            <v>8976</v>
          </cell>
        </row>
        <row r="14">
          <cell r="E14">
            <v>1890</v>
          </cell>
          <cell r="F14">
            <v>0</v>
          </cell>
          <cell r="G14">
            <v>230</v>
          </cell>
          <cell r="H14">
            <v>1660</v>
          </cell>
          <cell r="I14">
            <v>218</v>
          </cell>
          <cell r="J14">
            <v>0</v>
          </cell>
          <cell r="K14">
            <v>0</v>
          </cell>
          <cell r="L14">
            <v>218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6735</v>
          </cell>
          <cell r="R14">
            <v>0</v>
          </cell>
          <cell r="S14">
            <v>509</v>
          </cell>
          <cell r="T14">
            <v>6226</v>
          </cell>
          <cell r="U14">
            <v>3</v>
          </cell>
          <cell r="V14">
            <v>0</v>
          </cell>
          <cell r="W14">
            <v>0</v>
          </cell>
          <cell r="X14">
            <v>3</v>
          </cell>
          <cell r="Y14">
            <v>935</v>
          </cell>
          <cell r="Z14">
            <v>0</v>
          </cell>
          <cell r="AA14">
            <v>120</v>
          </cell>
          <cell r="AB14">
            <v>815</v>
          </cell>
          <cell r="AC14">
            <v>54</v>
          </cell>
          <cell r="AD14">
            <v>0</v>
          </cell>
          <cell r="AE14">
            <v>0</v>
          </cell>
          <cell r="AF14">
            <v>54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8976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C16">
            <v>1011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602</v>
          </cell>
          <cell r="R16">
            <v>0</v>
          </cell>
          <cell r="S16">
            <v>0</v>
          </cell>
          <cell r="T16">
            <v>602</v>
          </cell>
          <cell r="U16">
            <v>53</v>
          </cell>
          <cell r="V16">
            <v>0</v>
          </cell>
          <cell r="W16">
            <v>0</v>
          </cell>
          <cell r="X16">
            <v>53</v>
          </cell>
          <cell r="Y16">
            <v>105</v>
          </cell>
          <cell r="Z16">
            <v>0</v>
          </cell>
          <cell r="AA16">
            <v>0</v>
          </cell>
          <cell r="AB16">
            <v>105</v>
          </cell>
          <cell r="AC16">
            <v>30</v>
          </cell>
          <cell r="AD16">
            <v>0</v>
          </cell>
          <cell r="AE16">
            <v>4</v>
          </cell>
          <cell r="AF16">
            <v>26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L16">
            <v>786</v>
          </cell>
        </row>
        <row r="17">
          <cell r="C17">
            <v>1012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264</v>
          </cell>
          <cell r="R17">
            <v>0</v>
          </cell>
          <cell r="S17">
            <v>0</v>
          </cell>
          <cell r="T17">
            <v>264</v>
          </cell>
          <cell r="U17">
            <v>64</v>
          </cell>
          <cell r="V17">
            <v>0</v>
          </cell>
          <cell r="W17">
            <v>0</v>
          </cell>
          <cell r="X17">
            <v>64</v>
          </cell>
          <cell r="Y17">
            <v>67</v>
          </cell>
          <cell r="Z17">
            <v>0</v>
          </cell>
          <cell r="AA17">
            <v>0</v>
          </cell>
          <cell r="AB17">
            <v>67</v>
          </cell>
          <cell r="AC17">
            <v>21</v>
          </cell>
          <cell r="AD17">
            <v>0</v>
          </cell>
          <cell r="AE17">
            <v>4</v>
          </cell>
          <cell r="AF17">
            <v>17</v>
          </cell>
          <cell r="AG17">
            <v>4</v>
          </cell>
          <cell r="AH17">
            <v>0</v>
          </cell>
          <cell r="AI17">
            <v>0</v>
          </cell>
          <cell r="AJ17">
            <v>4</v>
          </cell>
          <cell r="AL17">
            <v>416</v>
          </cell>
        </row>
        <row r="18">
          <cell r="C18">
            <v>1013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624</v>
          </cell>
          <cell r="R18">
            <v>0</v>
          </cell>
          <cell r="S18">
            <v>0</v>
          </cell>
          <cell r="T18">
            <v>624</v>
          </cell>
          <cell r="U18">
            <v>109</v>
          </cell>
          <cell r="V18">
            <v>0</v>
          </cell>
          <cell r="W18">
            <v>0</v>
          </cell>
          <cell r="X18">
            <v>109</v>
          </cell>
          <cell r="Y18">
            <v>25</v>
          </cell>
          <cell r="Z18">
            <v>0</v>
          </cell>
          <cell r="AA18">
            <v>0</v>
          </cell>
          <cell r="AB18">
            <v>25</v>
          </cell>
          <cell r="AC18">
            <v>19</v>
          </cell>
          <cell r="AD18">
            <v>0</v>
          </cell>
          <cell r="AE18">
            <v>1</v>
          </cell>
          <cell r="AF18">
            <v>18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L18">
            <v>776</v>
          </cell>
        </row>
        <row r="19">
          <cell r="C19">
            <v>1020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128</v>
          </cell>
          <cell r="R19">
            <v>0</v>
          </cell>
          <cell r="S19">
            <v>0</v>
          </cell>
          <cell r="T19">
            <v>128</v>
          </cell>
          <cell r="U19">
            <v>25</v>
          </cell>
          <cell r="V19">
            <v>0</v>
          </cell>
          <cell r="W19">
            <v>0</v>
          </cell>
          <cell r="X19">
            <v>25</v>
          </cell>
          <cell r="Y19">
            <v>5</v>
          </cell>
          <cell r="Z19">
            <v>0</v>
          </cell>
          <cell r="AA19">
            <v>0</v>
          </cell>
          <cell r="AB19">
            <v>5</v>
          </cell>
          <cell r="AC19">
            <v>2</v>
          </cell>
          <cell r="AD19">
            <v>0</v>
          </cell>
          <cell r="AE19">
            <v>0</v>
          </cell>
          <cell r="AF19">
            <v>2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L19">
            <v>160</v>
          </cell>
        </row>
        <row r="20">
          <cell r="C20">
            <v>1031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640</v>
          </cell>
          <cell r="R20">
            <v>0</v>
          </cell>
          <cell r="S20">
            <v>0</v>
          </cell>
          <cell r="T20">
            <v>640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L20">
            <v>640</v>
          </cell>
        </row>
        <row r="21">
          <cell r="C21">
            <v>1032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82</v>
          </cell>
          <cell r="R21">
            <v>0</v>
          </cell>
          <cell r="S21">
            <v>0</v>
          </cell>
          <cell r="T21">
            <v>82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20</v>
          </cell>
          <cell r="Z21">
            <v>0</v>
          </cell>
          <cell r="AA21">
            <v>0</v>
          </cell>
          <cell r="AB21">
            <v>20</v>
          </cell>
          <cell r="AC21">
            <v>5</v>
          </cell>
          <cell r="AD21">
            <v>0</v>
          </cell>
          <cell r="AE21">
            <v>2</v>
          </cell>
          <cell r="AF21">
            <v>3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L21">
            <v>105</v>
          </cell>
        </row>
        <row r="22">
          <cell r="C22">
            <v>1039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980</v>
          </cell>
          <cell r="R22">
            <v>0</v>
          </cell>
          <cell r="S22">
            <v>0</v>
          </cell>
          <cell r="T22">
            <v>980</v>
          </cell>
          <cell r="U22">
            <v>20</v>
          </cell>
          <cell r="V22">
            <v>0</v>
          </cell>
          <cell r="W22">
            <v>0</v>
          </cell>
          <cell r="X22">
            <v>20</v>
          </cell>
          <cell r="Y22">
            <v>39</v>
          </cell>
          <cell r="Z22">
            <v>0</v>
          </cell>
          <cell r="AA22">
            <v>0</v>
          </cell>
          <cell r="AB22">
            <v>39</v>
          </cell>
          <cell r="AC22">
            <v>26</v>
          </cell>
          <cell r="AD22">
            <v>0</v>
          </cell>
          <cell r="AE22">
            <v>5</v>
          </cell>
          <cell r="AF22">
            <v>21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L22">
            <v>1060</v>
          </cell>
        </row>
        <row r="23">
          <cell r="C23">
            <v>1039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258</v>
          </cell>
          <cell r="R23">
            <v>0</v>
          </cell>
          <cell r="S23">
            <v>0</v>
          </cell>
          <cell r="T23">
            <v>258</v>
          </cell>
          <cell r="U23">
            <v>60</v>
          </cell>
          <cell r="V23">
            <v>0</v>
          </cell>
          <cell r="W23">
            <v>0</v>
          </cell>
          <cell r="X23">
            <v>60</v>
          </cell>
          <cell r="Y23">
            <v>110</v>
          </cell>
          <cell r="Z23">
            <v>0</v>
          </cell>
          <cell r="AA23">
            <v>0</v>
          </cell>
          <cell r="AB23">
            <v>110</v>
          </cell>
          <cell r="AC23">
            <v>3</v>
          </cell>
          <cell r="AD23">
            <v>0</v>
          </cell>
          <cell r="AE23">
            <v>1</v>
          </cell>
          <cell r="AF23">
            <v>2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L23">
            <v>430</v>
          </cell>
        </row>
        <row r="24">
          <cell r="C24">
            <v>1041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1688</v>
          </cell>
          <cell r="R24">
            <v>0</v>
          </cell>
          <cell r="S24">
            <v>0</v>
          </cell>
          <cell r="T24">
            <v>1688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40</v>
          </cell>
          <cell r="Z24">
            <v>0</v>
          </cell>
          <cell r="AA24">
            <v>0</v>
          </cell>
          <cell r="AB24">
            <v>40</v>
          </cell>
          <cell r="AC24">
            <v>3</v>
          </cell>
          <cell r="AD24">
            <v>0</v>
          </cell>
          <cell r="AE24">
            <v>0</v>
          </cell>
          <cell r="AF24">
            <v>3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L24">
            <v>1731</v>
          </cell>
        </row>
        <row r="25">
          <cell r="C25">
            <v>1041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141</v>
          </cell>
          <cell r="R25">
            <v>0</v>
          </cell>
          <cell r="S25">
            <v>0</v>
          </cell>
          <cell r="T25">
            <v>141</v>
          </cell>
          <cell r="U25">
            <v>1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L25">
            <v>142</v>
          </cell>
        </row>
        <row r="26">
          <cell r="C26">
            <v>1042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42</v>
          </cell>
          <cell r="R26">
            <v>0</v>
          </cell>
          <cell r="S26">
            <v>0</v>
          </cell>
          <cell r="T26">
            <v>42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L26">
            <v>42</v>
          </cell>
        </row>
        <row r="27">
          <cell r="C27">
            <v>1061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105</v>
          </cell>
          <cell r="R27">
            <v>0</v>
          </cell>
          <cell r="S27">
            <v>0</v>
          </cell>
          <cell r="T27">
            <v>105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11</v>
          </cell>
          <cell r="AD27">
            <v>0</v>
          </cell>
          <cell r="AE27">
            <v>2</v>
          </cell>
          <cell r="AF27">
            <v>9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L27">
            <v>114</v>
          </cell>
        </row>
        <row r="28">
          <cell r="C28">
            <v>1061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318</v>
          </cell>
          <cell r="R28">
            <v>0</v>
          </cell>
          <cell r="S28">
            <v>0</v>
          </cell>
          <cell r="T28">
            <v>318</v>
          </cell>
          <cell r="U28">
            <v>1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</v>
          </cell>
          <cell r="AD28">
            <v>0</v>
          </cell>
          <cell r="AE28">
            <v>0</v>
          </cell>
          <cell r="AF28">
            <v>1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L28">
            <v>320</v>
          </cell>
        </row>
        <row r="29">
          <cell r="C29">
            <v>1062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6445</v>
          </cell>
          <cell r="R29">
            <v>0</v>
          </cell>
          <cell r="S29">
            <v>1062</v>
          </cell>
          <cell r="T29">
            <v>5383</v>
          </cell>
          <cell r="U29">
            <v>17</v>
          </cell>
          <cell r="V29">
            <v>0</v>
          </cell>
          <cell r="W29">
            <v>0</v>
          </cell>
          <cell r="X29">
            <v>17</v>
          </cell>
          <cell r="Y29">
            <v>3</v>
          </cell>
          <cell r="Z29">
            <v>0</v>
          </cell>
          <cell r="AA29">
            <v>0</v>
          </cell>
          <cell r="AB29">
            <v>3</v>
          </cell>
          <cell r="AC29">
            <v>3</v>
          </cell>
          <cell r="AD29">
            <v>0</v>
          </cell>
          <cell r="AE29">
            <v>0</v>
          </cell>
          <cell r="AF29">
            <v>3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L29">
            <v>5406</v>
          </cell>
        </row>
        <row r="30">
          <cell r="C30">
            <v>1071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752</v>
          </cell>
          <cell r="R30">
            <v>0</v>
          </cell>
          <cell r="S30">
            <v>0</v>
          </cell>
          <cell r="T30">
            <v>752</v>
          </cell>
          <cell r="U30">
            <v>36</v>
          </cell>
          <cell r="V30">
            <v>0</v>
          </cell>
          <cell r="W30">
            <v>0</v>
          </cell>
          <cell r="X30">
            <v>36</v>
          </cell>
          <cell r="Y30">
            <v>7</v>
          </cell>
          <cell r="Z30">
            <v>0</v>
          </cell>
          <cell r="AA30">
            <v>0</v>
          </cell>
          <cell r="AB30">
            <v>7</v>
          </cell>
          <cell r="AC30">
            <v>22</v>
          </cell>
          <cell r="AD30">
            <v>0</v>
          </cell>
          <cell r="AE30">
            <v>1</v>
          </cell>
          <cell r="AF30">
            <v>21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L30">
            <v>816</v>
          </cell>
        </row>
        <row r="31">
          <cell r="C31">
            <v>1072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491</v>
          </cell>
          <cell r="R31">
            <v>0</v>
          </cell>
          <cell r="S31">
            <v>0</v>
          </cell>
          <cell r="T31">
            <v>491</v>
          </cell>
          <cell r="U31">
            <v>37</v>
          </cell>
          <cell r="V31">
            <v>0</v>
          </cell>
          <cell r="W31">
            <v>0</v>
          </cell>
          <cell r="X31">
            <v>37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16</v>
          </cell>
          <cell r="AD31">
            <v>0</v>
          </cell>
          <cell r="AE31">
            <v>0</v>
          </cell>
          <cell r="AF31">
            <v>16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L31">
            <v>544</v>
          </cell>
        </row>
        <row r="32">
          <cell r="C32">
            <v>1073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165</v>
          </cell>
          <cell r="R32">
            <v>0</v>
          </cell>
          <cell r="S32">
            <v>0</v>
          </cell>
          <cell r="T32">
            <v>165</v>
          </cell>
          <cell r="U32">
            <v>7</v>
          </cell>
          <cell r="V32">
            <v>0</v>
          </cell>
          <cell r="W32">
            <v>0</v>
          </cell>
          <cell r="X32">
            <v>7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L32">
            <v>173</v>
          </cell>
        </row>
        <row r="33">
          <cell r="C33">
            <v>1082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512</v>
          </cell>
          <cell r="R33">
            <v>0</v>
          </cell>
          <cell r="S33">
            <v>0</v>
          </cell>
          <cell r="T33">
            <v>512</v>
          </cell>
          <cell r="U33">
            <v>12</v>
          </cell>
          <cell r="V33">
            <v>0</v>
          </cell>
          <cell r="W33">
            <v>0</v>
          </cell>
          <cell r="X33">
            <v>12</v>
          </cell>
          <cell r="Y33">
            <v>22</v>
          </cell>
          <cell r="Z33">
            <v>0</v>
          </cell>
          <cell r="AA33">
            <v>0</v>
          </cell>
          <cell r="AB33">
            <v>22</v>
          </cell>
          <cell r="AC33">
            <v>4</v>
          </cell>
          <cell r="AD33">
            <v>0</v>
          </cell>
          <cell r="AE33">
            <v>0</v>
          </cell>
          <cell r="AF33">
            <v>4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L33">
            <v>550</v>
          </cell>
        </row>
        <row r="34">
          <cell r="C34">
            <v>1083</v>
          </cell>
          <cell r="E34">
            <v>82</v>
          </cell>
          <cell r="F34">
            <v>0</v>
          </cell>
          <cell r="G34">
            <v>0</v>
          </cell>
          <cell r="H34">
            <v>82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233</v>
          </cell>
          <cell r="R34">
            <v>0</v>
          </cell>
          <cell r="S34">
            <v>0</v>
          </cell>
          <cell r="T34">
            <v>233</v>
          </cell>
          <cell r="U34">
            <v>10</v>
          </cell>
          <cell r="V34">
            <v>0</v>
          </cell>
          <cell r="W34">
            <v>0</v>
          </cell>
          <cell r="X34">
            <v>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6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L34">
            <v>331</v>
          </cell>
        </row>
        <row r="35">
          <cell r="C35">
            <v>1084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52</v>
          </cell>
          <cell r="R35">
            <v>0</v>
          </cell>
          <cell r="S35">
            <v>0</v>
          </cell>
          <cell r="T35">
            <v>52</v>
          </cell>
          <cell r="U35">
            <v>1</v>
          </cell>
          <cell r="V35">
            <v>0</v>
          </cell>
          <cell r="W35">
            <v>0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F35">
            <v>6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L35">
            <v>59</v>
          </cell>
        </row>
        <row r="36">
          <cell r="C36">
            <v>1085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582</v>
          </cell>
          <cell r="R36">
            <v>0</v>
          </cell>
          <cell r="S36">
            <v>0</v>
          </cell>
          <cell r="T36">
            <v>582</v>
          </cell>
          <cell r="U36">
            <v>77</v>
          </cell>
          <cell r="V36">
            <v>0</v>
          </cell>
          <cell r="W36">
            <v>0</v>
          </cell>
          <cell r="X36">
            <v>77</v>
          </cell>
          <cell r="Y36">
            <v>14</v>
          </cell>
          <cell r="Z36">
            <v>0</v>
          </cell>
          <cell r="AA36">
            <v>0</v>
          </cell>
          <cell r="AB36">
            <v>14</v>
          </cell>
          <cell r="AC36">
            <v>6</v>
          </cell>
          <cell r="AD36">
            <v>0</v>
          </cell>
          <cell r="AE36">
            <v>1</v>
          </cell>
          <cell r="AF36">
            <v>5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L36">
            <v>678</v>
          </cell>
        </row>
        <row r="37">
          <cell r="C37">
            <v>1086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173</v>
          </cell>
          <cell r="R37">
            <v>0</v>
          </cell>
          <cell r="S37">
            <v>0</v>
          </cell>
          <cell r="T37">
            <v>173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2</v>
          </cell>
          <cell r="AD37">
            <v>0</v>
          </cell>
          <cell r="AE37">
            <v>0</v>
          </cell>
          <cell r="AF37">
            <v>2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L37">
            <v>175</v>
          </cell>
        </row>
        <row r="38">
          <cell r="C38">
            <v>1089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1480</v>
          </cell>
          <cell r="R38">
            <v>0</v>
          </cell>
          <cell r="S38">
            <v>97</v>
          </cell>
          <cell r="T38">
            <v>1383</v>
          </cell>
          <cell r="U38">
            <v>24</v>
          </cell>
          <cell r="V38">
            <v>0</v>
          </cell>
          <cell r="W38">
            <v>0</v>
          </cell>
          <cell r="X38">
            <v>24</v>
          </cell>
          <cell r="Y38">
            <v>19</v>
          </cell>
          <cell r="Z38">
            <v>0</v>
          </cell>
          <cell r="AA38">
            <v>0</v>
          </cell>
          <cell r="AB38">
            <v>19</v>
          </cell>
          <cell r="AC38">
            <v>14</v>
          </cell>
          <cell r="AD38">
            <v>0</v>
          </cell>
          <cell r="AE38">
            <v>0</v>
          </cell>
          <cell r="AF38">
            <v>14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L38">
            <v>1440</v>
          </cell>
        </row>
        <row r="39">
          <cell r="C39">
            <v>1091</v>
          </cell>
          <cell r="E39">
            <v>1646</v>
          </cell>
          <cell r="F39">
            <v>0</v>
          </cell>
          <cell r="G39">
            <v>0</v>
          </cell>
          <cell r="H39">
            <v>1646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534</v>
          </cell>
          <cell r="R39">
            <v>0</v>
          </cell>
          <cell r="S39">
            <v>0</v>
          </cell>
          <cell r="T39">
            <v>534</v>
          </cell>
          <cell r="U39">
            <v>167</v>
          </cell>
          <cell r="V39">
            <v>0</v>
          </cell>
          <cell r="W39">
            <v>0</v>
          </cell>
          <cell r="X39">
            <v>167</v>
          </cell>
          <cell r="Y39">
            <v>52</v>
          </cell>
          <cell r="Z39">
            <v>0</v>
          </cell>
          <cell r="AA39">
            <v>0</v>
          </cell>
          <cell r="AB39">
            <v>52</v>
          </cell>
          <cell r="AC39">
            <v>96</v>
          </cell>
          <cell r="AD39">
            <v>0</v>
          </cell>
          <cell r="AE39">
            <v>13</v>
          </cell>
          <cell r="AF39">
            <v>83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L39">
            <v>2482</v>
          </cell>
        </row>
        <row r="40">
          <cell r="C40">
            <v>1092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622</v>
          </cell>
          <cell r="R40">
            <v>0</v>
          </cell>
          <cell r="S40">
            <v>0</v>
          </cell>
          <cell r="T40">
            <v>622</v>
          </cell>
          <cell r="U40">
            <v>12</v>
          </cell>
          <cell r="V40">
            <v>0</v>
          </cell>
          <cell r="W40">
            <v>0</v>
          </cell>
          <cell r="X40">
            <v>12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5</v>
          </cell>
          <cell r="AD40">
            <v>0</v>
          </cell>
          <cell r="AE40">
            <v>2</v>
          </cell>
          <cell r="AF40">
            <v>3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L40">
            <v>637</v>
          </cell>
        </row>
        <row r="41">
          <cell r="C41">
            <v>1101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314</v>
          </cell>
          <cell r="R41">
            <v>0</v>
          </cell>
          <cell r="S41">
            <v>2</v>
          </cell>
          <cell r="T41">
            <v>312</v>
          </cell>
          <cell r="U41">
            <v>22</v>
          </cell>
          <cell r="V41">
            <v>0</v>
          </cell>
          <cell r="W41">
            <v>0</v>
          </cell>
          <cell r="X41">
            <v>22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11</v>
          </cell>
          <cell r="AD41">
            <v>0</v>
          </cell>
          <cell r="AE41">
            <v>2</v>
          </cell>
          <cell r="AF41">
            <v>9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L41">
            <v>343</v>
          </cell>
        </row>
        <row r="42">
          <cell r="C42">
            <v>1102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36</v>
          </cell>
          <cell r="R42">
            <v>0</v>
          </cell>
          <cell r="S42">
            <v>0</v>
          </cell>
          <cell r="T42">
            <v>36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3</v>
          </cell>
          <cell r="AD42">
            <v>0</v>
          </cell>
          <cell r="AE42">
            <v>0</v>
          </cell>
          <cell r="AF42">
            <v>3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L42">
            <v>39</v>
          </cell>
        </row>
        <row r="43">
          <cell r="C43">
            <v>1102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19</v>
          </cell>
          <cell r="R43">
            <v>0</v>
          </cell>
          <cell r="S43">
            <v>0</v>
          </cell>
          <cell r="T43">
            <v>19</v>
          </cell>
          <cell r="U43">
            <v>23</v>
          </cell>
          <cell r="V43">
            <v>0</v>
          </cell>
          <cell r="W43">
            <v>0</v>
          </cell>
          <cell r="X43">
            <v>23</v>
          </cell>
          <cell r="Y43">
            <v>5</v>
          </cell>
          <cell r="Z43">
            <v>0</v>
          </cell>
          <cell r="AA43">
            <v>0</v>
          </cell>
          <cell r="AB43">
            <v>5</v>
          </cell>
          <cell r="AC43">
            <v>4</v>
          </cell>
          <cell r="AD43">
            <v>0</v>
          </cell>
          <cell r="AE43">
            <v>0</v>
          </cell>
          <cell r="AF43">
            <v>4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L43">
            <v>51</v>
          </cell>
        </row>
        <row r="44">
          <cell r="C44">
            <v>1103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32</v>
          </cell>
          <cell r="R44">
            <v>0</v>
          </cell>
          <cell r="S44">
            <v>0</v>
          </cell>
          <cell r="T44">
            <v>32</v>
          </cell>
          <cell r="U44">
            <v>7</v>
          </cell>
          <cell r="V44">
            <v>0</v>
          </cell>
          <cell r="W44">
            <v>0</v>
          </cell>
          <cell r="X44">
            <v>7</v>
          </cell>
          <cell r="Y44">
            <v>5</v>
          </cell>
          <cell r="Z44">
            <v>0</v>
          </cell>
          <cell r="AA44">
            <v>0</v>
          </cell>
          <cell r="AB44">
            <v>5</v>
          </cell>
          <cell r="AC44">
            <v>5</v>
          </cell>
          <cell r="AD44">
            <v>0</v>
          </cell>
          <cell r="AE44">
            <v>0</v>
          </cell>
          <cell r="AF44">
            <v>5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L44">
            <v>49</v>
          </cell>
        </row>
        <row r="45">
          <cell r="C45">
            <v>1104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L45">
            <v>3</v>
          </cell>
        </row>
        <row r="46">
          <cell r="C46">
            <v>1105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431</v>
          </cell>
          <cell r="R46">
            <v>0</v>
          </cell>
          <cell r="S46">
            <v>0</v>
          </cell>
          <cell r="T46">
            <v>431</v>
          </cell>
          <cell r="U46">
            <v>3</v>
          </cell>
          <cell r="V46">
            <v>0</v>
          </cell>
          <cell r="W46">
            <v>0</v>
          </cell>
          <cell r="X46">
            <v>3</v>
          </cell>
          <cell r="Y46">
            <v>9</v>
          </cell>
          <cell r="Z46">
            <v>0</v>
          </cell>
          <cell r="AA46">
            <v>0</v>
          </cell>
          <cell r="AB46">
            <v>9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L46">
            <v>443</v>
          </cell>
        </row>
        <row r="47">
          <cell r="C47">
            <v>1106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214</v>
          </cell>
          <cell r="R47">
            <v>0</v>
          </cell>
          <cell r="S47">
            <v>0</v>
          </cell>
          <cell r="T47">
            <v>214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214</v>
          </cell>
        </row>
        <row r="48">
          <cell r="C48">
            <v>1107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139</v>
          </cell>
          <cell r="R48">
            <v>0</v>
          </cell>
          <cell r="S48">
            <v>0</v>
          </cell>
          <cell r="T48">
            <v>139</v>
          </cell>
          <cell r="U48">
            <v>32</v>
          </cell>
          <cell r="V48">
            <v>0</v>
          </cell>
          <cell r="W48">
            <v>0</v>
          </cell>
          <cell r="X48">
            <v>32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8</v>
          </cell>
          <cell r="AD48">
            <v>0</v>
          </cell>
          <cell r="AE48">
            <v>2</v>
          </cell>
          <cell r="AF48">
            <v>6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L48">
            <v>177</v>
          </cell>
        </row>
        <row r="49">
          <cell r="C49">
            <v>1107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129</v>
          </cell>
          <cell r="R49">
            <v>0</v>
          </cell>
          <cell r="S49">
            <v>0</v>
          </cell>
          <cell r="T49">
            <v>129</v>
          </cell>
          <cell r="U49">
            <v>53</v>
          </cell>
          <cell r="V49">
            <v>0</v>
          </cell>
          <cell r="W49">
            <v>0</v>
          </cell>
          <cell r="X49">
            <v>53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15</v>
          </cell>
          <cell r="AD49">
            <v>0</v>
          </cell>
          <cell r="AE49">
            <v>0</v>
          </cell>
          <cell r="AF49">
            <v>15</v>
          </cell>
          <cell r="AG49">
            <v>1</v>
          </cell>
          <cell r="AH49">
            <v>0</v>
          </cell>
          <cell r="AI49">
            <v>0</v>
          </cell>
          <cell r="AJ49">
            <v>1</v>
          </cell>
          <cell r="AL49">
            <v>198</v>
          </cell>
        </row>
        <row r="50">
          <cell r="C50">
            <v>1200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27</v>
          </cell>
          <cell r="R50">
            <v>0</v>
          </cell>
          <cell r="S50">
            <v>0</v>
          </cell>
          <cell r="T50">
            <v>27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6</v>
          </cell>
          <cell r="AD50">
            <v>0</v>
          </cell>
          <cell r="AE50">
            <v>0</v>
          </cell>
          <cell r="AF50">
            <v>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L50">
            <v>33</v>
          </cell>
        </row>
        <row r="51">
          <cell r="C51" t="str">
            <v>TOTA</v>
          </cell>
          <cell r="E51">
            <v>1728</v>
          </cell>
          <cell r="F51">
            <v>0</v>
          </cell>
          <cell r="G51">
            <v>0</v>
          </cell>
          <cell r="H51">
            <v>1728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19257</v>
          </cell>
          <cell r="R51">
            <v>0</v>
          </cell>
          <cell r="S51">
            <v>1161</v>
          </cell>
          <cell r="T51">
            <v>18096</v>
          </cell>
          <cell r="U51">
            <v>873</v>
          </cell>
          <cell r="V51">
            <v>0</v>
          </cell>
          <cell r="W51">
            <v>0</v>
          </cell>
          <cell r="X51">
            <v>873</v>
          </cell>
          <cell r="Y51">
            <v>547</v>
          </cell>
          <cell r="Z51">
            <v>0</v>
          </cell>
          <cell r="AA51">
            <v>0</v>
          </cell>
          <cell r="AB51">
            <v>547</v>
          </cell>
          <cell r="AC51">
            <v>354</v>
          </cell>
          <cell r="AD51">
            <v>0</v>
          </cell>
          <cell r="AE51">
            <v>40</v>
          </cell>
          <cell r="AF51">
            <v>314</v>
          </cell>
          <cell r="AG51">
            <v>5</v>
          </cell>
          <cell r="AH51">
            <v>0</v>
          </cell>
          <cell r="AI51">
            <v>0</v>
          </cell>
          <cell r="AJ51">
            <v>5</v>
          </cell>
          <cell r="AL51">
            <v>21563</v>
          </cell>
        </row>
        <row r="52">
          <cell r="C52" t="str">
            <v>Nome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L52">
            <v>0</v>
          </cell>
        </row>
        <row r="53">
          <cell r="C53">
            <v>2410</v>
          </cell>
          <cell r="E53">
            <v>57575</v>
          </cell>
          <cell r="F53">
            <v>8035</v>
          </cell>
          <cell r="G53">
            <v>0</v>
          </cell>
          <cell r="H53">
            <v>49540</v>
          </cell>
          <cell r="I53">
            <v>2005</v>
          </cell>
          <cell r="J53">
            <v>958</v>
          </cell>
          <cell r="K53">
            <v>0</v>
          </cell>
          <cell r="L53">
            <v>1047</v>
          </cell>
          <cell r="M53">
            <v>-4819</v>
          </cell>
          <cell r="N53">
            <v>0</v>
          </cell>
          <cell r="O53">
            <v>2630</v>
          </cell>
          <cell r="P53">
            <v>-7449</v>
          </cell>
          <cell r="Q53">
            <v>7406</v>
          </cell>
          <cell r="R53">
            <v>14</v>
          </cell>
          <cell r="S53">
            <v>0</v>
          </cell>
          <cell r="T53">
            <v>7392</v>
          </cell>
          <cell r="U53">
            <v>23</v>
          </cell>
          <cell r="V53">
            <v>0</v>
          </cell>
          <cell r="W53">
            <v>0</v>
          </cell>
          <cell r="X53">
            <v>23</v>
          </cell>
          <cell r="Y53">
            <v>30</v>
          </cell>
          <cell r="Z53">
            <v>0</v>
          </cell>
          <cell r="AA53">
            <v>0</v>
          </cell>
          <cell r="AB53">
            <v>30</v>
          </cell>
          <cell r="AC53">
            <v>155</v>
          </cell>
          <cell r="AD53">
            <v>0</v>
          </cell>
          <cell r="AE53">
            <v>2</v>
          </cell>
          <cell r="AF53">
            <v>153</v>
          </cell>
          <cell r="AG53">
            <v>146</v>
          </cell>
          <cell r="AH53">
            <v>172</v>
          </cell>
          <cell r="AI53">
            <v>0</v>
          </cell>
          <cell r="AJ53">
            <v>-26</v>
          </cell>
          <cell r="AL53">
            <v>50710</v>
          </cell>
        </row>
        <row r="54">
          <cell r="C54" t="str">
            <v>TOTA</v>
          </cell>
          <cell r="E54">
            <v>57575</v>
          </cell>
          <cell r="F54">
            <v>8035</v>
          </cell>
          <cell r="G54">
            <v>0</v>
          </cell>
          <cell r="H54">
            <v>49540</v>
          </cell>
          <cell r="I54">
            <v>2005</v>
          </cell>
          <cell r="J54">
            <v>958</v>
          </cell>
          <cell r="K54">
            <v>0</v>
          </cell>
          <cell r="L54">
            <v>1047</v>
          </cell>
          <cell r="M54">
            <v>-4819</v>
          </cell>
          <cell r="N54">
            <v>0</v>
          </cell>
          <cell r="O54">
            <v>2630</v>
          </cell>
          <cell r="P54">
            <v>-7449</v>
          </cell>
          <cell r="Q54">
            <v>7406</v>
          </cell>
          <cell r="R54">
            <v>14</v>
          </cell>
          <cell r="S54">
            <v>0</v>
          </cell>
          <cell r="T54">
            <v>7392</v>
          </cell>
          <cell r="U54">
            <v>23</v>
          </cell>
          <cell r="V54">
            <v>0</v>
          </cell>
          <cell r="W54">
            <v>0</v>
          </cell>
          <cell r="X54">
            <v>23</v>
          </cell>
          <cell r="Y54">
            <v>30</v>
          </cell>
          <cell r="Z54">
            <v>0</v>
          </cell>
          <cell r="AA54">
            <v>0</v>
          </cell>
          <cell r="AB54">
            <v>30</v>
          </cell>
          <cell r="AC54">
            <v>155</v>
          </cell>
          <cell r="AD54">
            <v>0</v>
          </cell>
          <cell r="AE54">
            <v>2</v>
          </cell>
          <cell r="AF54">
            <v>153</v>
          </cell>
          <cell r="AG54">
            <v>146</v>
          </cell>
          <cell r="AH54">
            <v>172</v>
          </cell>
          <cell r="AI54">
            <v>0</v>
          </cell>
          <cell r="AJ54">
            <v>-26</v>
          </cell>
          <cell r="AL54">
            <v>50710</v>
          </cell>
        </row>
        <row r="55">
          <cell r="C55" t="str">
            <v>Nome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L55">
            <v>0</v>
          </cell>
        </row>
        <row r="56">
          <cell r="C56">
            <v>2441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L56">
            <v>0</v>
          </cell>
        </row>
        <row r="57">
          <cell r="C57">
            <v>2442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2633</v>
          </cell>
          <cell r="R57">
            <v>0</v>
          </cell>
          <cell r="S57">
            <v>0</v>
          </cell>
          <cell r="T57">
            <v>2633</v>
          </cell>
          <cell r="U57">
            <v>7</v>
          </cell>
          <cell r="V57">
            <v>0</v>
          </cell>
          <cell r="W57">
            <v>0</v>
          </cell>
          <cell r="X57">
            <v>7</v>
          </cell>
          <cell r="Y57">
            <v>52</v>
          </cell>
          <cell r="Z57">
            <v>0</v>
          </cell>
          <cell r="AA57">
            <v>0</v>
          </cell>
          <cell r="AB57">
            <v>52</v>
          </cell>
          <cell r="AC57">
            <v>43</v>
          </cell>
          <cell r="AD57">
            <v>0</v>
          </cell>
          <cell r="AE57">
            <v>0</v>
          </cell>
          <cell r="AF57">
            <v>43</v>
          </cell>
          <cell r="AG57">
            <v>1015</v>
          </cell>
          <cell r="AH57">
            <v>1013</v>
          </cell>
          <cell r="AI57">
            <v>0</v>
          </cell>
          <cell r="AJ57">
            <v>2</v>
          </cell>
          <cell r="AL57">
            <v>2737</v>
          </cell>
        </row>
        <row r="58">
          <cell r="C58">
            <v>2443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50</v>
          </cell>
          <cell r="J58">
            <v>0</v>
          </cell>
          <cell r="K58">
            <v>0</v>
          </cell>
          <cell r="L58">
            <v>50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148</v>
          </cell>
          <cell r="R58">
            <v>0</v>
          </cell>
          <cell r="S58">
            <v>0</v>
          </cell>
          <cell r="T58">
            <v>148</v>
          </cell>
          <cell r="U58">
            <v>4</v>
          </cell>
          <cell r="V58">
            <v>0</v>
          </cell>
          <cell r="W58">
            <v>0</v>
          </cell>
          <cell r="X58">
            <v>4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</v>
          </cell>
          <cell r="AD58">
            <v>0</v>
          </cell>
          <cell r="AE58">
            <v>0</v>
          </cell>
          <cell r="AF58">
            <v>6</v>
          </cell>
          <cell r="AG58">
            <v>258</v>
          </cell>
          <cell r="AH58">
            <v>0</v>
          </cell>
          <cell r="AI58">
            <v>0</v>
          </cell>
          <cell r="AJ58">
            <v>258</v>
          </cell>
          <cell r="AL58">
            <v>466</v>
          </cell>
        </row>
        <row r="59">
          <cell r="C59">
            <v>2444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257</v>
          </cell>
          <cell r="R59">
            <v>0</v>
          </cell>
          <cell r="S59">
            <v>0</v>
          </cell>
          <cell r="T59">
            <v>257</v>
          </cell>
          <cell r="U59">
            <v>16</v>
          </cell>
          <cell r="V59">
            <v>0</v>
          </cell>
          <cell r="W59">
            <v>0</v>
          </cell>
          <cell r="X59">
            <v>16</v>
          </cell>
          <cell r="Y59">
            <v>1</v>
          </cell>
          <cell r="Z59">
            <v>0</v>
          </cell>
          <cell r="AA59">
            <v>0</v>
          </cell>
          <cell r="AB59">
            <v>1</v>
          </cell>
          <cell r="AC59">
            <v>3</v>
          </cell>
          <cell r="AD59">
            <v>0</v>
          </cell>
          <cell r="AE59">
            <v>0</v>
          </cell>
          <cell r="AF59">
            <v>3</v>
          </cell>
          <cell r="AG59">
            <v>1</v>
          </cell>
          <cell r="AH59">
            <v>1</v>
          </cell>
          <cell r="AI59">
            <v>0</v>
          </cell>
          <cell r="AJ59">
            <v>0</v>
          </cell>
          <cell r="AL59">
            <v>277</v>
          </cell>
        </row>
        <row r="60">
          <cell r="C60">
            <v>2445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31</v>
          </cell>
          <cell r="R60">
            <v>0</v>
          </cell>
          <cell r="S60">
            <v>0</v>
          </cell>
          <cell r="T60">
            <v>31</v>
          </cell>
          <cell r="U60">
            <v>1</v>
          </cell>
          <cell r="V60">
            <v>0</v>
          </cell>
          <cell r="W60">
            <v>0</v>
          </cell>
          <cell r="X60">
            <v>1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L60">
            <v>33</v>
          </cell>
        </row>
        <row r="61">
          <cell r="C61" t="str">
            <v>TOTA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50</v>
          </cell>
          <cell r="J61">
            <v>0</v>
          </cell>
          <cell r="K61">
            <v>0</v>
          </cell>
          <cell r="L61">
            <v>50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3069</v>
          </cell>
          <cell r="R61">
            <v>0</v>
          </cell>
          <cell r="S61">
            <v>0</v>
          </cell>
          <cell r="T61">
            <v>3069</v>
          </cell>
          <cell r="U61">
            <v>28</v>
          </cell>
          <cell r="V61">
            <v>0</v>
          </cell>
          <cell r="W61">
            <v>0</v>
          </cell>
          <cell r="X61">
            <v>28</v>
          </cell>
          <cell r="Y61">
            <v>53</v>
          </cell>
          <cell r="Z61">
            <v>0</v>
          </cell>
          <cell r="AA61">
            <v>0</v>
          </cell>
          <cell r="AB61">
            <v>53</v>
          </cell>
          <cell r="AC61">
            <v>53</v>
          </cell>
          <cell r="AD61">
            <v>0</v>
          </cell>
          <cell r="AE61">
            <v>0</v>
          </cell>
          <cell r="AF61">
            <v>53</v>
          </cell>
          <cell r="AG61">
            <v>1274</v>
          </cell>
          <cell r="AH61">
            <v>1014</v>
          </cell>
          <cell r="AI61">
            <v>0</v>
          </cell>
          <cell r="AJ61">
            <v>260</v>
          </cell>
          <cell r="AL61">
            <v>3513</v>
          </cell>
        </row>
        <row r="62">
          <cell r="C62" t="str">
            <v>Nome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L62">
            <v>0</v>
          </cell>
        </row>
        <row r="63">
          <cell r="C63">
            <v>729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3</v>
          </cell>
          <cell r="Z63">
            <v>0</v>
          </cell>
          <cell r="AA63">
            <v>0</v>
          </cell>
          <cell r="AB63">
            <v>3</v>
          </cell>
          <cell r="AC63">
            <v>7</v>
          </cell>
          <cell r="AD63">
            <v>0</v>
          </cell>
          <cell r="AE63">
            <v>0</v>
          </cell>
          <cell r="AF63">
            <v>7</v>
          </cell>
          <cell r="AG63">
            <v>6</v>
          </cell>
          <cell r="AH63">
            <v>0</v>
          </cell>
          <cell r="AI63">
            <v>0</v>
          </cell>
          <cell r="AJ63">
            <v>6</v>
          </cell>
          <cell r="AL63">
            <v>16</v>
          </cell>
        </row>
        <row r="64">
          <cell r="C64">
            <v>811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292</v>
          </cell>
          <cell r="R64">
            <v>0</v>
          </cell>
          <cell r="S64">
            <v>0</v>
          </cell>
          <cell r="T64">
            <v>292</v>
          </cell>
          <cell r="U64">
            <v>7</v>
          </cell>
          <cell r="V64">
            <v>0</v>
          </cell>
          <cell r="W64">
            <v>0</v>
          </cell>
          <cell r="X64">
            <v>7</v>
          </cell>
          <cell r="Y64">
            <v>12</v>
          </cell>
          <cell r="Z64">
            <v>0</v>
          </cell>
          <cell r="AA64">
            <v>0</v>
          </cell>
          <cell r="AB64">
            <v>12</v>
          </cell>
          <cell r="AC64">
            <v>157</v>
          </cell>
          <cell r="AD64">
            <v>0</v>
          </cell>
          <cell r="AE64">
            <v>43</v>
          </cell>
          <cell r="AF64">
            <v>114</v>
          </cell>
          <cell r="AG64">
            <v>30</v>
          </cell>
          <cell r="AH64">
            <v>0</v>
          </cell>
          <cell r="AI64">
            <v>0</v>
          </cell>
          <cell r="AJ64">
            <v>30</v>
          </cell>
          <cell r="AL64">
            <v>455</v>
          </cell>
        </row>
        <row r="65">
          <cell r="C65">
            <v>892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5</v>
          </cell>
          <cell r="AD65">
            <v>0</v>
          </cell>
          <cell r="AE65">
            <v>0</v>
          </cell>
          <cell r="AF65">
            <v>5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L65">
            <v>5</v>
          </cell>
        </row>
        <row r="66">
          <cell r="C66">
            <v>893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40</v>
          </cell>
          <cell r="R66">
            <v>0</v>
          </cell>
          <cell r="S66">
            <v>0</v>
          </cell>
          <cell r="T66">
            <v>40</v>
          </cell>
          <cell r="U66">
            <v>1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6</v>
          </cell>
          <cell r="AD66">
            <v>0</v>
          </cell>
          <cell r="AE66">
            <v>0</v>
          </cell>
          <cell r="AF66">
            <v>6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L66">
            <v>47</v>
          </cell>
        </row>
        <row r="67">
          <cell r="C67">
            <v>899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71</v>
          </cell>
          <cell r="R67">
            <v>0</v>
          </cell>
          <cell r="S67">
            <v>0</v>
          </cell>
          <cell r="T67">
            <v>71</v>
          </cell>
          <cell r="U67">
            <v>14</v>
          </cell>
          <cell r="V67">
            <v>0</v>
          </cell>
          <cell r="W67">
            <v>0</v>
          </cell>
          <cell r="X67">
            <v>14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27</v>
          </cell>
          <cell r="AD67">
            <v>0</v>
          </cell>
          <cell r="AE67">
            <v>0</v>
          </cell>
          <cell r="AF67">
            <v>27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112</v>
          </cell>
        </row>
        <row r="68">
          <cell r="C68">
            <v>990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</v>
          </cell>
          <cell r="R68">
            <v>0</v>
          </cell>
          <cell r="S68">
            <v>0</v>
          </cell>
          <cell r="T68">
            <v>1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1</v>
          </cell>
          <cell r="AD68">
            <v>0</v>
          </cell>
          <cell r="AE68">
            <v>1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L68">
            <v>1</v>
          </cell>
        </row>
        <row r="69">
          <cell r="C69" t="str">
            <v>TOTA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404</v>
          </cell>
          <cell r="R69">
            <v>0</v>
          </cell>
          <cell r="S69">
            <v>0</v>
          </cell>
          <cell r="T69">
            <v>404</v>
          </cell>
          <cell r="U69">
            <v>22</v>
          </cell>
          <cell r="V69">
            <v>0</v>
          </cell>
          <cell r="W69">
            <v>0</v>
          </cell>
          <cell r="X69">
            <v>22</v>
          </cell>
          <cell r="Y69">
            <v>15</v>
          </cell>
          <cell r="Z69">
            <v>0</v>
          </cell>
          <cell r="AA69">
            <v>0</v>
          </cell>
          <cell r="AB69">
            <v>15</v>
          </cell>
          <cell r="AC69">
            <v>203</v>
          </cell>
          <cell r="AD69">
            <v>0</v>
          </cell>
          <cell r="AE69">
            <v>44</v>
          </cell>
          <cell r="AF69">
            <v>159</v>
          </cell>
          <cell r="AG69">
            <v>36</v>
          </cell>
          <cell r="AH69">
            <v>0</v>
          </cell>
          <cell r="AI69">
            <v>0</v>
          </cell>
          <cell r="AJ69">
            <v>36</v>
          </cell>
          <cell r="AL69">
            <v>636</v>
          </cell>
        </row>
        <row r="70">
          <cell r="C70" t="str">
            <v>Nome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L70">
            <v>0</v>
          </cell>
        </row>
        <row r="71">
          <cell r="C71">
            <v>2351</v>
          </cell>
          <cell r="E71">
            <v>1788</v>
          </cell>
          <cell r="F71">
            <v>0</v>
          </cell>
          <cell r="G71">
            <v>0</v>
          </cell>
          <cell r="H71">
            <v>1788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281</v>
          </cell>
          <cell r="R71">
            <v>0</v>
          </cell>
          <cell r="S71">
            <v>0</v>
          </cell>
          <cell r="T71">
            <v>281</v>
          </cell>
          <cell r="U71">
            <v>18</v>
          </cell>
          <cell r="V71">
            <v>0</v>
          </cell>
          <cell r="W71">
            <v>0</v>
          </cell>
          <cell r="X71">
            <v>18</v>
          </cell>
          <cell r="Y71">
            <v>351</v>
          </cell>
          <cell r="Z71">
            <v>0</v>
          </cell>
          <cell r="AA71">
            <v>0</v>
          </cell>
          <cell r="AB71">
            <v>351</v>
          </cell>
          <cell r="AC71">
            <v>132</v>
          </cell>
          <cell r="AD71">
            <v>0</v>
          </cell>
          <cell r="AE71">
            <v>0</v>
          </cell>
          <cell r="AF71">
            <v>132</v>
          </cell>
          <cell r="AG71">
            <v>7381</v>
          </cell>
          <cell r="AH71">
            <v>0</v>
          </cell>
          <cell r="AI71">
            <v>0</v>
          </cell>
          <cell r="AJ71">
            <v>7381</v>
          </cell>
          <cell r="AL71">
            <v>9951</v>
          </cell>
        </row>
        <row r="72">
          <cell r="C72">
            <v>2352</v>
          </cell>
          <cell r="E72">
            <v>434</v>
          </cell>
          <cell r="F72">
            <v>0</v>
          </cell>
          <cell r="G72">
            <v>0</v>
          </cell>
          <cell r="H72">
            <v>434</v>
          </cell>
          <cell r="I72">
            <v>14</v>
          </cell>
          <cell r="J72">
            <v>0</v>
          </cell>
          <cell r="K72">
            <v>0</v>
          </cell>
          <cell r="L72">
            <v>14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1088</v>
          </cell>
          <cell r="R72">
            <v>0</v>
          </cell>
          <cell r="S72">
            <v>0</v>
          </cell>
          <cell r="T72">
            <v>1088</v>
          </cell>
          <cell r="U72">
            <v>18</v>
          </cell>
          <cell r="V72">
            <v>0</v>
          </cell>
          <cell r="W72">
            <v>0</v>
          </cell>
          <cell r="X72">
            <v>18</v>
          </cell>
          <cell r="Y72">
            <v>7</v>
          </cell>
          <cell r="Z72">
            <v>0</v>
          </cell>
          <cell r="AA72">
            <v>0</v>
          </cell>
          <cell r="AB72">
            <v>7</v>
          </cell>
          <cell r="AC72">
            <v>16</v>
          </cell>
          <cell r="AD72">
            <v>0</v>
          </cell>
          <cell r="AE72">
            <v>0</v>
          </cell>
          <cell r="AF72">
            <v>16</v>
          </cell>
          <cell r="AG72">
            <v>157</v>
          </cell>
          <cell r="AH72">
            <v>0</v>
          </cell>
          <cell r="AI72">
            <v>0</v>
          </cell>
          <cell r="AJ72">
            <v>157</v>
          </cell>
          <cell r="AL72">
            <v>1734</v>
          </cell>
        </row>
        <row r="73">
          <cell r="C73">
            <v>2362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1499</v>
          </cell>
          <cell r="R73">
            <v>0</v>
          </cell>
          <cell r="S73">
            <v>0</v>
          </cell>
          <cell r="T73">
            <v>1499</v>
          </cell>
          <cell r="U73">
            <v>5</v>
          </cell>
          <cell r="V73">
            <v>0</v>
          </cell>
          <cell r="W73">
            <v>0</v>
          </cell>
          <cell r="X73">
            <v>5</v>
          </cell>
          <cell r="Y73">
            <v>18</v>
          </cell>
          <cell r="Z73">
            <v>0</v>
          </cell>
          <cell r="AA73">
            <v>0</v>
          </cell>
          <cell r="AB73">
            <v>18</v>
          </cell>
          <cell r="AC73">
            <v>5</v>
          </cell>
          <cell r="AD73">
            <v>0</v>
          </cell>
          <cell r="AE73">
            <v>0</v>
          </cell>
          <cell r="AF73">
            <v>5</v>
          </cell>
          <cell r="AG73">
            <v>72</v>
          </cell>
          <cell r="AH73">
            <v>0</v>
          </cell>
          <cell r="AI73">
            <v>0</v>
          </cell>
          <cell r="AJ73">
            <v>72</v>
          </cell>
          <cell r="AL73">
            <v>1599</v>
          </cell>
        </row>
        <row r="74">
          <cell r="C74" t="str">
            <v>TOTA</v>
          </cell>
          <cell r="E74">
            <v>2222</v>
          </cell>
          <cell r="F74">
            <v>0</v>
          </cell>
          <cell r="G74">
            <v>0</v>
          </cell>
          <cell r="H74">
            <v>2222</v>
          </cell>
          <cell r="I74">
            <v>14</v>
          </cell>
          <cell r="J74">
            <v>0</v>
          </cell>
          <cell r="K74">
            <v>0</v>
          </cell>
          <cell r="L74">
            <v>14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2868</v>
          </cell>
          <cell r="R74">
            <v>0</v>
          </cell>
          <cell r="S74">
            <v>0</v>
          </cell>
          <cell r="T74">
            <v>2868</v>
          </cell>
          <cell r="U74">
            <v>41</v>
          </cell>
          <cell r="V74">
            <v>0</v>
          </cell>
          <cell r="W74">
            <v>0</v>
          </cell>
          <cell r="X74">
            <v>41</v>
          </cell>
          <cell r="Y74">
            <v>376</v>
          </cell>
          <cell r="Z74">
            <v>0</v>
          </cell>
          <cell r="AA74">
            <v>0</v>
          </cell>
          <cell r="AB74">
            <v>376</v>
          </cell>
          <cell r="AC74">
            <v>153</v>
          </cell>
          <cell r="AD74">
            <v>0</v>
          </cell>
          <cell r="AE74">
            <v>0</v>
          </cell>
          <cell r="AF74">
            <v>153</v>
          </cell>
          <cell r="AG74">
            <v>7610</v>
          </cell>
          <cell r="AH74">
            <v>0</v>
          </cell>
          <cell r="AI74">
            <v>0</v>
          </cell>
          <cell r="AJ74">
            <v>7610</v>
          </cell>
          <cell r="AL74">
            <v>13284</v>
          </cell>
        </row>
        <row r="75">
          <cell r="C75" t="str">
            <v>Nome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L75">
            <v>0</v>
          </cell>
        </row>
        <row r="76">
          <cell r="C76">
            <v>812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456</v>
          </cell>
          <cell r="R76">
            <v>0</v>
          </cell>
          <cell r="S76">
            <v>0</v>
          </cell>
          <cell r="T76">
            <v>456</v>
          </cell>
          <cell r="U76">
            <v>29</v>
          </cell>
          <cell r="V76">
            <v>0</v>
          </cell>
          <cell r="W76">
            <v>0</v>
          </cell>
          <cell r="X76">
            <v>29</v>
          </cell>
          <cell r="Y76">
            <v>70</v>
          </cell>
          <cell r="Z76">
            <v>0</v>
          </cell>
          <cell r="AA76">
            <v>0</v>
          </cell>
          <cell r="AB76">
            <v>70</v>
          </cell>
          <cell r="AC76">
            <v>1311</v>
          </cell>
          <cell r="AD76">
            <v>0</v>
          </cell>
          <cell r="AE76">
            <v>3</v>
          </cell>
          <cell r="AF76">
            <v>1308</v>
          </cell>
          <cell r="AG76">
            <v>65</v>
          </cell>
          <cell r="AH76">
            <v>0</v>
          </cell>
          <cell r="AI76">
            <v>0</v>
          </cell>
          <cell r="AJ76">
            <v>65</v>
          </cell>
          <cell r="AL76">
            <v>1928</v>
          </cell>
        </row>
        <row r="77">
          <cell r="C77">
            <v>2320</v>
          </cell>
          <cell r="E77">
            <v>4</v>
          </cell>
          <cell r="F77">
            <v>0</v>
          </cell>
          <cell r="G77">
            <v>0</v>
          </cell>
          <cell r="H77">
            <v>4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286</v>
          </cell>
          <cell r="R77">
            <v>0</v>
          </cell>
          <cell r="S77">
            <v>0</v>
          </cell>
          <cell r="T77">
            <v>286</v>
          </cell>
          <cell r="U77">
            <v>3</v>
          </cell>
          <cell r="V77">
            <v>0</v>
          </cell>
          <cell r="W77">
            <v>0</v>
          </cell>
          <cell r="X77">
            <v>3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</v>
          </cell>
          <cell r="AD77">
            <v>0</v>
          </cell>
          <cell r="AE77">
            <v>0</v>
          </cell>
          <cell r="AF77">
            <v>2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L77">
            <v>295</v>
          </cell>
        </row>
        <row r="78">
          <cell r="C78">
            <v>2331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499</v>
          </cell>
          <cell r="R78">
            <v>0</v>
          </cell>
          <cell r="S78">
            <v>0</v>
          </cell>
          <cell r="T78">
            <v>499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2</v>
          </cell>
          <cell r="AD78">
            <v>0</v>
          </cell>
          <cell r="AE78">
            <v>0</v>
          </cell>
          <cell r="AF78">
            <v>2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L78">
            <v>502</v>
          </cell>
        </row>
        <row r="79">
          <cell r="C79">
            <v>2332</v>
          </cell>
          <cell r="E79">
            <v>14</v>
          </cell>
          <cell r="F79">
            <v>0</v>
          </cell>
          <cell r="G79">
            <v>0</v>
          </cell>
          <cell r="H79">
            <v>14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2716</v>
          </cell>
          <cell r="R79">
            <v>0</v>
          </cell>
          <cell r="S79">
            <v>19</v>
          </cell>
          <cell r="T79">
            <v>2697</v>
          </cell>
          <cell r="U79">
            <v>33</v>
          </cell>
          <cell r="V79">
            <v>0</v>
          </cell>
          <cell r="W79">
            <v>0</v>
          </cell>
          <cell r="X79">
            <v>33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31</v>
          </cell>
          <cell r="AD79">
            <v>0</v>
          </cell>
          <cell r="AE79">
            <v>0</v>
          </cell>
          <cell r="AF79">
            <v>31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L79">
            <v>2775</v>
          </cell>
        </row>
        <row r="80">
          <cell r="C80">
            <v>2341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160</v>
          </cell>
          <cell r="R80">
            <v>0</v>
          </cell>
          <cell r="S80">
            <v>0</v>
          </cell>
          <cell r="T80">
            <v>160</v>
          </cell>
          <cell r="U80">
            <v>9</v>
          </cell>
          <cell r="V80">
            <v>0</v>
          </cell>
          <cell r="W80">
            <v>0</v>
          </cell>
          <cell r="X80">
            <v>9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L80">
            <v>169</v>
          </cell>
        </row>
        <row r="81">
          <cell r="C81">
            <v>2342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196</v>
          </cell>
          <cell r="R81">
            <v>0</v>
          </cell>
          <cell r="S81">
            <v>0</v>
          </cell>
          <cell r="T81">
            <v>196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1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L81">
            <v>197</v>
          </cell>
        </row>
        <row r="82">
          <cell r="C82">
            <v>2343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11</v>
          </cell>
          <cell r="R82">
            <v>0</v>
          </cell>
          <cell r="S82">
            <v>0</v>
          </cell>
          <cell r="T82">
            <v>11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L82">
            <v>11</v>
          </cell>
        </row>
        <row r="83">
          <cell r="C83">
            <v>2344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7</v>
          </cell>
          <cell r="R83">
            <v>0</v>
          </cell>
          <cell r="S83">
            <v>0</v>
          </cell>
          <cell r="T83">
            <v>7</v>
          </cell>
          <cell r="U83">
            <v>3</v>
          </cell>
          <cell r="V83">
            <v>0</v>
          </cell>
          <cell r="W83">
            <v>0</v>
          </cell>
          <cell r="X83">
            <v>3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10</v>
          </cell>
        </row>
        <row r="84">
          <cell r="C84">
            <v>2349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2</v>
          </cell>
          <cell r="R84">
            <v>0</v>
          </cell>
          <cell r="S84">
            <v>0</v>
          </cell>
          <cell r="T84">
            <v>2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L84">
            <v>2</v>
          </cell>
        </row>
        <row r="85">
          <cell r="C85">
            <v>2361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</v>
          </cell>
          <cell r="N85">
            <v>0</v>
          </cell>
          <cell r="O85">
            <v>0</v>
          </cell>
          <cell r="P85">
            <v>1</v>
          </cell>
          <cell r="Q85">
            <v>102</v>
          </cell>
          <cell r="R85">
            <v>0</v>
          </cell>
          <cell r="S85">
            <v>0</v>
          </cell>
          <cell r="T85">
            <v>102</v>
          </cell>
          <cell r="U85">
            <v>11</v>
          </cell>
          <cell r="V85">
            <v>0</v>
          </cell>
          <cell r="W85">
            <v>0</v>
          </cell>
          <cell r="X85">
            <v>11</v>
          </cell>
          <cell r="Y85">
            <v>4</v>
          </cell>
          <cell r="Z85">
            <v>0</v>
          </cell>
          <cell r="AA85">
            <v>0</v>
          </cell>
          <cell r="AB85">
            <v>4</v>
          </cell>
          <cell r="AC85">
            <v>68</v>
          </cell>
          <cell r="AD85">
            <v>0</v>
          </cell>
          <cell r="AE85">
            <v>1</v>
          </cell>
          <cell r="AF85">
            <v>67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L85">
            <v>185</v>
          </cell>
        </row>
        <row r="86">
          <cell r="C86">
            <v>2363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</v>
          </cell>
          <cell r="R86">
            <v>0</v>
          </cell>
          <cell r="S86">
            <v>0</v>
          </cell>
          <cell r="T86">
            <v>2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1</v>
          </cell>
          <cell r="AD86">
            <v>0</v>
          </cell>
          <cell r="AE86">
            <v>0</v>
          </cell>
          <cell r="AF86">
            <v>1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L86">
            <v>3</v>
          </cell>
        </row>
        <row r="87">
          <cell r="C87">
            <v>2364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10</v>
          </cell>
          <cell r="R87">
            <v>0</v>
          </cell>
          <cell r="S87">
            <v>0</v>
          </cell>
          <cell r="T87">
            <v>10</v>
          </cell>
          <cell r="U87">
            <v>6</v>
          </cell>
          <cell r="V87">
            <v>0</v>
          </cell>
          <cell r="W87">
            <v>0</v>
          </cell>
          <cell r="X87">
            <v>6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2</v>
          </cell>
          <cell r="AD87">
            <v>0</v>
          </cell>
          <cell r="AE87">
            <v>0</v>
          </cell>
          <cell r="AF87">
            <v>2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L87">
            <v>18</v>
          </cell>
        </row>
        <row r="88">
          <cell r="C88">
            <v>2365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12</v>
          </cell>
          <cell r="R88">
            <v>0</v>
          </cell>
          <cell r="S88">
            <v>0</v>
          </cell>
          <cell r="T88">
            <v>12</v>
          </cell>
          <cell r="U88">
            <v>3</v>
          </cell>
          <cell r="V88">
            <v>0</v>
          </cell>
          <cell r="W88">
            <v>0</v>
          </cell>
          <cell r="X88">
            <v>3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3</v>
          </cell>
          <cell r="AD88">
            <v>0</v>
          </cell>
          <cell r="AE88">
            <v>0</v>
          </cell>
          <cell r="AF88">
            <v>3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L88">
            <v>18</v>
          </cell>
        </row>
        <row r="89">
          <cell r="C89">
            <v>2369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6</v>
          </cell>
          <cell r="R89">
            <v>0</v>
          </cell>
          <cell r="S89">
            <v>0</v>
          </cell>
          <cell r="T89">
            <v>6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6</v>
          </cell>
          <cell r="AD89">
            <v>0</v>
          </cell>
          <cell r="AE89">
            <v>0</v>
          </cell>
          <cell r="AF89">
            <v>6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L89">
            <v>12</v>
          </cell>
        </row>
        <row r="90">
          <cell r="C90">
            <v>2370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6</v>
          </cell>
          <cell r="R90">
            <v>0</v>
          </cell>
          <cell r="S90">
            <v>0</v>
          </cell>
          <cell r="T90">
            <v>6</v>
          </cell>
          <cell r="U90">
            <v>2</v>
          </cell>
          <cell r="V90">
            <v>0</v>
          </cell>
          <cell r="W90">
            <v>0</v>
          </cell>
          <cell r="X90">
            <v>2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3</v>
          </cell>
          <cell r="AD90">
            <v>0</v>
          </cell>
          <cell r="AE90">
            <v>0</v>
          </cell>
          <cell r="AF90">
            <v>3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L90">
            <v>11</v>
          </cell>
        </row>
        <row r="91">
          <cell r="C91">
            <v>2391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79</v>
          </cell>
          <cell r="R91">
            <v>0</v>
          </cell>
          <cell r="S91">
            <v>0</v>
          </cell>
          <cell r="T91">
            <v>79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1</v>
          </cell>
          <cell r="AD91">
            <v>0</v>
          </cell>
          <cell r="AE91">
            <v>0</v>
          </cell>
          <cell r="AF91">
            <v>1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L91">
            <v>80</v>
          </cell>
        </row>
        <row r="92">
          <cell r="C92">
            <v>2399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339</v>
          </cell>
          <cell r="J92">
            <v>0</v>
          </cell>
          <cell r="K92">
            <v>0</v>
          </cell>
          <cell r="L92">
            <v>339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951</v>
          </cell>
          <cell r="R92">
            <v>0</v>
          </cell>
          <cell r="S92">
            <v>0</v>
          </cell>
          <cell r="T92">
            <v>951</v>
          </cell>
          <cell r="U92">
            <v>19</v>
          </cell>
          <cell r="V92">
            <v>0</v>
          </cell>
          <cell r="W92">
            <v>0</v>
          </cell>
          <cell r="X92">
            <v>19</v>
          </cell>
          <cell r="Y92">
            <v>12</v>
          </cell>
          <cell r="Z92">
            <v>0</v>
          </cell>
          <cell r="AA92">
            <v>0</v>
          </cell>
          <cell r="AB92">
            <v>12</v>
          </cell>
          <cell r="AC92">
            <v>38</v>
          </cell>
          <cell r="AD92">
            <v>0</v>
          </cell>
          <cell r="AE92">
            <v>1</v>
          </cell>
          <cell r="AF92">
            <v>37</v>
          </cell>
          <cell r="AG92">
            <v>84</v>
          </cell>
          <cell r="AH92">
            <v>0</v>
          </cell>
          <cell r="AI92">
            <v>0</v>
          </cell>
          <cell r="AJ92">
            <v>84</v>
          </cell>
          <cell r="AL92">
            <v>1442</v>
          </cell>
        </row>
        <row r="93">
          <cell r="C93" t="str">
            <v>TOTA</v>
          </cell>
          <cell r="E93">
            <v>18</v>
          </cell>
          <cell r="F93">
            <v>0</v>
          </cell>
          <cell r="G93">
            <v>0</v>
          </cell>
          <cell r="H93">
            <v>18</v>
          </cell>
          <cell r="I93">
            <v>339</v>
          </cell>
          <cell r="J93">
            <v>0</v>
          </cell>
          <cell r="K93">
            <v>0</v>
          </cell>
          <cell r="L93">
            <v>339</v>
          </cell>
          <cell r="M93">
            <v>1</v>
          </cell>
          <cell r="N93">
            <v>0</v>
          </cell>
          <cell r="O93">
            <v>0</v>
          </cell>
          <cell r="P93">
            <v>1</v>
          </cell>
          <cell r="Q93">
            <v>5501</v>
          </cell>
          <cell r="R93">
            <v>0</v>
          </cell>
          <cell r="S93">
            <v>19</v>
          </cell>
          <cell r="T93">
            <v>5482</v>
          </cell>
          <cell r="U93">
            <v>119</v>
          </cell>
          <cell r="V93">
            <v>0</v>
          </cell>
          <cell r="W93">
            <v>0</v>
          </cell>
          <cell r="X93">
            <v>119</v>
          </cell>
          <cell r="Y93">
            <v>86</v>
          </cell>
          <cell r="Z93">
            <v>0</v>
          </cell>
          <cell r="AA93">
            <v>0</v>
          </cell>
          <cell r="AB93">
            <v>86</v>
          </cell>
          <cell r="AC93">
            <v>1469</v>
          </cell>
          <cell r="AD93">
            <v>0</v>
          </cell>
          <cell r="AE93">
            <v>5</v>
          </cell>
          <cell r="AF93">
            <v>1464</v>
          </cell>
          <cell r="AG93">
            <v>149</v>
          </cell>
          <cell r="AH93">
            <v>0</v>
          </cell>
          <cell r="AI93">
            <v>0</v>
          </cell>
          <cell r="AJ93">
            <v>149</v>
          </cell>
          <cell r="AL93">
            <v>7658</v>
          </cell>
        </row>
        <row r="94">
          <cell r="C94" t="str">
            <v>Nome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L94">
            <v>0</v>
          </cell>
        </row>
        <row r="95">
          <cell r="C95">
            <v>2311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2241</v>
          </cell>
          <cell r="R95">
            <v>0</v>
          </cell>
          <cell r="S95">
            <v>0</v>
          </cell>
          <cell r="T95">
            <v>2241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6</v>
          </cell>
          <cell r="AD95">
            <v>0</v>
          </cell>
          <cell r="AE95">
            <v>7</v>
          </cell>
          <cell r="AF95">
            <v>-1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L95">
            <v>2240</v>
          </cell>
        </row>
        <row r="96">
          <cell r="C96">
            <v>2312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160</v>
          </cell>
          <cell r="R96">
            <v>0</v>
          </cell>
          <cell r="S96">
            <v>0</v>
          </cell>
          <cell r="T96">
            <v>160</v>
          </cell>
          <cell r="U96">
            <v>2</v>
          </cell>
          <cell r="V96">
            <v>0</v>
          </cell>
          <cell r="W96">
            <v>0</v>
          </cell>
          <cell r="X96">
            <v>2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4</v>
          </cell>
          <cell r="AD96">
            <v>0</v>
          </cell>
          <cell r="AE96">
            <v>0</v>
          </cell>
          <cell r="AF96">
            <v>4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L96">
            <v>166</v>
          </cell>
        </row>
        <row r="97">
          <cell r="C97">
            <v>2313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1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6377</v>
          </cell>
          <cell r="R97">
            <v>0</v>
          </cell>
          <cell r="S97">
            <v>0</v>
          </cell>
          <cell r="T97">
            <v>6377</v>
          </cell>
          <cell r="U97">
            <v>18</v>
          </cell>
          <cell r="V97">
            <v>0</v>
          </cell>
          <cell r="W97">
            <v>0</v>
          </cell>
          <cell r="X97">
            <v>18</v>
          </cell>
          <cell r="Y97">
            <v>895</v>
          </cell>
          <cell r="Z97">
            <v>0</v>
          </cell>
          <cell r="AA97">
            <v>0</v>
          </cell>
          <cell r="AB97">
            <v>895</v>
          </cell>
          <cell r="AC97">
            <v>19</v>
          </cell>
          <cell r="AD97">
            <v>0</v>
          </cell>
          <cell r="AE97">
            <v>1</v>
          </cell>
          <cell r="AF97">
            <v>18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L97">
            <v>7309</v>
          </cell>
        </row>
        <row r="98">
          <cell r="C98">
            <v>2314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708</v>
          </cell>
          <cell r="R98">
            <v>0</v>
          </cell>
          <cell r="S98">
            <v>0</v>
          </cell>
          <cell r="T98">
            <v>708</v>
          </cell>
          <cell r="U98">
            <v>4</v>
          </cell>
          <cell r="V98">
            <v>0</v>
          </cell>
          <cell r="W98">
            <v>0</v>
          </cell>
          <cell r="X98">
            <v>4</v>
          </cell>
          <cell r="Y98">
            <v>60</v>
          </cell>
          <cell r="Z98">
            <v>0</v>
          </cell>
          <cell r="AA98">
            <v>0</v>
          </cell>
          <cell r="AB98">
            <v>60</v>
          </cell>
          <cell r="AC98">
            <v>2</v>
          </cell>
          <cell r="AD98">
            <v>0</v>
          </cell>
          <cell r="AE98">
            <v>0</v>
          </cell>
          <cell r="AF98">
            <v>2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L98">
            <v>774</v>
          </cell>
        </row>
        <row r="99">
          <cell r="C99">
            <v>2319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319</v>
          </cell>
          <cell r="R99">
            <v>0</v>
          </cell>
          <cell r="S99">
            <v>0</v>
          </cell>
          <cell r="T99">
            <v>319</v>
          </cell>
          <cell r="U99">
            <v>54</v>
          </cell>
          <cell r="V99">
            <v>0</v>
          </cell>
          <cell r="W99">
            <v>0</v>
          </cell>
          <cell r="X99">
            <v>54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</v>
          </cell>
          <cell r="AD99">
            <v>0</v>
          </cell>
          <cell r="AE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L99">
            <v>374</v>
          </cell>
        </row>
        <row r="100">
          <cell r="C100" t="str">
            <v>TOTA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  <cell r="J100">
            <v>0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9805</v>
          </cell>
          <cell r="R100">
            <v>0</v>
          </cell>
          <cell r="S100">
            <v>0</v>
          </cell>
          <cell r="T100">
            <v>9805</v>
          </cell>
          <cell r="U100">
            <v>78</v>
          </cell>
          <cell r="V100">
            <v>0</v>
          </cell>
          <cell r="W100">
            <v>0</v>
          </cell>
          <cell r="X100">
            <v>78</v>
          </cell>
          <cell r="Y100">
            <v>955</v>
          </cell>
          <cell r="Z100">
            <v>0</v>
          </cell>
          <cell r="AA100">
            <v>0</v>
          </cell>
          <cell r="AB100">
            <v>955</v>
          </cell>
          <cell r="AC100">
            <v>32</v>
          </cell>
          <cell r="AD100">
            <v>0</v>
          </cell>
          <cell r="AE100">
            <v>8</v>
          </cell>
          <cell r="AF100">
            <v>24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L100">
            <v>10863</v>
          </cell>
        </row>
        <row r="101">
          <cell r="C101" t="str">
            <v>Nome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L101">
            <v>0</v>
          </cell>
        </row>
        <row r="102">
          <cell r="C102">
            <v>2015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10073</v>
          </cell>
          <cell r="R102">
            <v>9956</v>
          </cell>
          <cell r="S102">
            <v>102</v>
          </cell>
          <cell r="T102">
            <v>15</v>
          </cell>
          <cell r="U102">
            <v>14</v>
          </cell>
          <cell r="V102">
            <v>0</v>
          </cell>
          <cell r="W102">
            <v>0</v>
          </cell>
          <cell r="X102">
            <v>14</v>
          </cell>
          <cell r="Y102">
            <v>33</v>
          </cell>
          <cell r="Z102">
            <v>0</v>
          </cell>
          <cell r="AA102">
            <v>0</v>
          </cell>
          <cell r="AB102">
            <v>33</v>
          </cell>
          <cell r="AC102">
            <v>31</v>
          </cell>
          <cell r="AD102">
            <v>0</v>
          </cell>
          <cell r="AE102">
            <v>2</v>
          </cell>
          <cell r="AF102">
            <v>29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L102">
            <v>91</v>
          </cell>
        </row>
        <row r="103">
          <cell r="C103" t="str">
            <v>TOTA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10073</v>
          </cell>
          <cell r="R103">
            <v>9956</v>
          </cell>
          <cell r="S103">
            <v>102</v>
          </cell>
          <cell r="T103">
            <v>15</v>
          </cell>
          <cell r="U103">
            <v>14</v>
          </cell>
          <cell r="V103">
            <v>0</v>
          </cell>
          <cell r="W103">
            <v>0</v>
          </cell>
          <cell r="X103">
            <v>14</v>
          </cell>
          <cell r="Y103">
            <v>33</v>
          </cell>
          <cell r="Z103">
            <v>0</v>
          </cell>
          <cell r="AA103">
            <v>0</v>
          </cell>
          <cell r="AB103">
            <v>33</v>
          </cell>
          <cell r="AC103">
            <v>31</v>
          </cell>
          <cell r="AD103">
            <v>0</v>
          </cell>
          <cell r="AE103">
            <v>2</v>
          </cell>
          <cell r="AF103">
            <v>29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L103">
            <v>91</v>
          </cell>
        </row>
        <row r="104">
          <cell r="C104" t="str">
            <v>Nome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L104">
            <v>0</v>
          </cell>
        </row>
        <row r="105">
          <cell r="C105">
            <v>2011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3826</v>
          </cell>
          <cell r="R105">
            <v>3399</v>
          </cell>
          <cell r="S105">
            <v>0</v>
          </cell>
          <cell r="T105">
            <v>427</v>
          </cell>
          <cell r="U105">
            <v>2</v>
          </cell>
          <cell r="V105">
            <v>0</v>
          </cell>
          <cell r="W105">
            <v>0</v>
          </cell>
          <cell r="X105">
            <v>2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13</v>
          </cell>
          <cell r="AD105">
            <v>0</v>
          </cell>
          <cell r="AE105">
            <v>0</v>
          </cell>
          <cell r="AF105">
            <v>13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L105">
            <v>442</v>
          </cell>
        </row>
        <row r="106">
          <cell r="C106">
            <v>2013</v>
          </cell>
          <cell r="E106">
            <v>5163</v>
          </cell>
          <cell r="F106">
            <v>0</v>
          </cell>
          <cell r="G106">
            <v>286</v>
          </cell>
          <cell r="H106">
            <v>4877</v>
          </cell>
          <cell r="I106">
            <v>574</v>
          </cell>
          <cell r="J106">
            <v>0</v>
          </cell>
          <cell r="K106">
            <v>0</v>
          </cell>
          <cell r="L106">
            <v>574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4065</v>
          </cell>
          <cell r="R106">
            <v>532</v>
          </cell>
          <cell r="S106">
            <v>29</v>
          </cell>
          <cell r="T106">
            <v>3504</v>
          </cell>
          <cell r="U106">
            <v>35</v>
          </cell>
          <cell r="V106">
            <v>0</v>
          </cell>
          <cell r="W106">
            <v>0</v>
          </cell>
          <cell r="X106">
            <v>35</v>
          </cell>
          <cell r="Y106">
            <v>74</v>
          </cell>
          <cell r="Z106">
            <v>0</v>
          </cell>
          <cell r="AA106">
            <v>20</v>
          </cell>
          <cell r="AB106">
            <v>54</v>
          </cell>
          <cell r="AC106">
            <v>16</v>
          </cell>
          <cell r="AD106">
            <v>0</v>
          </cell>
          <cell r="AE106">
            <v>8</v>
          </cell>
          <cell r="AF106">
            <v>8</v>
          </cell>
          <cell r="AG106">
            <v>605</v>
          </cell>
          <cell r="AH106">
            <v>0</v>
          </cell>
          <cell r="AI106">
            <v>108</v>
          </cell>
          <cell r="AJ106">
            <v>497</v>
          </cell>
          <cell r="AL106">
            <v>9549</v>
          </cell>
        </row>
        <row r="107">
          <cell r="C107" t="str">
            <v>TOTA</v>
          </cell>
          <cell r="E107">
            <v>5163</v>
          </cell>
          <cell r="F107">
            <v>0</v>
          </cell>
          <cell r="G107">
            <v>286</v>
          </cell>
          <cell r="H107">
            <v>4877</v>
          </cell>
          <cell r="I107">
            <v>574</v>
          </cell>
          <cell r="J107">
            <v>0</v>
          </cell>
          <cell r="K107">
            <v>0</v>
          </cell>
          <cell r="L107">
            <v>574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7891</v>
          </cell>
          <cell r="R107">
            <v>3931</v>
          </cell>
          <cell r="S107">
            <v>29</v>
          </cell>
          <cell r="T107">
            <v>3931</v>
          </cell>
          <cell r="U107">
            <v>37</v>
          </cell>
          <cell r="V107">
            <v>0</v>
          </cell>
          <cell r="W107">
            <v>0</v>
          </cell>
          <cell r="X107">
            <v>37</v>
          </cell>
          <cell r="Y107">
            <v>74</v>
          </cell>
          <cell r="Z107">
            <v>0</v>
          </cell>
          <cell r="AA107">
            <v>20</v>
          </cell>
          <cell r="AB107">
            <v>54</v>
          </cell>
          <cell r="AC107">
            <v>29</v>
          </cell>
          <cell r="AD107">
            <v>0</v>
          </cell>
          <cell r="AE107">
            <v>8</v>
          </cell>
          <cell r="AF107">
            <v>21</v>
          </cell>
          <cell r="AG107">
            <v>605</v>
          </cell>
          <cell r="AH107">
            <v>0</v>
          </cell>
          <cell r="AI107">
            <v>108</v>
          </cell>
          <cell r="AJ107">
            <v>497</v>
          </cell>
          <cell r="AL107">
            <v>9991</v>
          </cell>
        </row>
        <row r="108">
          <cell r="C108" t="str">
            <v>Nome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L108">
            <v>0</v>
          </cell>
        </row>
        <row r="109">
          <cell r="C109">
            <v>2016</v>
          </cell>
          <cell r="E109">
            <v>361</v>
          </cell>
          <cell r="F109">
            <v>0</v>
          </cell>
          <cell r="G109">
            <v>0</v>
          </cell>
          <cell r="H109">
            <v>361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1520</v>
          </cell>
          <cell r="R109">
            <v>0</v>
          </cell>
          <cell r="S109">
            <v>58</v>
          </cell>
          <cell r="T109">
            <v>1462</v>
          </cell>
          <cell r="U109">
            <v>7</v>
          </cell>
          <cell r="V109">
            <v>0</v>
          </cell>
          <cell r="W109">
            <v>0</v>
          </cell>
          <cell r="X109">
            <v>7</v>
          </cell>
          <cell r="Y109">
            <v>9</v>
          </cell>
          <cell r="Z109">
            <v>0</v>
          </cell>
          <cell r="AA109">
            <v>0</v>
          </cell>
          <cell r="AB109">
            <v>9</v>
          </cell>
          <cell r="AC109">
            <v>9</v>
          </cell>
          <cell r="AD109">
            <v>0</v>
          </cell>
          <cell r="AE109">
            <v>0</v>
          </cell>
          <cell r="AF109">
            <v>9</v>
          </cell>
          <cell r="AG109">
            <v>80</v>
          </cell>
          <cell r="AH109">
            <v>0</v>
          </cell>
          <cell r="AI109">
            <v>0</v>
          </cell>
          <cell r="AJ109">
            <v>80</v>
          </cell>
          <cell r="AL109">
            <v>1928</v>
          </cell>
        </row>
        <row r="110">
          <cell r="C110">
            <v>2017</v>
          </cell>
          <cell r="E110">
            <v>408</v>
          </cell>
          <cell r="F110">
            <v>0</v>
          </cell>
          <cell r="G110">
            <v>0</v>
          </cell>
          <cell r="H110">
            <v>408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492</v>
          </cell>
          <cell r="R110">
            <v>0</v>
          </cell>
          <cell r="S110">
            <v>0</v>
          </cell>
          <cell r="T110">
            <v>492</v>
          </cell>
          <cell r="U110">
            <v>1</v>
          </cell>
          <cell r="V110">
            <v>0</v>
          </cell>
          <cell r="W110">
            <v>0</v>
          </cell>
          <cell r="X110">
            <v>1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1</v>
          </cell>
          <cell r="AD110">
            <v>0</v>
          </cell>
          <cell r="AE110">
            <v>0</v>
          </cell>
          <cell r="AF110">
            <v>1</v>
          </cell>
          <cell r="AG110">
            <v>6</v>
          </cell>
          <cell r="AH110">
            <v>0</v>
          </cell>
          <cell r="AI110">
            <v>0</v>
          </cell>
          <cell r="AJ110">
            <v>6</v>
          </cell>
          <cell r="AL110">
            <v>908</v>
          </cell>
        </row>
        <row r="111">
          <cell r="C111">
            <v>2060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283</v>
          </cell>
          <cell r="R111">
            <v>0</v>
          </cell>
          <cell r="S111">
            <v>0</v>
          </cell>
          <cell r="T111">
            <v>283</v>
          </cell>
          <cell r="U111">
            <v>1</v>
          </cell>
          <cell r="V111">
            <v>0</v>
          </cell>
          <cell r="W111">
            <v>0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L111">
            <v>284</v>
          </cell>
        </row>
        <row r="112">
          <cell r="C112" t="str">
            <v>TOTA</v>
          </cell>
          <cell r="E112">
            <v>769</v>
          </cell>
          <cell r="F112">
            <v>0</v>
          </cell>
          <cell r="G112">
            <v>0</v>
          </cell>
          <cell r="H112">
            <v>769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2295</v>
          </cell>
          <cell r="R112">
            <v>0</v>
          </cell>
          <cell r="S112">
            <v>58</v>
          </cell>
          <cell r="T112">
            <v>2237</v>
          </cell>
          <cell r="U112">
            <v>9</v>
          </cell>
          <cell r="V112">
            <v>0</v>
          </cell>
          <cell r="W112">
            <v>0</v>
          </cell>
          <cell r="X112">
            <v>9</v>
          </cell>
          <cell r="Y112">
            <v>9</v>
          </cell>
          <cell r="Z112">
            <v>0</v>
          </cell>
          <cell r="AA112">
            <v>0</v>
          </cell>
          <cell r="AB112">
            <v>9</v>
          </cell>
          <cell r="AC112">
            <v>10</v>
          </cell>
          <cell r="AD112">
            <v>0</v>
          </cell>
          <cell r="AE112">
            <v>0</v>
          </cell>
          <cell r="AF112">
            <v>10</v>
          </cell>
          <cell r="AG112">
            <v>86</v>
          </cell>
          <cell r="AH112">
            <v>0</v>
          </cell>
          <cell r="AI112">
            <v>0</v>
          </cell>
          <cell r="AJ112">
            <v>86</v>
          </cell>
          <cell r="AL112">
            <v>3120</v>
          </cell>
        </row>
        <row r="113">
          <cell r="C113" t="str">
            <v>Nome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L113">
            <v>0</v>
          </cell>
        </row>
        <row r="114">
          <cell r="C114">
            <v>2012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977</v>
          </cell>
          <cell r="R114">
            <v>0</v>
          </cell>
          <cell r="S114">
            <v>0</v>
          </cell>
          <cell r="T114">
            <v>977</v>
          </cell>
          <cell r="U114">
            <v>2</v>
          </cell>
          <cell r="V114">
            <v>0</v>
          </cell>
          <cell r="W114">
            <v>0</v>
          </cell>
          <cell r="X114">
            <v>2</v>
          </cell>
          <cell r="Y114">
            <v>8</v>
          </cell>
          <cell r="Z114">
            <v>0</v>
          </cell>
          <cell r="AA114">
            <v>0</v>
          </cell>
          <cell r="AB114">
            <v>8</v>
          </cell>
          <cell r="AC114">
            <v>5</v>
          </cell>
          <cell r="AD114">
            <v>0</v>
          </cell>
          <cell r="AE114">
            <v>0</v>
          </cell>
          <cell r="AF114">
            <v>5</v>
          </cell>
          <cell r="AG114">
            <v>63</v>
          </cell>
          <cell r="AH114">
            <v>0</v>
          </cell>
          <cell r="AI114">
            <v>0</v>
          </cell>
          <cell r="AJ114">
            <v>63</v>
          </cell>
          <cell r="AL114">
            <v>1055</v>
          </cell>
        </row>
        <row r="115">
          <cell r="C115">
            <v>2014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14101</v>
          </cell>
          <cell r="R115">
            <v>5869</v>
          </cell>
          <cell r="S115">
            <v>342</v>
          </cell>
          <cell r="T115">
            <v>7890</v>
          </cell>
          <cell r="U115">
            <v>32769</v>
          </cell>
          <cell r="V115">
            <v>32766</v>
          </cell>
          <cell r="W115">
            <v>0</v>
          </cell>
          <cell r="X115">
            <v>3</v>
          </cell>
          <cell r="Y115">
            <v>1085</v>
          </cell>
          <cell r="Z115">
            <v>0</v>
          </cell>
          <cell r="AA115">
            <v>0</v>
          </cell>
          <cell r="AB115">
            <v>1085</v>
          </cell>
          <cell r="AC115">
            <v>47</v>
          </cell>
          <cell r="AD115">
            <v>0</v>
          </cell>
          <cell r="AE115">
            <v>0</v>
          </cell>
          <cell r="AF115">
            <v>47</v>
          </cell>
          <cell r="AG115">
            <v>23920</v>
          </cell>
          <cell r="AH115">
            <v>11</v>
          </cell>
          <cell r="AI115">
            <v>103</v>
          </cell>
          <cell r="AJ115">
            <v>23806</v>
          </cell>
          <cell r="AL115">
            <v>32831</v>
          </cell>
        </row>
        <row r="116">
          <cell r="C116">
            <v>2020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192</v>
          </cell>
          <cell r="R116">
            <v>0</v>
          </cell>
          <cell r="S116">
            <v>0</v>
          </cell>
          <cell r="T116">
            <v>192</v>
          </cell>
          <cell r="U116">
            <v>6</v>
          </cell>
          <cell r="V116">
            <v>0</v>
          </cell>
          <cell r="W116">
            <v>0</v>
          </cell>
          <cell r="X116">
            <v>6</v>
          </cell>
          <cell r="Y116">
            <v>4</v>
          </cell>
          <cell r="Z116">
            <v>0</v>
          </cell>
          <cell r="AA116">
            <v>0</v>
          </cell>
          <cell r="AB116">
            <v>4</v>
          </cell>
          <cell r="AC116">
            <v>2</v>
          </cell>
          <cell r="AD116">
            <v>0</v>
          </cell>
          <cell r="AE116">
            <v>0</v>
          </cell>
          <cell r="AF116">
            <v>2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L116">
            <v>204</v>
          </cell>
        </row>
        <row r="117">
          <cell r="C117">
            <v>2041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345</v>
          </cell>
          <cell r="R117">
            <v>0</v>
          </cell>
          <cell r="S117">
            <v>0</v>
          </cell>
          <cell r="T117">
            <v>345</v>
          </cell>
          <cell r="U117">
            <v>86</v>
          </cell>
          <cell r="V117">
            <v>79</v>
          </cell>
          <cell r="W117">
            <v>0</v>
          </cell>
          <cell r="X117">
            <v>7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4</v>
          </cell>
          <cell r="AD117">
            <v>1</v>
          </cell>
          <cell r="AE117">
            <v>0</v>
          </cell>
          <cell r="AF117">
            <v>3</v>
          </cell>
          <cell r="AG117">
            <v>2</v>
          </cell>
          <cell r="AH117">
            <v>0</v>
          </cell>
          <cell r="AI117">
            <v>0</v>
          </cell>
          <cell r="AJ117">
            <v>2</v>
          </cell>
          <cell r="AL117">
            <v>357</v>
          </cell>
        </row>
        <row r="118">
          <cell r="C118">
            <v>2059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1673</v>
          </cell>
          <cell r="R118">
            <v>0</v>
          </cell>
          <cell r="S118">
            <v>0</v>
          </cell>
          <cell r="T118">
            <v>1673</v>
          </cell>
          <cell r="U118">
            <v>16</v>
          </cell>
          <cell r="V118">
            <v>3</v>
          </cell>
          <cell r="W118">
            <v>0</v>
          </cell>
          <cell r="X118">
            <v>13</v>
          </cell>
          <cell r="Y118">
            <v>68</v>
          </cell>
          <cell r="Z118">
            <v>0</v>
          </cell>
          <cell r="AA118">
            <v>0</v>
          </cell>
          <cell r="AB118">
            <v>68</v>
          </cell>
          <cell r="AC118">
            <v>26</v>
          </cell>
          <cell r="AD118">
            <v>0</v>
          </cell>
          <cell r="AE118">
            <v>0</v>
          </cell>
          <cell r="AF118">
            <v>26</v>
          </cell>
          <cell r="AG118">
            <v>75</v>
          </cell>
          <cell r="AH118">
            <v>0</v>
          </cell>
          <cell r="AI118">
            <v>0</v>
          </cell>
          <cell r="AJ118">
            <v>75</v>
          </cell>
          <cell r="AL118">
            <v>1855</v>
          </cell>
        </row>
        <row r="119">
          <cell r="C119">
            <v>2110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624</v>
          </cell>
          <cell r="R119">
            <v>0</v>
          </cell>
          <cell r="S119">
            <v>0</v>
          </cell>
          <cell r="T119">
            <v>624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3</v>
          </cell>
          <cell r="AD119">
            <v>0</v>
          </cell>
          <cell r="AE119">
            <v>0</v>
          </cell>
          <cell r="AF119">
            <v>3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L119">
            <v>627</v>
          </cell>
        </row>
        <row r="120">
          <cell r="C120" t="str">
            <v>TOTA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17912</v>
          </cell>
          <cell r="R120">
            <v>5869</v>
          </cell>
          <cell r="S120">
            <v>342</v>
          </cell>
          <cell r="T120">
            <v>11701</v>
          </cell>
          <cell r="U120">
            <v>32879</v>
          </cell>
          <cell r="V120">
            <v>32848</v>
          </cell>
          <cell r="W120">
            <v>0</v>
          </cell>
          <cell r="X120">
            <v>31</v>
          </cell>
          <cell r="Y120">
            <v>1165</v>
          </cell>
          <cell r="Z120">
            <v>0</v>
          </cell>
          <cell r="AA120">
            <v>0</v>
          </cell>
          <cell r="AB120">
            <v>1165</v>
          </cell>
          <cell r="AC120">
            <v>87</v>
          </cell>
          <cell r="AD120">
            <v>1</v>
          </cell>
          <cell r="AE120">
            <v>0</v>
          </cell>
          <cell r="AF120">
            <v>86</v>
          </cell>
          <cell r="AG120">
            <v>24060</v>
          </cell>
          <cell r="AH120">
            <v>11</v>
          </cell>
          <cell r="AI120">
            <v>103</v>
          </cell>
          <cell r="AJ120">
            <v>23946</v>
          </cell>
          <cell r="AL120">
            <v>36929</v>
          </cell>
        </row>
        <row r="121">
          <cell r="C121" t="str">
            <v>Nome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L121">
            <v>0</v>
          </cell>
        </row>
        <row r="122">
          <cell r="C122">
            <v>2030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196</v>
          </cell>
          <cell r="R122">
            <v>0</v>
          </cell>
          <cell r="S122">
            <v>0</v>
          </cell>
          <cell r="T122">
            <v>196</v>
          </cell>
          <cell r="U122">
            <v>34</v>
          </cell>
          <cell r="V122">
            <v>26</v>
          </cell>
          <cell r="W122">
            <v>0</v>
          </cell>
          <cell r="X122">
            <v>8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22</v>
          </cell>
          <cell r="AD122">
            <v>0</v>
          </cell>
          <cell r="AE122">
            <v>0</v>
          </cell>
          <cell r="AF122">
            <v>22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L122">
            <v>226</v>
          </cell>
        </row>
        <row r="123">
          <cell r="C123">
            <v>2042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285</v>
          </cell>
          <cell r="R123">
            <v>0</v>
          </cell>
          <cell r="S123">
            <v>0</v>
          </cell>
          <cell r="T123">
            <v>285</v>
          </cell>
          <cell r="U123">
            <v>271</v>
          </cell>
          <cell r="V123">
            <v>210</v>
          </cell>
          <cell r="W123">
            <v>0</v>
          </cell>
          <cell r="X123">
            <v>61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14</v>
          </cell>
          <cell r="AD123">
            <v>0</v>
          </cell>
          <cell r="AE123">
            <v>0</v>
          </cell>
          <cell r="AF123">
            <v>14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L123">
            <v>360</v>
          </cell>
        </row>
        <row r="124">
          <cell r="C124">
            <v>2051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127</v>
          </cell>
          <cell r="R124">
            <v>0</v>
          </cell>
          <cell r="S124">
            <v>0</v>
          </cell>
          <cell r="T124">
            <v>127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7</v>
          </cell>
          <cell r="AD124">
            <v>0</v>
          </cell>
          <cell r="AE124">
            <v>0</v>
          </cell>
          <cell r="AF124">
            <v>7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L124">
            <v>134</v>
          </cell>
        </row>
        <row r="125">
          <cell r="C125">
            <v>2052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174</v>
          </cell>
          <cell r="R125">
            <v>0</v>
          </cell>
          <cell r="S125">
            <v>0</v>
          </cell>
          <cell r="T125">
            <v>174</v>
          </cell>
          <cell r="U125">
            <v>3</v>
          </cell>
          <cell r="V125">
            <v>2</v>
          </cell>
          <cell r="W125">
            <v>0</v>
          </cell>
          <cell r="X125">
            <v>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2</v>
          </cell>
          <cell r="AD125">
            <v>0</v>
          </cell>
          <cell r="AE125">
            <v>0</v>
          </cell>
          <cell r="AF125">
            <v>2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L125">
            <v>177</v>
          </cell>
        </row>
        <row r="126">
          <cell r="C126">
            <v>2053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112</v>
          </cell>
          <cell r="R126">
            <v>0</v>
          </cell>
          <cell r="S126">
            <v>6</v>
          </cell>
          <cell r="T126">
            <v>106</v>
          </cell>
          <cell r="U126">
            <v>10</v>
          </cell>
          <cell r="V126">
            <v>10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4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L126">
            <v>110</v>
          </cell>
        </row>
        <row r="127">
          <cell r="C127">
            <v>2120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1342</v>
          </cell>
          <cell r="R127">
            <v>0</v>
          </cell>
          <cell r="S127">
            <v>0</v>
          </cell>
          <cell r="T127">
            <v>1342</v>
          </cell>
          <cell r="U127">
            <v>11</v>
          </cell>
          <cell r="V127">
            <v>9</v>
          </cell>
          <cell r="W127">
            <v>0</v>
          </cell>
          <cell r="X127">
            <v>2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15</v>
          </cell>
          <cell r="AD127">
            <v>0</v>
          </cell>
          <cell r="AE127">
            <v>0</v>
          </cell>
          <cell r="AF127">
            <v>15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L127">
            <v>1359</v>
          </cell>
        </row>
        <row r="128">
          <cell r="C128" t="str">
            <v>TOTA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2236</v>
          </cell>
          <cell r="R128">
            <v>0</v>
          </cell>
          <cell r="S128">
            <v>6</v>
          </cell>
          <cell r="T128">
            <v>2230</v>
          </cell>
          <cell r="U128">
            <v>329</v>
          </cell>
          <cell r="V128">
            <v>257</v>
          </cell>
          <cell r="W128">
            <v>0</v>
          </cell>
          <cell r="X128">
            <v>72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64</v>
          </cell>
          <cell r="AD128">
            <v>0</v>
          </cell>
          <cell r="AE128">
            <v>0</v>
          </cell>
          <cell r="AF128">
            <v>64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L128">
            <v>2366</v>
          </cell>
        </row>
        <row r="129">
          <cell r="C129" t="str">
            <v>Nome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L129">
            <v>0</v>
          </cell>
        </row>
        <row r="130">
          <cell r="C130">
            <v>2420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967</v>
          </cell>
          <cell r="R130">
            <v>0</v>
          </cell>
          <cell r="S130">
            <v>0</v>
          </cell>
          <cell r="T130">
            <v>967</v>
          </cell>
          <cell r="U130">
            <v>7</v>
          </cell>
          <cell r="V130">
            <v>0</v>
          </cell>
          <cell r="W130">
            <v>0</v>
          </cell>
          <cell r="X130">
            <v>7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5</v>
          </cell>
          <cell r="AD130">
            <v>0</v>
          </cell>
          <cell r="AE130">
            <v>0</v>
          </cell>
          <cell r="AF130">
            <v>5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L130">
            <v>979</v>
          </cell>
        </row>
        <row r="131">
          <cell r="C131">
            <v>2431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10</v>
          </cell>
          <cell r="R131">
            <v>0</v>
          </cell>
          <cell r="S131">
            <v>0</v>
          </cell>
          <cell r="T131">
            <v>10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L131">
            <v>10</v>
          </cell>
        </row>
        <row r="132">
          <cell r="C132">
            <v>2432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53</v>
          </cell>
          <cell r="R132">
            <v>0</v>
          </cell>
          <cell r="S132">
            <v>0</v>
          </cell>
          <cell r="T132">
            <v>53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L132">
            <v>53</v>
          </cell>
        </row>
        <row r="133">
          <cell r="C133">
            <v>2433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188</v>
          </cell>
          <cell r="R133">
            <v>0</v>
          </cell>
          <cell r="S133">
            <v>0</v>
          </cell>
          <cell r="T133">
            <v>188</v>
          </cell>
          <cell r="U133">
            <v>2</v>
          </cell>
          <cell r="V133">
            <v>0</v>
          </cell>
          <cell r="W133">
            <v>0</v>
          </cell>
          <cell r="X133">
            <v>2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4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L133">
            <v>194</v>
          </cell>
        </row>
        <row r="134">
          <cell r="C134">
            <v>2434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117</v>
          </cell>
          <cell r="R134">
            <v>0</v>
          </cell>
          <cell r="S134">
            <v>0</v>
          </cell>
          <cell r="T134">
            <v>117</v>
          </cell>
          <cell r="U134">
            <v>27</v>
          </cell>
          <cell r="V134">
            <v>0</v>
          </cell>
          <cell r="W134">
            <v>0</v>
          </cell>
          <cell r="X134">
            <v>27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  <cell r="AH134">
            <v>0</v>
          </cell>
          <cell r="AI134">
            <v>0</v>
          </cell>
          <cell r="AJ134">
            <v>1</v>
          </cell>
          <cell r="AL134">
            <v>146</v>
          </cell>
        </row>
        <row r="135">
          <cell r="C135">
            <v>2451</v>
          </cell>
          <cell r="E135">
            <v>150</v>
          </cell>
          <cell r="F135">
            <v>0</v>
          </cell>
          <cell r="G135">
            <v>0</v>
          </cell>
          <cell r="H135">
            <v>150</v>
          </cell>
          <cell r="I135">
            <v>1212</v>
          </cell>
          <cell r="J135">
            <v>0</v>
          </cell>
          <cell r="K135">
            <v>0</v>
          </cell>
          <cell r="L135">
            <v>1212</v>
          </cell>
          <cell r="M135">
            <v>373</v>
          </cell>
          <cell r="N135">
            <v>0</v>
          </cell>
          <cell r="O135">
            <v>0</v>
          </cell>
          <cell r="P135">
            <v>373</v>
          </cell>
          <cell r="Q135">
            <v>613</v>
          </cell>
          <cell r="R135">
            <v>0</v>
          </cell>
          <cell r="S135">
            <v>20</v>
          </cell>
          <cell r="T135">
            <v>593</v>
          </cell>
          <cell r="U135">
            <v>30</v>
          </cell>
          <cell r="V135">
            <v>0</v>
          </cell>
          <cell r="W135">
            <v>0</v>
          </cell>
          <cell r="X135">
            <v>30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29</v>
          </cell>
          <cell r="AD135">
            <v>0</v>
          </cell>
          <cell r="AE135">
            <v>1</v>
          </cell>
          <cell r="AF135">
            <v>28</v>
          </cell>
          <cell r="AG135">
            <v>19</v>
          </cell>
          <cell r="AH135">
            <v>0</v>
          </cell>
          <cell r="AI135">
            <v>0</v>
          </cell>
          <cell r="AJ135">
            <v>19</v>
          </cell>
          <cell r="AL135">
            <v>2405</v>
          </cell>
        </row>
        <row r="136">
          <cell r="C136">
            <v>2452</v>
          </cell>
          <cell r="E136">
            <v>2</v>
          </cell>
          <cell r="F136">
            <v>0</v>
          </cell>
          <cell r="G136">
            <v>0</v>
          </cell>
          <cell r="H136">
            <v>2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191</v>
          </cell>
          <cell r="R136">
            <v>0</v>
          </cell>
          <cell r="S136">
            <v>0</v>
          </cell>
          <cell r="T136">
            <v>191</v>
          </cell>
          <cell r="U136">
            <v>11</v>
          </cell>
          <cell r="V136">
            <v>0</v>
          </cell>
          <cell r="W136">
            <v>0</v>
          </cell>
          <cell r="X136">
            <v>11</v>
          </cell>
          <cell r="Y136">
            <v>5</v>
          </cell>
          <cell r="Z136">
            <v>0</v>
          </cell>
          <cell r="AA136">
            <v>0</v>
          </cell>
          <cell r="AB136">
            <v>5</v>
          </cell>
          <cell r="AC136">
            <v>3</v>
          </cell>
          <cell r="AD136">
            <v>0</v>
          </cell>
          <cell r="AE136">
            <v>0</v>
          </cell>
          <cell r="AF136">
            <v>3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L136">
            <v>212</v>
          </cell>
        </row>
        <row r="137">
          <cell r="C137">
            <v>2453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9</v>
          </cell>
          <cell r="N137">
            <v>0</v>
          </cell>
          <cell r="O137">
            <v>0</v>
          </cell>
          <cell r="P137">
            <v>9</v>
          </cell>
          <cell r="Q137">
            <v>506</v>
          </cell>
          <cell r="R137">
            <v>0</v>
          </cell>
          <cell r="S137">
            <v>0</v>
          </cell>
          <cell r="T137">
            <v>506</v>
          </cell>
          <cell r="U137">
            <v>17</v>
          </cell>
          <cell r="V137">
            <v>0</v>
          </cell>
          <cell r="W137">
            <v>0</v>
          </cell>
          <cell r="X137">
            <v>17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20</v>
          </cell>
          <cell r="AD137">
            <v>0</v>
          </cell>
          <cell r="AE137">
            <v>3</v>
          </cell>
          <cell r="AF137">
            <v>17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L137">
            <v>549</v>
          </cell>
        </row>
        <row r="138">
          <cell r="C138">
            <v>2454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73</v>
          </cell>
          <cell r="R138">
            <v>0</v>
          </cell>
          <cell r="S138">
            <v>0</v>
          </cell>
          <cell r="T138">
            <v>73</v>
          </cell>
          <cell r="U138">
            <v>4</v>
          </cell>
          <cell r="V138">
            <v>0</v>
          </cell>
          <cell r="W138">
            <v>0</v>
          </cell>
          <cell r="X138">
            <v>4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1</v>
          </cell>
          <cell r="AD138">
            <v>0</v>
          </cell>
          <cell r="AE138">
            <v>0</v>
          </cell>
          <cell r="AF138">
            <v>1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L138">
            <v>78</v>
          </cell>
        </row>
        <row r="139">
          <cell r="C139">
            <v>2511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5</v>
          </cell>
          <cell r="N139">
            <v>0</v>
          </cell>
          <cell r="O139">
            <v>0</v>
          </cell>
          <cell r="P139">
            <v>5</v>
          </cell>
          <cell r="Q139">
            <v>161</v>
          </cell>
          <cell r="R139">
            <v>0</v>
          </cell>
          <cell r="S139">
            <v>0</v>
          </cell>
          <cell r="T139">
            <v>161</v>
          </cell>
          <cell r="U139">
            <v>150</v>
          </cell>
          <cell r="V139">
            <v>0</v>
          </cell>
          <cell r="W139">
            <v>0</v>
          </cell>
          <cell r="X139">
            <v>150</v>
          </cell>
          <cell r="Y139">
            <v>5</v>
          </cell>
          <cell r="Z139">
            <v>0</v>
          </cell>
          <cell r="AA139">
            <v>0</v>
          </cell>
          <cell r="AB139">
            <v>5</v>
          </cell>
          <cell r="AC139">
            <v>12</v>
          </cell>
          <cell r="AD139">
            <v>0</v>
          </cell>
          <cell r="AE139">
            <v>0</v>
          </cell>
          <cell r="AF139">
            <v>12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L139">
            <v>333</v>
          </cell>
        </row>
        <row r="140">
          <cell r="C140">
            <v>2512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88</v>
          </cell>
          <cell r="R140">
            <v>0</v>
          </cell>
          <cell r="S140">
            <v>0</v>
          </cell>
          <cell r="T140">
            <v>88</v>
          </cell>
          <cell r="U140">
            <v>11</v>
          </cell>
          <cell r="V140">
            <v>0</v>
          </cell>
          <cell r="W140">
            <v>0</v>
          </cell>
          <cell r="X140">
            <v>11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4</v>
          </cell>
          <cell r="AD140">
            <v>0</v>
          </cell>
          <cell r="AE140">
            <v>0</v>
          </cell>
          <cell r="AF140">
            <v>4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L140">
            <v>103</v>
          </cell>
        </row>
        <row r="141">
          <cell r="C141">
            <v>2521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68</v>
          </cell>
          <cell r="R141">
            <v>0</v>
          </cell>
          <cell r="S141">
            <v>0</v>
          </cell>
          <cell r="T141">
            <v>68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4</v>
          </cell>
          <cell r="AD141">
            <v>0</v>
          </cell>
          <cell r="AE141">
            <v>0</v>
          </cell>
          <cell r="AF141">
            <v>4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L141">
            <v>72</v>
          </cell>
        </row>
        <row r="142">
          <cell r="C142">
            <v>2550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34</v>
          </cell>
          <cell r="N142">
            <v>0</v>
          </cell>
          <cell r="O142">
            <v>0</v>
          </cell>
          <cell r="P142">
            <v>34</v>
          </cell>
          <cell r="Q142">
            <v>991</v>
          </cell>
          <cell r="R142">
            <v>0</v>
          </cell>
          <cell r="S142">
            <v>0</v>
          </cell>
          <cell r="T142">
            <v>991</v>
          </cell>
          <cell r="U142">
            <v>51</v>
          </cell>
          <cell r="V142">
            <v>0</v>
          </cell>
          <cell r="W142">
            <v>0</v>
          </cell>
          <cell r="X142">
            <v>51</v>
          </cell>
          <cell r="Y142">
            <v>2</v>
          </cell>
          <cell r="Z142">
            <v>0</v>
          </cell>
          <cell r="AA142">
            <v>0</v>
          </cell>
          <cell r="AB142">
            <v>2</v>
          </cell>
          <cell r="AC142">
            <v>47</v>
          </cell>
          <cell r="AD142">
            <v>0</v>
          </cell>
          <cell r="AE142">
            <v>0</v>
          </cell>
          <cell r="AF142">
            <v>47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L142">
            <v>1125</v>
          </cell>
        </row>
        <row r="143">
          <cell r="C143">
            <v>2550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322</v>
          </cell>
          <cell r="R143">
            <v>0</v>
          </cell>
          <cell r="S143">
            <v>0</v>
          </cell>
          <cell r="T143">
            <v>322</v>
          </cell>
          <cell r="U143">
            <v>62</v>
          </cell>
          <cell r="V143">
            <v>0</v>
          </cell>
          <cell r="W143">
            <v>0</v>
          </cell>
          <cell r="X143">
            <v>62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16</v>
          </cell>
          <cell r="AD143">
            <v>0</v>
          </cell>
          <cell r="AE143">
            <v>1</v>
          </cell>
          <cell r="AF143">
            <v>15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L143">
            <v>399</v>
          </cell>
        </row>
        <row r="144">
          <cell r="C144">
            <v>2561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987</v>
          </cell>
          <cell r="R144">
            <v>0</v>
          </cell>
          <cell r="S144">
            <v>0</v>
          </cell>
          <cell r="T144">
            <v>987</v>
          </cell>
          <cell r="U144">
            <v>72</v>
          </cell>
          <cell r="V144">
            <v>0</v>
          </cell>
          <cell r="W144">
            <v>0</v>
          </cell>
          <cell r="X144">
            <v>72</v>
          </cell>
          <cell r="Y144">
            <v>10</v>
          </cell>
          <cell r="Z144">
            <v>0</v>
          </cell>
          <cell r="AA144">
            <v>0</v>
          </cell>
          <cell r="AB144">
            <v>10</v>
          </cell>
          <cell r="AC144">
            <v>13</v>
          </cell>
          <cell r="AD144">
            <v>0</v>
          </cell>
          <cell r="AE144">
            <v>2</v>
          </cell>
          <cell r="AF144">
            <v>11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L144">
            <v>1080</v>
          </cell>
        </row>
        <row r="145">
          <cell r="C145">
            <v>2562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39</v>
          </cell>
          <cell r="R145">
            <v>0</v>
          </cell>
          <cell r="S145">
            <v>0</v>
          </cell>
          <cell r="T145">
            <v>39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7</v>
          </cell>
          <cell r="AD145">
            <v>0</v>
          </cell>
          <cell r="AE145">
            <v>0</v>
          </cell>
          <cell r="AF145">
            <v>7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L145">
            <v>46</v>
          </cell>
        </row>
        <row r="146">
          <cell r="C146">
            <v>2562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215</v>
          </cell>
          <cell r="R146">
            <v>0</v>
          </cell>
          <cell r="S146">
            <v>0</v>
          </cell>
          <cell r="T146">
            <v>215</v>
          </cell>
          <cell r="U146">
            <v>48</v>
          </cell>
          <cell r="V146">
            <v>0</v>
          </cell>
          <cell r="W146">
            <v>0</v>
          </cell>
          <cell r="X146">
            <v>48</v>
          </cell>
          <cell r="Y146">
            <v>1</v>
          </cell>
          <cell r="Z146">
            <v>0</v>
          </cell>
          <cell r="AA146">
            <v>0</v>
          </cell>
          <cell r="AB146">
            <v>1</v>
          </cell>
          <cell r="AC146">
            <v>38</v>
          </cell>
          <cell r="AD146">
            <v>0</v>
          </cell>
          <cell r="AE146">
            <v>2</v>
          </cell>
          <cell r="AF146">
            <v>36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L146">
            <v>300</v>
          </cell>
        </row>
        <row r="147">
          <cell r="C147">
            <v>2571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4</v>
          </cell>
          <cell r="AD147">
            <v>0</v>
          </cell>
          <cell r="AE147">
            <v>0</v>
          </cell>
          <cell r="AF147">
            <v>4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L147">
            <v>4</v>
          </cell>
        </row>
        <row r="148">
          <cell r="C148">
            <v>2572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35</v>
          </cell>
          <cell r="R148">
            <v>0</v>
          </cell>
          <cell r="S148">
            <v>0</v>
          </cell>
          <cell r="T148">
            <v>35</v>
          </cell>
          <cell r="U148">
            <v>8</v>
          </cell>
          <cell r="V148">
            <v>0</v>
          </cell>
          <cell r="W148">
            <v>0</v>
          </cell>
          <cell r="X148">
            <v>8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L148">
            <v>43</v>
          </cell>
        </row>
        <row r="149">
          <cell r="C149">
            <v>2573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1</v>
          </cell>
          <cell r="N149">
            <v>0</v>
          </cell>
          <cell r="O149">
            <v>0</v>
          </cell>
          <cell r="P149">
            <v>1</v>
          </cell>
          <cell r="Q149">
            <v>46</v>
          </cell>
          <cell r="R149">
            <v>0</v>
          </cell>
          <cell r="S149">
            <v>0</v>
          </cell>
          <cell r="T149">
            <v>46</v>
          </cell>
          <cell r="U149">
            <v>19</v>
          </cell>
          <cell r="V149">
            <v>0</v>
          </cell>
          <cell r="W149">
            <v>0</v>
          </cell>
          <cell r="X149">
            <v>19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4</v>
          </cell>
          <cell r="AD149">
            <v>0</v>
          </cell>
          <cell r="AE149">
            <v>0</v>
          </cell>
          <cell r="AF149">
            <v>4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L149">
            <v>70</v>
          </cell>
        </row>
        <row r="150">
          <cell r="C150">
            <v>2591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110</v>
          </cell>
          <cell r="R150">
            <v>0</v>
          </cell>
          <cell r="S150">
            <v>0</v>
          </cell>
          <cell r="T150">
            <v>110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L150">
            <v>110</v>
          </cell>
        </row>
        <row r="151">
          <cell r="C151">
            <v>2592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482</v>
          </cell>
          <cell r="R151">
            <v>0</v>
          </cell>
          <cell r="S151">
            <v>0</v>
          </cell>
          <cell r="T151">
            <v>482</v>
          </cell>
          <cell r="U151">
            <v>15</v>
          </cell>
          <cell r="V151">
            <v>0</v>
          </cell>
          <cell r="W151">
            <v>0</v>
          </cell>
          <cell r="X151">
            <v>15</v>
          </cell>
          <cell r="Y151">
            <v>1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0</v>
          </cell>
          <cell r="AE151">
            <v>0</v>
          </cell>
          <cell r="AF151">
            <v>1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L151">
            <v>499</v>
          </cell>
        </row>
        <row r="152">
          <cell r="C152">
            <v>2593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232</v>
          </cell>
          <cell r="R152">
            <v>0</v>
          </cell>
          <cell r="S152">
            <v>0</v>
          </cell>
          <cell r="T152">
            <v>232</v>
          </cell>
          <cell r="U152">
            <v>27</v>
          </cell>
          <cell r="V152">
            <v>0</v>
          </cell>
          <cell r="W152">
            <v>0</v>
          </cell>
          <cell r="X152">
            <v>27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3</v>
          </cell>
          <cell r="AD152">
            <v>0</v>
          </cell>
          <cell r="AE152">
            <v>0</v>
          </cell>
          <cell r="AF152">
            <v>3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L152">
            <v>262</v>
          </cell>
        </row>
        <row r="153">
          <cell r="C153">
            <v>2594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172</v>
          </cell>
          <cell r="R153">
            <v>0</v>
          </cell>
          <cell r="S153">
            <v>0</v>
          </cell>
          <cell r="T153">
            <v>172</v>
          </cell>
          <cell r="U153">
            <v>21</v>
          </cell>
          <cell r="V153">
            <v>0</v>
          </cell>
          <cell r="W153">
            <v>0</v>
          </cell>
          <cell r="X153">
            <v>21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</v>
          </cell>
          <cell r="AD153">
            <v>0</v>
          </cell>
          <cell r="AE153">
            <v>0</v>
          </cell>
          <cell r="AF153">
            <v>2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L153">
            <v>195</v>
          </cell>
        </row>
        <row r="154">
          <cell r="C154">
            <v>2599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129</v>
          </cell>
          <cell r="R154">
            <v>0</v>
          </cell>
          <cell r="S154">
            <v>0</v>
          </cell>
          <cell r="T154">
            <v>129</v>
          </cell>
          <cell r="U154">
            <v>9</v>
          </cell>
          <cell r="V154">
            <v>0</v>
          </cell>
          <cell r="W154">
            <v>0</v>
          </cell>
          <cell r="X154">
            <v>9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2</v>
          </cell>
          <cell r="AD154">
            <v>0</v>
          </cell>
          <cell r="AE154">
            <v>0</v>
          </cell>
          <cell r="AF154">
            <v>2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L154">
            <v>140</v>
          </cell>
        </row>
        <row r="155">
          <cell r="C155">
            <v>2599</v>
          </cell>
          <cell r="E155">
            <v>12</v>
          </cell>
          <cell r="F155">
            <v>0</v>
          </cell>
          <cell r="G155">
            <v>0</v>
          </cell>
          <cell r="H155">
            <v>12</v>
          </cell>
          <cell r="I155">
            <v>78</v>
          </cell>
          <cell r="J155">
            <v>0</v>
          </cell>
          <cell r="K155">
            <v>0</v>
          </cell>
          <cell r="L155">
            <v>78</v>
          </cell>
          <cell r="M155">
            <v>21</v>
          </cell>
          <cell r="N155">
            <v>0</v>
          </cell>
          <cell r="O155">
            <v>0</v>
          </cell>
          <cell r="P155">
            <v>21</v>
          </cell>
          <cell r="Q155">
            <v>130</v>
          </cell>
          <cell r="R155">
            <v>0</v>
          </cell>
          <cell r="S155">
            <v>0</v>
          </cell>
          <cell r="T155">
            <v>130</v>
          </cell>
          <cell r="U155">
            <v>6</v>
          </cell>
          <cell r="V155">
            <v>0</v>
          </cell>
          <cell r="W155">
            <v>0</v>
          </cell>
          <cell r="X155">
            <v>6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9</v>
          </cell>
          <cell r="AD155">
            <v>0</v>
          </cell>
          <cell r="AE155">
            <v>0</v>
          </cell>
          <cell r="AF155">
            <v>9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L155">
            <v>256</v>
          </cell>
        </row>
        <row r="156">
          <cell r="C156" t="str">
            <v>TOTA</v>
          </cell>
          <cell r="E156">
            <v>164</v>
          </cell>
          <cell r="F156">
            <v>0</v>
          </cell>
          <cell r="G156">
            <v>0</v>
          </cell>
          <cell r="H156">
            <v>164</v>
          </cell>
          <cell r="I156">
            <v>1290</v>
          </cell>
          <cell r="J156">
            <v>0</v>
          </cell>
          <cell r="K156">
            <v>0</v>
          </cell>
          <cell r="L156">
            <v>1290</v>
          </cell>
          <cell r="M156">
            <v>443</v>
          </cell>
          <cell r="N156">
            <v>0</v>
          </cell>
          <cell r="O156">
            <v>0</v>
          </cell>
          <cell r="P156">
            <v>443</v>
          </cell>
          <cell r="Q156">
            <v>6925</v>
          </cell>
          <cell r="R156">
            <v>0</v>
          </cell>
          <cell r="S156">
            <v>20</v>
          </cell>
          <cell r="T156">
            <v>6905</v>
          </cell>
          <cell r="U156">
            <v>597</v>
          </cell>
          <cell r="V156">
            <v>0</v>
          </cell>
          <cell r="W156">
            <v>0</v>
          </cell>
          <cell r="X156">
            <v>597</v>
          </cell>
          <cell r="Y156">
            <v>24</v>
          </cell>
          <cell r="Z156">
            <v>0</v>
          </cell>
          <cell r="AA156">
            <v>0</v>
          </cell>
          <cell r="AB156">
            <v>24</v>
          </cell>
          <cell r="AC156">
            <v>229</v>
          </cell>
          <cell r="AD156">
            <v>0</v>
          </cell>
          <cell r="AE156">
            <v>10</v>
          </cell>
          <cell r="AF156">
            <v>219</v>
          </cell>
          <cell r="AG156">
            <v>20</v>
          </cell>
          <cell r="AH156">
            <v>0</v>
          </cell>
          <cell r="AI156">
            <v>0</v>
          </cell>
          <cell r="AJ156">
            <v>20</v>
          </cell>
          <cell r="AL156">
            <v>9662</v>
          </cell>
        </row>
        <row r="157">
          <cell r="C157" t="str">
            <v>Nome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L157">
            <v>0</v>
          </cell>
        </row>
        <row r="158">
          <cell r="C158">
            <v>2529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12</v>
          </cell>
          <cell r="R158">
            <v>0</v>
          </cell>
          <cell r="S158">
            <v>0</v>
          </cell>
          <cell r="T158">
            <v>12</v>
          </cell>
          <cell r="U158">
            <v>10</v>
          </cell>
          <cell r="V158">
            <v>0</v>
          </cell>
          <cell r="W158">
            <v>0</v>
          </cell>
          <cell r="X158">
            <v>10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1</v>
          </cell>
          <cell r="AD158">
            <v>0</v>
          </cell>
          <cell r="AE158">
            <v>2</v>
          </cell>
          <cell r="AF158">
            <v>-1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L158">
            <v>21</v>
          </cell>
        </row>
        <row r="159">
          <cell r="C159">
            <v>2530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31</v>
          </cell>
          <cell r="R159">
            <v>0</v>
          </cell>
          <cell r="S159">
            <v>0</v>
          </cell>
          <cell r="T159">
            <v>31</v>
          </cell>
          <cell r="U159">
            <v>1</v>
          </cell>
          <cell r="V159">
            <v>0</v>
          </cell>
          <cell r="W159">
            <v>0</v>
          </cell>
          <cell r="X159">
            <v>1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L159">
            <v>32</v>
          </cell>
        </row>
        <row r="160">
          <cell r="C160">
            <v>2573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16</v>
          </cell>
          <cell r="R160">
            <v>0</v>
          </cell>
          <cell r="S160">
            <v>0</v>
          </cell>
          <cell r="T160">
            <v>16</v>
          </cell>
          <cell r="U160">
            <v>1</v>
          </cell>
          <cell r="V160">
            <v>0</v>
          </cell>
          <cell r="W160">
            <v>0</v>
          </cell>
          <cell r="X160">
            <v>1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11</v>
          </cell>
          <cell r="AD160">
            <v>0</v>
          </cell>
          <cell r="AE160">
            <v>1</v>
          </cell>
          <cell r="AF160">
            <v>10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L160">
            <v>27</v>
          </cell>
        </row>
        <row r="161">
          <cell r="C161">
            <v>2651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89</v>
          </cell>
          <cell r="R161">
            <v>0</v>
          </cell>
          <cell r="S161">
            <v>0</v>
          </cell>
          <cell r="T161">
            <v>89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7</v>
          </cell>
          <cell r="AD161">
            <v>0</v>
          </cell>
          <cell r="AE161">
            <v>10</v>
          </cell>
          <cell r="AF161">
            <v>-3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L161">
            <v>86</v>
          </cell>
        </row>
        <row r="162">
          <cell r="C162">
            <v>2652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2</v>
          </cell>
          <cell r="R162">
            <v>0</v>
          </cell>
          <cell r="S162">
            <v>0</v>
          </cell>
          <cell r="T162">
            <v>2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7</v>
          </cell>
          <cell r="AD162">
            <v>0</v>
          </cell>
          <cell r="AE162">
            <v>0</v>
          </cell>
          <cell r="AF162">
            <v>7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L162">
            <v>9</v>
          </cell>
        </row>
        <row r="163">
          <cell r="C163">
            <v>2670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1</v>
          </cell>
          <cell r="R163">
            <v>0</v>
          </cell>
          <cell r="S163">
            <v>0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L163">
            <v>1</v>
          </cell>
        </row>
        <row r="164">
          <cell r="C164">
            <v>2680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76</v>
          </cell>
          <cell r="R164">
            <v>0</v>
          </cell>
          <cell r="S164">
            <v>0</v>
          </cell>
          <cell r="T164">
            <v>76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L164">
            <v>76</v>
          </cell>
        </row>
        <row r="165">
          <cell r="C165">
            <v>2812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41</v>
          </cell>
          <cell r="R165">
            <v>0</v>
          </cell>
          <cell r="S165">
            <v>0</v>
          </cell>
          <cell r="T165">
            <v>41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1</v>
          </cell>
          <cell r="Z165">
            <v>0</v>
          </cell>
          <cell r="AA165">
            <v>0</v>
          </cell>
          <cell r="AB165">
            <v>1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L165">
            <v>42</v>
          </cell>
        </row>
        <row r="166">
          <cell r="C166">
            <v>2813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155</v>
          </cell>
          <cell r="R166">
            <v>0</v>
          </cell>
          <cell r="S166">
            <v>0</v>
          </cell>
          <cell r="T166">
            <v>155</v>
          </cell>
          <cell r="U166">
            <v>2</v>
          </cell>
          <cell r="V166">
            <v>0</v>
          </cell>
          <cell r="W166">
            <v>0</v>
          </cell>
          <cell r="X166">
            <v>2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</v>
          </cell>
          <cell r="AD166">
            <v>0</v>
          </cell>
          <cell r="AE166">
            <v>2</v>
          </cell>
          <cell r="AF166">
            <v>3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L166">
            <v>160</v>
          </cell>
        </row>
        <row r="167">
          <cell r="C167">
            <v>2814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133</v>
          </cell>
          <cell r="R167">
            <v>0</v>
          </cell>
          <cell r="S167">
            <v>0</v>
          </cell>
          <cell r="T167">
            <v>133</v>
          </cell>
          <cell r="U167">
            <v>5</v>
          </cell>
          <cell r="V167">
            <v>0</v>
          </cell>
          <cell r="W167">
            <v>0</v>
          </cell>
          <cell r="X167">
            <v>5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1</v>
          </cell>
          <cell r="AD167">
            <v>0</v>
          </cell>
          <cell r="AE167">
            <v>0</v>
          </cell>
          <cell r="AF167">
            <v>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L167">
            <v>139</v>
          </cell>
        </row>
        <row r="168">
          <cell r="C168">
            <v>2815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138</v>
          </cell>
          <cell r="R168">
            <v>0</v>
          </cell>
          <cell r="S168">
            <v>0</v>
          </cell>
          <cell r="T168">
            <v>138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1</v>
          </cell>
          <cell r="Z168">
            <v>0</v>
          </cell>
          <cell r="AA168">
            <v>0</v>
          </cell>
          <cell r="AB168">
            <v>1</v>
          </cell>
          <cell r="AC168">
            <v>4</v>
          </cell>
          <cell r="AD168">
            <v>0</v>
          </cell>
          <cell r="AE168">
            <v>6</v>
          </cell>
          <cell r="AF168">
            <v>-2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L168">
            <v>137</v>
          </cell>
        </row>
        <row r="169">
          <cell r="C169">
            <v>2821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11</v>
          </cell>
          <cell r="R169">
            <v>0</v>
          </cell>
          <cell r="S169">
            <v>0</v>
          </cell>
          <cell r="T169">
            <v>11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L169">
            <v>11</v>
          </cell>
        </row>
        <row r="170">
          <cell r="C170">
            <v>2822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207</v>
          </cell>
          <cell r="R170">
            <v>0</v>
          </cell>
          <cell r="S170">
            <v>0</v>
          </cell>
          <cell r="T170">
            <v>207</v>
          </cell>
          <cell r="U170">
            <v>26</v>
          </cell>
          <cell r="V170">
            <v>0</v>
          </cell>
          <cell r="W170">
            <v>0</v>
          </cell>
          <cell r="X170">
            <v>26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14</v>
          </cell>
          <cell r="AD170">
            <v>0</v>
          </cell>
          <cell r="AE170">
            <v>0</v>
          </cell>
          <cell r="AF170">
            <v>14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L170">
            <v>247</v>
          </cell>
        </row>
        <row r="171">
          <cell r="C171">
            <v>2825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207</v>
          </cell>
          <cell r="R171">
            <v>0</v>
          </cell>
          <cell r="S171">
            <v>0</v>
          </cell>
          <cell r="T171">
            <v>207</v>
          </cell>
          <cell r="U171">
            <v>12</v>
          </cell>
          <cell r="V171">
            <v>0</v>
          </cell>
          <cell r="W171">
            <v>0</v>
          </cell>
          <cell r="X171">
            <v>12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2</v>
          </cell>
          <cell r="AD171">
            <v>0</v>
          </cell>
          <cell r="AE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L171">
            <v>220</v>
          </cell>
        </row>
        <row r="172">
          <cell r="C172">
            <v>2829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7</v>
          </cell>
          <cell r="R172">
            <v>0</v>
          </cell>
          <cell r="S172">
            <v>0</v>
          </cell>
          <cell r="T172">
            <v>7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L172">
            <v>7</v>
          </cell>
        </row>
        <row r="173">
          <cell r="C173">
            <v>2829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101</v>
          </cell>
          <cell r="R173">
            <v>0</v>
          </cell>
          <cell r="S173">
            <v>0</v>
          </cell>
          <cell r="T173">
            <v>101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8</v>
          </cell>
          <cell r="Z173">
            <v>0</v>
          </cell>
          <cell r="AA173">
            <v>0</v>
          </cell>
          <cell r="AB173">
            <v>8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L173">
            <v>109</v>
          </cell>
        </row>
        <row r="174">
          <cell r="C174">
            <v>2830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368</v>
          </cell>
          <cell r="R174">
            <v>0</v>
          </cell>
          <cell r="S174">
            <v>0</v>
          </cell>
          <cell r="T174">
            <v>368</v>
          </cell>
          <cell r="U174">
            <v>47</v>
          </cell>
          <cell r="V174">
            <v>0</v>
          </cell>
          <cell r="W174">
            <v>0</v>
          </cell>
          <cell r="X174">
            <v>47</v>
          </cell>
          <cell r="Y174">
            <v>4</v>
          </cell>
          <cell r="Z174">
            <v>0</v>
          </cell>
          <cell r="AA174">
            <v>0</v>
          </cell>
          <cell r="AB174">
            <v>4</v>
          </cell>
          <cell r="AC174">
            <v>20</v>
          </cell>
          <cell r="AD174">
            <v>0</v>
          </cell>
          <cell r="AE174">
            <v>2</v>
          </cell>
          <cell r="AF174">
            <v>18</v>
          </cell>
          <cell r="AG174">
            <v>2</v>
          </cell>
          <cell r="AH174">
            <v>0</v>
          </cell>
          <cell r="AI174">
            <v>0</v>
          </cell>
          <cell r="AJ174">
            <v>2</v>
          </cell>
          <cell r="AL174">
            <v>439</v>
          </cell>
        </row>
        <row r="175">
          <cell r="C175">
            <v>2841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19</v>
          </cell>
          <cell r="R175">
            <v>0</v>
          </cell>
          <cell r="S175">
            <v>0</v>
          </cell>
          <cell r="T175">
            <v>19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L175">
            <v>19</v>
          </cell>
        </row>
        <row r="176">
          <cell r="C176">
            <v>2849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6</v>
          </cell>
          <cell r="R176">
            <v>0</v>
          </cell>
          <cell r="S176">
            <v>0</v>
          </cell>
          <cell r="T176">
            <v>6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L176">
            <v>6</v>
          </cell>
        </row>
        <row r="177">
          <cell r="C177">
            <v>2891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235</v>
          </cell>
          <cell r="R177">
            <v>0</v>
          </cell>
          <cell r="S177">
            <v>0</v>
          </cell>
          <cell r="T177">
            <v>235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L177">
            <v>235</v>
          </cell>
        </row>
        <row r="178">
          <cell r="C178">
            <v>2892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115</v>
          </cell>
          <cell r="R178">
            <v>0</v>
          </cell>
          <cell r="S178">
            <v>0</v>
          </cell>
          <cell r="T178">
            <v>115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L178">
            <v>115</v>
          </cell>
        </row>
        <row r="179">
          <cell r="C179">
            <v>2893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60</v>
          </cell>
          <cell r="R179">
            <v>0</v>
          </cell>
          <cell r="S179">
            <v>0</v>
          </cell>
          <cell r="T179">
            <v>60</v>
          </cell>
          <cell r="U179">
            <v>12</v>
          </cell>
          <cell r="V179">
            <v>0</v>
          </cell>
          <cell r="W179">
            <v>0</v>
          </cell>
          <cell r="X179">
            <v>12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24</v>
          </cell>
          <cell r="AD179">
            <v>0</v>
          </cell>
          <cell r="AE179">
            <v>0</v>
          </cell>
          <cell r="AF179">
            <v>24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L179">
            <v>96</v>
          </cell>
        </row>
        <row r="180">
          <cell r="C180">
            <v>2894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6</v>
          </cell>
          <cell r="R180">
            <v>0</v>
          </cell>
          <cell r="S180">
            <v>0</v>
          </cell>
          <cell r="T180">
            <v>6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2</v>
          </cell>
          <cell r="AD180">
            <v>0</v>
          </cell>
          <cell r="AE180">
            <v>0</v>
          </cell>
          <cell r="AF180">
            <v>2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L180">
            <v>8</v>
          </cell>
        </row>
        <row r="181">
          <cell r="C181">
            <v>2895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12</v>
          </cell>
          <cell r="R181">
            <v>0</v>
          </cell>
          <cell r="S181">
            <v>0</v>
          </cell>
          <cell r="T181">
            <v>12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</v>
          </cell>
          <cell r="AD181">
            <v>0</v>
          </cell>
          <cell r="AE181">
            <v>0</v>
          </cell>
          <cell r="AF181">
            <v>4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L181">
            <v>16</v>
          </cell>
        </row>
        <row r="182">
          <cell r="C182">
            <v>2896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13</v>
          </cell>
          <cell r="R182">
            <v>0</v>
          </cell>
          <cell r="S182">
            <v>0</v>
          </cell>
          <cell r="T182">
            <v>13</v>
          </cell>
          <cell r="U182">
            <v>12</v>
          </cell>
          <cell r="V182">
            <v>0</v>
          </cell>
          <cell r="W182">
            <v>0</v>
          </cell>
          <cell r="X182">
            <v>12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</v>
          </cell>
          <cell r="AD182">
            <v>0</v>
          </cell>
          <cell r="AE182">
            <v>0</v>
          </cell>
          <cell r="AF182">
            <v>1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L182">
            <v>26</v>
          </cell>
        </row>
        <row r="183">
          <cell r="C183">
            <v>2899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1</v>
          </cell>
          <cell r="R183">
            <v>0</v>
          </cell>
          <cell r="S183">
            <v>0</v>
          </cell>
          <cell r="T183">
            <v>1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L183">
            <v>1</v>
          </cell>
        </row>
        <row r="184">
          <cell r="C184">
            <v>2899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42</v>
          </cell>
          <cell r="R184">
            <v>0</v>
          </cell>
          <cell r="S184">
            <v>0</v>
          </cell>
          <cell r="T184">
            <v>42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1</v>
          </cell>
          <cell r="AD184">
            <v>0</v>
          </cell>
          <cell r="AE184">
            <v>0</v>
          </cell>
          <cell r="AF184">
            <v>1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L184">
            <v>43</v>
          </cell>
        </row>
        <row r="185">
          <cell r="C185">
            <v>3312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43</v>
          </cell>
          <cell r="R185">
            <v>0</v>
          </cell>
          <cell r="S185">
            <v>0</v>
          </cell>
          <cell r="T185">
            <v>43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1</v>
          </cell>
          <cell r="AD185">
            <v>0</v>
          </cell>
          <cell r="AE185">
            <v>1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L185">
            <v>43</v>
          </cell>
        </row>
        <row r="186">
          <cell r="C186">
            <v>3320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13</v>
          </cell>
          <cell r="R186">
            <v>0</v>
          </cell>
          <cell r="S186">
            <v>0</v>
          </cell>
          <cell r="T186">
            <v>13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L186">
            <v>13</v>
          </cell>
        </row>
        <row r="187">
          <cell r="C187">
            <v>3320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29</v>
          </cell>
          <cell r="R187">
            <v>0</v>
          </cell>
          <cell r="S187">
            <v>0</v>
          </cell>
          <cell r="T187">
            <v>29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2</v>
          </cell>
          <cell r="AD187">
            <v>0</v>
          </cell>
          <cell r="AE187">
            <v>0</v>
          </cell>
          <cell r="AF187">
            <v>2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L187">
            <v>31</v>
          </cell>
        </row>
        <row r="188">
          <cell r="C188" t="str">
            <v>TOTA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2189</v>
          </cell>
          <cell r="R188">
            <v>0</v>
          </cell>
          <cell r="S188">
            <v>0</v>
          </cell>
          <cell r="T188">
            <v>2189</v>
          </cell>
          <cell r="U188">
            <v>128</v>
          </cell>
          <cell r="V188">
            <v>0</v>
          </cell>
          <cell r="W188">
            <v>0</v>
          </cell>
          <cell r="X188">
            <v>128</v>
          </cell>
          <cell r="Y188">
            <v>14</v>
          </cell>
          <cell r="Z188">
            <v>0</v>
          </cell>
          <cell r="AA188">
            <v>0</v>
          </cell>
          <cell r="AB188">
            <v>14</v>
          </cell>
          <cell r="AC188">
            <v>107</v>
          </cell>
          <cell r="AD188">
            <v>0</v>
          </cell>
          <cell r="AE188">
            <v>24</v>
          </cell>
          <cell r="AF188">
            <v>83</v>
          </cell>
          <cell r="AG188">
            <v>2</v>
          </cell>
          <cell r="AH188">
            <v>0</v>
          </cell>
          <cell r="AI188">
            <v>0</v>
          </cell>
          <cell r="AJ188">
            <v>2</v>
          </cell>
          <cell r="AL188">
            <v>2416</v>
          </cell>
        </row>
        <row r="189">
          <cell r="C189" t="str">
            <v>Nome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L189">
            <v>0</v>
          </cell>
        </row>
        <row r="190">
          <cell r="C190">
            <v>2611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213</v>
          </cell>
          <cell r="R190">
            <v>0</v>
          </cell>
          <cell r="S190">
            <v>0</v>
          </cell>
          <cell r="T190">
            <v>213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L190">
            <v>213</v>
          </cell>
        </row>
        <row r="191">
          <cell r="C191">
            <v>2612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47</v>
          </cell>
          <cell r="R191">
            <v>0</v>
          </cell>
          <cell r="S191">
            <v>0</v>
          </cell>
          <cell r="T191">
            <v>47</v>
          </cell>
          <cell r="U191">
            <v>2</v>
          </cell>
          <cell r="V191">
            <v>0</v>
          </cell>
          <cell r="W191">
            <v>0</v>
          </cell>
          <cell r="X191">
            <v>2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L191">
            <v>49</v>
          </cell>
        </row>
        <row r="192">
          <cell r="C192">
            <v>2620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48</v>
          </cell>
          <cell r="R192">
            <v>0</v>
          </cell>
          <cell r="S192">
            <v>0</v>
          </cell>
          <cell r="T192">
            <v>48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L192">
            <v>48</v>
          </cell>
        </row>
        <row r="193">
          <cell r="C193">
            <v>2630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47</v>
          </cell>
          <cell r="R193">
            <v>0</v>
          </cell>
          <cell r="S193">
            <v>0</v>
          </cell>
          <cell r="T193">
            <v>47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L193">
            <v>47</v>
          </cell>
        </row>
        <row r="194">
          <cell r="C194">
            <v>2640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7</v>
          </cell>
          <cell r="R194">
            <v>0</v>
          </cell>
          <cell r="S194">
            <v>0</v>
          </cell>
          <cell r="T194">
            <v>7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L194">
            <v>7</v>
          </cell>
        </row>
        <row r="195">
          <cell r="C195">
            <v>2660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9</v>
          </cell>
          <cell r="R195">
            <v>0</v>
          </cell>
          <cell r="S195">
            <v>0</v>
          </cell>
          <cell r="T195">
            <v>9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L195">
            <v>9</v>
          </cell>
        </row>
        <row r="196">
          <cell r="C196">
            <v>2711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191</v>
          </cell>
          <cell r="R196">
            <v>0</v>
          </cell>
          <cell r="S196">
            <v>0</v>
          </cell>
          <cell r="T196">
            <v>191</v>
          </cell>
          <cell r="U196">
            <v>5</v>
          </cell>
          <cell r="V196">
            <v>0</v>
          </cell>
          <cell r="W196">
            <v>0</v>
          </cell>
          <cell r="X196">
            <v>5</v>
          </cell>
          <cell r="Y196">
            <v>8</v>
          </cell>
          <cell r="Z196">
            <v>0</v>
          </cell>
          <cell r="AA196">
            <v>0</v>
          </cell>
          <cell r="AB196">
            <v>8</v>
          </cell>
          <cell r="AC196">
            <v>12</v>
          </cell>
          <cell r="AD196">
            <v>0</v>
          </cell>
          <cell r="AE196">
            <v>0</v>
          </cell>
          <cell r="AF196">
            <v>12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L196">
            <v>216</v>
          </cell>
        </row>
        <row r="197">
          <cell r="C197">
            <v>2712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137</v>
          </cell>
          <cell r="R197">
            <v>0</v>
          </cell>
          <cell r="S197">
            <v>0</v>
          </cell>
          <cell r="T197">
            <v>137</v>
          </cell>
          <cell r="U197">
            <v>4</v>
          </cell>
          <cell r="V197">
            <v>0</v>
          </cell>
          <cell r="W197">
            <v>0</v>
          </cell>
          <cell r="X197">
            <v>4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12</v>
          </cell>
          <cell r="AD197">
            <v>0</v>
          </cell>
          <cell r="AE197">
            <v>5</v>
          </cell>
          <cell r="AF197">
            <v>7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L197">
            <v>148</v>
          </cell>
        </row>
        <row r="198">
          <cell r="C198">
            <v>2720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112</v>
          </cell>
          <cell r="R198">
            <v>0</v>
          </cell>
          <cell r="S198">
            <v>0</v>
          </cell>
          <cell r="T198">
            <v>112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L198">
            <v>112</v>
          </cell>
        </row>
        <row r="199">
          <cell r="C199">
            <v>2731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32</v>
          </cell>
          <cell r="R199">
            <v>0</v>
          </cell>
          <cell r="S199">
            <v>0</v>
          </cell>
          <cell r="T199">
            <v>32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L199">
            <v>32</v>
          </cell>
        </row>
        <row r="200">
          <cell r="C200">
            <v>2732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211</v>
          </cell>
          <cell r="R200">
            <v>0</v>
          </cell>
          <cell r="S200">
            <v>0</v>
          </cell>
          <cell r="T200">
            <v>211</v>
          </cell>
          <cell r="U200">
            <v>10</v>
          </cell>
          <cell r="V200">
            <v>0</v>
          </cell>
          <cell r="W200">
            <v>0</v>
          </cell>
          <cell r="X200">
            <v>10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12</v>
          </cell>
          <cell r="AD200">
            <v>0</v>
          </cell>
          <cell r="AE200">
            <v>3</v>
          </cell>
          <cell r="AF200">
            <v>9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L200">
            <v>230</v>
          </cell>
        </row>
        <row r="201">
          <cell r="C201">
            <v>2733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70</v>
          </cell>
          <cell r="R201">
            <v>0</v>
          </cell>
          <cell r="S201">
            <v>0</v>
          </cell>
          <cell r="T201">
            <v>70</v>
          </cell>
          <cell r="U201">
            <v>2</v>
          </cell>
          <cell r="V201">
            <v>0</v>
          </cell>
          <cell r="W201">
            <v>0</v>
          </cell>
          <cell r="X201">
            <v>2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5</v>
          </cell>
          <cell r="AD201">
            <v>0</v>
          </cell>
          <cell r="AE201">
            <v>0</v>
          </cell>
          <cell r="AF201">
            <v>5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L201">
            <v>77</v>
          </cell>
        </row>
        <row r="202">
          <cell r="C202">
            <v>2740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175</v>
          </cell>
          <cell r="R202">
            <v>0</v>
          </cell>
          <cell r="S202">
            <v>0</v>
          </cell>
          <cell r="T202">
            <v>175</v>
          </cell>
          <cell r="U202">
            <v>5</v>
          </cell>
          <cell r="V202">
            <v>0</v>
          </cell>
          <cell r="W202">
            <v>0</v>
          </cell>
          <cell r="X202">
            <v>5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L202">
            <v>180</v>
          </cell>
        </row>
        <row r="203">
          <cell r="C203">
            <v>2751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168</v>
          </cell>
          <cell r="R203">
            <v>0</v>
          </cell>
          <cell r="S203">
            <v>0</v>
          </cell>
          <cell r="T203">
            <v>168</v>
          </cell>
          <cell r="U203">
            <v>4</v>
          </cell>
          <cell r="V203">
            <v>0</v>
          </cell>
          <cell r="W203">
            <v>0</v>
          </cell>
          <cell r="X203">
            <v>4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L203">
            <v>172</v>
          </cell>
        </row>
        <row r="204">
          <cell r="C204">
            <v>2752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12</v>
          </cell>
          <cell r="J204">
            <v>12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76</v>
          </cell>
          <cell r="R204">
            <v>0</v>
          </cell>
          <cell r="S204">
            <v>0</v>
          </cell>
          <cell r="T204">
            <v>76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L204">
            <v>76</v>
          </cell>
        </row>
        <row r="205">
          <cell r="C205">
            <v>2790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198</v>
          </cell>
          <cell r="J205">
            <v>198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334</v>
          </cell>
          <cell r="R205">
            <v>0</v>
          </cell>
          <cell r="S205">
            <v>0</v>
          </cell>
          <cell r="T205">
            <v>334</v>
          </cell>
          <cell r="U205">
            <v>22</v>
          </cell>
          <cell r="V205">
            <v>0</v>
          </cell>
          <cell r="W205">
            <v>0</v>
          </cell>
          <cell r="X205">
            <v>22</v>
          </cell>
          <cell r="Y205">
            <v>9</v>
          </cell>
          <cell r="Z205">
            <v>0</v>
          </cell>
          <cell r="AA205">
            <v>0</v>
          </cell>
          <cell r="AB205">
            <v>9</v>
          </cell>
          <cell r="AC205">
            <v>15</v>
          </cell>
          <cell r="AD205">
            <v>0</v>
          </cell>
          <cell r="AE205">
            <v>0</v>
          </cell>
          <cell r="AF205">
            <v>15</v>
          </cell>
          <cell r="AG205">
            <v>150</v>
          </cell>
          <cell r="AH205">
            <v>150</v>
          </cell>
          <cell r="AI205">
            <v>0</v>
          </cell>
          <cell r="AJ205">
            <v>0</v>
          </cell>
          <cell r="AL205">
            <v>380</v>
          </cell>
        </row>
        <row r="206">
          <cell r="C206">
            <v>2823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2</v>
          </cell>
          <cell r="R206">
            <v>0</v>
          </cell>
          <cell r="S206">
            <v>0</v>
          </cell>
          <cell r="T206">
            <v>2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L206">
            <v>2</v>
          </cell>
        </row>
        <row r="207">
          <cell r="C207">
            <v>2931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52</v>
          </cell>
          <cell r="R207">
            <v>0</v>
          </cell>
          <cell r="S207">
            <v>0</v>
          </cell>
          <cell r="T207">
            <v>52</v>
          </cell>
          <cell r="U207">
            <v>1</v>
          </cell>
          <cell r="V207">
            <v>0</v>
          </cell>
          <cell r="W207">
            <v>0</v>
          </cell>
          <cell r="X207">
            <v>1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10</v>
          </cell>
          <cell r="AD207">
            <v>0</v>
          </cell>
          <cell r="AE207">
            <v>0</v>
          </cell>
          <cell r="AF207">
            <v>10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L207">
            <v>63</v>
          </cell>
        </row>
        <row r="208">
          <cell r="C208">
            <v>3250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197</v>
          </cell>
          <cell r="R208">
            <v>0</v>
          </cell>
          <cell r="S208">
            <v>0</v>
          </cell>
          <cell r="T208">
            <v>197</v>
          </cell>
          <cell r="U208">
            <v>2</v>
          </cell>
          <cell r="V208">
            <v>0</v>
          </cell>
          <cell r="W208">
            <v>0</v>
          </cell>
          <cell r="X208">
            <v>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L208">
            <v>199</v>
          </cell>
        </row>
        <row r="209">
          <cell r="C209">
            <v>3314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8</v>
          </cell>
          <cell r="R209">
            <v>0</v>
          </cell>
          <cell r="S209">
            <v>0</v>
          </cell>
          <cell r="T209">
            <v>8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L209">
            <v>8</v>
          </cell>
        </row>
        <row r="210">
          <cell r="C210" t="str">
            <v>TOTA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210</v>
          </cell>
          <cell r="J210">
            <v>210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2136</v>
          </cell>
          <cell r="R210">
            <v>0</v>
          </cell>
          <cell r="S210">
            <v>0</v>
          </cell>
          <cell r="T210">
            <v>2136</v>
          </cell>
          <cell r="U210">
            <v>57</v>
          </cell>
          <cell r="V210">
            <v>0</v>
          </cell>
          <cell r="W210">
            <v>0</v>
          </cell>
          <cell r="X210">
            <v>57</v>
          </cell>
          <cell r="Y210">
            <v>17</v>
          </cell>
          <cell r="Z210">
            <v>0</v>
          </cell>
          <cell r="AA210">
            <v>0</v>
          </cell>
          <cell r="AB210">
            <v>17</v>
          </cell>
          <cell r="AC210">
            <v>66</v>
          </cell>
          <cell r="AD210">
            <v>0</v>
          </cell>
          <cell r="AE210">
            <v>8</v>
          </cell>
          <cell r="AF210">
            <v>58</v>
          </cell>
          <cell r="AG210">
            <v>150</v>
          </cell>
          <cell r="AH210">
            <v>150</v>
          </cell>
          <cell r="AI210">
            <v>0</v>
          </cell>
          <cell r="AJ210">
            <v>0</v>
          </cell>
          <cell r="AL210">
            <v>2268</v>
          </cell>
        </row>
        <row r="211">
          <cell r="C211" t="str">
            <v>Nome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L211">
            <v>0</v>
          </cell>
        </row>
        <row r="212">
          <cell r="C212">
            <v>2811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196</v>
          </cell>
          <cell r="R212">
            <v>0</v>
          </cell>
          <cell r="S212">
            <v>0</v>
          </cell>
          <cell r="T212">
            <v>196</v>
          </cell>
          <cell r="U212">
            <v>1</v>
          </cell>
          <cell r="V212">
            <v>0</v>
          </cell>
          <cell r="W212">
            <v>0</v>
          </cell>
          <cell r="X212">
            <v>1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42</v>
          </cell>
          <cell r="AD212">
            <v>0</v>
          </cell>
          <cell r="AE212">
            <v>0</v>
          </cell>
          <cell r="AF212">
            <v>42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L212">
            <v>239</v>
          </cell>
        </row>
        <row r="213">
          <cell r="C213">
            <v>2910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2187</v>
          </cell>
          <cell r="R213">
            <v>0</v>
          </cell>
          <cell r="S213">
            <v>18</v>
          </cell>
          <cell r="T213">
            <v>2169</v>
          </cell>
          <cell r="U213">
            <v>7</v>
          </cell>
          <cell r="V213">
            <v>0</v>
          </cell>
          <cell r="W213">
            <v>0</v>
          </cell>
          <cell r="X213">
            <v>7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22</v>
          </cell>
          <cell r="AD213">
            <v>0</v>
          </cell>
          <cell r="AE213">
            <v>2</v>
          </cell>
          <cell r="AF213">
            <v>20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L213">
            <v>2196</v>
          </cell>
        </row>
        <row r="214">
          <cell r="C214">
            <v>2920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210</v>
          </cell>
          <cell r="R214">
            <v>0</v>
          </cell>
          <cell r="S214">
            <v>0</v>
          </cell>
          <cell r="T214">
            <v>210</v>
          </cell>
          <cell r="U214">
            <v>45</v>
          </cell>
          <cell r="V214">
            <v>0</v>
          </cell>
          <cell r="W214">
            <v>0</v>
          </cell>
          <cell r="X214">
            <v>45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5</v>
          </cell>
          <cell r="AD214">
            <v>0</v>
          </cell>
          <cell r="AE214">
            <v>0</v>
          </cell>
          <cell r="AF214">
            <v>5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L214">
            <v>260</v>
          </cell>
        </row>
        <row r="215">
          <cell r="C215">
            <v>2932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60</v>
          </cell>
          <cell r="J215">
            <v>0</v>
          </cell>
          <cell r="K215">
            <v>0</v>
          </cell>
          <cell r="L215">
            <v>60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834</v>
          </cell>
          <cell r="R215">
            <v>0</v>
          </cell>
          <cell r="S215">
            <v>10</v>
          </cell>
          <cell r="T215">
            <v>824</v>
          </cell>
          <cell r="U215">
            <v>67</v>
          </cell>
          <cell r="V215">
            <v>0</v>
          </cell>
          <cell r="W215">
            <v>0</v>
          </cell>
          <cell r="X215">
            <v>67</v>
          </cell>
          <cell r="Y215">
            <v>22</v>
          </cell>
          <cell r="Z215">
            <v>0</v>
          </cell>
          <cell r="AA215">
            <v>0</v>
          </cell>
          <cell r="AB215">
            <v>22</v>
          </cell>
          <cell r="AC215">
            <v>6</v>
          </cell>
          <cell r="AD215">
            <v>0</v>
          </cell>
          <cell r="AE215">
            <v>0</v>
          </cell>
          <cell r="AF215">
            <v>6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L215">
            <v>979</v>
          </cell>
        </row>
        <row r="216">
          <cell r="C216">
            <v>3020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157</v>
          </cell>
          <cell r="R216">
            <v>0</v>
          </cell>
          <cell r="S216">
            <v>0</v>
          </cell>
          <cell r="T216">
            <v>157</v>
          </cell>
          <cell r="U216">
            <v>5</v>
          </cell>
          <cell r="V216">
            <v>0</v>
          </cell>
          <cell r="W216">
            <v>0</v>
          </cell>
          <cell r="X216">
            <v>5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5</v>
          </cell>
          <cell r="AD216">
            <v>0</v>
          </cell>
          <cell r="AE216">
            <v>0</v>
          </cell>
          <cell r="AF216">
            <v>5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L216">
            <v>167</v>
          </cell>
        </row>
        <row r="217">
          <cell r="C217">
            <v>3091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32</v>
          </cell>
          <cell r="R217">
            <v>0</v>
          </cell>
          <cell r="S217">
            <v>0</v>
          </cell>
          <cell r="T217">
            <v>32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L217">
            <v>32</v>
          </cell>
        </row>
        <row r="218">
          <cell r="C218">
            <v>3092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13</v>
          </cell>
          <cell r="R218">
            <v>0</v>
          </cell>
          <cell r="S218">
            <v>0</v>
          </cell>
          <cell r="T218">
            <v>13</v>
          </cell>
          <cell r="U218">
            <v>1</v>
          </cell>
          <cell r="V218">
            <v>0</v>
          </cell>
          <cell r="W218">
            <v>0</v>
          </cell>
          <cell r="X218">
            <v>1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3</v>
          </cell>
          <cell r="AD218">
            <v>0</v>
          </cell>
          <cell r="AE218">
            <v>0</v>
          </cell>
          <cell r="AF218">
            <v>3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L218">
            <v>17</v>
          </cell>
        </row>
        <row r="219">
          <cell r="C219">
            <v>3099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1</v>
          </cell>
          <cell r="R219">
            <v>0</v>
          </cell>
          <cell r="S219">
            <v>0</v>
          </cell>
          <cell r="T219">
            <v>1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3</v>
          </cell>
          <cell r="AD219">
            <v>0</v>
          </cell>
          <cell r="AE219">
            <v>0</v>
          </cell>
          <cell r="AF219">
            <v>3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L219">
            <v>4</v>
          </cell>
        </row>
        <row r="220">
          <cell r="C220">
            <v>3317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3</v>
          </cell>
          <cell r="R220">
            <v>0</v>
          </cell>
          <cell r="S220">
            <v>0</v>
          </cell>
          <cell r="T220">
            <v>3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5</v>
          </cell>
          <cell r="AD220">
            <v>0</v>
          </cell>
          <cell r="AE220">
            <v>0</v>
          </cell>
          <cell r="AF220">
            <v>5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L220">
            <v>8</v>
          </cell>
        </row>
        <row r="221">
          <cell r="C221" t="str">
            <v>TOTA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60</v>
          </cell>
          <cell r="J221">
            <v>0</v>
          </cell>
          <cell r="K221">
            <v>0</v>
          </cell>
          <cell r="L221">
            <v>60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3633</v>
          </cell>
          <cell r="R221">
            <v>0</v>
          </cell>
          <cell r="S221">
            <v>28</v>
          </cell>
          <cell r="T221">
            <v>3605</v>
          </cell>
          <cell r="U221">
            <v>126</v>
          </cell>
          <cell r="V221">
            <v>0</v>
          </cell>
          <cell r="W221">
            <v>0</v>
          </cell>
          <cell r="X221">
            <v>126</v>
          </cell>
          <cell r="Y221">
            <v>22</v>
          </cell>
          <cell r="Z221">
            <v>0</v>
          </cell>
          <cell r="AA221">
            <v>0</v>
          </cell>
          <cell r="AB221">
            <v>22</v>
          </cell>
          <cell r="AC221">
            <v>91</v>
          </cell>
          <cell r="AD221">
            <v>0</v>
          </cell>
          <cell r="AE221">
            <v>2</v>
          </cell>
          <cell r="AF221">
            <v>89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L221">
            <v>3902</v>
          </cell>
        </row>
        <row r="222">
          <cell r="C222" t="str">
            <v>Nome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L222">
            <v>0</v>
          </cell>
        </row>
        <row r="223">
          <cell r="C223">
            <v>2540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51</v>
          </cell>
          <cell r="R223">
            <v>0</v>
          </cell>
          <cell r="S223">
            <v>0</v>
          </cell>
          <cell r="T223">
            <v>51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1</v>
          </cell>
          <cell r="AD223">
            <v>0</v>
          </cell>
          <cell r="AE223">
            <v>0</v>
          </cell>
          <cell r="AF223">
            <v>1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L223">
            <v>52</v>
          </cell>
        </row>
        <row r="224">
          <cell r="C224">
            <v>2651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89</v>
          </cell>
          <cell r="R224">
            <v>0</v>
          </cell>
          <cell r="S224">
            <v>0</v>
          </cell>
          <cell r="T224">
            <v>89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L224">
            <v>90</v>
          </cell>
        </row>
        <row r="225">
          <cell r="C225">
            <v>3011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90</v>
          </cell>
          <cell r="R225">
            <v>0</v>
          </cell>
          <cell r="S225">
            <v>0</v>
          </cell>
          <cell r="T225">
            <v>90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5</v>
          </cell>
          <cell r="Z225">
            <v>0</v>
          </cell>
          <cell r="AA225">
            <v>0</v>
          </cell>
          <cell r="AB225">
            <v>5</v>
          </cell>
          <cell r="AC225">
            <v>3</v>
          </cell>
          <cell r="AD225">
            <v>0</v>
          </cell>
          <cell r="AE225">
            <v>0</v>
          </cell>
          <cell r="AF225">
            <v>3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L225">
            <v>98</v>
          </cell>
        </row>
        <row r="226">
          <cell r="C226">
            <v>3012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20</v>
          </cell>
          <cell r="R226">
            <v>0</v>
          </cell>
          <cell r="S226">
            <v>0</v>
          </cell>
          <cell r="T226">
            <v>20</v>
          </cell>
          <cell r="U226">
            <v>3</v>
          </cell>
          <cell r="V226">
            <v>0</v>
          </cell>
          <cell r="W226">
            <v>0</v>
          </cell>
          <cell r="X226">
            <v>3</v>
          </cell>
          <cell r="Y226">
            <v>2</v>
          </cell>
          <cell r="Z226">
            <v>0</v>
          </cell>
          <cell r="AA226">
            <v>0</v>
          </cell>
          <cell r="AB226">
            <v>2</v>
          </cell>
          <cell r="AC226">
            <v>3</v>
          </cell>
          <cell r="AD226">
            <v>0</v>
          </cell>
          <cell r="AE226">
            <v>0</v>
          </cell>
          <cell r="AF226">
            <v>3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L226">
            <v>28</v>
          </cell>
        </row>
        <row r="227">
          <cell r="C227">
            <v>3030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1100</v>
          </cell>
          <cell r="R227">
            <v>0</v>
          </cell>
          <cell r="S227">
            <v>0</v>
          </cell>
          <cell r="T227">
            <v>1100</v>
          </cell>
          <cell r="U227">
            <v>30</v>
          </cell>
          <cell r="V227">
            <v>0</v>
          </cell>
          <cell r="W227">
            <v>0</v>
          </cell>
          <cell r="X227">
            <v>30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17</v>
          </cell>
          <cell r="AD227">
            <v>0</v>
          </cell>
          <cell r="AE227">
            <v>15</v>
          </cell>
          <cell r="AF227">
            <v>2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L227">
            <v>1132</v>
          </cell>
        </row>
        <row r="228">
          <cell r="C228">
            <v>3040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24</v>
          </cell>
          <cell r="R228">
            <v>0</v>
          </cell>
          <cell r="S228">
            <v>0</v>
          </cell>
          <cell r="T228">
            <v>24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L228">
            <v>24</v>
          </cell>
        </row>
        <row r="229">
          <cell r="C229">
            <v>3315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39</v>
          </cell>
          <cell r="R229">
            <v>0</v>
          </cell>
          <cell r="S229">
            <v>0</v>
          </cell>
          <cell r="T229">
            <v>39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L229">
            <v>39</v>
          </cell>
        </row>
        <row r="230">
          <cell r="C230">
            <v>3316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65</v>
          </cell>
          <cell r="R230">
            <v>0</v>
          </cell>
          <cell r="S230">
            <v>0</v>
          </cell>
          <cell r="T230">
            <v>65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2</v>
          </cell>
          <cell r="AD230">
            <v>0</v>
          </cell>
          <cell r="AE230">
            <v>0</v>
          </cell>
          <cell r="AF230">
            <v>2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L230">
            <v>67</v>
          </cell>
        </row>
        <row r="231">
          <cell r="C231" t="str">
            <v>TOTA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1478</v>
          </cell>
          <cell r="R231">
            <v>0</v>
          </cell>
          <cell r="S231">
            <v>0</v>
          </cell>
          <cell r="T231">
            <v>1478</v>
          </cell>
          <cell r="U231">
            <v>33</v>
          </cell>
          <cell r="V231">
            <v>0</v>
          </cell>
          <cell r="W231">
            <v>0</v>
          </cell>
          <cell r="X231">
            <v>33</v>
          </cell>
          <cell r="Y231">
            <v>7</v>
          </cell>
          <cell r="Z231">
            <v>0</v>
          </cell>
          <cell r="AA231">
            <v>0</v>
          </cell>
          <cell r="AB231">
            <v>7</v>
          </cell>
          <cell r="AC231">
            <v>27</v>
          </cell>
          <cell r="AD231">
            <v>0</v>
          </cell>
          <cell r="AE231">
            <v>15</v>
          </cell>
          <cell r="AF231">
            <v>12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L231">
            <v>1530</v>
          </cell>
        </row>
        <row r="232">
          <cell r="C232" t="str">
            <v>Nome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L232">
            <v>0</v>
          </cell>
        </row>
        <row r="233">
          <cell r="C233">
            <v>1310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119</v>
          </cell>
          <cell r="R233">
            <v>0</v>
          </cell>
          <cell r="S233">
            <v>0</v>
          </cell>
          <cell r="T233">
            <v>119</v>
          </cell>
          <cell r="U233">
            <v>16</v>
          </cell>
          <cell r="V233">
            <v>0</v>
          </cell>
          <cell r="W233">
            <v>0</v>
          </cell>
          <cell r="X233">
            <v>16</v>
          </cell>
          <cell r="Y233">
            <v>4</v>
          </cell>
          <cell r="Z233">
            <v>0</v>
          </cell>
          <cell r="AA233">
            <v>0</v>
          </cell>
          <cell r="AB233">
            <v>4</v>
          </cell>
          <cell r="AC233">
            <v>6</v>
          </cell>
          <cell r="AD233">
            <v>0</v>
          </cell>
          <cell r="AE233">
            <v>6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L233">
            <v>139</v>
          </cell>
        </row>
        <row r="234">
          <cell r="C234">
            <v>1320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218</v>
          </cell>
          <cell r="R234">
            <v>0</v>
          </cell>
          <cell r="S234">
            <v>0</v>
          </cell>
          <cell r="T234">
            <v>218</v>
          </cell>
          <cell r="U234">
            <v>15</v>
          </cell>
          <cell r="V234">
            <v>0</v>
          </cell>
          <cell r="W234">
            <v>0</v>
          </cell>
          <cell r="X234">
            <v>15</v>
          </cell>
          <cell r="Y234">
            <v>24</v>
          </cell>
          <cell r="Z234">
            <v>0</v>
          </cell>
          <cell r="AA234">
            <v>0</v>
          </cell>
          <cell r="AB234">
            <v>24</v>
          </cell>
          <cell r="AC234">
            <v>5</v>
          </cell>
          <cell r="AD234">
            <v>0</v>
          </cell>
          <cell r="AE234">
            <v>1</v>
          </cell>
          <cell r="AF234">
            <v>4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L234">
            <v>261</v>
          </cell>
        </row>
        <row r="235">
          <cell r="C235">
            <v>1330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708</v>
          </cell>
          <cell r="R235">
            <v>0</v>
          </cell>
          <cell r="S235">
            <v>0</v>
          </cell>
          <cell r="T235">
            <v>708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L235">
            <v>708</v>
          </cell>
        </row>
        <row r="236">
          <cell r="C236">
            <v>1391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25</v>
          </cell>
          <cell r="R236">
            <v>0</v>
          </cell>
          <cell r="S236">
            <v>0</v>
          </cell>
          <cell r="T236">
            <v>25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1</v>
          </cell>
          <cell r="AD236">
            <v>0</v>
          </cell>
          <cell r="AE236">
            <v>0</v>
          </cell>
          <cell r="AF236">
            <v>1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L236">
            <v>26</v>
          </cell>
        </row>
        <row r="237">
          <cell r="C237">
            <v>1392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160</v>
          </cell>
          <cell r="R237">
            <v>0</v>
          </cell>
          <cell r="S237">
            <v>0</v>
          </cell>
          <cell r="T237">
            <v>160</v>
          </cell>
          <cell r="U237">
            <v>2</v>
          </cell>
          <cell r="V237">
            <v>0</v>
          </cell>
          <cell r="W237">
            <v>0</v>
          </cell>
          <cell r="X237">
            <v>2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6</v>
          </cell>
          <cell r="AD237">
            <v>0</v>
          </cell>
          <cell r="AE237">
            <v>0</v>
          </cell>
          <cell r="AF237">
            <v>6</v>
          </cell>
          <cell r="AG237">
            <v>1</v>
          </cell>
          <cell r="AH237">
            <v>0</v>
          </cell>
          <cell r="AI237">
            <v>0</v>
          </cell>
          <cell r="AJ237">
            <v>1</v>
          </cell>
          <cell r="AL237">
            <v>169</v>
          </cell>
        </row>
        <row r="238">
          <cell r="C238">
            <v>1393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72</v>
          </cell>
          <cell r="R238">
            <v>0</v>
          </cell>
          <cell r="S238">
            <v>0</v>
          </cell>
          <cell r="T238">
            <v>72</v>
          </cell>
          <cell r="U238">
            <v>14</v>
          </cell>
          <cell r="V238">
            <v>0</v>
          </cell>
          <cell r="W238">
            <v>0</v>
          </cell>
          <cell r="X238">
            <v>14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L238">
            <v>86</v>
          </cell>
        </row>
        <row r="239">
          <cell r="C239">
            <v>1394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3</v>
          </cell>
          <cell r="R239">
            <v>0</v>
          </cell>
          <cell r="S239">
            <v>0</v>
          </cell>
          <cell r="T239">
            <v>3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2</v>
          </cell>
          <cell r="Z239">
            <v>0</v>
          </cell>
          <cell r="AA239">
            <v>0</v>
          </cell>
          <cell r="AB239">
            <v>2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L239">
            <v>5</v>
          </cell>
        </row>
        <row r="240">
          <cell r="C240">
            <v>1395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178</v>
          </cell>
          <cell r="R240">
            <v>0</v>
          </cell>
          <cell r="S240">
            <v>0</v>
          </cell>
          <cell r="T240">
            <v>178</v>
          </cell>
          <cell r="U240">
            <v>1</v>
          </cell>
          <cell r="V240">
            <v>0</v>
          </cell>
          <cell r="W240">
            <v>0</v>
          </cell>
          <cell r="X240">
            <v>1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1</v>
          </cell>
          <cell r="AD240">
            <v>0</v>
          </cell>
          <cell r="AE240">
            <v>0</v>
          </cell>
          <cell r="AF240">
            <v>1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L240">
            <v>180</v>
          </cell>
        </row>
        <row r="241">
          <cell r="C241">
            <v>1396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301</v>
          </cell>
          <cell r="R241">
            <v>0</v>
          </cell>
          <cell r="S241">
            <v>0</v>
          </cell>
          <cell r="T241">
            <v>301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2</v>
          </cell>
          <cell r="AD241">
            <v>0</v>
          </cell>
          <cell r="AE241">
            <v>0</v>
          </cell>
          <cell r="AF241">
            <v>2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L241">
            <v>303</v>
          </cell>
        </row>
        <row r="242">
          <cell r="C242">
            <v>1399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50</v>
          </cell>
          <cell r="R242">
            <v>0</v>
          </cell>
          <cell r="S242">
            <v>0</v>
          </cell>
          <cell r="T242">
            <v>50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2</v>
          </cell>
          <cell r="AD242">
            <v>0</v>
          </cell>
          <cell r="AE242">
            <v>0</v>
          </cell>
          <cell r="AF242">
            <v>2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L242">
            <v>52</v>
          </cell>
        </row>
        <row r="243">
          <cell r="C243">
            <v>1411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L243">
            <v>0</v>
          </cell>
        </row>
        <row r="244">
          <cell r="C244">
            <v>1412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3</v>
          </cell>
          <cell r="R244">
            <v>0</v>
          </cell>
          <cell r="S244">
            <v>0</v>
          </cell>
          <cell r="T244">
            <v>3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5</v>
          </cell>
          <cell r="AD244">
            <v>0</v>
          </cell>
          <cell r="AE244">
            <v>0</v>
          </cell>
          <cell r="AF244">
            <v>5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L244">
            <v>8</v>
          </cell>
        </row>
        <row r="245">
          <cell r="C245">
            <v>1413</v>
          </cell>
          <cell r="E245">
            <v>1</v>
          </cell>
          <cell r="F245">
            <v>0</v>
          </cell>
          <cell r="G245">
            <v>0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27</v>
          </cell>
          <cell r="R245">
            <v>0</v>
          </cell>
          <cell r="S245">
            <v>0</v>
          </cell>
          <cell r="T245">
            <v>27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1</v>
          </cell>
          <cell r="AD245">
            <v>0</v>
          </cell>
          <cell r="AE245">
            <v>0</v>
          </cell>
          <cell r="AF245">
            <v>1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L245">
            <v>29</v>
          </cell>
        </row>
        <row r="246">
          <cell r="C246">
            <v>1414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31</v>
          </cell>
          <cell r="R246">
            <v>0</v>
          </cell>
          <cell r="S246">
            <v>0</v>
          </cell>
          <cell r="T246">
            <v>31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4</v>
          </cell>
          <cell r="AD246">
            <v>0</v>
          </cell>
          <cell r="AE246">
            <v>0</v>
          </cell>
          <cell r="AF246">
            <v>4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L246">
            <v>35</v>
          </cell>
        </row>
        <row r="247">
          <cell r="C247">
            <v>1419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17</v>
          </cell>
          <cell r="R247">
            <v>0</v>
          </cell>
          <cell r="S247">
            <v>0</v>
          </cell>
          <cell r="T247">
            <v>17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1</v>
          </cell>
          <cell r="AD247">
            <v>0</v>
          </cell>
          <cell r="AE247">
            <v>0</v>
          </cell>
          <cell r="AF247">
            <v>1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L247">
            <v>18</v>
          </cell>
        </row>
        <row r="248">
          <cell r="C248">
            <v>1420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L248">
            <v>0</v>
          </cell>
        </row>
        <row r="249">
          <cell r="C249">
            <v>1431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47</v>
          </cell>
          <cell r="R249">
            <v>0</v>
          </cell>
          <cell r="S249">
            <v>0</v>
          </cell>
          <cell r="T249">
            <v>47</v>
          </cell>
          <cell r="U249">
            <v>2</v>
          </cell>
          <cell r="V249">
            <v>0</v>
          </cell>
          <cell r="W249">
            <v>0</v>
          </cell>
          <cell r="X249">
            <v>2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L249">
            <v>49</v>
          </cell>
        </row>
        <row r="250">
          <cell r="C250">
            <v>1439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27</v>
          </cell>
          <cell r="R250">
            <v>0</v>
          </cell>
          <cell r="S250">
            <v>0</v>
          </cell>
          <cell r="T250">
            <v>27</v>
          </cell>
          <cell r="U250">
            <v>11</v>
          </cell>
          <cell r="V250">
            <v>0</v>
          </cell>
          <cell r="W250">
            <v>0</v>
          </cell>
          <cell r="X250">
            <v>11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3</v>
          </cell>
          <cell r="AD250">
            <v>0</v>
          </cell>
          <cell r="AE250">
            <v>0</v>
          </cell>
          <cell r="AF250">
            <v>3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L250">
            <v>41</v>
          </cell>
        </row>
        <row r="251">
          <cell r="C251">
            <v>1511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20</v>
          </cell>
          <cell r="R251">
            <v>0</v>
          </cell>
          <cell r="S251">
            <v>0</v>
          </cell>
          <cell r="T251">
            <v>20</v>
          </cell>
          <cell r="U251">
            <v>14</v>
          </cell>
          <cell r="V251">
            <v>0</v>
          </cell>
          <cell r="W251">
            <v>0</v>
          </cell>
          <cell r="X251">
            <v>14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7</v>
          </cell>
          <cell r="AD251">
            <v>0</v>
          </cell>
          <cell r="AE251">
            <v>0</v>
          </cell>
          <cell r="AF251">
            <v>7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L251">
            <v>41</v>
          </cell>
        </row>
        <row r="252">
          <cell r="C252">
            <v>1512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26</v>
          </cell>
          <cell r="R252">
            <v>0</v>
          </cell>
          <cell r="S252">
            <v>0</v>
          </cell>
          <cell r="T252">
            <v>26</v>
          </cell>
          <cell r="U252">
            <v>1</v>
          </cell>
          <cell r="V252">
            <v>0</v>
          </cell>
          <cell r="W252">
            <v>0</v>
          </cell>
          <cell r="X252">
            <v>1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6</v>
          </cell>
          <cell r="AD252">
            <v>0</v>
          </cell>
          <cell r="AE252">
            <v>0</v>
          </cell>
          <cell r="AF252">
            <v>6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L252">
            <v>33</v>
          </cell>
        </row>
        <row r="253">
          <cell r="C253">
            <v>1520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17</v>
          </cell>
          <cell r="R253">
            <v>0</v>
          </cell>
          <cell r="S253">
            <v>0</v>
          </cell>
          <cell r="T253">
            <v>17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5</v>
          </cell>
          <cell r="Z253">
            <v>0</v>
          </cell>
          <cell r="AA253">
            <v>0</v>
          </cell>
          <cell r="AB253">
            <v>5</v>
          </cell>
          <cell r="AC253">
            <v>5</v>
          </cell>
          <cell r="AD253">
            <v>0</v>
          </cell>
          <cell r="AE253">
            <v>0</v>
          </cell>
          <cell r="AF253">
            <v>5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L253">
            <v>27</v>
          </cell>
        </row>
        <row r="254">
          <cell r="C254" t="str">
            <v>TOTA</v>
          </cell>
          <cell r="E254">
            <v>1</v>
          </cell>
          <cell r="F254">
            <v>0</v>
          </cell>
          <cell r="G254">
            <v>0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2049</v>
          </cell>
          <cell r="R254">
            <v>0</v>
          </cell>
          <cell r="S254">
            <v>0</v>
          </cell>
          <cell r="T254">
            <v>2049</v>
          </cell>
          <cell r="U254">
            <v>76</v>
          </cell>
          <cell r="V254">
            <v>0</v>
          </cell>
          <cell r="W254">
            <v>0</v>
          </cell>
          <cell r="X254">
            <v>76</v>
          </cell>
          <cell r="Y254">
            <v>35</v>
          </cell>
          <cell r="Z254">
            <v>0</v>
          </cell>
          <cell r="AA254">
            <v>0</v>
          </cell>
          <cell r="AB254">
            <v>35</v>
          </cell>
          <cell r="AC254">
            <v>55</v>
          </cell>
          <cell r="AD254">
            <v>0</v>
          </cell>
          <cell r="AE254">
            <v>8</v>
          </cell>
          <cell r="AF254">
            <v>47</v>
          </cell>
          <cell r="AG254">
            <v>1</v>
          </cell>
          <cell r="AH254">
            <v>0</v>
          </cell>
          <cell r="AI254">
            <v>0</v>
          </cell>
          <cell r="AJ254">
            <v>1</v>
          </cell>
          <cell r="AL254">
            <v>2209</v>
          </cell>
        </row>
        <row r="255">
          <cell r="C255" t="str">
            <v>Nome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L255">
            <v>0</v>
          </cell>
        </row>
        <row r="256">
          <cell r="C256">
            <v>1711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630</v>
          </cell>
          <cell r="R256">
            <v>0</v>
          </cell>
          <cell r="S256">
            <v>2</v>
          </cell>
          <cell r="T256">
            <v>628</v>
          </cell>
          <cell r="U256">
            <v>1</v>
          </cell>
          <cell r="V256">
            <v>0</v>
          </cell>
          <cell r="W256">
            <v>0</v>
          </cell>
          <cell r="X256">
            <v>1</v>
          </cell>
          <cell r="Y256">
            <v>210</v>
          </cell>
          <cell r="Z256">
            <v>0</v>
          </cell>
          <cell r="AA256">
            <v>9</v>
          </cell>
          <cell r="AB256">
            <v>201</v>
          </cell>
          <cell r="AC256">
            <v>14</v>
          </cell>
          <cell r="AD256">
            <v>0</v>
          </cell>
          <cell r="AE256">
            <v>0</v>
          </cell>
          <cell r="AF256">
            <v>14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L256">
            <v>844</v>
          </cell>
        </row>
        <row r="257">
          <cell r="C257">
            <v>1712</v>
          </cell>
          <cell r="E257">
            <v>231</v>
          </cell>
          <cell r="F257">
            <v>0</v>
          </cell>
          <cell r="G257">
            <v>90</v>
          </cell>
          <cell r="H257">
            <v>141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6298</v>
          </cell>
          <cell r="R257">
            <v>0</v>
          </cell>
          <cell r="S257">
            <v>257</v>
          </cell>
          <cell r="T257">
            <v>6041</v>
          </cell>
          <cell r="U257">
            <v>16</v>
          </cell>
          <cell r="V257">
            <v>0</v>
          </cell>
          <cell r="W257">
            <v>0</v>
          </cell>
          <cell r="X257">
            <v>16</v>
          </cell>
          <cell r="Y257">
            <v>241</v>
          </cell>
          <cell r="Z257">
            <v>0</v>
          </cell>
          <cell r="AA257">
            <v>6</v>
          </cell>
          <cell r="AB257">
            <v>235</v>
          </cell>
          <cell r="AC257">
            <v>25</v>
          </cell>
          <cell r="AD257">
            <v>0</v>
          </cell>
          <cell r="AE257">
            <v>0</v>
          </cell>
          <cell r="AF257">
            <v>25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L257">
            <v>6458</v>
          </cell>
        </row>
        <row r="258">
          <cell r="C258">
            <v>1721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1218</v>
          </cell>
          <cell r="R258">
            <v>0</v>
          </cell>
          <cell r="S258">
            <v>38</v>
          </cell>
          <cell r="T258">
            <v>1180</v>
          </cell>
          <cell r="U258">
            <v>37</v>
          </cell>
          <cell r="V258">
            <v>0</v>
          </cell>
          <cell r="W258">
            <v>0</v>
          </cell>
          <cell r="X258">
            <v>37</v>
          </cell>
          <cell r="Y258">
            <v>25</v>
          </cell>
          <cell r="Z258">
            <v>0</v>
          </cell>
          <cell r="AA258">
            <v>0</v>
          </cell>
          <cell r="AB258">
            <v>25</v>
          </cell>
          <cell r="AC258">
            <v>12</v>
          </cell>
          <cell r="AD258">
            <v>0</v>
          </cell>
          <cell r="AE258">
            <v>6</v>
          </cell>
          <cell r="AF258">
            <v>6</v>
          </cell>
          <cell r="AG258">
            <v>1</v>
          </cell>
          <cell r="AH258">
            <v>0</v>
          </cell>
          <cell r="AI258">
            <v>0</v>
          </cell>
          <cell r="AJ258">
            <v>1</v>
          </cell>
          <cell r="AL258">
            <v>1249</v>
          </cell>
        </row>
        <row r="259">
          <cell r="C259">
            <v>1721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54</v>
          </cell>
          <cell r="R259">
            <v>0</v>
          </cell>
          <cell r="S259">
            <v>0</v>
          </cell>
          <cell r="T259">
            <v>54</v>
          </cell>
          <cell r="U259">
            <v>2</v>
          </cell>
          <cell r="V259">
            <v>0</v>
          </cell>
          <cell r="W259">
            <v>0</v>
          </cell>
          <cell r="X259">
            <v>2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10</v>
          </cell>
          <cell r="AD259">
            <v>0</v>
          </cell>
          <cell r="AE259">
            <v>0</v>
          </cell>
          <cell r="AF259">
            <v>10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L259">
            <v>66</v>
          </cell>
        </row>
        <row r="260">
          <cell r="C260">
            <v>1721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18</v>
          </cell>
          <cell r="R260">
            <v>0</v>
          </cell>
          <cell r="S260">
            <v>0</v>
          </cell>
          <cell r="T260">
            <v>18</v>
          </cell>
          <cell r="U260">
            <v>1</v>
          </cell>
          <cell r="V260">
            <v>0</v>
          </cell>
          <cell r="W260">
            <v>0</v>
          </cell>
          <cell r="X260">
            <v>1</v>
          </cell>
          <cell r="Y260">
            <v>4</v>
          </cell>
          <cell r="Z260">
            <v>0</v>
          </cell>
          <cell r="AA260">
            <v>0</v>
          </cell>
          <cell r="AB260">
            <v>4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L260">
            <v>23</v>
          </cell>
        </row>
        <row r="261">
          <cell r="C261">
            <v>1722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1740</v>
          </cell>
          <cell r="R261">
            <v>0</v>
          </cell>
          <cell r="S261">
            <v>32</v>
          </cell>
          <cell r="T261">
            <v>1708</v>
          </cell>
          <cell r="U261">
            <v>8</v>
          </cell>
          <cell r="V261">
            <v>0</v>
          </cell>
          <cell r="W261">
            <v>0</v>
          </cell>
          <cell r="X261">
            <v>8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4</v>
          </cell>
          <cell r="AD261">
            <v>0</v>
          </cell>
          <cell r="AE261">
            <v>0</v>
          </cell>
          <cell r="AF261">
            <v>4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L261">
            <v>1720</v>
          </cell>
        </row>
        <row r="262">
          <cell r="C262">
            <v>1723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74</v>
          </cell>
          <cell r="R262">
            <v>0</v>
          </cell>
          <cell r="S262">
            <v>0</v>
          </cell>
          <cell r="T262">
            <v>74</v>
          </cell>
          <cell r="U262">
            <v>1</v>
          </cell>
          <cell r="V262">
            <v>0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5</v>
          </cell>
          <cell r="AD262">
            <v>0</v>
          </cell>
          <cell r="AE262">
            <v>0</v>
          </cell>
          <cell r="AF262">
            <v>5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L262">
            <v>80</v>
          </cell>
        </row>
        <row r="263">
          <cell r="C263">
            <v>1724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13</v>
          </cell>
          <cell r="R263">
            <v>0</v>
          </cell>
          <cell r="S263">
            <v>0</v>
          </cell>
          <cell r="T263">
            <v>13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L263">
            <v>13</v>
          </cell>
        </row>
        <row r="264">
          <cell r="C264">
            <v>1729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222</v>
          </cell>
          <cell r="R264">
            <v>0</v>
          </cell>
          <cell r="S264">
            <v>0</v>
          </cell>
          <cell r="T264">
            <v>222</v>
          </cell>
          <cell r="U264">
            <v>1</v>
          </cell>
          <cell r="V264">
            <v>0</v>
          </cell>
          <cell r="W264">
            <v>0</v>
          </cell>
          <cell r="X264">
            <v>1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2</v>
          </cell>
          <cell r="AD264">
            <v>0</v>
          </cell>
          <cell r="AE264">
            <v>0</v>
          </cell>
          <cell r="AF264">
            <v>2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L264">
            <v>225</v>
          </cell>
        </row>
        <row r="265">
          <cell r="C265" t="str">
            <v>TOTA</v>
          </cell>
          <cell r="E265">
            <v>231</v>
          </cell>
          <cell r="F265">
            <v>0</v>
          </cell>
          <cell r="G265">
            <v>90</v>
          </cell>
          <cell r="H265">
            <v>141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10267</v>
          </cell>
          <cell r="R265">
            <v>0</v>
          </cell>
          <cell r="S265">
            <v>330</v>
          </cell>
          <cell r="T265">
            <v>9937</v>
          </cell>
          <cell r="U265">
            <v>67</v>
          </cell>
          <cell r="V265">
            <v>0</v>
          </cell>
          <cell r="W265">
            <v>0</v>
          </cell>
          <cell r="X265">
            <v>67</v>
          </cell>
          <cell r="Y265">
            <v>480</v>
          </cell>
          <cell r="Z265">
            <v>0</v>
          </cell>
          <cell r="AA265">
            <v>15</v>
          </cell>
          <cell r="AB265">
            <v>465</v>
          </cell>
          <cell r="AC265">
            <v>72</v>
          </cell>
          <cell r="AD265">
            <v>0</v>
          </cell>
          <cell r="AE265">
            <v>7</v>
          </cell>
          <cell r="AF265">
            <v>65</v>
          </cell>
          <cell r="AG265">
            <v>1</v>
          </cell>
          <cell r="AH265">
            <v>0</v>
          </cell>
          <cell r="AI265">
            <v>0</v>
          </cell>
          <cell r="AJ265">
            <v>1</v>
          </cell>
          <cell r="AL265">
            <v>10676</v>
          </cell>
        </row>
        <row r="266">
          <cell r="C266" t="str">
            <v>Nome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L266">
            <v>0</v>
          </cell>
        </row>
        <row r="267">
          <cell r="C267">
            <v>2211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647</v>
          </cell>
          <cell r="R267">
            <v>0</v>
          </cell>
          <cell r="S267">
            <v>17</v>
          </cell>
          <cell r="T267">
            <v>630</v>
          </cell>
          <cell r="U267">
            <v>3</v>
          </cell>
          <cell r="V267">
            <v>0</v>
          </cell>
          <cell r="W267">
            <v>0</v>
          </cell>
          <cell r="X267">
            <v>3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2</v>
          </cell>
          <cell r="AD267">
            <v>0</v>
          </cell>
          <cell r="AE267">
            <v>1</v>
          </cell>
          <cell r="AF267">
            <v>1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L267">
            <v>634</v>
          </cell>
        </row>
        <row r="268">
          <cell r="C268">
            <v>2219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416</v>
          </cell>
          <cell r="R268">
            <v>0</v>
          </cell>
          <cell r="S268">
            <v>5</v>
          </cell>
          <cell r="T268">
            <v>411</v>
          </cell>
          <cell r="U268">
            <v>11</v>
          </cell>
          <cell r="V268">
            <v>0</v>
          </cell>
          <cell r="W268">
            <v>0</v>
          </cell>
          <cell r="X268">
            <v>11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5</v>
          </cell>
          <cell r="AD268">
            <v>0</v>
          </cell>
          <cell r="AE268">
            <v>8</v>
          </cell>
          <cell r="AF268">
            <v>-3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L268">
            <v>419</v>
          </cell>
        </row>
        <row r="269">
          <cell r="C269" t="str">
            <v>TOTA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1063</v>
          </cell>
          <cell r="R269">
            <v>0</v>
          </cell>
          <cell r="S269">
            <v>22</v>
          </cell>
          <cell r="T269">
            <v>1041</v>
          </cell>
          <cell r="U269">
            <v>14</v>
          </cell>
          <cell r="V269">
            <v>0</v>
          </cell>
          <cell r="W269">
            <v>0</v>
          </cell>
          <cell r="X269">
            <v>14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7</v>
          </cell>
          <cell r="AD269">
            <v>0</v>
          </cell>
          <cell r="AE269">
            <v>9</v>
          </cell>
          <cell r="AF269">
            <v>-2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L269">
            <v>1053</v>
          </cell>
        </row>
        <row r="270">
          <cell r="C270" t="str">
            <v>Nome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L270">
            <v>0</v>
          </cell>
        </row>
        <row r="271">
          <cell r="C271">
            <v>2221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488</v>
          </cell>
          <cell r="R271">
            <v>0</v>
          </cell>
          <cell r="S271">
            <v>1</v>
          </cell>
          <cell r="T271">
            <v>487</v>
          </cell>
          <cell r="U271">
            <v>32</v>
          </cell>
          <cell r="V271">
            <v>0</v>
          </cell>
          <cell r="W271">
            <v>0</v>
          </cell>
          <cell r="X271">
            <v>32</v>
          </cell>
          <cell r="Y271">
            <v>1</v>
          </cell>
          <cell r="Z271">
            <v>0</v>
          </cell>
          <cell r="AA271">
            <v>0</v>
          </cell>
          <cell r="AB271">
            <v>1</v>
          </cell>
          <cell r="AC271">
            <v>10</v>
          </cell>
          <cell r="AD271">
            <v>0</v>
          </cell>
          <cell r="AE271">
            <v>1</v>
          </cell>
          <cell r="AF271">
            <v>9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L271">
            <v>529</v>
          </cell>
        </row>
        <row r="272">
          <cell r="C272">
            <v>2222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387</v>
          </cell>
          <cell r="R272">
            <v>0</v>
          </cell>
          <cell r="S272">
            <v>1</v>
          </cell>
          <cell r="T272">
            <v>386</v>
          </cell>
          <cell r="U272">
            <v>24</v>
          </cell>
          <cell r="V272">
            <v>0</v>
          </cell>
          <cell r="W272">
            <v>0</v>
          </cell>
          <cell r="X272">
            <v>24</v>
          </cell>
          <cell r="Y272">
            <v>78</v>
          </cell>
          <cell r="Z272">
            <v>0</v>
          </cell>
          <cell r="AA272">
            <v>0</v>
          </cell>
          <cell r="AB272">
            <v>78</v>
          </cell>
          <cell r="AC272">
            <v>17</v>
          </cell>
          <cell r="AD272">
            <v>0</v>
          </cell>
          <cell r="AE272">
            <v>2</v>
          </cell>
          <cell r="AF272">
            <v>15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L272">
            <v>503</v>
          </cell>
        </row>
        <row r="273">
          <cell r="C273">
            <v>2223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275</v>
          </cell>
          <cell r="R273">
            <v>0</v>
          </cell>
          <cell r="S273">
            <v>0</v>
          </cell>
          <cell r="T273">
            <v>275</v>
          </cell>
          <cell r="U273">
            <v>29</v>
          </cell>
          <cell r="V273">
            <v>0</v>
          </cell>
          <cell r="W273">
            <v>0</v>
          </cell>
          <cell r="X273">
            <v>29</v>
          </cell>
          <cell r="Y273">
            <v>69</v>
          </cell>
          <cell r="Z273">
            <v>0</v>
          </cell>
          <cell r="AA273">
            <v>0</v>
          </cell>
          <cell r="AB273">
            <v>69</v>
          </cell>
          <cell r="AC273">
            <v>55</v>
          </cell>
          <cell r="AD273">
            <v>0</v>
          </cell>
          <cell r="AE273">
            <v>2</v>
          </cell>
          <cell r="AF273">
            <v>53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L273">
            <v>426</v>
          </cell>
        </row>
        <row r="274">
          <cell r="C274">
            <v>2229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434</v>
          </cell>
          <cell r="R274">
            <v>0</v>
          </cell>
          <cell r="S274">
            <v>1</v>
          </cell>
          <cell r="T274">
            <v>433</v>
          </cell>
          <cell r="U274">
            <v>47</v>
          </cell>
          <cell r="V274">
            <v>0</v>
          </cell>
          <cell r="W274">
            <v>0</v>
          </cell>
          <cell r="X274">
            <v>47</v>
          </cell>
          <cell r="Y274">
            <v>6</v>
          </cell>
          <cell r="Z274">
            <v>0</v>
          </cell>
          <cell r="AA274">
            <v>0</v>
          </cell>
          <cell r="AB274">
            <v>6</v>
          </cell>
          <cell r="AC274">
            <v>38</v>
          </cell>
          <cell r="AD274">
            <v>0</v>
          </cell>
          <cell r="AE274">
            <v>1</v>
          </cell>
          <cell r="AF274">
            <v>37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L274">
            <v>523</v>
          </cell>
        </row>
        <row r="275">
          <cell r="C275">
            <v>2229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76</v>
          </cell>
          <cell r="R275">
            <v>0</v>
          </cell>
          <cell r="S275">
            <v>0</v>
          </cell>
          <cell r="T275">
            <v>76</v>
          </cell>
          <cell r="U275">
            <v>6</v>
          </cell>
          <cell r="V275">
            <v>0</v>
          </cell>
          <cell r="W275">
            <v>0</v>
          </cell>
          <cell r="X275">
            <v>6</v>
          </cell>
          <cell r="Y275">
            <v>8</v>
          </cell>
          <cell r="Z275">
            <v>0</v>
          </cell>
          <cell r="AA275">
            <v>0</v>
          </cell>
          <cell r="AB275">
            <v>8</v>
          </cell>
          <cell r="AC275">
            <v>8</v>
          </cell>
          <cell r="AD275">
            <v>0</v>
          </cell>
          <cell r="AE275">
            <v>0</v>
          </cell>
          <cell r="AF275">
            <v>8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L275">
            <v>98</v>
          </cell>
        </row>
        <row r="276">
          <cell r="C276" t="str">
            <v>TOTA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1660</v>
          </cell>
          <cell r="R276">
            <v>0</v>
          </cell>
          <cell r="S276">
            <v>3</v>
          </cell>
          <cell r="T276">
            <v>1657</v>
          </cell>
          <cell r="U276">
            <v>138</v>
          </cell>
          <cell r="V276">
            <v>0</v>
          </cell>
          <cell r="W276">
            <v>0</v>
          </cell>
          <cell r="X276">
            <v>138</v>
          </cell>
          <cell r="Y276">
            <v>162</v>
          </cell>
          <cell r="Z276">
            <v>0</v>
          </cell>
          <cell r="AA276">
            <v>0</v>
          </cell>
          <cell r="AB276">
            <v>162</v>
          </cell>
          <cell r="AC276">
            <v>128</v>
          </cell>
          <cell r="AD276">
            <v>0</v>
          </cell>
          <cell r="AE276">
            <v>6</v>
          </cell>
          <cell r="AF276">
            <v>122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L276">
            <v>2079</v>
          </cell>
        </row>
        <row r="277">
          <cell r="C277" t="str">
            <v>Nome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L277">
            <v>0</v>
          </cell>
        </row>
        <row r="278">
          <cell r="C278">
            <v>1610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22</v>
          </cell>
          <cell r="R278">
            <v>0</v>
          </cell>
          <cell r="S278">
            <v>0</v>
          </cell>
          <cell r="T278">
            <v>22</v>
          </cell>
          <cell r="U278">
            <v>4</v>
          </cell>
          <cell r="V278">
            <v>0</v>
          </cell>
          <cell r="W278">
            <v>0</v>
          </cell>
          <cell r="X278">
            <v>4</v>
          </cell>
          <cell r="Y278">
            <v>12</v>
          </cell>
          <cell r="Z278">
            <v>0</v>
          </cell>
          <cell r="AA278">
            <v>0</v>
          </cell>
          <cell r="AB278">
            <v>12</v>
          </cell>
          <cell r="AC278">
            <v>60</v>
          </cell>
          <cell r="AD278">
            <v>0</v>
          </cell>
          <cell r="AE278">
            <v>3</v>
          </cell>
          <cell r="AF278">
            <v>57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L278">
            <v>95</v>
          </cell>
        </row>
        <row r="279">
          <cell r="C279">
            <v>1610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1</v>
          </cell>
          <cell r="AD279">
            <v>0</v>
          </cell>
          <cell r="AE279">
            <v>0</v>
          </cell>
          <cell r="AF279">
            <v>1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L279">
            <v>1</v>
          </cell>
        </row>
        <row r="280">
          <cell r="C280">
            <v>1621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557</v>
          </cell>
          <cell r="R280">
            <v>0</v>
          </cell>
          <cell r="S280">
            <v>96</v>
          </cell>
          <cell r="T280">
            <v>461</v>
          </cell>
          <cell r="U280">
            <v>27</v>
          </cell>
          <cell r="V280">
            <v>0</v>
          </cell>
          <cell r="W280">
            <v>0</v>
          </cell>
          <cell r="X280">
            <v>27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54</v>
          </cell>
          <cell r="AD280">
            <v>0</v>
          </cell>
          <cell r="AE280">
            <v>3</v>
          </cell>
          <cell r="AF280">
            <v>51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L280">
            <v>539</v>
          </cell>
        </row>
        <row r="281">
          <cell r="C281">
            <v>1622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L281">
            <v>0</v>
          </cell>
        </row>
        <row r="282">
          <cell r="C282">
            <v>1623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15</v>
          </cell>
          <cell r="R282">
            <v>0</v>
          </cell>
          <cell r="S282">
            <v>0</v>
          </cell>
          <cell r="T282">
            <v>15</v>
          </cell>
          <cell r="U282">
            <v>10</v>
          </cell>
          <cell r="V282">
            <v>0</v>
          </cell>
          <cell r="W282">
            <v>0</v>
          </cell>
          <cell r="X282">
            <v>10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8</v>
          </cell>
          <cell r="AD282">
            <v>0</v>
          </cell>
          <cell r="AE282">
            <v>0</v>
          </cell>
          <cell r="AF282">
            <v>8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L282">
            <v>33</v>
          </cell>
        </row>
        <row r="283">
          <cell r="C283">
            <v>1624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18</v>
          </cell>
          <cell r="R283">
            <v>0</v>
          </cell>
          <cell r="S283">
            <v>0</v>
          </cell>
          <cell r="T283">
            <v>18</v>
          </cell>
          <cell r="U283">
            <v>6</v>
          </cell>
          <cell r="V283">
            <v>0</v>
          </cell>
          <cell r="W283">
            <v>0</v>
          </cell>
          <cell r="X283">
            <v>6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10</v>
          </cell>
          <cell r="AD283">
            <v>0</v>
          </cell>
          <cell r="AE283">
            <v>0</v>
          </cell>
          <cell r="AF283">
            <v>10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L283">
            <v>34</v>
          </cell>
        </row>
        <row r="284">
          <cell r="C284">
            <v>1629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10</v>
          </cell>
          <cell r="R284">
            <v>0</v>
          </cell>
          <cell r="S284">
            <v>0</v>
          </cell>
          <cell r="T284">
            <v>10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3</v>
          </cell>
          <cell r="AD284">
            <v>0</v>
          </cell>
          <cell r="AE284">
            <v>0</v>
          </cell>
          <cell r="AF284">
            <v>3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L284">
            <v>13</v>
          </cell>
        </row>
        <row r="285">
          <cell r="C285">
            <v>1811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45</v>
          </cell>
          <cell r="R285">
            <v>0</v>
          </cell>
          <cell r="S285">
            <v>0</v>
          </cell>
          <cell r="T285">
            <v>45</v>
          </cell>
          <cell r="U285">
            <v>1</v>
          </cell>
          <cell r="V285">
            <v>0</v>
          </cell>
          <cell r="W285">
            <v>0</v>
          </cell>
          <cell r="X285">
            <v>1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2</v>
          </cell>
          <cell r="AD285">
            <v>0</v>
          </cell>
          <cell r="AE285">
            <v>1</v>
          </cell>
          <cell r="AF285">
            <v>1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L285">
            <v>47</v>
          </cell>
        </row>
        <row r="286">
          <cell r="C286">
            <v>1812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610</v>
          </cell>
          <cell r="R286">
            <v>0</v>
          </cell>
          <cell r="S286">
            <v>17</v>
          </cell>
          <cell r="T286">
            <v>593</v>
          </cell>
          <cell r="U286">
            <v>21</v>
          </cell>
          <cell r="V286">
            <v>0</v>
          </cell>
          <cell r="W286">
            <v>0</v>
          </cell>
          <cell r="X286">
            <v>21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12</v>
          </cell>
          <cell r="AD286">
            <v>0</v>
          </cell>
          <cell r="AE286">
            <v>4</v>
          </cell>
          <cell r="AF286">
            <v>8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L286">
            <v>622</v>
          </cell>
        </row>
        <row r="287">
          <cell r="C287">
            <v>1813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</v>
          </cell>
          <cell r="R287">
            <v>0</v>
          </cell>
          <cell r="S287">
            <v>0</v>
          </cell>
          <cell r="T287">
            <v>1</v>
          </cell>
          <cell r="U287">
            <v>2</v>
          </cell>
          <cell r="V287">
            <v>0</v>
          </cell>
          <cell r="W287">
            <v>0</v>
          </cell>
          <cell r="X287">
            <v>2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2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L287">
            <v>5</v>
          </cell>
        </row>
        <row r="288">
          <cell r="C288">
            <v>1814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11</v>
          </cell>
          <cell r="R288">
            <v>0</v>
          </cell>
          <cell r="S288">
            <v>0</v>
          </cell>
          <cell r="T288">
            <v>11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L288">
            <v>11</v>
          </cell>
        </row>
        <row r="289">
          <cell r="C289">
            <v>1820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1</v>
          </cell>
          <cell r="R289">
            <v>0</v>
          </cell>
          <cell r="S289">
            <v>0</v>
          </cell>
          <cell r="T289">
            <v>1</v>
          </cell>
          <cell r="U289">
            <v>4</v>
          </cell>
          <cell r="V289">
            <v>0</v>
          </cell>
          <cell r="W289">
            <v>0</v>
          </cell>
          <cell r="X289">
            <v>4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1</v>
          </cell>
          <cell r="AD289">
            <v>0</v>
          </cell>
          <cell r="AE289">
            <v>1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L289">
            <v>5</v>
          </cell>
        </row>
        <row r="290">
          <cell r="C290">
            <v>3101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96</v>
          </cell>
          <cell r="R290">
            <v>0</v>
          </cell>
          <cell r="S290">
            <v>0</v>
          </cell>
          <cell r="T290">
            <v>96</v>
          </cell>
          <cell r="U290">
            <v>28</v>
          </cell>
          <cell r="V290">
            <v>0</v>
          </cell>
          <cell r="W290">
            <v>0</v>
          </cell>
          <cell r="X290">
            <v>28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12</v>
          </cell>
          <cell r="AD290">
            <v>0</v>
          </cell>
          <cell r="AE290">
            <v>0</v>
          </cell>
          <cell r="AF290">
            <v>12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L290">
            <v>136</v>
          </cell>
        </row>
        <row r="291">
          <cell r="C291">
            <v>3102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19</v>
          </cell>
          <cell r="R291">
            <v>0</v>
          </cell>
          <cell r="S291">
            <v>0</v>
          </cell>
          <cell r="T291">
            <v>19</v>
          </cell>
          <cell r="U291">
            <v>1</v>
          </cell>
          <cell r="V291">
            <v>0</v>
          </cell>
          <cell r="W291">
            <v>0</v>
          </cell>
          <cell r="X291">
            <v>1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31</v>
          </cell>
          <cell r="AD291">
            <v>0</v>
          </cell>
          <cell r="AE291">
            <v>4</v>
          </cell>
          <cell r="AF291">
            <v>27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L291">
            <v>47</v>
          </cell>
        </row>
        <row r="292">
          <cell r="C292">
            <v>3103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14</v>
          </cell>
          <cell r="R292">
            <v>0</v>
          </cell>
          <cell r="S292">
            <v>0</v>
          </cell>
          <cell r="T292">
            <v>14</v>
          </cell>
          <cell r="U292">
            <v>10</v>
          </cell>
          <cell r="V292">
            <v>0</v>
          </cell>
          <cell r="W292">
            <v>0</v>
          </cell>
          <cell r="X292">
            <v>10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1</v>
          </cell>
          <cell r="AD292">
            <v>0</v>
          </cell>
          <cell r="AE292">
            <v>0</v>
          </cell>
          <cell r="AF292">
            <v>1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L292">
            <v>25</v>
          </cell>
        </row>
        <row r="293">
          <cell r="C293">
            <v>3109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7</v>
          </cell>
          <cell r="AD293">
            <v>0</v>
          </cell>
          <cell r="AE293">
            <v>0</v>
          </cell>
          <cell r="AF293">
            <v>7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L293">
            <v>7</v>
          </cell>
        </row>
        <row r="294">
          <cell r="C294">
            <v>3109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74</v>
          </cell>
          <cell r="R294">
            <v>0</v>
          </cell>
          <cell r="S294">
            <v>0</v>
          </cell>
          <cell r="T294">
            <v>74</v>
          </cell>
          <cell r="U294">
            <v>15</v>
          </cell>
          <cell r="V294">
            <v>0</v>
          </cell>
          <cell r="W294">
            <v>0</v>
          </cell>
          <cell r="X294">
            <v>15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34</v>
          </cell>
          <cell r="AD294">
            <v>0</v>
          </cell>
          <cell r="AE294">
            <v>0</v>
          </cell>
          <cell r="AF294">
            <v>34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L294">
            <v>123</v>
          </cell>
        </row>
        <row r="295">
          <cell r="C295">
            <v>3211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L295">
            <v>0</v>
          </cell>
        </row>
        <row r="296">
          <cell r="C296">
            <v>3212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24</v>
          </cell>
          <cell r="R296">
            <v>0</v>
          </cell>
          <cell r="S296">
            <v>0</v>
          </cell>
          <cell r="T296">
            <v>24</v>
          </cell>
          <cell r="U296">
            <v>6</v>
          </cell>
          <cell r="V296">
            <v>0</v>
          </cell>
          <cell r="W296">
            <v>0</v>
          </cell>
          <cell r="X296">
            <v>6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L296">
            <v>30</v>
          </cell>
        </row>
        <row r="297">
          <cell r="C297">
            <v>3213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15</v>
          </cell>
          <cell r="R297">
            <v>0</v>
          </cell>
          <cell r="S297">
            <v>0</v>
          </cell>
          <cell r="T297">
            <v>15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L297">
            <v>15</v>
          </cell>
        </row>
        <row r="298">
          <cell r="C298">
            <v>3220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4</v>
          </cell>
          <cell r="R298">
            <v>0</v>
          </cell>
          <cell r="S298">
            <v>0</v>
          </cell>
          <cell r="T298">
            <v>4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L298">
            <v>4</v>
          </cell>
        </row>
        <row r="299">
          <cell r="C299">
            <v>3230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3</v>
          </cell>
          <cell r="R299">
            <v>0</v>
          </cell>
          <cell r="S299">
            <v>0</v>
          </cell>
          <cell r="T299">
            <v>3</v>
          </cell>
          <cell r="U299">
            <v>3</v>
          </cell>
          <cell r="V299">
            <v>0</v>
          </cell>
          <cell r="W299">
            <v>0</v>
          </cell>
          <cell r="X299">
            <v>3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L299">
            <v>6</v>
          </cell>
        </row>
        <row r="300">
          <cell r="C300">
            <v>3240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4</v>
          </cell>
          <cell r="V300">
            <v>0</v>
          </cell>
          <cell r="W300">
            <v>0</v>
          </cell>
          <cell r="X300">
            <v>4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L300">
            <v>4</v>
          </cell>
        </row>
        <row r="301">
          <cell r="C301">
            <v>3250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9</v>
          </cell>
          <cell r="R301">
            <v>0</v>
          </cell>
          <cell r="S301">
            <v>0</v>
          </cell>
          <cell r="T301">
            <v>9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4</v>
          </cell>
          <cell r="AD301">
            <v>0</v>
          </cell>
          <cell r="AE301">
            <v>0</v>
          </cell>
          <cell r="AF301">
            <v>4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L301">
            <v>13</v>
          </cell>
        </row>
        <row r="302">
          <cell r="C302">
            <v>3299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113</v>
          </cell>
          <cell r="R302">
            <v>0</v>
          </cell>
          <cell r="S302">
            <v>0</v>
          </cell>
          <cell r="T302">
            <v>113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1</v>
          </cell>
          <cell r="AD302">
            <v>0</v>
          </cell>
          <cell r="AE302">
            <v>0</v>
          </cell>
          <cell r="AF302">
            <v>1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L302">
            <v>114</v>
          </cell>
        </row>
        <row r="303">
          <cell r="C303">
            <v>3311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13</v>
          </cell>
          <cell r="R303">
            <v>0</v>
          </cell>
          <cell r="S303">
            <v>0</v>
          </cell>
          <cell r="T303">
            <v>13</v>
          </cell>
          <cell r="U303">
            <v>1</v>
          </cell>
          <cell r="V303">
            <v>0</v>
          </cell>
          <cell r="W303">
            <v>0</v>
          </cell>
          <cell r="X303">
            <v>1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1</v>
          </cell>
          <cell r="AD303">
            <v>0</v>
          </cell>
          <cell r="AE303">
            <v>0</v>
          </cell>
          <cell r="AF303">
            <v>1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L303">
            <v>15</v>
          </cell>
        </row>
        <row r="304">
          <cell r="C304">
            <v>3313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9</v>
          </cell>
          <cell r="R304">
            <v>0</v>
          </cell>
          <cell r="S304">
            <v>0</v>
          </cell>
          <cell r="T304">
            <v>9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L304">
            <v>9</v>
          </cell>
        </row>
        <row r="305">
          <cell r="C305">
            <v>3319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L305">
            <v>0</v>
          </cell>
        </row>
        <row r="306">
          <cell r="C306">
            <v>3320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55</v>
          </cell>
          <cell r="R306">
            <v>0</v>
          </cell>
          <cell r="S306">
            <v>0</v>
          </cell>
          <cell r="T306">
            <v>55</v>
          </cell>
          <cell r="U306">
            <v>4</v>
          </cell>
          <cell r="V306">
            <v>0</v>
          </cell>
          <cell r="W306">
            <v>0</v>
          </cell>
          <cell r="X306">
            <v>4</v>
          </cell>
          <cell r="Y306">
            <v>2</v>
          </cell>
          <cell r="Z306">
            <v>0</v>
          </cell>
          <cell r="AA306">
            <v>0</v>
          </cell>
          <cell r="AB306">
            <v>2</v>
          </cell>
          <cell r="AC306">
            <v>95</v>
          </cell>
          <cell r="AD306">
            <v>0</v>
          </cell>
          <cell r="AE306">
            <v>0</v>
          </cell>
          <cell r="AF306">
            <v>95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L306">
            <v>156</v>
          </cell>
        </row>
        <row r="307">
          <cell r="C307">
            <v>3320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15</v>
          </cell>
          <cell r="R307">
            <v>0</v>
          </cell>
          <cell r="S307">
            <v>0</v>
          </cell>
          <cell r="T307">
            <v>15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L307">
            <v>15</v>
          </cell>
        </row>
        <row r="308">
          <cell r="C308">
            <v>3831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</v>
          </cell>
          <cell r="R308">
            <v>0</v>
          </cell>
          <cell r="S308">
            <v>0</v>
          </cell>
          <cell r="T308">
            <v>1</v>
          </cell>
          <cell r="U308">
            <v>2</v>
          </cell>
          <cell r="V308">
            <v>0</v>
          </cell>
          <cell r="W308">
            <v>0</v>
          </cell>
          <cell r="X308">
            <v>2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25</v>
          </cell>
          <cell r="AD308">
            <v>0</v>
          </cell>
          <cell r="AE308">
            <v>0</v>
          </cell>
          <cell r="AF308">
            <v>25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L308">
            <v>28</v>
          </cell>
        </row>
        <row r="309">
          <cell r="C309">
            <v>3832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794</v>
          </cell>
          <cell r="R309">
            <v>0</v>
          </cell>
          <cell r="S309">
            <v>0</v>
          </cell>
          <cell r="T309">
            <v>794</v>
          </cell>
          <cell r="U309">
            <v>16</v>
          </cell>
          <cell r="V309">
            <v>0</v>
          </cell>
          <cell r="W309">
            <v>0</v>
          </cell>
          <cell r="X309">
            <v>16</v>
          </cell>
          <cell r="Y309">
            <v>105</v>
          </cell>
          <cell r="Z309">
            <v>0</v>
          </cell>
          <cell r="AA309">
            <v>0</v>
          </cell>
          <cell r="AB309">
            <v>105</v>
          </cell>
          <cell r="AC309">
            <v>171</v>
          </cell>
          <cell r="AD309">
            <v>0</v>
          </cell>
          <cell r="AE309">
            <v>0</v>
          </cell>
          <cell r="AF309">
            <v>171</v>
          </cell>
          <cell r="AG309">
            <v>1</v>
          </cell>
          <cell r="AH309">
            <v>0</v>
          </cell>
          <cell r="AI309">
            <v>0</v>
          </cell>
          <cell r="AJ309">
            <v>1</v>
          </cell>
          <cell r="AL309">
            <v>1087</v>
          </cell>
        </row>
        <row r="310">
          <cell r="C310" t="str">
            <v>TOTA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2548</v>
          </cell>
          <cell r="R310">
            <v>0</v>
          </cell>
          <cell r="S310">
            <v>113</v>
          </cell>
          <cell r="T310">
            <v>2435</v>
          </cell>
          <cell r="U310">
            <v>165</v>
          </cell>
          <cell r="V310">
            <v>0</v>
          </cell>
          <cell r="W310">
            <v>0</v>
          </cell>
          <cell r="X310">
            <v>165</v>
          </cell>
          <cell r="Y310">
            <v>119</v>
          </cell>
          <cell r="Z310">
            <v>0</v>
          </cell>
          <cell r="AA310">
            <v>0</v>
          </cell>
          <cell r="AB310">
            <v>119</v>
          </cell>
          <cell r="AC310">
            <v>535</v>
          </cell>
          <cell r="AD310">
            <v>0</v>
          </cell>
          <cell r="AE310">
            <v>16</v>
          </cell>
          <cell r="AF310">
            <v>519</v>
          </cell>
          <cell r="AG310">
            <v>1</v>
          </cell>
          <cell r="AH310">
            <v>0</v>
          </cell>
          <cell r="AI310">
            <v>0</v>
          </cell>
          <cell r="AJ310">
            <v>1</v>
          </cell>
          <cell r="AL310">
            <v>3239</v>
          </cell>
        </row>
      </sheetData>
      <sheetData sheetId="2" refreshError="1"/>
      <sheetData sheetId="3">
        <row r="6">
          <cell r="C6">
            <v>1051</v>
          </cell>
        </row>
        <row r="7">
          <cell r="C7">
            <v>1052</v>
          </cell>
        </row>
        <row r="10">
          <cell r="C10">
            <v>1081</v>
          </cell>
        </row>
        <row r="13">
          <cell r="C13">
            <v>1011</v>
          </cell>
        </row>
        <row r="14">
          <cell r="C14">
            <v>1012</v>
          </cell>
        </row>
        <row r="15">
          <cell r="C15">
            <v>1013</v>
          </cell>
        </row>
        <row r="16">
          <cell r="C16">
            <v>1020</v>
          </cell>
        </row>
        <row r="17">
          <cell r="C17">
            <v>1031</v>
          </cell>
        </row>
        <row r="18">
          <cell r="C18">
            <v>1032</v>
          </cell>
        </row>
        <row r="19">
          <cell r="C19">
            <v>1039</v>
          </cell>
        </row>
        <row r="20">
          <cell r="C20">
            <v>1041</v>
          </cell>
        </row>
        <row r="21">
          <cell r="C21">
            <v>1042</v>
          </cell>
        </row>
        <row r="22">
          <cell r="C22">
            <v>1061</v>
          </cell>
        </row>
        <row r="23">
          <cell r="C23">
            <v>1062</v>
          </cell>
        </row>
        <row r="24">
          <cell r="C24">
            <v>1071</v>
          </cell>
        </row>
        <row r="25">
          <cell r="C25">
            <v>1072</v>
          </cell>
        </row>
        <row r="26">
          <cell r="C26">
            <v>1073</v>
          </cell>
        </row>
        <row r="27">
          <cell r="C27">
            <v>1082</v>
          </cell>
        </row>
        <row r="28">
          <cell r="C28">
            <v>1083</v>
          </cell>
        </row>
        <row r="29">
          <cell r="C29">
            <v>1084</v>
          </cell>
        </row>
        <row r="30">
          <cell r="C30">
            <v>1085</v>
          </cell>
        </row>
        <row r="31">
          <cell r="C31">
            <v>1086</v>
          </cell>
        </row>
        <row r="32">
          <cell r="C32">
            <v>1089</v>
          </cell>
        </row>
        <row r="33">
          <cell r="C33">
            <v>1091</v>
          </cell>
        </row>
        <row r="34">
          <cell r="C34">
            <v>1092</v>
          </cell>
        </row>
        <row r="35">
          <cell r="C35">
            <v>1101</v>
          </cell>
        </row>
        <row r="36">
          <cell r="C36">
            <v>1102</v>
          </cell>
        </row>
        <row r="37">
          <cell r="C37">
            <v>1103</v>
          </cell>
        </row>
        <row r="38">
          <cell r="C38">
            <v>1104</v>
          </cell>
        </row>
        <row r="39">
          <cell r="C39">
            <v>1105</v>
          </cell>
        </row>
        <row r="40">
          <cell r="C40">
            <v>1106</v>
          </cell>
        </row>
        <row r="41">
          <cell r="C41">
            <v>1107</v>
          </cell>
        </row>
        <row r="42">
          <cell r="C42">
            <v>1200</v>
          </cell>
        </row>
        <row r="48">
          <cell r="C48">
            <v>2441</v>
          </cell>
        </row>
        <row r="49">
          <cell r="C49">
            <v>2442</v>
          </cell>
        </row>
        <row r="50">
          <cell r="C50">
            <v>2443</v>
          </cell>
        </row>
        <row r="51">
          <cell r="C51">
            <v>2444</v>
          </cell>
        </row>
        <row r="52">
          <cell r="C52">
            <v>2445</v>
          </cell>
        </row>
        <row r="54">
          <cell r="C54" t="str">
            <v>Nome</v>
          </cell>
        </row>
        <row r="55">
          <cell r="C55">
            <v>729</v>
          </cell>
        </row>
        <row r="56">
          <cell r="C56">
            <v>811</v>
          </cell>
        </row>
        <row r="57">
          <cell r="C57">
            <v>892</v>
          </cell>
        </row>
        <row r="58">
          <cell r="C58">
            <v>893</v>
          </cell>
        </row>
        <row r="59">
          <cell r="C59">
            <v>899</v>
          </cell>
        </row>
        <row r="60">
          <cell r="C60">
            <v>990</v>
          </cell>
        </row>
        <row r="63">
          <cell r="C63">
            <v>2351</v>
          </cell>
        </row>
        <row r="64">
          <cell r="C64">
            <v>2352</v>
          </cell>
        </row>
        <row r="65">
          <cell r="C65">
            <v>2362</v>
          </cell>
        </row>
        <row r="68">
          <cell r="C68">
            <v>812</v>
          </cell>
        </row>
        <row r="69">
          <cell r="C69">
            <v>2320</v>
          </cell>
        </row>
        <row r="70">
          <cell r="C70">
            <v>2331</v>
          </cell>
        </row>
        <row r="71">
          <cell r="C71">
            <v>2332</v>
          </cell>
        </row>
        <row r="72">
          <cell r="C72">
            <v>2341</v>
          </cell>
        </row>
        <row r="73">
          <cell r="C73">
            <v>2342</v>
          </cell>
        </row>
        <row r="74">
          <cell r="C74">
            <v>2343</v>
          </cell>
        </row>
        <row r="75">
          <cell r="C75">
            <v>2344</v>
          </cell>
        </row>
        <row r="76">
          <cell r="C76">
            <v>2349</v>
          </cell>
        </row>
        <row r="77">
          <cell r="C77">
            <v>2361</v>
          </cell>
        </row>
        <row r="78">
          <cell r="C78">
            <v>2363</v>
          </cell>
        </row>
        <row r="79">
          <cell r="C79">
            <v>2364</v>
          </cell>
        </row>
        <row r="80">
          <cell r="C80">
            <v>2365</v>
          </cell>
        </row>
        <row r="81">
          <cell r="C81">
            <v>2369</v>
          </cell>
        </row>
        <row r="82">
          <cell r="C82">
            <v>2370</v>
          </cell>
        </row>
        <row r="83">
          <cell r="C83">
            <v>2391</v>
          </cell>
        </row>
        <row r="84">
          <cell r="C84">
            <v>2399</v>
          </cell>
        </row>
        <row r="87">
          <cell r="C87">
            <v>2311</v>
          </cell>
        </row>
        <row r="88">
          <cell r="C88">
            <v>2312</v>
          </cell>
        </row>
        <row r="89">
          <cell r="C89">
            <v>2313</v>
          </cell>
        </row>
        <row r="90">
          <cell r="C90">
            <v>2314</v>
          </cell>
        </row>
        <row r="91">
          <cell r="C91">
            <v>2319</v>
          </cell>
        </row>
        <row r="94">
          <cell r="C94">
            <v>2015</v>
          </cell>
        </row>
        <row r="97">
          <cell r="C97">
            <v>2011</v>
          </cell>
        </row>
        <row r="98">
          <cell r="C98">
            <v>2013</v>
          </cell>
        </row>
        <row r="101">
          <cell r="C101">
            <v>2016</v>
          </cell>
        </row>
        <row r="102">
          <cell r="C102">
            <v>2017</v>
          </cell>
        </row>
        <row r="103">
          <cell r="C103">
            <v>2060</v>
          </cell>
        </row>
        <row r="106">
          <cell r="C106">
            <v>2012</v>
          </cell>
        </row>
        <row r="107">
          <cell r="C107">
            <v>2014</v>
          </cell>
        </row>
        <row r="108">
          <cell r="C108">
            <v>2020</v>
          </cell>
        </row>
        <row r="109">
          <cell r="C109">
            <v>2041</v>
          </cell>
        </row>
        <row r="110">
          <cell r="C110">
            <v>2059</v>
          </cell>
        </row>
        <row r="111">
          <cell r="C111">
            <v>2110</v>
          </cell>
        </row>
        <row r="114">
          <cell r="C114">
            <v>2030</v>
          </cell>
        </row>
        <row r="115">
          <cell r="C115">
            <v>2042</v>
          </cell>
        </row>
        <row r="116">
          <cell r="C116">
            <v>2051</v>
          </cell>
        </row>
        <row r="117">
          <cell r="C117">
            <v>2052</v>
          </cell>
        </row>
        <row r="118">
          <cell r="C118">
            <v>2053</v>
          </cell>
        </row>
        <row r="119">
          <cell r="C119">
            <v>2120</v>
          </cell>
        </row>
        <row r="122">
          <cell r="C122">
            <v>2420</v>
          </cell>
        </row>
        <row r="123">
          <cell r="C123">
            <v>2431</v>
          </cell>
        </row>
        <row r="124">
          <cell r="C124">
            <v>2432</v>
          </cell>
        </row>
        <row r="125">
          <cell r="C125">
            <v>2433</v>
          </cell>
        </row>
        <row r="126">
          <cell r="C126">
            <v>2434</v>
          </cell>
        </row>
        <row r="127">
          <cell r="C127">
            <v>2451</v>
          </cell>
        </row>
        <row r="128">
          <cell r="C128">
            <v>2452</v>
          </cell>
        </row>
        <row r="129">
          <cell r="C129">
            <v>2453</v>
          </cell>
        </row>
        <row r="130">
          <cell r="C130">
            <v>2454</v>
          </cell>
        </row>
        <row r="131">
          <cell r="C131">
            <v>2511</v>
          </cell>
        </row>
        <row r="132">
          <cell r="C132">
            <v>2512</v>
          </cell>
        </row>
        <row r="133">
          <cell r="C133">
            <v>2521</v>
          </cell>
        </row>
        <row r="134">
          <cell r="C134">
            <v>2550</v>
          </cell>
        </row>
        <row r="135">
          <cell r="C135">
            <v>2561</v>
          </cell>
        </row>
        <row r="136">
          <cell r="C136">
            <v>2562</v>
          </cell>
        </row>
        <row r="137">
          <cell r="C137">
            <v>2571</v>
          </cell>
        </row>
        <row r="138">
          <cell r="C138">
            <v>2572</v>
          </cell>
        </row>
        <row r="139">
          <cell r="C139">
            <v>2573</v>
          </cell>
        </row>
        <row r="140">
          <cell r="C140">
            <v>2591</v>
          </cell>
        </row>
        <row r="141">
          <cell r="C141">
            <v>2592</v>
          </cell>
        </row>
        <row r="142">
          <cell r="C142">
            <v>2593</v>
          </cell>
        </row>
        <row r="143">
          <cell r="C143">
            <v>2594</v>
          </cell>
        </row>
        <row r="144">
          <cell r="C144">
            <v>2599</v>
          </cell>
        </row>
        <row r="147">
          <cell r="C147">
            <v>2529</v>
          </cell>
        </row>
        <row r="148">
          <cell r="C148">
            <v>2530</v>
          </cell>
        </row>
        <row r="149">
          <cell r="C149">
            <v>2573</v>
          </cell>
        </row>
        <row r="150">
          <cell r="C150">
            <v>2651</v>
          </cell>
        </row>
        <row r="151">
          <cell r="C151">
            <v>2652</v>
          </cell>
        </row>
        <row r="152">
          <cell r="C152">
            <v>2670</v>
          </cell>
        </row>
        <row r="153">
          <cell r="C153">
            <v>2680</v>
          </cell>
        </row>
        <row r="154">
          <cell r="C154">
            <v>2812</v>
          </cell>
        </row>
        <row r="155">
          <cell r="C155">
            <v>2813</v>
          </cell>
        </row>
        <row r="156">
          <cell r="C156">
            <v>2814</v>
          </cell>
        </row>
        <row r="157">
          <cell r="C157">
            <v>2815</v>
          </cell>
        </row>
        <row r="158">
          <cell r="C158">
            <v>2821</v>
          </cell>
        </row>
        <row r="159">
          <cell r="C159">
            <v>2822</v>
          </cell>
        </row>
        <row r="160">
          <cell r="C160">
            <v>2825</v>
          </cell>
        </row>
        <row r="161">
          <cell r="C161">
            <v>2829</v>
          </cell>
        </row>
        <row r="162">
          <cell r="C162">
            <v>2830</v>
          </cell>
        </row>
        <row r="163">
          <cell r="C163">
            <v>2841</v>
          </cell>
        </row>
        <row r="164">
          <cell r="C164">
            <v>2849</v>
          </cell>
        </row>
        <row r="165">
          <cell r="C165">
            <v>2891</v>
          </cell>
        </row>
        <row r="166">
          <cell r="C166">
            <v>2892</v>
          </cell>
        </row>
        <row r="167">
          <cell r="C167">
            <v>2893</v>
          </cell>
        </row>
        <row r="168">
          <cell r="C168">
            <v>2894</v>
          </cell>
        </row>
        <row r="169">
          <cell r="C169">
            <v>2895</v>
          </cell>
        </row>
        <row r="170">
          <cell r="C170">
            <v>2896</v>
          </cell>
        </row>
        <row r="171">
          <cell r="C171">
            <v>2899</v>
          </cell>
        </row>
        <row r="172">
          <cell r="C172">
            <v>3312</v>
          </cell>
        </row>
        <row r="173">
          <cell r="C173">
            <v>3320</v>
          </cell>
        </row>
        <row r="176">
          <cell r="C176">
            <v>2611</v>
          </cell>
        </row>
        <row r="177">
          <cell r="C177">
            <v>2612</v>
          </cell>
        </row>
        <row r="178">
          <cell r="C178">
            <v>2620</v>
          </cell>
        </row>
        <row r="179">
          <cell r="C179">
            <v>2630</v>
          </cell>
        </row>
        <row r="180">
          <cell r="C180">
            <v>2640</v>
          </cell>
        </row>
        <row r="181">
          <cell r="C181">
            <v>2660</v>
          </cell>
        </row>
        <row r="182">
          <cell r="C182">
            <v>2711</v>
          </cell>
        </row>
        <row r="183">
          <cell r="C183">
            <v>2712</v>
          </cell>
        </row>
        <row r="184">
          <cell r="C184">
            <v>2720</v>
          </cell>
        </row>
        <row r="185">
          <cell r="C185">
            <v>2731</v>
          </cell>
        </row>
        <row r="186">
          <cell r="C186">
            <v>2732</v>
          </cell>
        </row>
        <row r="187">
          <cell r="C187">
            <v>2733</v>
          </cell>
        </row>
        <row r="188">
          <cell r="C188">
            <v>2740</v>
          </cell>
        </row>
        <row r="189">
          <cell r="C189">
            <v>2751</v>
          </cell>
        </row>
        <row r="190">
          <cell r="C190">
            <v>2752</v>
          </cell>
        </row>
        <row r="191">
          <cell r="C191">
            <v>2790</v>
          </cell>
        </row>
        <row r="192">
          <cell r="C192">
            <v>2823</v>
          </cell>
        </row>
        <row r="193">
          <cell r="C193">
            <v>2931</v>
          </cell>
        </row>
        <row r="194">
          <cell r="C194">
            <v>3250</v>
          </cell>
        </row>
        <row r="195">
          <cell r="C195">
            <v>3314</v>
          </cell>
        </row>
        <row r="198">
          <cell r="C198">
            <v>2811</v>
          </cell>
        </row>
        <row r="199">
          <cell r="C199">
            <v>2910</v>
          </cell>
        </row>
        <row r="200">
          <cell r="C200">
            <v>2920</v>
          </cell>
        </row>
        <row r="201">
          <cell r="C201">
            <v>2932</v>
          </cell>
        </row>
        <row r="202">
          <cell r="C202">
            <v>3020</v>
          </cell>
        </row>
        <row r="203">
          <cell r="C203">
            <v>3091</v>
          </cell>
        </row>
        <row r="204">
          <cell r="C204">
            <v>3092</v>
          </cell>
        </row>
        <row r="205">
          <cell r="C205">
            <v>3099</v>
          </cell>
        </row>
        <row r="206">
          <cell r="C206">
            <v>3317</v>
          </cell>
        </row>
        <row r="209">
          <cell r="C209">
            <v>2540</v>
          </cell>
        </row>
        <row r="210">
          <cell r="C210">
            <v>2651</v>
          </cell>
        </row>
        <row r="211">
          <cell r="C211">
            <v>3011</v>
          </cell>
        </row>
        <row r="212">
          <cell r="C212">
            <v>3012</v>
          </cell>
        </row>
        <row r="213">
          <cell r="C213">
            <v>3030</v>
          </cell>
        </row>
        <row r="214">
          <cell r="C214">
            <v>3040</v>
          </cell>
        </row>
        <row r="215">
          <cell r="C215">
            <v>3315</v>
          </cell>
        </row>
        <row r="216">
          <cell r="C216">
            <v>3316</v>
          </cell>
        </row>
        <row r="219">
          <cell r="C219">
            <v>1310</v>
          </cell>
        </row>
        <row r="220">
          <cell r="C220">
            <v>1320</v>
          </cell>
        </row>
        <row r="221">
          <cell r="C221">
            <v>1330</v>
          </cell>
        </row>
        <row r="222">
          <cell r="C222">
            <v>1391</v>
          </cell>
        </row>
        <row r="223">
          <cell r="C223">
            <v>1392</v>
          </cell>
        </row>
        <row r="224">
          <cell r="C224">
            <v>1393</v>
          </cell>
        </row>
        <row r="225">
          <cell r="C225">
            <v>1394</v>
          </cell>
        </row>
        <row r="226">
          <cell r="C226">
            <v>1395</v>
          </cell>
        </row>
        <row r="227">
          <cell r="C227">
            <v>1396</v>
          </cell>
        </row>
        <row r="228">
          <cell r="C228">
            <v>1399</v>
          </cell>
        </row>
        <row r="229">
          <cell r="C229">
            <v>1411</v>
          </cell>
        </row>
        <row r="230">
          <cell r="C230">
            <v>1412</v>
          </cell>
        </row>
        <row r="231">
          <cell r="C231">
            <v>1413</v>
          </cell>
        </row>
        <row r="232">
          <cell r="C232">
            <v>1414</v>
          </cell>
        </row>
        <row r="233">
          <cell r="C233">
            <v>1419</v>
          </cell>
        </row>
        <row r="234">
          <cell r="C234">
            <v>1420</v>
          </cell>
        </row>
        <row r="235">
          <cell r="C235">
            <v>1431</v>
          </cell>
        </row>
        <row r="236">
          <cell r="C236">
            <v>1439</v>
          </cell>
        </row>
        <row r="237">
          <cell r="C237">
            <v>1511</v>
          </cell>
        </row>
        <row r="238">
          <cell r="C238">
            <v>1512</v>
          </cell>
        </row>
        <row r="239">
          <cell r="C239">
            <v>1520</v>
          </cell>
        </row>
        <row r="242">
          <cell r="C242">
            <v>1711</v>
          </cell>
        </row>
        <row r="243">
          <cell r="C243">
            <v>1712</v>
          </cell>
        </row>
        <row r="244">
          <cell r="C244">
            <v>1721</v>
          </cell>
        </row>
        <row r="245">
          <cell r="C245">
            <v>1722</v>
          </cell>
        </row>
        <row r="246">
          <cell r="C246">
            <v>1723</v>
          </cell>
        </row>
        <row r="247">
          <cell r="C247">
            <v>1724</v>
          </cell>
        </row>
        <row r="248">
          <cell r="C248">
            <v>1729</v>
          </cell>
        </row>
        <row r="251">
          <cell r="C251">
            <v>2211</v>
          </cell>
        </row>
        <row r="252">
          <cell r="C252">
            <v>2219</v>
          </cell>
        </row>
        <row r="255">
          <cell r="C255">
            <v>2221</v>
          </cell>
        </row>
        <row r="256">
          <cell r="C256">
            <v>2222</v>
          </cell>
        </row>
        <row r="257">
          <cell r="C257">
            <v>2223</v>
          </cell>
        </row>
        <row r="258">
          <cell r="C258">
            <v>2229</v>
          </cell>
        </row>
        <row r="261">
          <cell r="C261">
            <v>1610</v>
          </cell>
        </row>
        <row r="262">
          <cell r="C262">
            <v>1621</v>
          </cell>
        </row>
        <row r="263">
          <cell r="C263">
            <v>1622</v>
          </cell>
        </row>
        <row r="264">
          <cell r="C264">
            <v>1623</v>
          </cell>
        </row>
        <row r="265">
          <cell r="C265">
            <v>1624</v>
          </cell>
        </row>
        <row r="266">
          <cell r="C266">
            <v>1629</v>
          </cell>
        </row>
        <row r="267">
          <cell r="C267">
            <v>1811</v>
          </cell>
        </row>
        <row r="268">
          <cell r="C268">
            <v>1812</v>
          </cell>
        </row>
        <row r="269">
          <cell r="C269">
            <v>1813</v>
          </cell>
        </row>
        <row r="270">
          <cell r="C270">
            <v>1814</v>
          </cell>
        </row>
        <row r="271">
          <cell r="C271">
            <v>1820</v>
          </cell>
        </row>
        <row r="272">
          <cell r="C272">
            <v>3101</v>
          </cell>
        </row>
        <row r="273">
          <cell r="C273">
            <v>3102</v>
          </cell>
        </row>
        <row r="274">
          <cell r="C274">
            <v>3103</v>
          </cell>
        </row>
        <row r="275">
          <cell r="C275">
            <v>3109</v>
          </cell>
        </row>
        <row r="276">
          <cell r="C276">
            <v>3211</v>
          </cell>
        </row>
        <row r="277">
          <cell r="C277">
            <v>3212</v>
          </cell>
        </row>
        <row r="278">
          <cell r="C278">
            <v>3213</v>
          </cell>
        </row>
        <row r="279">
          <cell r="C279">
            <v>3220</v>
          </cell>
        </row>
        <row r="280">
          <cell r="C280">
            <v>3230</v>
          </cell>
        </row>
        <row r="281">
          <cell r="C281">
            <v>3240</v>
          </cell>
        </row>
        <row r="282">
          <cell r="C282">
            <v>3250</v>
          </cell>
        </row>
        <row r="283">
          <cell r="C283">
            <v>3299</v>
          </cell>
        </row>
        <row r="284">
          <cell r="C284">
            <v>3311</v>
          </cell>
        </row>
        <row r="285">
          <cell r="C285">
            <v>3313</v>
          </cell>
        </row>
        <row r="286">
          <cell r="C286">
            <v>3319</v>
          </cell>
        </row>
        <row r="287">
          <cell r="C287">
            <v>3320</v>
          </cell>
        </row>
        <row r="288">
          <cell r="C288">
            <v>3831</v>
          </cell>
        </row>
        <row r="289">
          <cell r="C289">
            <v>3832</v>
          </cell>
        </row>
      </sheetData>
      <sheetData sheetId="4">
        <row r="6">
          <cell r="D6">
            <v>456.505</v>
          </cell>
          <cell r="AK6">
            <v>1415.6554943999997</v>
          </cell>
        </row>
        <row r="7">
          <cell r="D7">
            <v>5.343</v>
          </cell>
          <cell r="AK7">
            <v>15.463333199999999</v>
          </cell>
        </row>
        <row r="8">
          <cell r="D8">
            <v>461.84800000000001</v>
          </cell>
          <cell r="AK8">
            <v>1431.1188275999998</v>
          </cell>
        </row>
        <row r="10">
          <cell r="D10">
            <v>2437.0230000000001</v>
          </cell>
          <cell r="AK10">
            <v>2398.1523635999997</v>
          </cell>
        </row>
        <row r="11">
          <cell r="D11">
            <v>2437.0230000000001</v>
          </cell>
          <cell r="AK11">
            <v>2398.1523635999997</v>
          </cell>
        </row>
        <row r="13">
          <cell r="D13">
            <v>40.642000000000003</v>
          </cell>
          <cell r="AK13">
            <v>173.73105960000001</v>
          </cell>
        </row>
        <row r="14">
          <cell r="D14">
            <v>0</v>
          </cell>
          <cell r="AK14">
            <v>94.564327200000008</v>
          </cell>
        </row>
        <row r="15">
          <cell r="D15">
            <v>10.696</v>
          </cell>
          <cell r="AK15">
            <v>165.50509079999998</v>
          </cell>
        </row>
        <row r="16">
          <cell r="D16">
            <v>0</v>
          </cell>
          <cell r="AK16">
            <v>34.001561999999993</v>
          </cell>
        </row>
        <row r="17">
          <cell r="D17">
            <v>87.302999999999997</v>
          </cell>
          <cell r="AK17">
            <v>131.76576</v>
          </cell>
        </row>
        <row r="18">
          <cell r="D18">
            <v>0</v>
          </cell>
          <cell r="AK18">
            <v>23.871707999999998</v>
          </cell>
        </row>
        <row r="19">
          <cell r="D19">
            <v>78.379000000000005</v>
          </cell>
          <cell r="AK19">
            <v>322.95253200000002</v>
          </cell>
        </row>
        <row r="20">
          <cell r="D20">
            <v>195.14</v>
          </cell>
          <cell r="AK20">
            <v>388.87189319999993</v>
          </cell>
        </row>
        <row r="21">
          <cell r="D21">
            <v>0</v>
          </cell>
          <cell r="AK21">
            <v>8.6471279999999986</v>
          </cell>
        </row>
        <row r="22">
          <cell r="D22">
            <v>0</v>
          </cell>
          <cell r="AK22">
            <v>90.567649199999977</v>
          </cell>
        </row>
        <row r="23">
          <cell r="D23">
            <v>1282.8599999999999</v>
          </cell>
          <cell r="AK23">
            <v>1332.4548803999999</v>
          </cell>
        </row>
        <row r="24">
          <cell r="D24">
            <v>0</v>
          </cell>
          <cell r="AK24">
            <v>170.96173919999998</v>
          </cell>
        </row>
        <row r="25">
          <cell r="D25">
            <v>9.0310000000000006</v>
          </cell>
          <cell r="AK25">
            <v>113.85638039999999</v>
          </cell>
        </row>
        <row r="26">
          <cell r="D26">
            <v>0</v>
          </cell>
          <cell r="AK26">
            <v>35.837180399999994</v>
          </cell>
        </row>
        <row r="27">
          <cell r="D27">
            <v>0</v>
          </cell>
          <cell r="AK27">
            <v>115.4294064</v>
          </cell>
        </row>
        <row r="28">
          <cell r="D28">
            <v>52.543999999999997</v>
          </cell>
          <cell r="AK28">
            <v>80.013024000000001</v>
          </cell>
        </row>
        <row r="29">
          <cell r="D29">
            <v>0</v>
          </cell>
          <cell r="AK29">
            <v>12.559285199999998</v>
          </cell>
        </row>
        <row r="30">
          <cell r="D30">
            <v>9.9730000000000008</v>
          </cell>
          <cell r="AK30">
            <v>142.94381639999997</v>
          </cell>
        </row>
        <row r="31">
          <cell r="D31">
            <v>32.170999999999999</v>
          </cell>
          <cell r="AK31">
            <v>36.159731999999998</v>
          </cell>
        </row>
        <row r="32">
          <cell r="D32">
            <v>143.01900000000001</v>
          </cell>
          <cell r="AK32">
            <v>319.32391679999995</v>
          </cell>
        </row>
        <row r="33">
          <cell r="D33">
            <v>488.584</v>
          </cell>
          <cell r="AK33">
            <v>753.46934039999996</v>
          </cell>
        </row>
        <row r="34">
          <cell r="D34">
            <v>45.777999999999999</v>
          </cell>
          <cell r="AK34">
            <v>132.14935439999999</v>
          </cell>
        </row>
        <row r="35">
          <cell r="D35">
            <v>0.39200000000000002</v>
          </cell>
          <cell r="AK35">
            <v>72.641654400000007</v>
          </cell>
        </row>
        <row r="36">
          <cell r="D36">
            <v>0</v>
          </cell>
          <cell r="AK36">
            <v>19.870695599999998</v>
          </cell>
        </row>
        <row r="37">
          <cell r="D37">
            <v>0</v>
          </cell>
          <cell r="AK37">
            <v>10.946888399999999</v>
          </cell>
        </row>
        <row r="38">
          <cell r="D38">
            <v>0</v>
          </cell>
          <cell r="AK38">
            <v>0.61765199999999998</v>
          </cell>
        </row>
        <row r="39">
          <cell r="D39">
            <v>56.743000000000002</v>
          </cell>
          <cell r="AK39">
            <v>91.955379599999986</v>
          </cell>
        </row>
        <row r="40">
          <cell r="D40">
            <v>0</v>
          </cell>
          <cell r="AK40">
            <v>44.059175999999994</v>
          </cell>
        </row>
        <row r="41">
          <cell r="D41">
            <v>0</v>
          </cell>
          <cell r="AK41">
            <v>81.045333600000006</v>
          </cell>
        </row>
        <row r="42">
          <cell r="D42">
            <v>18.654</v>
          </cell>
          <cell r="AK42">
            <v>7.1842679999999994</v>
          </cell>
        </row>
        <row r="43">
          <cell r="D43">
            <v>2551.9089999999997</v>
          </cell>
          <cell r="AK43">
            <v>5007.9578135999991</v>
          </cell>
        </row>
      </sheetData>
      <sheetData sheetId="5">
        <row r="13">
          <cell r="B13">
            <v>2</v>
          </cell>
          <cell r="D13" t="str">
            <v xml:space="preserve">Exploitation forestière </v>
          </cell>
          <cell r="E13">
            <v>5543</v>
          </cell>
          <cell r="F13">
            <v>100.1</v>
          </cell>
          <cell r="G13">
            <v>68.599999999999994</v>
          </cell>
          <cell r="H13">
            <v>-14.3</v>
          </cell>
          <cell r="I13">
            <v>45.9</v>
          </cell>
          <cell r="J13">
            <v>1584.6</v>
          </cell>
          <cell r="K13">
            <v>58.7</v>
          </cell>
          <cell r="L13">
            <v>-7.4</v>
          </cell>
          <cell r="M13">
            <v>1.2</v>
          </cell>
          <cell r="N13">
            <v>1637.1</v>
          </cell>
          <cell r="O13">
            <v>1743.4</v>
          </cell>
          <cell r="P13">
            <v>5.5</v>
          </cell>
          <cell r="Q13">
            <v>0</v>
          </cell>
          <cell r="R13">
            <v>583.70000000000005</v>
          </cell>
          <cell r="S13">
            <v>-15.5</v>
          </cell>
          <cell r="T13">
            <v>741.4</v>
          </cell>
          <cell r="U13">
            <v>241.4</v>
          </cell>
          <cell r="V13">
            <v>17.8</v>
          </cell>
          <cell r="W13">
            <v>31</v>
          </cell>
          <cell r="X13">
            <v>7.1</v>
          </cell>
          <cell r="Y13">
            <v>5.4</v>
          </cell>
          <cell r="Z13">
            <v>0.2</v>
          </cell>
          <cell r="AA13">
            <v>373.5</v>
          </cell>
          <cell r="AB13">
            <v>15.1</v>
          </cell>
          <cell r="AC13">
            <v>179.1</v>
          </cell>
          <cell r="AD13">
            <v>78</v>
          </cell>
          <cell r="AE13">
            <v>3.4</v>
          </cell>
          <cell r="AF13">
            <v>104.8</v>
          </cell>
          <cell r="AG13">
            <v>74.900000000000006</v>
          </cell>
          <cell r="AH13">
            <v>35</v>
          </cell>
          <cell r="AI13">
            <v>50.5</v>
          </cell>
          <cell r="AJ13">
            <v>45.4</v>
          </cell>
          <cell r="AK13">
            <v>0</v>
          </cell>
          <cell r="AL13">
            <v>0</v>
          </cell>
          <cell r="AM13">
            <v>11.7</v>
          </cell>
          <cell r="AN13">
            <v>10.8</v>
          </cell>
          <cell r="AO13">
            <v>4.0999999999999996</v>
          </cell>
          <cell r="AP13">
            <v>37.799999999999997</v>
          </cell>
          <cell r="AQ13">
            <v>53.3</v>
          </cell>
          <cell r="AR13">
            <v>28</v>
          </cell>
          <cell r="AS13">
            <v>0.3</v>
          </cell>
          <cell r="AT13">
            <v>11.2</v>
          </cell>
          <cell r="AU13">
            <v>51.7</v>
          </cell>
          <cell r="AV13">
            <v>373.4</v>
          </cell>
          <cell r="AW13">
            <v>361.8</v>
          </cell>
        </row>
        <row r="14">
          <cell r="B14">
            <v>22</v>
          </cell>
          <cell r="D14" t="str">
            <v xml:space="preserve">Exploitation forestière </v>
          </cell>
          <cell r="E14">
            <v>5543</v>
          </cell>
          <cell r="F14">
            <v>100.1</v>
          </cell>
          <cell r="G14">
            <v>68.599999999999994</v>
          </cell>
          <cell r="H14">
            <v>-14.3</v>
          </cell>
          <cell r="I14">
            <v>45.9</v>
          </cell>
          <cell r="J14">
            <v>1584.6</v>
          </cell>
          <cell r="K14">
            <v>58.7</v>
          </cell>
          <cell r="L14">
            <v>-7.4</v>
          </cell>
          <cell r="M14">
            <v>1.2</v>
          </cell>
          <cell r="N14">
            <v>1637.1</v>
          </cell>
          <cell r="O14">
            <v>1743.4</v>
          </cell>
          <cell r="P14">
            <v>5.5</v>
          </cell>
          <cell r="Q14">
            <v>0</v>
          </cell>
          <cell r="R14">
            <v>583.70000000000005</v>
          </cell>
          <cell r="S14">
            <v>-15.5</v>
          </cell>
          <cell r="T14">
            <v>741.4</v>
          </cell>
          <cell r="U14">
            <v>241.4</v>
          </cell>
          <cell r="V14">
            <v>17.8</v>
          </cell>
          <cell r="W14">
            <v>31</v>
          </cell>
          <cell r="X14">
            <v>7.1</v>
          </cell>
          <cell r="Y14">
            <v>5.4</v>
          </cell>
          <cell r="Z14">
            <v>0.2</v>
          </cell>
          <cell r="AA14">
            <v>373.5</v>
          </cell>
          <cell r="AB14">
            <v>15.1</v>
          </cell>
          <cell r="AC14">
            <v>179.1</v>
          </cell>
          <cell r="AD14">
            <v>78</v>
          </cell>
          <cell r="AE14">
            <v>3.4</v>
          </cell>
          <cell r="AF14">
            <v>104.8</v>
          </cell>
          <cell r="AG14">
            <v>74.900000000000006</v>
          </cell>
          <cell r="AH14">
            <v>35</v>
          </cell>
          <cell r="AI14">
            <v>50.5</v>
          </cell>
          <cell r="AJ14">
            <v>45.4</v>
          </cell>
          <cell r="AK14">
            <v>0</v>
          </cell>
          <cell r="AL14">
            <v>0</v>
          </cell>
          <cell r="AM14">
            <v>11.7</v>
          </cell>
          <cell r="AN14">
            <v>10.8</v>
          </cell>
          <cell r="AO14">
            <v>4.0999999999999996</v>
          </cell>
          <cell r="AP14">
            <v>37.799999999999997</v>
          </cell>
          <cell r="AQ14">
            <v>53.3</v>
          </cell>
          <cell r="AR14">
            <v>28</v>
          </cell>
          <cell r="AS14">
            <v>0.3</v>
          </cell>
          <cell r="AT14">
            <v>11.2</v>
          </cell>
          <cell r="AU14">
            <v>51.7</v>
          </cell>
          <cell r="AV14">
            <v>373.4</v>
          </cell>
          <cell r="AW14">
            <v>361.8</v>
          </cell>
        </row>
        <row r="15">
          <cell r="B15">
            <v>220</v>
          </cell>
          <cell r="D15" t="str">
            <v xml:space="preserve">Exploitation forestière </v>
          </cell>
          <cell r="E15">
            <v>5543</v>
          </cell>
          <cell r="F15">
            <v>100.1</v>
          </cell>
          <cell r="G15">
            <v>68.599999999999994</v>
          </cell>
          <cell r="H15">
            <v>-14.3</v>
          </cell>
          <cell r="I15">
            <v>45.9</v>
          </cell>
          <cell r="J15">
            <v>1584.6</v>
          </cell>
          <cell r="K15">
            <v>58.7</v>
          </cell>
          <cell r="L15">
            <v>-7.4</v>
          </cell>
          <cell r="M15">
            <v>1.2</v>
          </cell>
          <cell r="N15">
            <v>1637.1</v>
          </cell>
          <cell r="O15">
            <v>1743.4</v>
          </cell>
          <cell r="P15">
            <v>5.5</v>
          </cell>
          <cell r="Q15">
            <v>0</v>
          </cell>
          <cell r="R15">
            <v>583.70000000000005</v>
          </cell>
          <cell r="S15">
            <v>-15.5</v>
          </cell>
          <cell r="T15">
            <v>741.4</v>
          </cell>
          <cell r="U15">
            <v>241.4</v>
          </cell>
          <cell r="V15">
            <v>17.8</v>
          </cell>
          <cell r="W15">
            <v>31</v>
          </cell>
          <cell r="X15">
            <v>7.1</v>
          </cell>
          <cell r="Y15">
            <v>5.4</v>
          </cell>
          <cell r="Z15">
            <v>0.2</v>
          </cell>
          <cell r="AA15">
            <v>373.5</v>
          </cell>
          <cell r="AB15">
            <v>15.1</v>
          </cell>
          <cell r="AC15">
            <v>179.1</v>
          </cell>
          <cell r="AD15">
            <v>78</v>
          </cell>
          <cell r="AE15">
            <v>3.4</v>
          </cell>
          <cell r="AF15">
            <v>104.8</v>
          </cell>
          <cell r="AG15">
            <v>74.900000000000006</v>
          </cell>
          <cell r="AH15">
            <v>35</v>
          </cell>
          <cell r="AI15">
            <v>50.5</v>
          </cell>
          <cell r="AJ15">
            <v>45.4</v>
          </cell>
          <cell r="AK15">
            <v>0</v>
          </cell>
          <cell r="AL15">
            <v>0</v>
          </cell>
          <cell r="AM15">
            <v>11.7</v>
          </cell>
          <cell r="AN15">
            <v>10.8</v>
          </cell>
          <cell r="AO15">
            <v>4.0999999999999996</v>
          </cell>
          <cell r="AP15">
            <v>37.799999999999997</v>
          </cell>
          <cell r="AQ15">
            <v>53.3</v>
          </cell>
          <cell r="AR15">
            <v>28</v>
          </cell>
          <cell r="AS15">
            <v>0.3</v>
          </cell>
          <cell r="AT15">
            <v>11.2</v>
          </cell>
          <cell r="AU15">
            <v>51.7</v>
          </cell>
          <cell r="AV15">
            <v>373.4</v>
          </cell>
          <cell r="AW15">
            <v>361.8</v>
          </cell>
        </row>
        <row r="16">
          <cell r="B16">
            <v>2200</v>
          </cell>
          <cell r="D16" t="str">
            <v xml:space="preserve">Exploitation forestière </v>
          </cell>
          <cell r="E16">
            <v>5543</v>
          </cell>
          <cell r="F16">
            <v>100.1</v>
          </cell>
          <cell r="G16">
            <v>68.599999999999994</v>
          </cell>
          <cell r="H16">
            <v>-14.3</v>
          </cell>
          <cell r="I16">
            <v>45.9</v>
          </cell>
          <cell r="J16">
            <v>1584.6</v>
          </cell>
          <cell r="K16">
            <v>58.7</v>
          </cell>
          <cell r="L16">
            <v>-7.4</v>
          </cell>
          <cell r="M16">
            <v>1.2</v>
          </cell>
          <cell r="N16">
            <v>1637.1</v>
          </cell>
          <cell r="O16">
            <v>1743.4</v>
          </cell>
          <cell r="P16">
            <v>5.5</v>
          </cell>
          <cell r="Q16">
            <v>0</v>
          </cell>
          <cell r="R16">
            <v>583.70000000000005</v>
          </cell>
          <cell r="S16">
            <v>-15.5</v>
          </cell>
          <cell r="T16">
            <v>741.4</v>
          </cell>
          <cell r="U16">
            <v>241.4</v>
          </cell>
          <cell r="V16">
            <v>17.8</v>
          </cell>
          <cell r="W16">
            <v>31</v>
          </cell>
          <cell r="X16">
            <v>7.1</v>
          </cell>
          <cell r="Y16">
            <v>5.4</v>
          </cell>
          <cell r="Z16">
            <v>0.2</v>
          </cell>
          <cell r="AA16">
            <v>373.5</v>
          </cell>
          <cell r="AB16">
            <v>15.1</v>
          </cell>
          <cell r="AC16">
            <v>179.1</v>
          </cell>
          <cell r="AD16">
            <v>78</v>
          </cell>
          <cell r="AE16">
            <v>3.4</v>
          </cell>
          <cell r="AF16">
            <v>104.8</v>
          </cell>
          <cell r="AG16">
            <v>74.900000000000006</v>
          </cell>
          <cell r="AH16">
            <v>35</v>
          </cell>
          <cell r="AI16">
            <v>50.5</v>
          </cell>
          <cell r="AJ16">
            <v>45.4</v>
          </cell>
          <cell r="AK16">
            <v>0</v>
          </cell>
          <cell r="AL16">
            <v>0</v>
          </cell>
          <cell r="AM16">
            <v>11.7</v>
          </cell>
          <cell r="AN16">
            <v>10.8</v>
          </cell>
          <cell r="AO16">
            <v>4.0999999999999996</v>
          </cell>
          <cell r="AP16">
            <v>37.799999999999997</v>
          </cell>
          <cell r="AQ16">
            <v>53.3</v>
          </cell>
          <cell r="AR16">
            <v>28</v>
          </cell>
          <cell r="AS16">
            <v>0.3</v>
          </cell>
          <cell r="AT16">
            <v>11.2</v>
          </cell>
          <cell r="AU16">
            <v>51.7</v>
          </cell>
          <cell r="AV16">
            <v>373.4</v>
          </cell>
          <cell r="AW16">
            <v>361.8</v>
          </cell>
        </row>
        <row r="17">
          <cell r="B17">
            <v>5</v>
          </cell>
          <cell r="D17" t="str">
            <v xml:space="preserve">Extraction de houille et de lignite </v>
          </cell>
          <cell r="E17" t="str">
            <v>N</v>
          </cell>
          <cell r="F17" t="str">
            <v>N</v>
          </cell>
          <cell r="G17" t="str">
            <v>N</v>
          </cell>
          <cell r="H17" t="str">
            <v>N</v>
          </cell>
          <cell r="I17" t="str">
            <v>N</v>
          </cell>
          <cell r="J17" t="str">
            <v>N</v>
          </cell>
          <cell r="K17" t="str">
            <v>N</v>
          </cell>
          <cell r="L17" t="str">
            <v>N</v>
          </cell>
          <cell r="M17" t="str">
            <v>N</v>
          </cell>
          <cell r="N17" t="str">
            <v>N</v>
          </cell>
          <cell r="O17" t="str">
            <v>N</v>
          </cell>
          <cell r="P17" t="str">
            <v>N</v>
          </cell>
          <cell r="Q17" t="str">
            <v>N</v>
          </cell>
          <cell r="R17" t="str">
            <v>N</v>
          </cell>
          <cell r="S17" t="str">
            <v>N</v>
          </cell>
          <cell r="T17" t="str">
            <v>N</v>
          </cell>
          <cell r="U17" t="str">
            <v>N</v>
          </cell>
          <cell r="V17" t="str">
            <v>N</v>
          </cell>
          <cell r="W17" t="str">
            <v>N</v>
          </cell>
          <cell r="X17" t="str">
            <v>N</v>
          </cell>
          <cell r="Y17" t="str">
            <v>N</v>
          </cell>
          <cell r="Z17" t="str">
            <v>N</v>
          </cell>
          <cell r="AA17" t="str">
            <v>N</v>
          </cell>
          <cell r="AB17" t="str">
            <v>N</v>
          </cell>
          <cell r="AC17" t="str">
            <v>N</v>
          </cell>
          <cell r="AD17" t="str">
            <v>N</v>
          </cell>
          <cell r="AE17" t="str">
            <v>N</v>
          </cell>
          <cell r="AF17" t="str">
            <v>N</v>
          </cell>
          <cell r="AG17" t="str">
            <v>N</v>
          </cell>
          <cell r="AH17" t="str">
            <v>N</v>
          </cell>
          <cell r="AI17" t="str">
            <v>N</v>
          </cell>
          <cell r="AJ17" t="str">
            <v>N</v>
          </cell>
          <cell r="AK17" t="str">
            <v>N</v>
          </cell>
          <cell r="AL17" t="str">
            <v>N</v>
          </cell>
          <cell r="AM17" t="str">
            <v>N</v>
          </cell>
          <cell r="AN17" t="str">
            <v>N</v>
          </cell>
          <cell r="AO17" t="str">
            <v>N</v>
          </cell>
          <cell r="AP17" t="str">
            <v>N</v>
          </cell>
          <cell r="AQ17" t="str">
            <v>N</v>
          </cell>
          <cell r="AR17" t="str">
            <v>N</v>
          </cell>
          <cell r="AS17" t="str">
            <v>N</v>
          </cell>
          <cell r="AT17" t="str">
            <v>N</v>
          </cell>
          <cell r="AU17" t="str">
            <v>N</v>
          </cell>
          <cell r="AV17" t="str">
            <v>N</v>
          </cell>
          <cell r="AW17" t="str">
            <v>N</v>
          </cell>
        </row>
        <row r="18">
          <cell r="B18">
            <v>51</v>
          </cell>
          <cell r="D18" t="str">
            <v xml:space="preserve">Extraction de houille </v>
          </cell>
          <cell r="E18" t="str">
            <v>N</v>
          </cell>
          <cell r="F18" t="str">
            <v>N</v>
          </cell>
          <cell r="G18" t="str">
            <v>N</v>
          </cell>
          <cell r="H18" t="str">
            <v>N</v>
          </cell>
          <cell r="I18" t="str">
            <v>N</v>
          </cell>
          <cell r="J18" t="str">
            <v>N</v>
          </cell>
          <cell r="K18" t="str">
            <v>N</v>
          </cell>
          <cell r="L18" t="str">
            <v>N</v>
          </cell>
          <cell r="M18" t="str">
            <v>N</v>
          </cell>
          <cell r="N18" t="str">
            <v>N</v>
          </cell>
          <cell r="O18" t="str">
            <v>N</v>
          </cell>
          <cell r="P18" t="str">
            <v>N</v>
          </cell>
          <cell r="Q18" t="str">
            <v>N</v>
          </cell>
          <cell r="R18" t="str">
            <v>N</v>
          </cell>
          <cell r="S18" t="str">
            <v>N</v>
          </cell>
          <cell r="T18" t="str">
            <v>N</v>
          </cell>
          <cell r="U18" t="str">
            <v>N</v>
          </cell>
          <cell r="V18" t="str">
            <v>N</v>
          </cell>
          <cell r="W18" t="str">
            <v>N</v>
          </cell>
          <cell r="X18" t="str">
            <v>N</v>
          </cell>
          <cell r="Y18" t="str">
            <v>N</v>
          </cell>
          <cell r="Z18" t="str">
            <v>N</v>
          </cell>
          <cell r="AA18" t="str">
            <v>N</v>
          </cell>
          <cell r="AB18" t="str">
            <v>N</v>
          </cell>
          <cell r="AC18" t="str">
            <v>N</v>
          </cell>
          <cell r="AD18" t="str">
            <v>N</v>
          </cell>
          <cell r="AE18" t="str">
            <v>N</v>
          </cell>
          <cell r="AF18" t="str">
            <v>N</v>
          </cell>
          <cell r="AG18" t="str">
            <v>N</v>
          </cell>
          <cell r="AH18" t="str">
            <v>N</v>
          </cell>
          <cell r="AI18" t="str">
            <v>N</v>
          </cell>
          <cell r="AJ18" t="str">
            <v>N</v>
          </cell>
          <cell r="AK18" t="str">
            <v>N</v>
          </cell>
          <cell r="AL18" t="str">
            <v>N</v>
          </cell>
          <cell r="AM18" t="str">
            <v>N</v>
          </cell>
          <cell r="AN18" t="str">
            <v>N</v>
          </cell>
          <cell r="AO18" t="str">
            <v>N</v>
          </cell>
          <cell r="AP18" t="str">
            <v>N</v>
          </cell>
          <cell r="AQ18" t="str">
            <v>N</v>
          </cell>
          <cell r="AR18" t="str">
            <v>N</v>
          </cell>
          <cell r="AS18" t="str">
            <v>N</v>
          </cell>
          <cell r="AT18" t="str">
            <v>N</v>
          </cell>
          <cell r="AU18" t="str">
            <v>N</v>
          </cell>
          <cell r="AV18" t="str">
            <v>N</v>
          </cell>
          <cell r="AW18" t="str">
            <v>N</v>
          </cell>
        </row>
        <row r="19">
          <cell r="B19">
            <v>510</v>
          </cell>
          <cell r="D19" t="str">
            <v xml:space="preserve">Extraction de houille </v>
          </cell>
          <cell r="E19" t="str">
            <v>N</v>
          </cell>
          <cell r="F19" t="str">
            <v>N</v>
          </cell>
          <cell r="G19" t="str">
            <v>N</v>
          </cell>
          <cell r="H19" t="str">
            <v>N</v>
          </cell>
          <cell r="I19" t="str">
            <v>N</v>
          </cell>
          <cell r="J19" t="str">
            <v>N</v>
          </cell>
          <cell r="K19" t="str">
            <v>N</v>
          </cell>
          <cell r="L19" t="str">
            <v>N</v>
          </cell>
          <cell r="M19" t="str">
            <v>N</v>
          </cell>
          <cell r="N19" t="str">
            <v>N</v>
          </cell>
          <cell r="O19" t="str">
            <v>N</v>
          </cell>
          <cell r="P19" t="str">
            <v>N</v>
          </cell>
          <cell r="Q19" t="str">
            <v>N</v>
          </cell>
          <cell r="R19" t="str">
            <v>N</v>
          </cell>
          <cell r="S19" t="str">
            <v>N</v>
          </cell>
          <cell r="T19" t="str">
            <v>N</v>
          </cell>
          <cell r="U19" t="str">
            <v>N</v>
          </cell>
          <cell r="V19" t="str">
            <v>N</v>
          </cell>
          <cell r="W19" t="str">
            <v>N</v>
          </cell>
          <cell r="X19" t="str">
            <v>N</v>
          </cell>
          <cell r="Y19" t="str">
            <v>N</v>
          </cell>
          <cell r="Z19" t="str">
            <v>N</v>
          </cell>
          <cell r="AA19" t="str">
            <v>N</v>
          </cell>
          <cell r="AB19" t="str">
            <v>N</v>
          </cell>
          <cell r="AC19" t="str">
            <v>N</v>
          </cell>
          <cell r="AD19" t="str">
            <v>N</v>
          </cell>
          <cell r="AE19" t="str">
            <v>N</v>
          </cell>
          <cell r="AF19" t="str">
            <v>N</v>
          </cell>
          <cell r="AG19" t="str">
            <v>N</v>
          </cell>
          <cell r="AH19" t="str">
            <v>N</v>
          </cell>
          <cell r="AI19" t="str">
            <v>N</v>
          </cell>
          <cell r="AJ19" t="str">
            <v>N</v>
          </cell>
          <cell r="AK19" t="str">
            <v>N</v>
          </cell>
          <cell r="AL19" t="str">
            <v>N</v>
          </cell>
          <cell r="AM19" t="str">
            <v>N</v>
          </cell>
          <cell r="AN19" t="str">
            <v>N</v>
          </cell>
          <cell r="AO19" t="str">
            <v>N</v>
          </cell>
          <cell r="AP19" t="str">
            <v>N</v>
          </cell>
          <cell r="AQ19" t="str">
            <v>N</v>
          </cell>
          <cell r="AR19" t="str">
            <v>N</v>
          </cell>
          <cell r="AS19" t="str">
            <v>N</v>
          </cell>
          <cell r="AT19" t="str">
            <v>N</v>
          </cell>
          <cell r="AU19" t="str">
            <v>N</v>
          </cell>
          <cell r="AV19" t="str">
            <v>N</v>
          </cell>
          <cell r="AW19" t="str">
            <v>N</v>
          </cell>
        </row>
        <row r="20">
          <cell r="B20">
            <v>5100</v>
          </cell>
          <cell r="D20" t="str">
            <v xml:space="preserve">Extraction de houille </v>
          </cell>
          <cell r="E20" t="str">
            <v>N</v>
          </cell>
          <cell r="F20" t="str">
            <v>N</v>
          </cell>
          <cell r="G20" t="str">
            <v>N</v>
          </cell>
          <cell r="H20" t="str">
            <v>N</v>
          </cell>
          <cell r="I20" t="str">
            <v>N</v>
          </cell>
          <cell r="J20" t="str">
            <v>N</v>
          </cell>
          <cell r="K20" t="str">
            <v>N</v>
          </cell>
          <cell r="L20" t="str">
            <v>N</v>
          </cell>
          <cell r="M20" t="str">
            <v>N</v>
          </cell>
          <cell r="N20" t="str">
            <v>N</v>
          </cell>
          <cell r="O20" t="str">
            <v>N</v>
          </cell>
          <cell r="P20" t="str">
            <v>N</v>
          </cell>
          <cell r="Q20" t="str">
            <v>N</v>
          </cell>
          <cell r="R20" t="str">
            <v>N</v>
          </cell>
          <cell r="S20" t="str">
            <v>N</v>
          </cell>
          <cell r="T20" t="str">
            <v>N</v>
          </cell>
          <cell r="U20" t="str">
            <v>N</v>
          </cell>
          <cell r="V20" t="str">
            <v>N</v>
          </cell>
          <cell r="W20" t="str">
            <v>N</v>
          </cell>
          <cell r="X20" t="str">
            <v>N</v>
          </cell>
          <cell r="Y20" t="str">
            <v>N</v>
          </cell>
          <cell r="Z20" t="str">
            <v>N</v>
          </cell>
          <cell r="AA20" t="str">
            <v>N</v>
          </cell>
          <cell r="AB20" t="str">
            <v>N</v>
          </cell>
          <cell r="AC20" t="str">
            <v>N</v>
          </cell>
          <cell r="AD20" t="str">
            <v>N</v>
          </cell>
          <cell r="AE20" t="str">
            <v>N</v>
          </cell>
          <cell r="AF20" t="str">
            <v>N</v>
          </cell>
          <cell r="AG20" t="str">
            <v>N</v>
          </cell>
          <cell r="AH20" t="str">
            <v>N</v>
          </cell>
          <cell r="AI20" t="str">
            <v>N</v>
          </cell>
          <cell r="AJ20" t="str">
            <v>N</v>
          </cell>
          <cell r="AK20" t="str">
            <v>N</v>
          </cell>
          <cell r="AL20" t="str">
            <v>N</v>
          </cell>
          <cell r="AM20" t="str">
            <v>N</v>
          </cell>
          <cell r="AN20" t="str">
            <v>N</v>
          </cell>
          <cell r="AO20" t="str">
            <v>N</v>
          </cell>
          <cell r="AP20" t="str">
            <v>N</v>
          </cell>
          <cell r="AQ20" t="str">
            <v>N</v>
          </cell>
          <cell r="AR20" t="str">
            <v>N</v>
          </cell>
          <cell r="AS20" t="str">
            <v>N</v>
          </cell>
          <cell r="AT20" t="str">
            <v>N</v>
          </cell>
          <cell r="AU20" t="str">
            <v>N</v>
          </cell>
          <cell r="AV20" t="str">
            <v>N</v>
          </cell>
          <cell r="AW20" t="str">
            <v>N</v>
          </cell>
        </row>
        <row r="21">
          <cell r="B21">
            <v>52</v>
          </cell>
          <cell r="D21" t="str">
            <v xml:space="preserve">Extraction de lignite </v>
          </cell>
          <cell r="E21" t="str">
            <v>N</v>
          </cell>
          <cell r="F21" t="str">
            <v>N</v>
          </cell>
          <cell r="G21" t="str">
            <v>N</v>
          </cell>
          <cell r="H21" t="str">
            <v>N</v>
          </cell>
          <cell r="I21" t="str">
            <v>N</v>
          </cell>
          <cell r="J21" t="str">
            <v>N</v>
          </cell>
          <cell r="K21" t="str">
            <v>N</v>
          </cell>
          <cell r="L21" t="str">
            <v>N</v>
          </cell>
          <cell r="M21" t="str">
            <v>N</v>
          </cell>
          <cell r="N21" t="str">
            <v>N</v>
          </cell>
          <cell r="O21" t="str">
            <v>N</v>
          </cell>
          <cell r="P21" t="str">
            <v>N</v>
          </cell>
          <cell r="Q21" t="str">
            <v>N</v>
          </cell>
          <cell r="R21" t="str">
            <v>N</v>
          </cell>
          <cell r="S21" t="str">
            <v>N</v>
          </cell>
          <cell r="T21" t="str">
            <v>N</v>
          </cell>
          <cell r="U21" t="str">
            <v>N</v>
          </cell>
          <cell r="V21" t="str">
            <v>N</v>
          </cell>
          <cell r="W21" t="str">
            <v>N</v>
          </cell>
          <cell r="X21" t="str">
            <v>N</v>
          </cell>
          <cell r="Y21" t="str">
            <v>N</v>
          </cell>
          <cell r="Z21" t="str">
            <v>N</v>
          </cell>
          <cell r="AA21" t="str">
            <v>N</v>
          </cell>
          <cell r="AB21" t="str">
            <v>N</v>
          </cell>
          <cell r="AC21" t="str">
            <v>N</v>
          </cell>
          <cell r="AD21" t="str">
            <v>N</v>
          </cell>
          <cell r="AE21" t="str">
            <v>N</v>
          </cell>
          <cell r="AF21" t="str">
            <v>N</v>
          </cell>
          <cell r="AG21" t="str">
            <v>N</v>
          </cell>
          <cell r="AH21" t="str">
            <v>N</v>
          </cell>
          <cell r="AI21" t="str">
            <v>N</v>
          </cell>
          <cell r="AJ21" t="str">
            <v>N</v>
          </cell>
          <cell r="AK21" t="str">
            <v>N</v>
          </cell>
          <cell r="AL21" t="str">
            <v>N</v>
          </cell>
          <cell r="AM21" t="str">
            <v>N</v>
          </cell>
          <cell r="AN21" t="str">
            <v>N</v>
          </cell>
          <cell r="AO21" t="str">
            <v>N</v>
          </cell>
          <cell r="AP21" t="str">
            <v>N</v>
          </cell>
          <cell r="AQ21" t="str">
            <v>N</v>
          </cell>
          <cell r="AR21" t="str">
            <v>N</v>
          </cell>
          <cell r="AS21" t="str">
            <v>N</v>
          </cell>
          <cell r="AT21" t="str">
            <v>N</v>
          </cell>
          <cell r="AU21" t="str">
            <v>N</v>
          </cell>
          <cell r="AV21" t="str">
            <v>N</v>
          </cell>
          <cell r="AW21" t="str">
            <v>N</v>
          </cell>
        </row>
        <row r="22">
          <cell r="B22">
            <v>520</v>
          </cell>
          <cell r="D22" t="str">
            <v xml:space="preserve">Extraction de lignite </v>
          </cell>
          <cell r="E22" t="str">
            <v>N</v>
          </cell>
          <cell r="F22" t="str">
            <v>N</v>
          </cell>
          <cell r="G22" t="str">
            <v>N</v>
          </cell>
          <cell r="H22" t="str">
            <v>N</v>
          </cell>
          <cell r="I22" t="str">
            <v>N</v>
          </cell>
          <cell r="J22" t="str">
            <v>N</v>
          </cell>
          <cell r="K22" t="str">
            <v>N</v>
          </cell>
          <cell r="L22" t="str">
            <v>N</v>
          </cell>
          <cell r="M22" t="str">
            <v>N</v>
          </cell>
          <cell r="N22" t="str">
            <v>N</v>
          </cell>
          <cell r="O22" t="str">
            <v>N</v>
          </cell>
          <cell r="P22" t="str">
            <v>N</v>
          </cell>
          <cell r="Q22" t="str">
            <v>N</v>
          </cell>
          <cell r="R22" t="str">
            <v>N</v>
          </cell>
          <cell r="S22" t="str">
            <v>N</v>
          </cell>
          <cell r="T22" t="str">
            <v>N</v>
          </cell>
          <cell r="U22" t="str">
            <v>N</v>
          </cell>
          <cell r="V22" t="str">
            <v>N</v>
          </cell>
          <cell r="W22" t="str">
            <v>N</v>
          </cell>
          <cell r="X22" t="str">
            <v>N</v>
          </cell>
          <cell r="Y22" t="str">
            <v>N</v>
          </cell>
          <cell r="Z22" t="str">
            <v>N</v>
          </cell>
          <cell r="AA22" t="str">
            <v>N</v>
          </cell>
          <cell r="AB22" t="str">
            <v>N</v>
          </cell>
          <cell r="AC22" t="str">
            <v>N</v>
          </cell>
          <cell r="AD22" t="str">
            <v>N</v>
          </cell>
          <cell r="AE22" t="str">
            <v>N</v>
          </cell>
          <cell r="AF22" t="str">
            <v>N</v>
          </cell>
          <cell r="AG22" t="str">
            <v>N</v>
          </cell>
          <cell r="AH22" t="str">
            <v>N</v>
          </cell>
          <cell r="AI22" t="str">
            <v>N</v>
          </cell>
          <cell r="AJ22" t="str">
            <v>N</v>
          </cell>
          <cell r="AK22" t="str">
            <v>N</v>
          </cell>
          <cell r="AL22" t="str">
            <v>N</v>
          </cell>
          <cell r="AM22" t="str">
            <v>N</v>
          </cell>
          <cell r="AN22" t="str">
            <v>N</v>
          </cell>
          <cell r="AO22" t="str">
            <v>N</v>
          </cell>
          <cell r="AP22" t="str">
            <v>N</v>
          </cell>
          <cell r="AQ22" t="str">
            <v>N</v>
          </cell>
          <cell r="AR22" t="str">
            <v>N</v>
          </cell>
          <cell r="AS22" t="str">
            <v>N</v>
          </cell>
          <cell r="AT22" t="str">
            <v>N</v>
          </cell>
          <cell r="AU22" t="str">
            <v>N</v>
          </cell>
          <cell r="AV22" t="str">
            <v>N</v>
          </cell>
          <cell r="AW22" t="str">
            <v>N</v>
          </cell>
        </row>
        <row r="23">
          <cell r="B23">
            <v>5200</v>
          </cell>
          <cell r="D23" t="str">
            <v xml:space="preserve">Extraction de lignite </v>
          </cell>
          <cell r="E23" t="str">
            <v>N</v>
          </cell>
          <cell r="F23" t="str">
            <v>N</v>
          </cell>
          <cell r="G23" t="str">
            <v>N</v>
          </cell>
          <cell r="H23" t="str">
            <v>N</v>
          </cell>
          <cell r="I23" t="str">
            <v>N</v>
          </cell>
          <cell r="J23" t="str">
            <v>N</v>
          </cell>
          <cell r="K23" t="str">
            <v>N</v>
          </cell>
          <cell r="L23" t="str">
            <v>N</v>
          </cell>
          <cell r="M23" t="str">
            <v>N</v>
          </cell>
          <cell r="N23" t="str">
            <v>N</v>
          </cell>
          <cell r="O23" t="str">
            <v>N</v>
          </cell>
          <cell r="P23" t="str">
            <v>N</v>
          </cell>
          <cell r="Q23" t="str">
            <v>N</v>
          </cell>
          <cell r="R23" t="str">
            <v>N</v>
          </cell>
          <cell r="S23" t="str">
            <v>N</v>
          </cell>
          <cell r="T23" t="str">
            <v>N</v>
          </cell>
          <cell r="U23" t="str">
            <v>N</v>
          </cell>
          <cell r="V23" t="str">
            <v>N</v>
          </cell>
          <cell r="W23" t="str">
            <v>N</v>
          </cell>
          <cell r="X23" t="str">
            <v>N</v>
          </cell>
          <cell r="Y23" t="str">
            <v>N</v>
          </cell>
          <cell r="Z23" t="str">
            <v>N</v>
          </cell>
          <cell r="AA23" t="str">
            <v>N</v>
          </cell>
          <cell r="AB23" t="str">
            <v>N</v>
          </cell>
          <cell r="AC23" t="str">
            <v>N</v>
          </cell>
          <cell r="AD23" t="str">
            <v>N</v>
          </cell>
          <cell r="AE23" t="str">
            <v>N</v>
          </cell>
          <cell r="AF23" t="str">
            <v>N</v>
          </cell>
          <cell r="AG23" t="str">
            <v>N</v>
          </cell>
          <cell r="AH23" t="str">
            <v>N</v>
          </cell>
          <cell r="AI23" t="str">
            <v>N</v>
          </cell>
          <cell r="AJ23" t="str">
            <v>N</v>
          </cell>
          <cell r="AK23" t="str">
            <v>N</v>
          </cell>
          <cell r="AL23" t="str">
            <v>N</v>
          </cell>
          <cell r="AM23" t="str">
            <v>N</v>
          </cell>
          <cell r="AN23" t="str">
            <v>N</v>
          </cell>
          <cell r="AO23" t="str">
            <v>N</v>
          </cell>
          <cell r="AP23" t="str">
            <v>N</v>
          </cell>
          <cell r="AQ23" t="str">
            <v>N</v>
          </cell>
          <cell r="AR23" t="str">
            <v>N</v>
          </cell>
          <cell r="AS23" t="str">
            <v>N</v>
          </cell>
          <cell r="AT23" t="str">
            <v>N</v>
          </cell>
          <cell r="AU23" t="str">
            <v>N</v>
          </cell>
          <cell r="AV23" t="str">
            <v>N</v>
          </cell>
          <cell r="AW23" t="str">
            <v>N</v>
          </cell>
        </row>
        <row r="24">
          <cell r="B24">
            <v>6</v>
          </cell>
          <cell r="D24" t="str">
            <v xml:space="preserve">Extraction d'hydrocarbures </v>
          </cell>
          <cell r="E24">
            <v>50</v>
          </cell>
          <cell r="F24">
            <v>0</v>
          </cell>
          <cell r="G24">
            <v>0</v>
          </cell>
          <cell r="H24">
            <v>0</v>
          </cell>
          <cell r="I24" t="str">
            <v>N</v>
          </cell>
          <cell r="J24">
            <v>372.1</v>
          </cell>
          <cell r="K24">
            <v>0</v>
          </cell>
          <cell r="L24">
            <v>-1.1000000000000001</v>
          </cell>
          <cell r="M24">
            <v>62.2</v>
          </cell>
          <cell r="N24">
            <v>433.3</v>
          </cell>
          <cell r="O24">
            <v>372.1</v>
          </cell>
          <cell r="P24">
            <v>13</v>
          </cell>
          <cell r="Q24">
            <v>0.1</v>
          </cell>
          <cell r="R24">
            <v>30.9</v>
          </cell>
          <cell r="S24">
            <v>-0.3</v>
          </cell>
          <cell r="T24">
            <v>138</v>
          </cell>
          <cell r="U24">
            <v>31.4</v>
          </cell>
          <cell r="V24">
            <v>7.3</v>
          </cell>
          <cell r="W24" t="str">
            <v>N</v>
          </cell>
          <cell r="X24">
            <v>2.8</v>
          </cell>
          <cell r="Y24">
            <v>0.4</v>
          </cell>
          <cell r="Z24">
            <v>0</v>
          </cell>
          <cell r="AA24">
            <v>277.3</v>
          </cell>
          <cell r="AB24">
            <v>26.2</v>
          </cell>
          <cell r="AC24">
            <v>16.2</v>
          </cell>
          <cell r="AD24">
            <v>9</v>
          </cell>
          <cell r="AE24">
            <v>0</v>
          </cell>
          <cell r="AF24">
            <v>226</v>
          </cell>
          <cell r="AG24">
            <v>84.1</v>
          </cell>
          <cell r="AH24">
            <v>58.9</v>
          </cell>
          <cell r="AI24">
            <v>224</v>
          </cell>
          <cell r="AJ24">
            <v>306.89999999999998</v>
          </cell>
          <cell r="AK24">
            <v>2.7</v>
          </cell>
          <cell r="AL24">
            <v>2.6</v>
          </cell>
          <cell r="AM24">
            <v>786.6</v>
          </cell>
          <cell r="AN24">
            <v>40</v>
          </cell>
          <cell r="AO24">
            <v>4222.8999999999996</v>
          </cell>
          <cell r="AP24">
            <v>3743.1</v>
          </cell>
          <cell r="AQ24">
            <v>556.6</v>
          </cell>
          <cell r="AR24">
            <v>703.2</v>
          </cell>
          <cell r="AS24">
            <v>0.7</v>
          </cell>
          <cell r="AT24">
            <v>209.7</v>
          </cell>
          <cell r="AU24">
            <v>3386.1</v>
          </cell>
          <cell r="AV24">
            <v>264.7</v>
          </cell>
          <cell r="AW24">
            <v>251.2</v>
          </cell>
        </row>
        <row r="25">
          <cell r="B25">
            <v>61</v>
          </cell>
          <cell r="D25" t="str">
            <v xml:space="preserve">Extraction de pétrole brut </v>
          </cell>
          <cell r="E25">
            <v>45</v>
          </cell>
          <cell r="F25">
            <v>0</v>
          </cell>
          <cell r="G25">
            <v>0</v>
          </cell>
          <cell r="H25">
            <v>0</v>
          </cell>
          <cell r="I25" t="str">
            <v>N</v>
          </cell>
          <cell r="J25">
            <v>371.8</v>
          </cell>
          <cell r="K25">
            <v>0</v>
          </cell>
          <cell r="L25">
            <v>-1.1000000000000001</v>
          </cell>
          <cell r="M25">
            <v>62.1</v>
          </cell>
          <cell r="N25">
            <v>432.9</v>
          </cell>
          <cell r="O25">
            <v>371.8</v>
          </cell>
          <cell r="P25">
            <v>13</v>
          </cell>
          <cell r="Q25">
            <v>0.1</v>
          </cell>
          <cell r="R25">
            <v>30.9</v>
          </cell>
          <cell r="S25">
            <v>-0.3</v>
          </cell>
          <cell r="T25">
            <v>137.6</v>
          </cell>
          <cell r="U25">
            <v>31.4</v>
          </cell>
          <cell r="V25">
            <v>7.2</v>
          </cell>
          <cell r="W25" t="str">
            <v>N</v>
          </cell>
          <cell r="X25">
            <v>2.8</v>
          </cell>
          <cell r="Y25">
            <v>0.4</v>
          </cell>
          <cell r="Z25">
            <v>0</v>
          </cell>
          <cell r="AA25">
            <v>277.3</v>
          </cell>
          <cell r="AB25">
            <v>26.2</v>
          </cell>
          <cell r="AC25">
            <v>16.100000000000001</v>
          </cell>
          <cell r="AD25">
            <v>9</v>
          </cell>
          <cell r="AE25">
            <v>0</v>
          </cell>
          <cell r="AF25">
            <v>226</v>
          </cell>
          <cell r="AG25">
            <v>84.1</v>
          </cell>
          <cell r="AH25">
            <v>58.9</v>
          </cell>
          <cell r="AI25">
            <v>224</v>
          </cell>
          <cell r="AJ25">
            <v>307</v>
          </cell>
          <cell r="AK25">
            <v>2.6</v>
          </cell>
          <cell r="AL25">
            <v>2.6</v>
          </cell>
          <cell r="AM25">
            <v>786.6</v>
          </cell>
          <cell r="AN25">
            <v>40</v>
          </cell>
          <cell r="AO25">
            <v>4222.8999999999996</v>
          </cell>
          <cell r="AP25">
            <v>3743.3</v>
          </cell>
          <cell r="AQ25">
            <v>556.6</v>
          </cell>
          <cell r="AR25">
            <v>703.2</v>
          </cell>
          <cell r="AS25">
            <v>0.7</v>
          </cell>
          <cell r="AT25">
            <v>209.7</v>
          </cell>
          <cell r="AU25">
            <v>3386.3</v>
          </cell>
          <cell r="AV25">
            <v>264.7</v>
          </cell>
          <cell r="AW25">
            <v>251.2</v>
          </cell>
        </row>
        <row r="26">
          <cell r="B26">
            <v>610</v>
          </cell>
          <cell r="D26" t="str">
            <v xml:space="preserve">Extraction de pétrole brut </v>
          </cell>
          <cell r="E26">
            <v>45</v>
          </cell>
          <cell r="F26">
            <v>0</v>
          </cell>
          <cell r="G26">
            <v>0</v>
          </cell>
          <cell r="H26">
            <v>0</v>
          </cell>
          <cell r="I26" t="str">
            <v>N</v>
          </cell>
          <cell r="J26">
            <v>371.8</v>
          </cell>
          <cell r="K26">
            <v>0</v>
          </cell>
          <cell r="L26">
            <v>-1.1000000000000001</v>
          </cell>
          <cell r="M26">
            <v>62.1</v>
          </cell>
          <cell r="N26">
            <v>432.9</v>
          </cell>
          <cell r="O26">
            <v>371.8</v>
          </cell>
          <cell r="P26">
            <v>13</v>
          </cell>
          <cell r="Q26">
            <v>0.1</v>
          </cell>
          <cell r="R26">
            <v>30.9</v>
          </cell>
          <cell r="S26">
            <v>-0.3</v>
          </cell>
          <cell r="T26">
            <v>137.6</v>
          </cell>
          <cell r="U26">
            <v>31.4</v>
          </cell>
          <cell r="V26">
            <v>7.2</v>
          </cell>
          <cell r="W26" t="str">
            <v>N</v>
          </cell>
          <cell r="X26">
            <v>2.8</v>
          </cell>
          <cell r="Y26">
            <v>0.4</v>
          </cell>
          <cell r="Z26">
            <v>0</v>
          </cell>
          <cell r="AA26">
            <v>277.3</v>
          </cell>
          <cell r="AB26">
            <v>26.2</v>
          </cell>
          <cell r="AC26">
            <v>16.100000000000001</v>
          </cell>
          <cell r="AD26">
            <v>9</v>
          </cell>
          <cell r="AE26">
            <v>0</v>
          </cell>
          <cell r="AF26">
            <v>226</v>
          </cell>
          <cell r="AG26">
            <v>84.1</v>
          </cell>
          <cell r="AH26">
            <v>58.9</v>
          </cell>
          <cell r="AI26">
            <v>224</v>
          </cell>
          <cell r="AJ26">
            <v>307</v>
          </cell>
          <cell r="AK26">
            <v>2.6</v>
          </cell>
          <cell r="AL26">
            <v>2.6</v>
          </cell>
          <cell r="AM26">
            <v>786.6</v>
          </cell>
          <cell r="AN26">
            <v>40</v>
          </cell>
          <cell r="AO26">
            <v>4222.8999999999996</v>
          </cell>
          <cell r="AP26">
            <v>3743.3</v>
          </cell>
          <cell r="AQ26">
            <v>556.6</v>
          </cell>
          <cell r="AR26">
            <v>703.2</v>
          </cell>
          <cell r="AS26">
            <v>0.7</v>
          </cell>
          <cell r="AT26">
            <v>209.7</v>
          </cell>
          <cell r="AU26">
            <v>3386.3</v>
          </cell>
          <cell r="AV26">
            <v>264.7</v>
          </cell>
          <cell r="AW26">
            <v>251.2</v>
          </cell>
        </row>
        <row r="27">
          <cell r="B27">
            <v>6100</v>
          </cell>
          <cell r="D27" t="str">
            <v xml:space="preserve">Extraction de pétrole brut </v>
          </cell>
          <cell r="E27">
            <v>45</v>
          </cell>
          <cell r="F27">
            <v>0</v>
          </cell>
          <cell r="G27">
            <v>0</v>
          </cell>
          <cell r="H27">
            <v>0</v>
          </cell>
          <cell r="I27" t="str">
            <v>N</v>
          </cell>
          <cell r="J27">
            <v>371.8</v>
          </cell>
          <cell r="K27">
            <v>0</v>
          </cell>
          <cell r="L27">
            <v>-1.1000000000000001</v>
          </cell>
          <cell r="M27">
            <v>62.1</v>
          </cell>
          <cell r="N27">
            <v>432.9</v>
          </cell>
          <cell r="O27">
            <v>371.8</v>
          </cell>
          <cell r="P27">
            <v>13</v>
          </cell>
          <cell r="Q27">
            <v>0.1</v>
          </cell>
          <cell r="R27">
            <v>30.9</v>
          </cell>
          <cell r="S27">
            <v>-0.3</v>
          </cell>
          <cell r="T27">
            <v>137.6</v>
          </cell>
          <cell r="U27">
            <v>31.4</v>
          </cell>
          <cell r="V27">
            <v>7.2</v>
          </cell>
          <cell r="W27" t="str">
            <v>N</v>
          </cell>
          <cell r="X27">
            <v>2.8</v>
          </cell>
          <cell r="Y27">
            <v>0.4</v>
          </cell>
          <cell r="Z27">
            <v>0</v>
          </cell>
          <cell r="AA27">
            <v>277.3</v>
          </cell>
          <cell r="AB27">
            <v>26.2</v>
          </cell>
          <cell r="AC27">
            <v>16.100000000000001</v>
          </cell>
          <cell r="AD27">
            <v>9</v>
          </cell>
          <cell r="AE27">
            <v>0</v>
          </cell>
          <cell r="AF27">
            <v>226</v>
          </cell>
          <cell r="AG27">
            <v>84.1</v>
          </cell>
          <cell r="AH27">
            <v>58.9</v>
          </cell>
          <cell r="AI27">
            <v>224</v>
          </cell>
          <cell r="AJ27">
            <v>307</v>
          </cell>
          <cell r="AK27">
            <v>2.6</v>
          </cell>
          <cell r="AL27">
            <v>2.6</v>
          </cell>
          <cell r="AM27">
            <v>786.6</v>
          </cell>
          <cell r="AN27">
            <v>40</v>
          </cell>
          <cell r="AO27">
            <v>4222.8999999999996</v>
          </cell>
          <cell r="AP27">
            <v>3743.3</v>
          </cell>
          <cell r="AQ27">
            <v>556.6</v>
          </cell>
          <cell r="AR27">
            <v>703.2</v>
          </cell>
          <cell r="AS27">
            <v>0.7</v>
          </cell>
          <cell r="AT27">
            <v>209.7</v>
          </cell>
          <cell r="AU27">
            <v>3386.3</v>
          </cell>
          <cell r="AV27">
            <v>264.7</v>
          </cell>
          <cell r="AW27">
            <v>251.2</v>
          </cell>
        </row>
        <row r="28">
          <cell r="B28">
            <v>62</v>
          </cell>
          <cell r="D28" t="str">
            <v xml:space="preserve">Extraction de gaz naturel </v>
          </cell>
          <cell r="E28">
            <v>5</v>
          </cell>
          <cell r="F28">
            <v>0</v>
          </cell>
          <cell r="G28">
            <v>0</v>
          </cell>
          <cell r="H28">
            <v>0</v>
          </cell>
          <cell r="I28" t="str">
            <v>N</v>
          </cell>
          <cell r="J28">
            <v>0.3</v>
          </cell>
          <cell r="K28">
            <v>0</v>
          </cell>
          <cell r="L28">
            <v>0</v>
          </cell>
          <cell r="M28">
            <v>0.1</v>
          </cell>
          <cell r="N28">
            <v>0.4</v>
          </cell>
          <cell r="O28">
            <v>0.3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0.4</v>
          </cell>
          <cell r="U28">
            <v>0.1</v>
          </cell>
          <cell r="V28">
            <v>0</v>
          </cell>
          <cell r="W28" t="str">
            <v>N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-0.1</v>
          </cell>
          <cell r="AG28">
            <v>0.1</v>
          </cell>
          <cell r="AH28">
            <v>0</v>
          </cell>
          <cell r="AI28">
            <v>0</v>
          </cell>
          <cell r="AJ28">
            <v>-0.1</v>
          </cell>
          <cell r="AK28">
            <v>0.1</v>
          </cell>
          <cell r="AL28">
            <v>0</v>
          </cell>
          <cell r="AM28">
            <v>0.1</v>
          </cell>
          <cell r="AN28">
            <v>0.1</v>
          </cell>
          <cell r="AO28">
            <v>0</v>
          </cell>
          <cell r="AP28">
            <v>-0.2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-0.2</v>
          </cell>
          <cell r="AV28">
            <v>0</v>
          </cell>
          <cell r="AW28">
            <v>0</v>
          </cell>
        </row>
        <row r="29">
          <cell r="B29">
            <v>620</v>
          </cell>
          <cell r="D29" t="str">
            <v xml:space="preserve">Extraction de gaz naturel </v>
          </cell>
          <cell r="E29">
            <v>5</v>
          </cell>
          <cell r="F29">
            <v>0</v>
          </cell>
          <cell r="G29">
            <v>0</v>
          </cell>
          <cell r="H29">
            <v>0</v>
          </cell>
          <cell r="I29" t="str">
            <v>N</v>
          </cell>
          <cell r="J29">
            <v>0.3</v>
          </cell>
          <cell r="K29">
            <v>0</v>
          </cell>
          <cell r="L29">
            <v>0</v>
          </cell>
          <cell r="M29">
            <v>0.1</v>
          </cell>
          <cell r="N29">
            <v>0.4</v>
          </cell>
          <cell r="O29">
            <v>0.3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0.4</v>
          </cell>
          <cell r="U29">
            <v>0.1</v>
          </cell>
          <cell r="V29">
            <v>0</v>
          </cell>
          <cell r="W29" t="str">
            <v>N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-0.1</v>
          </cell>
          <cell r="AG29">
            <v>0.1</v>
          </cell>
          <cell r="AH29">
            <v>0</v>
          </cell>
          <cell r="AI29">
            <v>0</v>
          </cell>
          <cell r="AJ29">
            <v>-0.1</v>
          </cell>
          <cell r="AK29">
            <v>0.1</v>
          </cell>
          <cell r="AL29">
            <v>0</v>
          </cell>
          <cell r="AM29">
            <v>0.1</v>
          </cell>
          <cell r="AN29">
            <v>0.1</v>
          </cell>
          <cell r="AO29">
            <v>0</v>
          </cell>
          <cell r="AP29">
            <v>-0.2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-0.2</v>
          </cell>
          <cell r="AV29">
            <v>0</v>
          </cell>
          <cell r="AW29">
            <v>0</v>
          </cell>
        </row>
        <row r="30">
          <cell r="B30">
            <v>6200</v>
          </cell>
          <cell r="D30" t="str">
            <v xml:space="preserve">Extraction de gaz naturel </v>
          </cell>
          <cell r="E30">
            <v>5</v>
          </cell>
          <cell r="F30">
            <v>0</v>
          </cell>
          <cell r="G30">
            <v>0</v>
          </cell>
          <cell r="H30">
            <v>0</v>
          </cell>
          <cell r="I30" t="str">
            <v>N</v>
          </cell>
          <cell r="J30">
            <v>0.3</v>
          </cell>
          <cell r="K30">
            <v>0</v>
          </cell>
          <cell r="L30">
            <v>0</v>
          </cell>
          <cell r="M30">
            <v>0.1</v>
          </cell>
          <cell r="N30">
            <v>0.4</v>
          </cell>
          <cell r="O30">
            <v>0.3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0.4</v>
          </cell>
          <cell r="U30">
            <v>0.1</v>
          </cell>
          <cell r="V30">
            <v>0</v>
          </cell>
          <cell r="W30" t="str">
            <v>N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-0.1</v>
          </cell>
          <cell r="AG30">
            <v>0.1</v>
          </cell>
          <cell r="AH30">
            <v>0</v>
          </cell>
          <cell r="AI30">
            <v>0</v>
          </cell>
          <cell r="AJ30">
            <v>-0.1</v>
          </cell>
          <cell r="AK30">
            <v>0.1</v>
          </cell>
          <cell r="AL30">
            <v>0</v>
          </cell>
          <cell r="AM30">
            <v>0.1</v>
          </cell>
          <cell r="AN30">
            <v>0.1</v>
          </cell>
          <cell r="AO30">
            <v>0</v>
          </cell>
          <cell r="AP30">
            <v>-0.2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-0.2</v>
          </cell>
          <cell r="AV30">
            <v>0</v>
          </cell>
          <cell r="AW30">
            <v>0</v>
          </cell>
        </row>
        <row r="31">
          <cell r="B31">
            <v>7</v>
          </cell>
          <cell r="D31" t="str">
            <v xml:space="preserve">Extraction de minerais métalliques </v>
          </cell>
          <cell r="E31">
            <v>122</v>
          </cell>
          <cell r="F31">
            <v>4.0999999999999996</v>
          </cell>
          <cell r="G31">
            <v>2.5</v>
          </cell>
          <cell r="H31">
            <v>-0.1</v>
          </cell>
          <cell r="I31">
            <v>1.7</v>
          </cell>
          <cell r="J31">
            <v>79.400000000000006</v>
          </cell>
          <cell r="K31">
            <v>2.4</v>
          </cell>
          <cell r="L31">
            <v>1.1000000000000001</v>
          </cell>
          <cell r="M31">
            <v>5.0999999999999996</v>
          </cell>
          <cell r="N31">
            <v>88</v>
          </cell>
          <cell r="O31">
            <v>85.9</v>
          </cell>
          <cell r="P31">
            <v>6.6</v>
          </cell>
          <cell r="Q31">
            <v>6.3</v>
          </cell>
          <cell r="R31">
            <v>15.3</v>
          </cell>
          <cell r="S31">
            <v>-0.3</v>
          </cell>
          <cell r="T31">
            <v>101.3</v>
          </cell>
          <cell r="U31">
            <v>20.7</v>
          </cell>
          <cell r="V31">
            <v>4.5</v>
          </cell>
          <cell r="W31">
            <v>0.8</v>
          </cell>
          <cell r="X31">
            <v>1.1000000000000001</v>
          </cell>
          <cell r="Y31">
            <v>7.2</v>
          </cell>
          <cell r="Z31">
            <v>6.5</v>
          </cell>
          <cell r="AA31">
            <v>-27.3</v>
          </cell>
          <cell r="AB31">
            <v>1.8</v>
          </cell>
          <cell r="AC31">
            <v>17.8</v>
          </cell>
          <cell r="AD31">
            <v>5.2</v>
          </cell>
          <cell r="AE31">
            <v>0</v>
          </cell>
          <cell r="AF31">
            <v>-52.1</v>
          </cell>
          <cell r="AG31">
            <v>4.5999999999999996</v>
          </cell>
          <cell r="AH31">
            <v>1.1000000000000001</v>
          </cell>
          <cell r="AI31">
            <v>47</v>
          </cell>
          <cell r="AJ31">
            <v>-10.8</v>
          </cell>
          <cell r="AK31">
            <v>0</v>
          </cell>
          <cell r="AL31">
            <v>0</v>
          </cell>
          <cell r="AM31">
            <v>1.7</v>
          </cell>
          <cell r="AN31">
            <v>1.6</v>
          </cell>
          <cell r="AO31">
            <v>0.9</v>
          </cell>
          <cell r="AP31">
            <v>-11.7</v>
          </cell>
          <cell r="AQ31">
            <v>6.7</v>
          </cell>
          <cell r="AR31">
            <v>7.8</v>
          </cell>
          <cell r="AS31">
            <v>0</v>
          </cell>
          <cell r="AT31">
            <v>0.1</v>
          </cell>
          <cell r="AU31">
            <v>-12.9</v>
          </cell>
          <cell r="AV31">
            <v>-26.6</v>
          </cell>
          <cell r="AW31">
            <v>-29.1</v>
          </cell>
        </row>
        <row r="32">
          <cell r="B32">
            <v>71</v>
          </cell>
          <cell r="D32" t="str">
            <v xml:space="preserve">Extraction de minerais de fer </v>
          </cell>
          <cell r="E32" t="str">
            <v>S</v>
          </cell>
          <cell r="F32" t="str">
            <v>S</v>
          </cell>
          <cell r="G32" t="str">
            <v>S</v>
          </cell>
          <cell r="H32" t="str">
            <v>S</v>
          </cell>
          <cell r="I32" t="str">
            <v>S</v>
          </cell>
          <cell r="J32" t="str">
            <v>S</v>
          </cell>
          <cell r="K32" t="str">
            <v>S</v>
          </cell>
          <cell r="L32" t="str">
            <v>S</v>
          </cell>
          <cell r="M32" t="str">
            <v>S</v>
          </cell>
          <cell r="N32" t="str">
            <v>S</v>
          </cell>
          <cell r="O32" t="str">
            <v>S</v>
          </cell>
          <cell r="P32" t="str">
            <v>S</v>
          </cell>
          <cell r="Q32" t="str">
            <v>S</v>
          </cell>
          <cell r="R32" t="str">
            <v>S</v>
          </cell>
          <cell r="S32" t="str">
            <v>S</v>
          </cell>
          <cell r="T32" t="str">
            <v>S</v>
          </cell>
          <cell r="U32" t="str">
            <v>S</v>
          </cell>
          <cell r="V32" t="str">
            <v>S</v>
          </cell>
          <cell r="W32" t="str">
            <v>S</v>
          </cell>
          <cell r="X32" t="str">
            <v>S</v>
          </cell>
          <cell r="Y32" t="str">
            <v>S</v>
          </cell>
          <cell r="Z32" t="str">
            <v>S</v>
          </cell>
          <cell r="AA32" t="str">
            <v>S</v>
          </cell>
          <cell r="AB32" t="str">
            <v>S</v>
          </cell>
          <cell r="AC32" t="str">
            <v>S</v>
          </cell>
          <cell r="AD32" t="str">
            <v>S</v>
          </cell>
          <cell r="AE32" t="str">
            <v>S</v>
          </cell>
          <cell r="AF32" t="str">
            <v>S</v>
          </cell>
          <cell r="AG32" t="str">
            <v>S</v>
          </cell>
          <cell r="AH32" t="str">
            <v>S</v>
          </cell>
          <cell r="AI32" t="str">
            <v>S</v>
          </cell>
          <cell r="AJ32" t="str">
            <v>S</v>
          </cell>
          <cell r="AK32" t="str">
            <v>S</v>
          </cell>
          <cell r="AL32" t="str">
            <v>S</v>
          </cell>
          <cell r="AM32" t="str">
            <v>S</v>
          </cell>
          <cell r="AN32" t="str">
            <v>S</v>
          </cell>
          <cell r="AO32" t="str">
            <v>S</v>
          </cell>
          <cell r="AP32" t="str">
            <v>S</v>
          </cell>
          <cell r="AQ32" t="str">
            <v>S</v>
          </cell>
          <cell r="AR32" t="str">
            <v>S</v>
          </cell>
          <cell r="AS32" t="str">
            <v>S</v>
          </cell>
          <cell r="AT32" t="str">
            <v>S</v>
          </cell>
          <cell r="AU32" t="str">
            <v>S</v>
          </cell>
          <cell r="AV32" t="str">
            <v>S</v>
          </cell>
          <cell r="AW32" t="str">
            <v>S</v>
          </cell>
        </row>
        <row r="33">
          <cell r="B33">
            <v>710</v>
          </cell>
          <cell r="D33" t="str">
            <v xml:space="preserve">Extraction de minerais de fer </v>
          </cell>
          <cell r="E33" t="str">
            <v>S</v>
          </cell>
          <cell r="F33" t="str">
            <v>S</v>
          </cell>
          <cell r="G33" t="str">
            <v>S</v>
          </cell>
          <cell r="H33" t="str">
            <v>S</v>
          </cell>
          <cell r="I33" t="str">
            <v>S</v>
          </cell>
          <cell r="J33" t="str">
            <v>S</v>
          </cell>
          <cell r="K33" t="str">
            <v>S</v>
          </cell>
          <cell r="L33" t="str">
            <v>S</v>
          </cell>
          <cell r="M33" t="str">
            <v>S</v>
          </cell>
          <cell r="N33" t="str">
            <v>S</v>
          </cell>
          <cell r="O33" t="str">
            <v>S</v>
          </cell>
          <cell r="P33" t="str">
            <v>S</v>
          </cell>
          <cell r="Q33" t="str">
            <v>S</v>
          </cell>
          <cell r="R33" t="str">
            <v>S</v>
          </cell>
          <cell r="S33" t="str">
            <v>S</v>
          </cell>
          <cell r="T33" t="str">
            <v>S</v>
          </cell>
          <cell r="U33" t="str">
            <v>S</v>
          </cell>
          <cell r="V33" t="str">
            <v>S</v>
          </cell>
          <cell r="W33" t="str">
            <v>S</v>
          </cell>
          <cell r="X33" t="str">
            <v>S</v>
          </cell>
          <cell r="Y33" t="str">
            <v>S</v>
          </cell>
          <cell r="Z33" t="str">
            <v>S</v>
          </cell>
          <cell r="AA33" t="str">
            <v>S</v>
          </cell>
          <cell r="AB33" t="str">
            <v>S</v>
          </cell>
          <cell r="AC33" t="str">
            <v>S</v>
          </cell>
          <cell r="AD33" t="str">
            <v>S</v>
          </cell>
          <cell r="AE33" t="str">
            <v>S</v>
          </cell>
          <cell r="AF33" t="str">
            <v>S</v>
          </cell>
          <cell r="AG33" t="str">
            <v>S</v>
          </cell>
          <cell r="AH33" t="str">
            <v>S</v>
          </cell>
          <cell r="AI33" t="str">
            <v>S</v>
          </cell>
          <cell r="AJ33" t="str">
            <v>S</v>
          </cell>
          <cell r="AK33" t="str">
            <v>S</v>
          </cell>
          <cell r="AL33" t="str">
            <v>S</v>
          </cell>
          <cell r="AM33" t="str">
            <v>S</v>
          </cell>
          <cell r="AN33" t="str">
            <v>S</v>
          </cell>
          <cell r="AO33" t="str">
            <v>S</v>
          </cell>
          <cell r="AP33" t="str">
            <v>S</v>
          </cell>
          <cell r="AQ33" t="str">
            <v>S</v>
          </cell>
          <cell r="AR33" t="str">
            <v>S</v>
          </cell>
          <cell r="AS33" t="str">
            <v>S</v>
          </cell>
          <cell r="AT33" t="str">
            <v>S</v>
          </cell>
          <cell r="AU33" t="str">
            <v>S</v>
          </cell>
          <cell r="AV33" t="str">
            <v>S</v>
          </cell>
          <cell r="AW33" t="str">
            <v>S</v>
          </cell>
        </row>
        <row r="34">
          <cell r="B34">
            <v>7100</v>
          </cell>
          <cell r="D34" t="str">
            <v xml:space="preserve">Extraction de minerais de fer </v>
          </cell>
          <cell r="E34" t="str">
            <v>S</v>
          </cell>
          <cell r="F34" t="str">
            <v>S</v>
          </cell>
          <cell r="G34" t="str">
            <v>S</v>
          </cell>
          <cell r="H34" t="str">
            <v>S</v>
          </cell>
          <cell r="I34" t="str">
            <v>S</v>
          </cell>
          <cell r="J34" t="str">
            <v>S</v>
          </cell>
          <cell r="K34" t="str">
            <v>S</v>
          </cell>
          <cell r="L34" t="str">
            <v>S</v>
          </cell>
          <cell r="M34" t="str">
            <v>S</v>
          </cell>
          <cell r="N34" t="str">
            <v>S</v>
          </cell>
          <cell r="O34" t="str">
            <v>S</v>
          </cell>
          <cell r="P34" t="str">
            <v>S</v>
          </cell>
          <cell r="Q34" t="str">
            <v>S</v>
          </cell>
          <cell r="R34" t="str">
            <v>S</v>
          </cell>
          <cell r="S34" t="str">
            <v>S</v>
          </cell>
          <cell r="T34" t="str">
            <v>S</v>
          </cell>
          <cell r="U34" t="str">
            <v>S</v>
          </cell>
          <cell r="V34" t="str">
            <v>S</v>
          </cell>
          <cell r="W34" t="str">
            <v>S</v>
          </cell>
          <cell r="X34" t="str">
            <v>S</v>
          </cell>
          <cell r="Y34" t="str">
            <v>S</v>
          </cell>
          <cell r="Z34" t="str">
            <v>S</v>
          </cell>
          <cell r="AA34" t="str">
            <v>S</v>
          </cell>
          <cell r="AB34" t="str">
            <v>S</v>
          </cell>
          <cell r="AC34" t="str">
            <v>S</v>
          </cell>
          <cell r="AD34" t="str">
            <v>S</v>
          </cell>
          <cell r="AE34" t="str">
            <v>S</v>
          </cell>
          <cell r="AF34" t="str">
            <v>S</v>
          </cell>
          <cell r="AG34" t="str">
            <v>S</v>
          </cell>
          <cell r="AH34" t="str">
            <v>S</v>
          </cell>
          <cell r="AI34" t="str">
            <v>S</v>
          </cell>
          <cell r="AJ34" t="str">
            <v>S</v>
          </cell>
          <cell r="AK34" t="str">
            <v>S</v>
          </cell>
          <cell r="AL34" t="str">
            <v>S</v>
          </cell>
          <cell r="AM34" t="str">
            <v>S</v>
          </cell>
          <cell r="AN34" t="str">
            <v>S</v>
          </cell>
          <cell r="AO34" t="str">
            <v>S</v>
          </cell>
          <cell r="AP34" t="str">
            <v>S</v>
          </cell>
          <cell r="AQ34" t="str">
            <v>S</v>
          </cell>
          <cell r="AR34" t="str">
            <v>S</v>
          </cell>
          <cell r="AS34" t="str">
            <v>S</v>
          </cell>
          <cell r="AT34" t="str">
            <v>S</v>
          </cell>
          <cell r="AU34" t="str">
            <v>S</v>
          </cell>
          <cell r="AV34" t="str">
            <v>S</v>
          </cell>
          <cell r="AW34" t="str">
            <v>S</v>
          </cell>
        </row>
        <row r="35">
          <cell r="B35">
            <v>72</v>
          </cell>
          <cell r="D35" t="str">
            <v xml:space="preserve">Extraction de minerais de métaux non ferreux </v>
          </cell>
          <cell r="E35" t="str">
            <v>S</v>
          </cell>
          <cell r="F35" t="str">
            <v>S</v>
          </cell>
          <cell r="G35" t="str">
            <v>S</v>
          </cell>
          <cell r="H35" t="str">
            <v>S</v>
          </cell>
          <cell r="I35" t="str">
            <v>S</v>
          </cell>
          <cell r="J35" t="str">
            <v>S</v>
          </cell>
          <cell r="K35" t="str">
            <v>S</v>
          </cell>
          <cell r="L35" t="str">
            <v>S</v>
          </cell>
          <cell r="M35" t="str">
            <v>S</v>
          </cell>
          <cell r="N35" t="str">
            <v>S</v>
          </cell>
          <cell r="O35" t="str">
            <v>S</v>
          </cell>
          <cell r="P35" t="str">
            <v>S</v>
          </cell>
          <cell r="Q35" t="str">
            <v>S</v>
          </cell>
          <cell r="R35" t="str">
            <v>S</v>
          </cell>
          <cell r="S35" t="str">
            <v>S</v>
          </cell>
          <cell r="T35" t="str">
            <v>S</v>
          </cell>
          <cell r="U35" t="str">
            <v>S</v>
          </cell>
          <cell r="V35" t="str">
            <v>S</v>
          </cell>
          <cell r="W35" t="str">
            <v>S</v>
          </cell>
          <cell r="X35" t="str">
            <v>S</v>
          </cell>
          <cell r="Y35" t="str">
            <v>S</v>
          </cell>
          <cell r="Z35" t="str">
            <v>S</v>
          </cell>
          <cell r="AA35" t="str">
            <v>S</v>
          </cell>
          <cell r="AB35" t="str">
            <v>S</v>
          </cell>
          <cell r="AC35" t="str">
            <v>S</v>
          </cell>
          <cell r="AD35" t="str">
            <v>S</v>
          </cell>
          <cell r="AE35" t="str">
            <v>S</v>
          </cell>
          <cell r="AF35" t="str">
            <v>S</v>
          </cell>
          <cell r="AG35" t="str">
            <v>S</v>
          </cell>
          <cell r="AH35" t="str">
            <v>S</v>
          </cell>
          <cell r="AI35" t="str">
            <v>S</v>
          </cell>
          <cell r="AJ35" t="str">
            <v>S</v>
          </cell>
          <cell r="AK35" t="str">
            <v>S</v>
          </cell>
          <cell r="AL35" t="str">
            <v>S</v>
          </cell>
          <cell r="AM35" t="str">
            <v>S</v>
          </cell>
          <cell r="AN35" t="str">
            <v>S</v>
          </cell>
          <cell r="AO35" t="str">
            <v>S</v>
          </cell>
          <cell r="AP35" t="str">
            <v>S</v>
          </cell>
          <cell r="AQ35" t="str">
            <v>S</v>
          </cell>
          <cell r="AR35" t="str">
            <v>S</v>
          </cell>
          <cell r="AS35" t="str">
            <v>S</v>
          </cell>
          <cell r="AT35" t="str">
            <v>S</v>
          </cell>
          <cell r="AU35" t="str">
            <v>S</v>
          </cell>
          <cell r="AV35" t="str">
            <v>S</v>
          </cell>
          <cell r="AW35" t="str">
            <v>S</v>
          </cell>
        </row>
        <row r="36">
          <cell r="B36">
            <v>721</v>
          </cell>
          <cell r="D36" t="str">
            <v xml:space="preserve">Extraction de minerais d'uranium et de thorium </v>
          </cell>
          <cell r="E36" t="str">
            <v>N</v>
          </cell>
          <cell r="F36" t="str">
            <v>N</v>
          </cell>
          <cell r="G36" t="str">
            <v>N</v>
          </cell>
          <cell r="H36" t="str">
            <v>N</v>
          </cell>
          <cell r="I36" t="str">
            <v>N</v>
          </cell>
          <cell r="J36" t="str">
            <v>N</v>
          </cell>
          <cell r="K36" t="str">
            <v>N</v>
          </cell>
          <cell r="L36" t="str">
            <v>N</v>
          </cell>
          <cell r="M36" t="str">
            <v>N</v>
          </cell>
          <cell r="N36" t="str">
            <v>N</v>
          </cell>
          <cell r="O36" t="str">
            <v>N</v>
          </cell>
          <cell r="P36" t="str">
            <v>N</v>
          </cell>
          <cell r="Q36" t="str">
            <v>N</v>
          </cell>
          <cell r="R36" t="str">
            <v>N</v>
          </cell>
          <cell r="S36" t="str">
            <v>N</v>
          </cell>
          <cell r="T36" t="str">
            <v>N</v>
          </cell>
          <cell r="U36" t="str">
            <v>N</v>
          </cell>
          <cell r="V36" t="str">
            <v>N</v>
          </cell>
          <cell r="W36" t="str">
            <v>N</v>
          </cell>
          <cell r="X36" t="str">
            <v>N</v>
          </cell>
          <cell r="Y36" t="str">
            <v>N</v>
          </cell>
          <cell r="Z36" t="str">
            <v>N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N</v>
          </cell>
          <cell r="AE36" t="str">
            <v>N</v>
          </cell>
          <cell r="AF36" t="str">
            <v>N</v>
          </cell>
          <cell r="AG36" t="str">
            <v>N</v>
          </cell>
          <cell r="AH36" t="str">
            <v>N</v>
          </cell>
          <cell r="AI36" t="str">
            <v>N</v>
          </cell>
          <cell r="AJ36" t="str">
            <v>N</v>
          </cell>
          <cell r="AK36" t="str">
            <v>N</v>
          </cell>
          <cell r="AL36" t="str">
            <v>N</v>
          </cell>
          <cell r="AM36" t="str">
            <v>N</v>
          </cell>
          <cell r="AN36" t="str">
            <v>N</v>
          </cell>
          <cell r="AO36" t="str">
            <v>N</v>
          </cell>
          <cell r="AP36" t="str">
            <v>N</v>
          </cell>
          <cell r="AQ36" t="str">
            <v>N</v>
          </cell>
          <cell r="AR36" t="str">
            <v>N</v>
          </cell>
          <cell r="AS36" t="str">
            <v>N</v>
          </cell>
          <cell r="AT36" t="str">
            <v>N</v>
          </cell>
          <cell r="AU36" t="str">
            <v>N</v>
          </cell>
          <cell r="AV36" t="str">
            <v>N</v>
          </cell>
          <cell r="AW36" t="str">
            <v>N</v>
          </cell>
        </row>
        <row r="37">
          <cell r="B37">
            <v>7210</v>
          </cell>
          <cell r="D37" t="str">
            <v xml:space="preserve">Extraction de minerais d'uranium et de thorium </v>
          </cell>
          <cell r="E37" t="str">
            <v>N</v>
          </cell>
          <cell r="F37" t="str">
            <v>N</v>
          </cell>
          <cell r="G37" t="str">
            <v>N</v>
          </cell>
          <cell r="H37" t="str">
            <v>N</v>
          </cell>
          <cell r="I37" t="str">
            <v>N</v>
          </cell>
          <cell r="J37" t="str">
            <v>N</v>
          </cell>
          <cell r="K37" t="str">
            <v>N</v>
          </cell>
          <cell r="L37" t="str">
            <v>N</v>
          </cell>
          <cell r="M37" t="str">
            <v>N</v>
          </cell>
          <cell r="N37" t="str">
            <v>N</v>
          </cell>
          <cell r="O37" t="str">
            <v>N</v>
          </cell>
          <cell r="P37" t="str">
            <v>N</v>
          </cell>
          <cell r="Q37" t="str">
            <v>N</v>
          </cell>
          <cell r="R37" t="str">
            <v>N</v>
          </cell>
          <cell r="S37" t="str">
            <v>N</v>
          </cell>
          <cell r="T37" t="str">
            <v>N</v>
          </cell>
          <cell r="U37" t="str">
            <v>N</v>
          </cell>
          <cell r="V37" t="str">
            <v>N</v>
          </cell>
          <cell r="W37" t="str">
            <v>N</v>
          </cell>
          <cell r="X37" t="str">
            <v>N</v>
          </cell>
          <cell r="Y37" t="str">
            <v>N</v>
          </cell>
          <cell r="Z37" t="str">
            <v>N</v>
          </cell>
          <cell r="AA37" t="str">
            <v>N</v>
          </cell>
          <cell r="AB37" t="str">
            <v>N</v>
          </cell>
          <cell r="AC37" t="str">
            <v>N</v>
          </cell>
          <cell r="AD37" t="str">
            <v>N</v>
          </cell>
          <cell r="AE37" t="str">
            <v>N</v>
          </cell>
          <cell r="AF37" t="str">
            <v>N</v>
          </cell>
          <cell r="AG37" t="str">
            <v>N</v>
          </cell>
          <cell r="AH37" t="str">
            <v>N</v>
          </cell>
          <cell r="AI37" t="str">
            <v>N</v>
          </cell>
          <cell r="AJ37" t="str">
            <v>N</v>
          </cell>
          <cell r="AK37" t="str">
            <v>N</v>
          </cell>
          <cell r="AL37" t="str">
            <v>N</v>
          </cell>
          <cell r="AM37" t="str">
            <v>N</v>
          </cell>
          <cell r="AN37" t="str">
            <v>N</v>
          </cell>
          <cell r="AO37" t="str">
            <v>N</v>
          </cell>
          <cell r="AP37" t="str">
            <v>N</v>
          </cell>
          <cell r="AQ37" t="str">
            <v>N</v>
          </cell>
          <cell r="AR37" t="str">
            <v>N</v>
          </cell>
          <cell r="AS37" t="str">
            <v>N</v>
          </cell>
          <cell r="AT37" t="str">
            <v>N</v>
          </cell>
          <cell r="AU37" t="str">
            <v>N</v>
          </cell>
          <cell r="AV37" t="str">
            <v>N</v>
          </cell>
          <cell r="AW37" t="str">
            <v>N</v>
          </cell>
        </row>
        <row r="38">
          <cell r="B38">
            <v>729</v>
          </cell>
          <cell r="D38" t="str">
            <v xml:space="preserve">Extraction d'autres minerais de métaux non ferreux </v>
          </cell>
          <cell r="E38" t="str">
            <v>S</v>
          </cell>
          <cell r="F38" t="str">
            <v>S</v>
          </cell>
          <cell r="G38" t="str">
            <v>S</v>
          </cell>
          <cell r="H38" t="str">
            <v>S</v>
          </cell>
          <cell r="I38" t="str">
            <v>S</v>
          </cell>
          <cell r="J38" t="str">
            <v>S</v>
          </cell>
          <cell r="K38" t="str">
            <v>S</v>
          </cell>
          <cell r="L38" t="str">
            <v>S</v>
          </cell>
          <cell r="M38" t="str">
            <v>S</v>
          </cell>
          <cell r="N38" t="str">
            <v>S</v>
          </cell>
          <cell r="O38" t="str">
            <v>S</v>
          </cell>
          <cell r="P38" t="str">
            <v>S</v>
          </cell>
          <cell r="Q38" t="str">
            <v>S</v>
          </cell>
          <cell r="R38" t="str">
            <v>S</v>
          </cell>
          <cell r="S38" t="str">
            <v>S</v>
          </cell>
          <cell r="T38" t="str">
            <v>S</v>
          </cell>
          <cell r="U38" t="str">
            <v>S</v>
          </cell>
          <cell r="V38" t="str">
            <v>S</v>
          </cell>
          <cell r="W38" t="str">
            <v>S</v>
          </cell>
          <cell r="X38" t="str">
            <v>S</v>
          </cell>
          <cell r="Y38" t="str">
            <v>S</v>
          </cell>
          <cell r="Z38" t="str">
            <v>S</v>
          </cell>
          <cell r="AA38" t="str">
            <v>S</v>
          </cell>
          <cell r="AB38" t="str">
            <v>S</v>
          </cell>
          <cell r="AC38" t="str">
            <v>S</v>
          </cell>
          <cell r="AD38" t="str">
            <v>S</v>
          </cell>
          <cell r="AE38" t="str">
            <v>S</v>
          </cell>
          <cell r="AF38" t="str">
            <v>S</v>
          </cell>
          <cell r="AG38" t="str">
            <v>S</v>
          </cell>
          <cell r="AH38" t="str">
            <v>S</v>
          </cell>
          <cell r="AI38" t="str">
            <v>S</v>
          </cell>
          <cell r="AJ38" t="str">
            <v>S</v>
          </cell>
          <cell r="AK38" t="str">
            <v>S</v>
          </cell>
          <cell r="AL38" t="str">
            <v>S</v>
          </cell>
          <cell r="AM38" t="str">
            <v>S</v>
          </cell>
          <cell r="AN38" t="str">
            <v>S</v>
          </cell>
          <cell r="AO38" t="str">
            <v>S</v>
          </cell>
          <cell r="AP38" t="str">
            <v>S</v>
          </cell>
          <cell r="AQ38" t="str">
            <v>S</v>
          </cell>
          <cell r="AR38" t="str">
            <v>S</v>
          </cell>
          <cell r="AS38" t="str">
            <v>S</v>
          </cell>
          <cell r="AT38" t="str">
            <v>S</v>
          </cell>
          <cell r="AU38" t="str">
            <v>S</v>
          </cell>
          <cell r="AV38" t="str">
            <v>S</v>
          </cell>
          <cell r="AW38" t="str">
            <v>S</v>
          </cell>
        </row>
        <row r="39">
          <cell r="B39">
            <v>7290</v>
          </cell>
          <cell r="D39" t="str">
            <v xml:space="preserve">Extraction d'autres minerais de métaux non ferreux </v>
          </cell>
          <cell r="E39" t="str">
            <v>S</v>
          </cell>
          <cell r="F39" t="str">
            <v>S</v>
          </cell>
          <cell r="G39" t="str">
            <v>S</v>
          </cell>
          <cell r="H39" t="str">
            <v>S</v>
          </cell>
          <cell r="I39" t="str">
            <v>S</v>
          </cell>
          <cell r="J39" t="str">
            <v>S</v>
          </cell>
          <cell r="K39" t="str">
            <v>S</v>
          </cell>
          <cell r="L39" t="str">
            <v>S</v>
          </cell>
          <cell r="M39" t="str">
            <v>S</v>
          </cell>
          <cell r="N39" t="str">
            <v>S</v>
          </cell>
          <cell r="O39" t="str">
            <v>S</v>
          </cell>
          <cell r="P39" t="str">
            <v>S</v>
          </cell>
          <cell r="Q39" t="str">
            <v>S</v>
          </cell>
          <cell r="R39" t="str">
            <v>S</v>
          </cell>
          <cell r="S39" t="str">
            <v>S</v>
          </cell>
          <cell r="T39" t="str">
            <v>S</v>
          </cell>
          <cell r="U39" t="str">
            <v>S</v>
          </cell>
          <cell r="V39" t="str">
            <v>S</v>
          </cell>
          <cell r="W39" t="str">
            <v>S</v>
          </cell>
          <cell r="X39" t="str">
            <v>S</v>
          </cell>
          <cell r="Y39" t="str">
            <v>S</v>
          </cell>
          <cell r="Z39" t="str">
            <v>S</v>
          </cell>
          <cell r="AA39" t="str">
            <v>S</v>
          </cell>
          <cell r="AB39" t="str">
            <v>S</v>
          </cell>
          <cell r="AC39" t="str">
            <v>S</v>
          </cell>
          <cell r="AD39" t="str">
            <v>S</v>
          </cell>
          <cell r="AE39" t="str">
            <v>S</v>
          </cell>
          <cell r="AF39" t="str">
            <v>S</v>
          </cell>
          <cell r="AG39" t="str">
            <v>S</v>
          </cell>
          <cell r="AH39" t="str">
            <v>S</v>
          </cell>
          <cell r="AI39" t="str">
            <v>S</v>
          </cell>
          <cell r="AJ39" t="str">
            <v>S</v>
          </cell>
          <cell r="AK39" t="str">
            <v>S</v>
          </cell>
          <cell r="AL39" t="str">
            <v>S</v>
          </cell>
          <cell r="AM39" t="str">
            <v>S</v>
          </cell>
          <cell r="AN39" t="str">
            <v>S</v>
          </cell>
          <cell r="AO39" t="str">
            <v>S</v>
          </cell>
          <cell r="AP39" t="str">
            <v>S</v>
          </cell>
          <cell r="AQ39" t="str">
            <v>S</v>
          </cell>
          <cell r="AR39" t="str">
            <v>S</v>
          </cell>
          <cell r="AS39" t="str">
            <v>S</v>
          </cell>
          <cell r="AT39" t="str">
            <v>S</v>
          </cell>
          <cell r="AU39" t="str">
            <v>S</v>
          </cell>
          <cell r="AV39" t="str">
            <v>S</v>
          </cell>
          <cell r="AW39" t="str">
            <v>S</v>
          </cell>
        </row>
        <row r="40">
          <cell r="B40">
            <v>8</v>
          </cell>
          <cell r="D40" t="str">
            <v xml:space="preserve">Autres industries extractives </v>
          </cell>
          <cell r="E40">
            <v>1624</v>
          </cell>
          <cell r="F40">
            <v>374.6</v>
          </cell>
          <cell r="G40">
            <v>230.7</v>
          </cell>
          <cell r="H40">
            <v>-3.8</v>
          </cell>
          <cell r="I40">
            <v>147.69999999999999</v>
          </cell>
          <cell r="J40">
            <v>4811</v>
          </cell>
          <cell r="K40">
            <v>689.4</v>
          </cell>
          <cell r="L40">
            <v>30.6</v>
          </cell>
          <cell r="M40">
            <v>19.5</v>
          </cell>
          <cell r="N40">
            <v>5550.6</v>
          </cell>
          <cell r="O40">
            <v>5875</v>
          </cell>
          <cell r="P40">
            <v>19.7</v>
          </cell>
          <cell r="Q40">
            <v>0.9</v>
          </cell>
          <cell r="R40">
            <v>807.6</v>
          </cell>
          <cell r="S40">
            <v>-3.1</v>
          </cell>
          <cell r="T40">
            <v>3155.5</v>
          </cell>
          <cell r="U40">
            <v>662.3</v>
          </cell>
          <cell r="V40">
            <v>307.7</v>
          </cell>
          <cell r="W40">
            <v>87.6</v>
          </cell>
          <cell r="X40">
            <v>138.5</v>
          </cell>
          <cell r="Y40">
            <v>114.3</v>
          </cell>
          <cell r="Z40">
            <v>31.4</v>
          </cell>
          <cell r="AA40">
            <v>1643.8</v>
          </cell>
          <cell r="AB40">
            <v>141.1</v>
          </cell>
          <cell r="AC40">
            <v>690.9</v>
          </cell>
          <cell r="AD40">
            <v>297.7</v>
          </cell>
          <cell r="AE40">
            <v>2.2999999999999998</v>
          </cell>
          <cell r="AF40">
            <v>516.4</v>
          </cell>
          <cell r="AG40">
            <v>364.3</v>
          </cell>
          <cell r="AH40">
            <v>131.5</v>
          </cell>
          <cell r="AI40">
            <v>354.6</v>
          </cell>
          <cell r="AJ40">
            <v>375.3</v>
          </cell>
          <cell r="AK40">
            <v>1.4</v>
          </cell>
          <cell r="AL40">
            <v>6.1</v>
          </cell>
          <cell r="AM40">
            <v>62.9</v>
          </cell>
          <cell r="AN40">
            <v>41.6</v>
          </cell>
          <cell r="AO40">
            <v>65</v>
          </cell>
          <cell r="AP40">
            <v>382</v>
          </cell>
          <cell r="AQ40">
            <v>189</v>
          </cell>
          <cell r="AR40">
            <v>161.6</v>
          </cell>
          <cell r="AS40">
            <v>12.9</v>
          </cell>
          <cell r="AT40">
            <v>120</v>
          </cell>
          <cell r="AU40">
            <v>276.5</v>
          </cell>
          <cell r="AV40">
            <v>1738.4</v>
          </cell>
          <cell r="AW40">
            <v>1505</v>
          </cell>
        </row>
        <row r="41">
          <cell r="B41">
            <v>81</v>
          </cell>
          <cell r="D41" t="str">
            <v xml:space="preserve">Extraction de pierres, de sables et d'argiles </v>
          </cell>
          <cell r="E41">
            <v>1393</v>
          </cell>
          <cell r="F41">
            <v>332.3</v>
          </cell>
          <cell r="G41">
            <v>203.8</v>
          </cell>
          <cell r="H41">
            <v>-2.2000000000000002</v>
          </cell>
          <cell r="I41">
            <v>130.6</v>
          </cell>
          <cell r="J41">
            <v>4313.3</v>
          </cell>
          <cell r="K41">
            <v>650.4</v>
          </cell>
          <cell r="L41">
            <v>29.2</v>
          </cell>
          <cell r="M41">
            <v>18.899999999999999</v>
          </cell>
          <cell r="N41">
            <v>5011.7</v>
          </cell>
          <cell r="O41">
            <v>5296</v>
          </cell>
          <cell r="P41">
            <v>18.5</v>
          </cell>
          <cell r="Q41">
            <v>0.9</v>
          </cell>
          <cell r="R41">
            <v>689.1</v>
          </cell>
          <cell r="S41">
            <v>-1.4</v>
          </cell>
          <cell r="T41">
            <v>2790.2</v>
          </cell>
          <cell r="U41">
            <v>646.1</v>
          </cell>
          <cell r="V41">
            <v>296.3</v>
          </cell>
          <cell r="W41">
            <v>84.8</v>
          </cell>
          <cell r="X41">
            <v>134</v>
          </cell>
          <cell r="Y41">
            <v>111.2</v>
          </cell>
          <cell r="Z41">
            <v>29.7</v>
          </cell>
          <cell r="AA41">
            <v>1571.8</v>
          </cell>
          <cell r="AB41">
            <v>132.30000000000001</v>
          </cell>
          <cell r="AC41">
            <v>618.1</v>
          </cell>
          <cell r="AD41">
            <v>264.2</v>
          </cell>
          <cell r="AE41">
            <v>2</v>
          </cell>
          <cell r="AF41">
            <v>559.20000000000005</v>
          </cell>
          <cell r="AG41">
            <v>340.7</v>
          </cell>
          <cell r="AH41">
            <v>120.3</v>
          </cell>
          <cell r="AI41">
            <v>220.7</v>
          </cell>
          <cell r="AJ41">
            <v>318.89999999999998</v>
          </cell>
          <cell r="AK41">
            <v>1.4</v>
          </cell>
          <cell r="AL41">
            <v>6.1</v>
          </cell>
          <cell r="AM41">
            <v>58.8</v>
          </cell>
          <cell r="AN41">
            <v>39</v>
          </cell>
          <cell r="AO41">
            <v>61.9</v>
          </cell>
          <cell r="AP41">
            <v>326.7</v>
          </cell>
          <cell r="AQ41">
            <v>154.80000000000001</v>
          </cell>
          <cell r="AR41">
            <v>132.4</v>
          </cell>
          <cell r="AS41">
            <v>10.3</v>
          </cell>
          <cell r="AT41">
            <v>105.8</v>
          </cell>
          <cell r="AU41">
            <v>233.1</v>
          </cell>
          <cell r="AV41">
            <v>1664.5</v>
          </cell>
          <cell r="AW41">
            <v>1441.5</v>
          </cell>
        </row>
        <row r="42">
          <cell r="B42">
            <v>811</v>
          </cell>
          <cell r="D42" t="str">
            <v xml:space="preserve">Extraction de pierres ornementales et de construction, de calcaire industriel, de gypse, de craie et d'ardoise </v>
          </cell>
          <cell r="E42">
            <v>451</v>
          </cell>
          <cell r="F42">
            <v>70.400000000000006</v>
          </cell>
          <cell r="G42">
            <v>51.9</v>
          </cell>
          <cell r="H42">
            <v>-0.7</v>
          </cell>
          <cell r="I42">
            <v>19.2</v>
          </cell>
          <cell r="J42">
            <v>489</v>
          </cell>
          <cell r="K42">
            <v>15.6</v>
          </cell>
          <cell r="L42">
            <v>1.6</v>
          </cell>
          <cell r="M42">
            <v>0.8</v>
          </cell>
          <cell r="N42">
            <v>506.9</v>
          </cell>
          <cell r="O42">
            <v>575</v>
          </cell>
          <cell r="P42">
            <v>1.4</v>
          </cell>
          <cell r="Q42">
            <v>0.1</v>
          </cell>
          <cell r="R42">
            <v>94.7</v>
          </cell>
          <cell r="S42">
            <v>-1.3</v>
          </cell>
          <cell r="T42">
            <v>267.89999999999998</v>
          </cell>
          <cell r="U42">
            <v>39.5</v>
          </cell>
          <cell r="V42">
            <v>20.6</v>
          </cell>
          <cell r="W42">
            <v>7.1</v>
          </cell>
          <cell r="X42">
            <v>11.4</v>
          </cell>
          <cell r="Y42">
            <v>13.2</v>
          </cell>
          <cell r="Z42">
            <v>6.2</v>
          </cell>
          <cell r="AA42">
            <v>153</v>
          </cell>
          <cell r="AB42">
            <v>12.6</v>
          </cell>
          <cell r="AC42">
            <v>83.6</v>
          </cell>
          <cell r="AD42">
            <v>35.1</v>
          </cell>
          <cell r="AE42">
            <v>0.6</v>
          </cell>
          <cell r="AF42">
            <v>22.4</v>
          </cell>
          <cell r="AG42">
            <v>32.200000000000003</v>
          </cell>
          <cell r="AH42">
            <v>9.5</v>
          </cell>
          <cell r="AI42">
            <v>22.8</v>
          </cell>
          <cell r="AJ42">
            <v>3.5</v>
          </cell>
          <cell r="AK42">
            <v>0</v>
          </cell>
          <cell r="AL42">
            <v>0</v>
          </cell>
          <cell r="AM42">
            <v>6.4</v>
          </cell>
          <cell r="AN42">
            <v>6.1</v>
          </cell>
          <cell r="AO42">
            <v>3.8</v>
          </cell>
          <cell r="AP42">
            <v>0.9</v>
          </cell>
          <cell r="AQ42">
            <v>17.2</v>
          </cell>
          <cell r="AR42">
            <v>15.4</v>
          </cell>
          <cell r="AS42">
            <v>0.8</v>
          </cell>
          <cell r="AT42">
            <v>7.2</v>
          </cell>
          <cell r="AU42">
            <v>-5.4</v>
          </cell>
          <cell r="AV42">
            <v>164.8</v>
          </cell>
          <cell r="AW42">
            <v>141</v>
          </cell>
        </row>
        <row r="43">
          <cell r="B43">
            <v>8110</v>
          </cell>
          <cell r="D43" t="str">
            <v xml:space="preserve">Extraction de pierres ornementales et de construction, de calcaire industriel, de gypse, de craie et d'ardoise </v>
          </cell>
          <cell r="E43">
            <v>451</v>
          </cell>
          <cell r="F43">
            <v>70.400000000000006</v>
          </cell>
          <cell r="G43">
            <v>51.9</v>
          </cell>
          <cell r="H43">
            <v>-0.7</v>
          </cell>
          <cell r="I43">
            <v>19.2</v>
          </cell>
          <cell r="J43">
            <v>489</v>
          </cell>
          <cell r="K43">
            <v>15.6</v>
          </cell>
          <cell r="L43">
            <v>1.6</v>
          </cell>
          <cell r="M43">
            <v>0.8</v>
          </cell>
          <cell r="N43">
            <v>506.9</v>
          </cell>
          <cell r="O43">
            <v>575</v>
          </cell>
          <cell r="P43">
            <v>1.4</v>
          </cell>
          <cell r="Q43">
            <v>0.1</v>
          </cell>
          <cell r="R43">
            <v>94.7</v>
          </cell>
          <cell r="S43">
            <v>-1.3</v>
          </cell>
          <cell r="T43">
            <v>267.89999999999998</v>
          </cell>
          <cell r="U43">
            <v>39.5</v>
          </cell>
          <cell r="V43">
            <v>20.6</v>
          </cell>
          <cell r="W43">
            <v>7.1</v>
          </cell>
          <cell r="X43">
            <v>11.4</v>
          </cell>
          <cell r="Y43">
            <v>13.2</v>
          </cell>
          <cell r="Z43">
            <v>6.2</v>
          </cell>
          <cell r="AA43">
            <v>153</v>
          </cell>
          <cell r="AB43">
            <v>12.6</v>
          </cell>
          <cell r="AC43">
            <v>83.6</v>
          </cell>
          <cell r="AD43">
            <v>35.1</v>
          </cell>
          <cell r="AE43">
            <v>0.6</v>
          </cell>
          <cell r="AF43">
            <v>22.4</v>
          </cell>
          <cell r="AG43">
            <v>32.200000000000003</v>
          </cell>
          <cell r="AH43">
            <v>9.5</v>
          </cell>
          <cell r="AI43">
            <v>22.8</v>
          </cell>
          <cell r="AJ43">
            <v>3.5</v>
          </cell>
          <cell r="AK43">
            <v>0</v>
          </cell>
          <cell r="AL43">
            <v>0</v>
          </cell>
          <cell r="AM43">
            <v>6.4</v>
          </cell>
          <cell r="AN43">
            <v>6.1</v>
          </cell>
          <cell r="AO43">
            <v>3.8</v>
          </cell>
          <cell r="AP43">
            <v>0.9</v>
          </cell>
          <cell r="AQ43">
            <v>17.2</v>
          </cell>
          <cell r="AR43">
            <v>15.4</v>
          </cell>
          <cell r="AS43">
            <v>0.8</v>
          </cell>
          <cell r="AT43">
            <v>7.2</v>
          </cell>
          <cell r="AU43">
            <v>-5.4</v>
          </cell>
          <cell r="AV43">
            <v>164.8</v>
          </cell>
          <cell r="AW43">
            <v>141</v>
          </cell>
        </row>
        <row r="44">
          <cell r="B44">
            <v>812</v>
          </cell>
          <cell r="D44" t="str">
            <v xml:space="preserve">Exploitation de gravières et sablières, extraction d'argiles et de kaolin </v>
          </cell>
          <cell r="E44">
            <v>942</v>
          </cell>
          <cell r="F44">
            <v>261.89999999999998</v>
          </cell>
          <cell r="G44">
            <v>152</v>
          </cell>
          <cell r="H44">
            <v>-1.5</v>
          </cell>
          <cell r="I44">
            <v>111.4</v>
          </cell>
          <cell r="J44">
            <v>3824.3</v>
          </cell>
          <cell r="K44">
            <v>634.79999999999995</v>
          </cell>
          <cell r="L44">
            <v>27.6</v>
          </cell>
          <cell r="M44">
            <v>18.100000000000001</v>
          </cell>
          <cell r="N44">
            <v>4504.8</v>
          </cell>
          <cell r="O44">
            <v>4721.1000000000004</v>
          </cell>
          <cell r="P44">
            <v>17</v>
          </cell>
          <cell r="Q44">
            <v>0.8</v>
          </cell>
          <cell r="R44">
            <v>594.4</v>
          </cell>
          <cell r="S44">
            <v>-0.1</v>
          </cell>
          <cell r="T44">
            <v>2522.1999999999998</v>
          </cell>
          <cell r="U44">
            <v>606.6</v>
          </cell>
          <cell r="V44">
            <v>275.7</v>
          </cell>
          <cell r="W44">
            <v>77.599999999999994</v>
          </cell>
          <cell r="X44">
            <v>122.5</v>
          </cell>
          <cell r="Y44">
            <v>97.9</v>
          </cell>
          <cell r="Z44">
            <v>23.6</v>
          </cell>
          <cell r="AA44">
            <v>1418.7</v>
          </cell>
          <cell r="AB44">
            <v>119.7</v>
          </cell>
          <cell r="AC44">
            <v>534.6</v>
          </cell>
          <cell r="AD44">
            <v>229.1</v>
          </cell>
          <cell r="AE44">
            <v>1.5</v>
          </cell>
          <cell r="AF44">
            <v>536.9</v>
          </cell>
          <cell r="AG44">
            <v>308.5</v>
          </cell>
          <cell r="AH44">
            <v>110.7</v>
          </cell>
          <cell r="AI44">
            <v>197.8</v>
          </cell>
          <cell r="AJ44">
            <v>315.5</v>
          </cell>
          <cell r="AK44">
            <v>1.4</v>
          </cell>
          <cell r="AL44">
            <v>6.1</v>
          </cell>
          <cell r="AM44">
            <v>52.5</v>
          </cell>
          <cell r="AN44">
            <v>32.9</v>
          </cell>
          <cell r="AO44">
            <v>58.1</v>
          </cell>
          <cell r="AP44">
            <v>325.8</v>
          </cell>
          <cell r="AQ44">
            <v>137.6</v>
          </cell>
          <cell r="AR44">
            <v>117</v>
          </cell>
          <cell r="AS44">
            <v>9.4</v>
          </cell>
          <cell r="AT44">
            <v>98.6</v>
          </cell>
          <cell r="AU44">
            <v>238.5</v>
          </cell>
          <cell r="AV44">
            <v>1499.7</v>
          </cell>
          <cell r="AW44">
            <v>1300.5</v>
          </cell>
        </row>
        <row r="45">
          <cell r="B45">
            <v>8120</v>
          </cell>
          <cell r="D45" t="str">
            <v xml:space="preserve">Exploitation de gravières et sablières, extraction d'argiles et de kaolin </v>
          </cell>
          <cell r="E45">
            <v>942</v>
          </cell>
          <cell r="F45">
            <v>261.89999999999998</v>
          </cell>
          <cell r="G45">
            <v>152</v>
          </cell>
          <cell r="H45">
            <v>-1.5</v>
          </cell>
          <cell r="I45">
            <v>111.4</v>
          </cell>
          <cell r="J45">
            <v>3824.3</v>
          </cell>
          <cell r="K45">
            <v>634.79999999999995</v>
          </cell>
          <cell r="L45">
            <v>27.6</v>
          </cell>
          <cell r="M45">
            <v>18.100000000000001</v>
          </cell>
          <cell r="N45">
            <v>4504.8</v>
          </cell>
          <cell r="O45">
            <v>4721.1000000000004</v>
          </cell>
          <cell r="P45">
            <v>17</v>
          </cell>
          <cell r="Q45">
            <v>0.8</v>
          </cell>
          <cell r="R45">
            <v>594.4</v>
          </cell>
          <cell r="S45">
            <v>-0.1</v>
          </cell>
          <cell r="T45">
            <v>2522.1999999999998</v>
          </cell>
          <cell r="U45">
            <v>606.6</v>
          </cell>
          <cell r="V45">
            <v>275.7</v>
          </cell>
          <cell r="W45">
            <v>77.599999999999994</v>
          </cell>
          <cell r="X45">
            <v>122.5</v>
          </cell>
          <cell r="Y45">
            <v>97.9</v>
          </cell>
          <cell r="Z45">
            <v>23.6</v>
          </cell>
          <cell r="AA45">
            <v>1418.7</v>
          </cell>
          <cell r="AB45">
            <v>119.7</v>
          </cell>
          <cell r="AC45">
            <v>534.6</v>
          </cell>
          <cell r="AD45">
            <v>229.1</v>
          </cell>
          <cell r="AE45">
            <v>1.5</v>
          </cell>
          <cell r="AF45">
            <v>536.9</v>
          </cell>
          <cell r="AG45">
            <v>308.5</v>
          </cell>
          <cell r="AH45">
            <v>110.7</v>
          </cell>
          <cell r="AI45">
            <v>197.8</v>
          </cell>
          <cell r="AJ45">
            <v>315.5</v>
          </cell>
          <cell r="AK45">
            <v>1.4</v>
          </cell>
          <cell r="AL45">
            <v>6.1</v>
          </cell>
          <cell r="AM45">
            <v>52.5</v>
          </cell>
          <cell r="AN45">
            <v>32.9</v>
          </cell>
          <cell r="AO45">
            <v>58.1</v>
          </cell>
          <cell r="AP45">
            <v>325.8</v>
          </cell>
          <cell r="AQ45">
            <v>137.6</v>
          </cell>
          <cell r="AR45">
            <v>117</v>
          </cell>
          <cell r="AS45">
            <v>9.4</v>
          </cell>
          <cell r="AT45">
            <v>98.6</v>
          </cell>
          <cell r="AU45">
            <v>238.5</v>
          </cell>
          <cell r="AV45">
            <v>1499.7</v>
          </cell>
          <cell r="AW45">
            <v>1300.5</v>
          </cell>
        </row>
        <row r="46">
          <cell r="B46">
            <v>89</v>
          </cell>
          <cell r="D46" t="str">
            <v xml:space="preserve">Activités extractives n.c.a. </v>
          </cell>
          <cell r="E46">
            <v>231</v>
          </cell>
          <cell r="F46">
            <v>42.3</v>
          </cell>
          <cell r="G46">
            <v>26.9</v>
          </cell>
          <cell r="H46">
            <v>-1.7</v>
          </cell>
          <cell r="I46">
            <v>17.100000000000001</v>
          </cell>
          <cell r="J46">
            <v>497.7</v>
          </cell>
          <cell r="K46">
            <v>39</v>
          </cell>
          <cell r="L46">
            <v>1.5</v>
          </cell>
          <cell r="M46">
            <v>0.7</v>
          </cell>
          <cell r="N46">
            <v>538.79999999999995</v>
          </cell>
          <cell r="O46">
            <v>579</v>
          </cell>
          <cell r="P46">
            <v>1.3</v>
          </cell>
          <cell r="Q46">
            <v>0</v>
          </cell>
          <cell r="R46">
            <v>118.5</v>
          </cell>
          <cell r="S46">
            <v>-1.7</v>
          </cell>
          <cell r="T46">
            <v>365.3</v>
          </cell>
          <cell r="U46">
            <v>16.3</v>
          </cell>
          <cell r="V46">
            <v>11.4</v>
          </cell>
          <cell r="W46">
            <v>2.8</v>
          </cell>
          <cell r="X46">
            <v>4.5999999999999996</v>
          </cell>
          <cell r="Y46">
            <v>3.2</v>
          </cell>
          <cell r="Z46">
            <v>1.6</v>
          </cell>
          <cell r="AA46">
            <v>72</v>
          </cell>
          <cell r="AB46">
            <v>8.8000000000000007</v>
          </cell>
          <cell r="AC46">
            <v>72.8</v>
          </cell>
          <cell r="AD46">
            <v>33.6</v>
          </cell>
          <cell r="AE46">
            <v>0.3</v>
          </cell>
          <cell r="AF46">
            <v>-42.8</v>
          </cell>
          <cell r="AG46">
            <v>23.6</v>
          </cell>
          <cell r="AH46">
            <v>11.2</v>
          </cell>
          <cell r="AI46">
            <v>134</v>
          </cell>
          <cell r="AJ46">
            <v>56.3</v>
          </cell>
          <cell r="AK46">
            <v>0</v>
          </cell>
          <cell r="AL46">
            <v>0</v>
          </cell>
          <cell r="AM46">
            <v>4.0999999999999996</v>
          </cell>
          <cell r="AN46">
            <v>2.6</v>
          </cell>
          <cell r="AO46">
            <v>3.1</v>
          </cell>
          <cell r="AP46">
            <v>55.4</v>
          </cell>
          <cell r="AQ46">
            <v>34.200000000000003</v>
          </cell>
          <cell r="AR46">
            <v>29.3</v>
          </cell>
          <cell r="AS46">
            <v>2.7</v>
          </cell>
          <cell r="AT46">
            <v>14.2</v>
          </cell>
          <cell r="AU46">
            <v>43.4</v>
          </cell>
          <cell r="AV46">
            <v>73.900000000000006</v>
          </cell>
          <cell r="AW46">
            <v>63.5</v>
          </cell>
        </row>
        <row r="47">
          <cell r="B47">
            <v>891</v>
          </cell>
          <cell r="D47" t="str">
            <v xml:space="preserve">Extraction des minéraux chimiques et d'engrais minéraux </v>
          </cell>
          <cell r="E47">
            <v>38</v>
          </cell>
          <cell r="F47">
            <v>7.2</v>
          </cell>
          <cell r="G47">
            <v>3.1</v>
          </cell>
          <cell r="H47">
            <v>0</v>
          </cell>
          <cell r="I47">
            <v>4.0999999999999996</v>
          </cell>
          <cell r="J47">
            <v>66.8</v>
          </cell>
          <cell r="K47">
            <v>5.7</v>
          </cell>
          <cell r="L47">
            <v>-0.5</v>
          </cell>
          <cell r="M47">
            <v>0</v>
          </cell>
          <cell r="N47">
            <v>72</v>
          </cell>
          <cell r="O47">
            <v>79.7</v>
          </cell>
          <cell r="P47">
            <v>0.1</v>
          </cell>
          <cell r="Q47">
            <v>0</v>
          </cell>
          <cell r="R47">
            <v>24.1</v>
          </cell>
          <cell r="S47">
            <v>0.3</v>
          </cell>
          <cell r="T47">
            <v>45.4</v>
          </cell>
          <cell r="U47">
            <v>4.7</v>
          </cell>
          <cell r="V47">
            <v>2</v>
          </cell>
          <cell r="W47">
            <v>1.9</v>
          </cell>
          <cell r="X47">
            <v>0.5</v>
          </cell>
          <cell r="Y47">
            <v>0.5</v>
          </cell>
          <cell r="Z47">
            <v>0.3</v>
          </cell>
          <cell r="AA47">
            <v>5.8</v>
          </cell>
          <cell r="AB47">
            <v>1.3</v>
          </cell>
          <cell r="AC47">
            <v>8.4</v>
          </cell>
          <cell r="AD47">
            <v>2.9</v>
          </cell>
          <cell r="AE47">
            <v>0.1</v>
          </cell>
          <cell r="AF47">
            <v>-6.7</v>
          </cell>
          <cell r="AG47">
            <v>3.2</v>
          </cell>
          <cell r="AH47">
            <v>1.9</v>
          </cell>
          <cell r="AI47">
            <v>9.6999999999999993</v>
          </cell>
          <cell r="AJ47">
            <v>-2.1</v>
          </cell>
          <cell r="AK47">
            <v>0</v>
          </cell>
          <cell r="AL47">
            <v>0</v>
          </cell>
          <cell r="AM47">
            <v>1.6</v>
          </cell>
          <cell r="AN47">
            <v>0.8</v>
          </cell>
          <cell r="AO47">
            <v>0.2</v>
          </cell>
          <cell r="AP47">
            <v>-3.5</v>
          </cell>
          <cell r="AQ47">
            <v>10.6</v>
          </cell>
          <cell r="AR47">
            <v>8.8000000000000007</v>
          </cell>
          <cell r="AS47">
            <v>0</v>
          </cell>
          <cell r="AT47">
            <v>0.6</v>
          </cell>
          <cell r="AU47">
            <v>-2.4</v>
          </cell>
          <cell r="AV47">
            <v>6.3</v>
          </cell>
          <cell r="AW47">
            <v>4.5999999999999996</v>
          </cell>
        </row>
        <row r="48">
          <cell r="B48">
            <v>8910</v>
          </cell>
          <cell r="D48" t="str">
            <v xml:space="preserve">Extraction des minéraux chimiques et d'engrais minéraux </v>
          </cell>
          <cell r="E48">
            <v>38</v>
          </cell>
          <cell r="F48">
            <v>7.2</v>
          </cell>
          <cell r="G48">
            <v>3.1</v>
          </cell>
          <cell r="H48">
            <v>0</v>
          </cell>
          <cell r="I48">
            <v>4.0999999999999996</v>
          </cell>
          <cell r="J48">
            <v>66.8</v>
          </cell>
          <cell r="K48">
            <v>5.7</v>
          </cell>
          <cell r="L48">
            <v>-0.5</v>
          </cell>
          <cell r="M48">
            <v>0</v>
          </cell>
          <cell r="N48">
            <v>72</v>
          </cell>
          <cell r="O48">
            <v>79.7</v>
          </cell>
          <cell r="P48">
            <v>0.1</v>
          </cell>
          <cell r="Q48">
            <v>0</v>
          </cell>
          <cell r="R48">
            <v>24.1</v>
          </cell>
          <cell r="S48">
            <v>0.3</v>
          </cell>
          <cell r="T48">
            <v>45.4</v>
          </cell>
          <cell r="U48">
            <v>4.7</v>
          </cell>
          <cell r="V48">
            <v>2</v>
          </cell>
          <cell r="W48">
            <v>1.9</v>
          </cell>
          <cell r="X48">
            <v>0.5</v>
          </cell>
          <cell r="Y48">
            <v>0.5</v>
          </cell>
          <cell r="Z48">
            <v>0.3</v>
          </cell>
          <cell r="AA48">
            <v>5.8</v>
          </cell>
          <cell r="AB48">
            <v>1.3</v>
          </cell>
          <cell r="AC48">
            <v>8.4</v>
          </cell>
          <cell r="AD48">
            <v>2.9</v>
          </cell>
          <cell r="AE48">
            <v>0.1</v>
          </cell>
          <cell r="AF48">
            <v>-6.7</v>
          </cell>
          <cell r="AG48">
            <v>3.2</v>
          </cell>
          <cell r="AH48">
            <v>1.9</v>
          </cell>
          <cell r="AI48">
            <v>9.6999999999999993</v>
          </cell>
          <cell r="AJ48">
            <v>-2.1</v>
          </cell>
          <cell r="AK48">
            <v>0</v>
          </cell>
          <cell r="AL48">
            <v>0</v>
          </cell>
          <cell r="AM48">
            <v>1.6</v>
          </cell>
          <cell r="AN48">
            <v>0.8</v>
          </cell>
          <cell r="AO48">
            <v>0.2</v>
          </cell>
          <cell r="AP48">
            <v>-3.5</v>
          </cell>
          <cell r="AQ48">
            <v>10.6</v>
          </cell>
          <cell r="AR48">
            <v>8.8000000000000007</v>
          </cell>
          <cell r="AS48">
            <v>0</v>
          </cell>
          <cell r="AT48">
            <v>0.6</v>
          </cell>
          <cell r="AU48">
            <v>-2.4</v>
          </cell>
          <cell r="AV48">
            <v>6.3</v>
          </cell>
          <cell r="AW48">
            <v>4.5999999999999996</v>
          </cell>
        </row>
        <row r="49">
          <cell r="B49">
            <v>892</v>
          </cell>
          <cell r="D49" t="str">
            <v xml:space="preserve">Extraction de tourbe </v>
          </cell>
          <cell r="E49">
            <v>19</v>
          </cell>
          <cell r="F49">
            <v>3.2</v>
          </cell>
          <cell r="G49">
            <v>1.6</v>
          </cell>
          <cell r="H49">
            <v>0</v>
          </cell>
          <cell r="I49">
            <v>1.5</v>
          </cell>
          <cell r="J49">
            <v>64</v>
          </cell>
          <cell r="K49">
            <v>0.5</v>
          </cell>
          <cell r="L49">
            <v>0</v>
          </cell>
          <cell r="M49">
            <v>0</v>
          </cell>
          <cell r="N49">
            <v>64.5</v>
          </cell>
          <cell r="O49">
            <v>67.7</v>
          </cell>
          <cell r="P49">
            <v>0.5</v>
          </cell>
          <cell r="Q49">
            <v>0</v>
          </cell>
          <cell r="R49">
            <v>34.200000000000003</v>
          </cell>
          <cell r="S49">
            <v>-1</v>
          </cell>
          <cell r="T49">
            <v>24.8</v>
          </cell>
          <cell r="U49">
            <v>0.4</v>
          </cell>
          <cell r="V49">
            <v>1.3</v>
          </cell>
          <cell r="W49">
            <v>0.8</v>
          </cell>
          <cell r="X49">
            <v>0.6</v>
          </cell>
          <cell r="Y49">
            <v>1.5</v>
          </cell>
          <cell r="Z49">
            <v>1</v>
          </cell>
          <cell r="AA49">
            <v>7.1</v>
          </cell>
          <cell r="AB49">
            <v>0.9</v>
          </cell>
          <cell r="AC49">
            <v>6.4</v>
          </cell>
          <cell r="AD49">
            <v>2.5</v>
          </cell>
          <cell r="AE49">
            <v>0</v>
          </cell>
          <cell r="AF49">
            <v>-2.6</v>
          </cell>
          <cell r="AG49">
            <v>1.6</v>
          </cell>
          <cell r="AH49">
            <v>0.5</v>
          </cell>
          <cell r="AI49">
            <v>1.7</v>
          </cell>
          <cell r="AJ49">
            <v>-3</v>
          </cell>
          <cell r="AK49">
            <v>0</v>
          </cell>
          <cell r="AL49">
            <v>0</v>
          </cell>
          <cell r="AM49">
            <v>0.2</v>
          </cell>
          <cell r="AN49">
            <v>0.2</v>
          </cell>
          <cell r="AO49">
            <v>0.4</v>
          </cell>
          <cell r="AP49">
            <v>-2.8</v>
          </cell>
          <cell r="AQ49">
            <v>0.6</v>
          </cell>
          <cell r="AR49">
            <v>0.5</v>
          </cell>
          <cell r="AS49">
            <v>0.1</v>
          </cell>
          <cell r="AT49">
            <v>0.8</v>
          </cell>
          <cell r="AU49">
            <v>-3.7</v>
          </cell>
          <cell r="AV49">
            <v>8.1</v>
          </cell>
          <cell r="AW49">
            <v>6.3</v>
          </cell>
        </row>
        <row r="50">
          <cell r="B50">
            <v>8920</v>
          </cell>
          <cell r="D50" t="str">
            <v xml:space="preserve">Extraction de tourbe </v>
          </cell>
          <cell r="E50">
            <v>19</v>
          </cell>
          <cell r="F50">
            <v>3.2</v>
          </cell>
          <cell r="G50">
            <v>1.6</v>
          </cell>
          <cell r="H50">
            <v>0</v>
          </cell>
          <cell r="I50">
            <v>1.5</v>
          </cell>
          <cell r="J50">
            <v>64</v>
          </cell>
          <cell r="K50">
            <v>0.5</v>
          </cell>
          <cell r="L50">
            <v>0</v>
          </cell>
          <cell r="M50">
            <v>0</v>
          </cell>
          <cell r="N50">
            <v>64.5</v>
          </cell>
          <cell r="O50">
            <v>67.7</v>
          </cell>
          <cell r="P50">
            <v>0.5</v>
          </cell>
          <cell r="Q50">
            <v>0</v>
          </cell>
          <cell r="R50">
            <v>34.200000000000003</v>
          </cell>
          <cell r="S50">
            <v>-1</v>
          </cell>
          <cell r="T50">
            <v>24.8</v>
          </cell>
          <cell r="U50">
            <v>0.4</v>
          </cell>
          <cell r="V50">
            <v>1.3</v>
          </cell>
          <cell r="W50">
            <v>0.8</v>
          </cell>
          <cell r="X50">
            <v>0.6</v>
          </cell>
          <cell r="Y50">
            <v>1.5</v>
          </cell>
          <cell r="Z50">
            <v>1</v>
          </cell>
          <cell r="AA50">
            <v>7.1</v>
          </cell>
          <cell r="AB50">
            <v>0.9</v>
          </cell>
          <cell r="AC50">
            <v>6.4</v>
          </cell>
          <cell r="AD50">
            <v>2.5</v>
          </cell>
          <cell r="AE50">
            <v>0</v>
          </cell>
          <cell r="AF50">
            <v>-2.6</v>
          </cell>
          <cell r="AG50">
            <v>1.6</v>
          </cell>
          <cell r="AH50">
            <v>0.5</v>
          </cell>
          <cell r="AI50">
            <v>1.7</v>
          </cell>
          <cell r="AJ50">
            <v>-3</v>
          </cell>
          <cell r="AK50">
            <v>0</v>
          </cell>
          <cell r="AL50">
            <v>0</v>
          </cell>
          <cell r="AM50">
            <v>0.2</v>
          </cell>
          <cell r="AN50">
            <v>0.2</v>
          </cell>
          <cell r="AO50">
            <v>0.4</v>
          </cell>
          <cell r="AP50">
            <v>-2.8</v>
          </cell>
          <cell r="AQ50">
            <v>0.6</v>
          </cell>
          <cell r="AR50">
            <v>0.5</v>
          </cell>
          <cell r="AS50">
            <v>0.1</v>
          </cell>
          <cell r="AT50">
            <v>0.8</v>
          </cell>
          <cell r="AU50">
            <v>-3.7</v>
          </cell>
          <cell r="AV50">
            <v>8.1</v>
          </cell>
          <cell r="AW50">
            <v>6.3</v>
          </cell>
        </row>
        <row r="51">
          <cell r="B51">
            <v>893</v>
          </cell>
          <cell r="D51" t="str">
            <v xml:space="preserve">Production de sel </v>
          </cell>
          <cell r="E51">
            <v>129</v>
          </cell>
          <cell r="F51">
            <v>21.4</v>
          </cell>
          <cell r="G51">
            <v>15</v>
          </cell>
          <cell r="H51">
            <v>-1.2</v>
          </cell>
          <cell r="I51">
            <v>7.7</v>
          </cell>
          <cell r="J51">
            <v>202.6</v>
          </cell>
          <cell r="K51">
            <v>10.6</v>
          </cell>
          <cell r="L51">
            <v>2.4</v>
          </cell>
          <cell r="M51">
            <v>0.3</v>
          </cell>
          <cell r="N51">
            <v>215.9</v>
          </cell>
          <cell r="O51">
            <v>234.7</v>
          </cell>
          <cell r="P51">
            <v>0.7</v>
          </cell>
          <cell r="Q51">
            <v>0</v>
          </cell>
          <cell r="R51">
            <v>26.6</v>
          </cell>
          <cell r="S51">
            <v>-0.5</v>
          </cell>
          <cell r="T51">
            <v>180.7</v>
          </cell>
          <cell r="U51">
            <v>4.3</v>
          </cell>
          <cell r="V51">
            <v>6.6</v>
          </cell>
          <cell r="W51">
            <v>0.1</v>
          </cell>
          <cell r="X51">
            <v>1.7</v>
          </cell>
          <cell r="Y51">
            <v>0.6</v>
          </cell>
          <cell r="Z51">
            <v>0.1</v>
          </cell>
          <cell r="AA51">
            <v>16.899999999999999</v>
          </cell>
          <cell r="AB51">
            <v>3.6</v>
          </cell>
          <cell r="AC51">
            <v>33.799999999999997</v>
          </cell>
          <cell r="AD51">
            <v>17.2</v>
          </cell>
          <cell r="AE51">
            <v>0.2</v>
          </cell>
          <cell r="AF51">
            <v>-37.5</v>
          </cell>
          <cell r="AG51">
            <v>11.1</v>
          </cell>
          <cell r="AH51">
            <v>4.4000000000000004</v>
          </cell>
          <cell r="AI51">
            <v>100.6</v>
          </cell>
          <cell r="AJ51">
            <v>47.6</v>
          </cell>
          <cell r="AK51">
            <v>0</v>
          </cell>
          <cell r="AL51">
            <v>0</v>
          </cell>
          <cell r="AM51">
            <v>1.3</v>
          </cell>
          <cell r="AN51">
            <v>1.2</v>
          </cell>
          <cell r="AO51">
            <v>0.5</v>
          </cell>
          <cell r="AP51">
            <v>46.8</v>
          </cell>
          <cell r="AQ51">
            <v>18.7</v>
          </cell>
          <cell r="AR51">
            <v>16.5</v>
          </cell>
          <cell r="AS51">
            <v>1.1000000000000001</v>
          </cell>
          <cell r="AT51">
            <v>4.9000000000000004</v>
          </cell>
          <cell r="AU51">
            <v>43</v>
          </cell>
          <cell r="AV51">
            <v>16.899999999999999</v>
          </cell>
          <cell r="AW51">
            <v>13.5</v>
          </cell>
        </row>
        <row r="52">
          <cell r="B52">
            <v>8930</v>
          </cell>
          <cell r="D52" t="str">
            <v xml:space="preserve">Production de sel </v>
          </cell>
          <cell r="E52">
            <v>129</v>
          </cell>
          <cell r="F52">
            <v>21.4</v>
          </cell>
          <cell r="G52">
            <v>15</v>
          </cell>
          <cell r="H52">
            <v>-1.2</v>
          </cell>
          <cell r="I52">
            <v>7.7</v>
          </cell>
          <cell r="J52">
            <v>202.6</v>
          </cell>
          <cell r="K52">
            <v>10.6</v>
          </cell>
          <cell r="L52">
            <v>2.4</v>
          </cell>
          <cell r="M52">
            <v>0.3</v>
          </cell>
          <cell r="N52">
            <v>215.9</v>
          </cell>
          <cell r="O52">
            <v>234.7</v>
          </cell>
          <cell r="P52">
            <v>0.7</v>
          </cell>
          <cell r="Q52">
            <v>0</v>
          </cell>
          <cell r="R52">
            <v>26.6</v>
          </cell>
          <cell r="S52">
            <v>-0.5</v>
          </cell>
          <cell r="T52">
            <v>180.7</v>
          </cell>
          <cell r="U52">
            <v>4.3</v>
          </cell>
          <cell r="V52">
            <v>6.6</v>
          </cell>
          <cell r="W52">
            <v>0.1</v>
          </cell>
          <cell r="X52">
            <v>1.7</v>
          </cell>
          <cell r="Y52">
            <v>0.6</v>
          </cell>
          <cell r="Z52">
            <v>0.1</v>
          </cell>
          <cell r="AA52">
            <v>16.899999999999999</v>
          </cell>
          <cell r="AB52">
            <v>3.6</v>
          </cell>
          <cell r="AC52">
            <v>33.799999999999997</v>
          </cell>
          <cell r="AD52">
            <v>17.2</v>
          </cell>
          <cell r="AE52">
            <v>0.2</v>
          </cell>
          <cell r="AF52">
            <v>-37.5</v>
          </cell>
          <cell r="AG52">
            <v>11.1</v>
          </cell>
          <cell r="AH52">
            <v>4.4000000000000004</v>
          </cell>
          <cell r="AI52">
            <v>100.6</v>
          </cell>
          <cell r="AJ52">
            <v>47.6</v>
          </cell>
          <cell r="AK52">
            <v>0</v>
          </cell>
          <cell r="AL52">
            <v>0</v>
          </cell>
          <cell r="AM52">
            <v>1.3</v>
          </cell>
          <cell r="AN52">
            <v>1.2</v>
          </cell>
          <cell r="AO52">
            <v>0.5</v>
          </cell>
          <cell r="AP52">
            <v>46.8</v>
          </cell>
          <cell r="AQ52">
            <v>18.7</v>
          </cell>
          <cell r="AR52">
            <v>16.5</v>
          </cell>
          <cell r="AS52">
            <v>1.1000000000000001</v>
          </cell>
          <cell r="AT52">
            <v>4.9000000000000004</v>
          </cell>
          <cell r="AU52">
            <v>43</v>
          </cell>
          <cell r="AV52">
            <v>16.899999999999999</v>
          </cell>
          <cell r="AW52">
            <v>13.5</v>
          </cell>
        </row>
        <row r="53">
          <cell r="B53">
            <v>899</v>
          </cell>
          <cell r="D53" t="str">
            <v xml:space="preserve">Autres activités extractives n.c.a. </v>
          </cell>
          <cell r="E53">
            <v>45</v>
          </cell>
          <cell r="F53">
            <v>10.5</v>
          </cell>
          <cell r="G53">
            <v>7.2</v>
          </cell>
          <cell r="H53">
            <v>-0.4</v>
          </cell>
          <cell r="I53">
            <v>3.8</v>
          </cell>
          <cell r="J53">
            <v>164.2</v>
          </cell>
          <cell r="K53">
            <v>22.2</v>
          </cell>
          <cell r="L53">
            <v>-0.5</v>
          </cell>
          <cell r="M53">
            <v>0.4</v>
          </cell>
          <cell r="N53">
            <v>186.4</v>
          </cell>
          <cell r="O53">
            <v>197</v>
          </cell>
          <cell r="P53">
            <v>0.1</v>
          </cell>
          <cell r="Q53">
            <v>0</v>
          </cell>
          <cell r="R53">
            <v>33.6</v>
          </cell>
          <cell r="S53">
            <v>-0.5</v>
          </cell>
          <cell r="T53">
            <v>114.4</v>
          </cell>
          <cell r="U53">
            <v>6.9</v>
          </cell>
          <cell r="V53">
            <v>1.5</v>
          </cell>
          <cell r="W53">
            <v>0</v>
          </cell>
          <cell r="X53">
            <v>1.8</v>
          </cell>
          <cell r="Y53">
            <v>0.5</v>
          </cell>
          <cell r="Z53">
            <v>0.3</v>
          </cell>
          <cell r="AA53">
            <v>42.2</v>
          </cell>
          <cell r="AB53">
            <v>3</v>
          </cell>
          <cell r="AC53">
            <v>24.1</v>
          </cell>
          <cell r="AD53">
            <v>11.1</v>
          </cell>
          <cell r="AE53">
            <v>0</v>
          </cell>
          <cell r="AF53">
            <v>4.0999999999999996</v>
          </cell>
          <cell r="AG53">
            <v>7.7</v>
          </cell>
          <cell r="AH53">
            <v>4.5</v>
          </cell>
          <cell r="AI53">
            <v>22</v>
          </cell>
          <cell r="AJ53">
            <v>13.9</v>
          </cell>
          <cell r="AK53">
            <v>0</v>
          </cell>
          <cell r="AL53">
            <v>0</v>
          </cell>
          <cell r="AM53">
            <v>1.1000000000000001</v>
          </cell>
          <cell r="AN53">
            <v>0.3</v>
          </cell>
          <cell r="AO53">
            <v>2</v>
          </cell>
          <cell r="AP53">
            <v>14.9</v>
          </cell>
          <cell r="AQ53">
            <v>4.4000000000000004</v>
          </cell>
          <cell r="AR53">
            <v>3.5</v>
          </cell>
          <cell r="AS53">
            <v>1.4</v>
          </cell>
          <cell r="AT53">
            <v>7.9</v>
          </cell>
          <cell r="AU53">
            <v>6.5</v>
          </cell>
          <cell r="AV53">
            <v>42.7</v>
          </cell>
          <cell r="AW53">
            <v>39.200000000000003</v>
          </cell>
        </row>
        <row r="54">
          <cell r="B54">
            <v>8990</v>
          </cell>
          <cell r="D54" t="str">
            <v xml:space="preserve">Autres activités extractives n.c.a. </v>
          </cell>
          <cell r="E54">
            <v>45</v>
          </cell>
          <cell r="F54">
            <v>10.5</v>
          </cell>
          <cell r="G54">
            <v>7.2</v>
          </cell>
          <cell r="H54">
            <v>-0.4</v>
          </cell>
          <cell r="I54">
            <v>3.8</v>
          </cell>
          <cell r="J54">
            <v>164.2</v>
          </cell>
          <cell r="K54">
            <v>22.2</v>
          </cell>
          <cell r="L54">
            <v>-0.5</v>
          </cell>
          <cell r="M54">
            <v>0.4</v>
          </cell>
          <cell r="N54">
            <v>186.4</v>
          </cell>
          <cell r="O54">
            <v>197</v>
          </cell>
          <cell r="P54">
            <v>0.1</v>
          </cell>
          <cell r="Q54">
            <v>0</v>
          </cell>
          <cell r="R54">
            <v>33.6</v>
          </cell>
          <cell r="S54">
            <v>-0.5</v>
          </cell>
          <cell r="T54">
            <v>114.4</v>
          </cell>
          <cell r="U54">
            <v>6.9</v>
          </cell>
          <cell r="V54">
            <v>1.5</v>
          </cell>
          <cell r="W54">
            <v>0</v>
          </cell>
          <cell r="X54">
            <v>1.8</v>
          </cell>
          <cell r="Y54">
            <v>0.5</v>
          </cell>
          <cell r="Z54">
            <v>0.3</v>
          </cell>
          <cell r="AA54">
            <v>42.2</v>
          </cell>
          <cell r="AB54">
            <v>3</v>
          </cell>
          <cell r="AC54">
            <v>24.1</v>
          </cell>
          <cell r="AD54">
            <v>11.1</v>
          </cell>
          <cell r="AE54">
            <v>0</v>
          </cell>
          <cell r="AF54">
            <v>4.0999999999999996</v>
          </cell>
          <cell r="AG54">
            <v>7.7</v>
          </cell>
          <cell r="AH54">
            <v>4.5</v>
          </cell>
          <cell r="AI54">
            <v>22</v>
          </cell>
          <cell r="AJ54">
            <v>13.9</v>
          </cell>
          <cell r="AK54">
            <v>0</v>
          </cell>
          <cell r="AL54">
            <v>0</v>
          </cell>
          <cell r="AM54">
            <v>1.1000000000000001</v>
          </cell>
          <cell r="AN54">
            <v>0.3</v>
          </cell>
          <cell r="AO54">
            <v>2</v>
          </cell>
          <cell r="AP54">
            <v>14.9</v>
          </cell>
          <cell r="AQ54">
            <v>4.4000000000000004</v>
          </cell>
          <cell r="AR54">
            <v>3.5</v>
          </cell>
          <cell r="AS54">
            <v>1.4</v>
          </cell>
          <cell r="AT54">
            <v>7.9</v>
          </cell>
          <cell r="AU54">
            <v>6.5</v>
          </cell>
          <cell r="AV54">
            <v>42.7</v>
          </cell>
          <cell r="AW54">
            <v>39.200000000000003</v>
          </cell>
        </row>
        <row r="55">
          <cell r="B55">
            <v>9</v>
          </cell>
          <cell r="D55" t="str">
            <v>Servicesdesoutienauxindustriesextractives</v>
          </cell>
          <cell r="E55">
            <v>93</v>
          </cell>
          <cell r="F55">
            <v>2.4</v>
          </cell>
          <cell r="G55">
            <v>1.1000000000000001</v>
          </cell>
          <cell r="H55">
            <v>0</v>
          </cell>
          <cell r="I55">
            <v>1.3</v>
          </cell>
          <cell r="J55">
            <v>344</v>
          </cell>
          <cell r="K55">
            <v>2.2000000000000002</v>
          </cell>
          <cell r="L55">
            <v>0.3</v>
          </cell>
          <cell r="M55">
            <v>2.6</v>
          </cell>
          <cell r="N55">
            <v>349.1</v>
          </cell>
          <cell r="O55">
            <v>348.6</v>
          </cell>
          <cell r="P55">
            <v>0.1</v>
          </cell>
          <cell r="Q55">
            <v>0</v>
          </cell>
          <cell r="R55">
            <v>8.1999999999999993</v>
          </cell>
          <cell r="S55">
            <v>-0.2</v>
          </cell>
          <cell r="T55">
            <v>195.2</v>
          </cell>
          <cell r="U55">
            <v>72.5</v>
          </cell>
          <cell r="V55">
            <v>34.4</v>
          </cell>
          <cell r="W55">
            <v>0.8</v>
          </cell>
          <cell r="X55">
            <v>62.2</v>
          </cell>
          <cell r="Y55">
            <v>0.8</v>
          </cell>
          <cell r="Z55">
            <v>0.2</v>
          </cell>
          <cell r="AA55">
            <v>146.5</v>
          </cell>
          <cell r="AB55">
            <v>39.6</v>
          </cell>
          <cell r="AC55">
            <v>169.1</v>
          </cell>
          <cell r="AD55">
            <v>49.5</v>
          </cell>
          <cell r="AE55">
            <v>0</v>
          </cell>
          <cell r="AF55">
            <v>-111.6</v>
          </cell>
          <cell r="AG55">
            <v>22.8</v>
          </cell>
          <cell r="AH55">
            <v>162.9</v>
          </cell>
          <cell r="AI55">
            <v>247.8</v>
          </cell>
          <cell r="AJ55">
            <v>-49.6</v>
          </cell>
          <cell r="AK55">
            <v>0</v>
          </cell>
          <cell r="AL55">
            <v>0</v>
          </cell>
          <cell r="AM55">
            <v>147</v>
          </cell>
          <cell r="AN55">
            <v>48.2</v>
          </cell>
          <cell r="AO55">
            <v>199.8</v>
          </cell>
          <cell r="AP55">
            <v>3.2</v>
          </cell>
          <cell r="AQ55">
            <v>502.5</v>
          </cell>
          <cell r="AR55">
            <v>301.3</v>
          </cell>
          <cell r="AS55">
            <v>0.5</v>
          </cell>
          <cell r="AT55">
            <v>10.6</v>
          </cell>
          <cell r="AU55">
            <v>193.3</v>
          </cell>
          <cell r="AV55">
            <v>147.19999999999999</v>
          </cell>
          <cell r="AW55">
            <v>106.9</v>
          </cell>
        </row>
        <row r="56">
          <cell r="B56">
            <v>91</v>
          </cell>
          <cell r="D56" t="str">
            <v xml:space="preserve">Activités de soutien à l'extraction d'hydrocarbures </v>
          </cell>
          <cell r="E56">
            <v>52</v>
          </cell>
          <cell r="F56" t="str">
            <v>S</v>
          </cell>
          <cell r="G56" t="str">
            <v>S</v>
          </cell>
          <cell r="H56" t="str">
            <v>S</v>
          </cell>
          <cell r="I56" t="str">
            <v>S</v>
          </cell>
          <cell r="J56" t="str">
            <v>S</v>
          </cell>
          <cell r="K56" t="str">
            <v>S</v>
          </cell>
          <cell r="L56" t="str">
            <v>S</v>
          </cell>
          <cell r="M56" t="str">
            <v>S</v>
          </cell>
          <cell r="N56" t="str">
            <v>S</v>
          </cell>
          <cell r="O56" t="str">
            <v>S</v>
          </cell>
          <cell r="P56" t="str">
            <v>S</v>
          </cell>
          <cell r="Q56" t="str">
            <v>S</v>
          </cell>
          <cell r="R56" t="str">
            <v>S</v>
          </cell>
          <cell r="S56" t="str">
            <v>S</v>
          </cell>
          <cell r="T56" t="str">
            <v>S</v>
          </cell>
          <cell r="U56" t="str">
            <v>S</v>
          </cell>
          <cell r="V56" t="str">
            <v>S</v>
          </cell>
          <cell r="W56" t="str">
            <v>S</v>
          </cell>
          <cell r="X56" t="str">
            <v>S</v>
          </cell>
          <cell r="Y56" t="str">
            <v>S</v>
          </cell>
          <cell r="Z56" t="str">
            <v>S</v>
          </cell>
          <cell r="AA56" t="str">
            <v>S</v>
          </cell>
          <cell r="AB56" t="str">
            <v>S</v>
          </cell>
          <cell r="AC56" t="str">
            <v>S</v>
          </cell>
          <cell r="AD56" t="str">
            <v>S</v>
          </cell>
          <cell r="AE56" t="str">
            <v>S</v>
          </cell>
          <cell r="AF56" t="str">
            <v>S</v>
          </cell>
          <cell r="AG56" t="str">
            <v>S</v>
          </cell>
          <cell r="AH56" t="str">
            <v>S</v>
          </cell>
          <cell r="AI56" t="str">
            <v>S</v>
          </cell>
          <cell r="AJ56" t="str">
            <v>S</v>
          </cell>
          <cell r="AK56" t="str">
            <v>S</v>
          </cell>
          <cell r="AL56" t="str">
            <v>S</v>
          </cell>
          <cell r="AM56" t="str">
            <v>S</v>
          </cell>
          <cell r="AN56" t="str">
            <v>S</v>
          </cell>
          <cell r="AO56" t="str">
            <v>S</v>
          </cell>
          <cell r="AP56" t="str">
            <v>S</v>
          </cell>
          <cell r="AQ56" t="str">
            <v>S</v>
          </cell>
          <cell r="AR56" t="str">
            <v>S</v>
          </cell>
          <cell r="AS56" t="str">
            <v>S</v>
          </cell>
          <cell r="AT56" t="str">
            <v>S</v>
          </cell>
          <cell r="AU56" t="str">
            <v>S</v>
          </cell>
          <cell r="AV56" t="str">
            <v>S</v>
          </cell>
          <cell r="AW56" t="str">
            <v>S</v>
          </cell>
        </row>
        <row r="57">
          <cell r="B57">
            <v>910</v>
          </cell>
          <cell r="D57" t="str">
            <v xml:space="preserve">Activités de soutien à l'extraction d'hydrocarbures </v>
          </cell>
          <cell r="E57">
            <v>52</v>
          </cell>
          <cell r="F57">
            <v>2.4</v>
          </cell>
          <cell r="G57">
            <v>1.1000000000000001</v>
          </cell>
          <cell r="H57">
            <v>0</v>
          </cell>
          <cell r="I57">
            <v>1.3</v>
          </cell>
          <cell r="J57">
            <v>326.3</v>
          </cell>
          <cell r="K57">
            <v>1.6</v>
          </cell>
          <cell r="L57">
            <v>0</v>
          </cell>
          <cell r="M57">
            <v>2</v>
          </cell>
          <cell r="N57">
            <v>329.9</v>
          </cell>
          <cell r="O57">
            <v>330.3</v>
          </cell>
          <cell r="P57">
            <v>0.1</v>
          </cell>
          <cell r="Q57">
            <v>0</v>
          </cell>
          <cell r="R57">
            <v>7.5</v>
          </cell>
          <cell r="S57">
            <v>-0.2</v>
          </cell>
          <cell r="T57">
            <v>180.1</v>
          </cell>
          <cell r="U57">
            <v>69.400000000000006</v>
          </cell>
          <cell r="V57">
            <v>32.299999999999997</v>
          </cell>
          <cell r="W57">
            <v>0.1</v>
          </cell>
          <cell r="X57">
            <v>60.6</v>
          </cell>
          <cell r="Y57">
            <v>0.7</v>
          </cell>
          <cell r="Z57">
            <v>0.2</v>
          </cell>
          <cell r="AA57">
            <v>143.1</v>
          </cell>
          <cell r="AB57">
            <v>39.299999999999997</v>
          </cell>
          <cell r="AC57">
            <v>166.1</v>
          </cell>
          <cell r="AD57">
            <v>47.9</v>
          </cell>
          <cell r="AE57">
            <v>0</v>
          </cell>
          <cell r="AF57">
            <v>-110.1</v>
          </cell>
          <cell r="AG57">
            <v>22</v>
          </cell>
          <cell r="AH57">
            <v>162.80000000000001</v>
          </cell>
          <cell r="AI57">
            <v>247.1</v>
          </cell>
          <cell r="AJ57">
            <v>-47.9</v>
          </cell>
          <cell r="AK57">
            <v>0</v>
          </cell>
          <cell r="AL57">
            <v>0</v>
          </cell>
          <cell r="AM57">
            <v>103.7</v>
          </cell>
          <cell r="AN57">
            <v>5.0999999999999996</v>
          </cell>
          <cell r="AO57">
            <v>102.9</v>
          </cell>
          <cell r="AP57">
            <v>-48.7</v>
          </cell>
          <cell r="AQ57">
            <v>500.7</v>
          </cell>
          <cell r="AR57">
            <v>301</v>
          </cell>
          <cell r="AS57">
            <v>0.4</v>
          </cell>
          <cell r="AT57">
            <v>10.5</v>
          </cell>
          <cell r="AU57">
            <v>140.19999999999999</v>
          </cell>
          <cell r="AV57">
            <v>143.69999999999999</v>
          </cell>
          <cell r="AW57">
            <v>103.8</v>
          </cell>
        </row>
        <row r="58">
          <cell r="B58">
            <v>9100</v>
          </cell>
          <cell r="D58" t="str">
            <v xml:space="preserve">Activités de soutien à l'extraction d'hydrocarbures </v>
          </cell>
          <cell r="E58">
            <v>52</v>
          </cell>
          <cell r="F58">
            <v>2.4</v>
          </cell>
          <cell r="G58">
            <v>1.1000000000000001</v>
          </cell>
          <cell r="H58">
            <v>0</v>
          </cell>
          <cell r="I58">
            <v>1.3</v>
          </cell>
          <cell r="J58">
            <v>326.3</v>
          </cell>
          <cell r="K58">
            <v>1.6</v>
          </cell>
          <cell r="L58">
            <v>0</v>
          </cell>
          <cell r="M58">
            <v>2</v>
          </cell>
          <cell r="N58">
            <v>329.9</v>
          </cell>
          <cell r="O58">
            <v>330.3</v>
          </cell>
          <cell r="P58">
            <v>0.1</v>
          </cell>
          <cell r="Q58">
            <v>0</v>
          </cell>
          <cell r="R58">
            <v>7.5</v>
          </cell>
          <cell r="S58">
            <v>-0.2</v>
          </cell>
          <cell r="T58">
            <v>180.1</v>
          </cell>
          <cell r="U58">
            <v>69.400000000000006</v>
          </cell>
          <cell r="V58">
            <v>32.299999999999997</v>
          </cell>
          <cell r="W58">
            <v>0.1</v>
          </cell>
          <cell r="X58">
            <v>60.6</v>
          </cell>
          <cell r="Y58">
            <v>0.7</v>
          </cell>
          <cell r="Z58">
            <v>0.2</v>
          </cell>
          <cell r="AA58">
            <v>143.1</v>
          </cell>
          <cell r="AB58">
            <v>39.299999999999997</v>
          </cell>
          <cell r="AC58">
            <v>166.1</v>
          </cell>
          <cell r="AD58">
            <v>47.9</v>
          </cell>
          <cell r="AE58">
            <v>0</v>
          </cell>
          <cell r="AF58">
            <v>-110.1</v>
          </cell>
          <cell r="AG58">
            <v>22</v>
          </cell>
          <cell r="AH58">
            <v>162.80000000000001</v>
          </cell>
          <cell r="AI58">
            <v>247.1</v>
          </cell>
          <cell r="AJ58">
            <v>-47.9</v>
          </cell>
          <cell r="AK58">
            <v>0</v>
          </cell>
          <cell r="AL58">
            <v>0</v>
          </cell>
          <cell r="AM58">
            <v>103.7</v>
          </cell>
          <cell r="AN58">
            <v>5.0999999999999996</v>
          </cell>
          <cell r="AO58">
            <v>102.9</v>
          </cell>
          <cell r="AP58">
            <v>-48.7</v>
          </cell>
          <cell r="AQ58">
            <v>500.7</v>
          </cell>
          <cell r="AR58">
            <v>301</v>
          </cell>
          <cell r="AS58">
            <v>0.4</v>
          </cell>
          <cell r="AT58">
            <v>10.5</v>
          </cell>
          <cell r="AU58">
            <v>140.19999999999999</v>
          </cell>
          <cell r="AV58">
            <v>143.69999999999999</v>
          </cell>
          <cell r="AW58">
            <v>103.8</v>
          </cell>
        </row>
        <row r="59">
          <cell r="B59">
            <v>99</v>
          </cell>
          <cell r="D59" t="str">
            <v xml:space="preserve">Activités de soutien aux autres industries extractives </v>
          </cell>
          <cell r="E59">
            <v>41</v>
          </cell>
          <cell r="F59" t="str">
            <v>S</v>
          </cell>
          <cell r="G59" t="str">
            <v>S</v>
          </cell>
          <cell r="H59" t="str">
            <v>S</v>
          </cell>
          <cell r="I59" t="str">
            <v>S</v>
          </cell>
          <cell r="J59" t="str">
            <v>S</v>
          </cell>
          <cell r="K59" t="str">
            <v>S</v>
          </cell>
          <cell r="L59" t="str">
            <v>S</v>
          </cell>
          <cell r="M59" t="str">
            <v>S</v>
          </cell>
          <cell r="N59" t="str">
            <v>S</v>
          </cell>
          <cell r="O59" t="str">
            <v>S</v>
          </cell>
          <cell r="P59" t="str">
            <v>S</v>
          </cell>
          <cell r="Q59" t="str">
            <v>S</v>
          </cell>
          <cell r="R59" t="str">
            <v>S</v>
          </cell>
          <cell r="S59" t="str">
            <v>S</v>
          </cell>
          <cell r="T59" t="str">
            <v>S</v>
          </cell>
          <cell r="U59" t="str">
            <v>S</v>
          </cell>
          <cell r="V59" t="str">
            <v>S</v>
          </cell>
          <cell r="W59" t="str">
            <v>S</v>
          </cell>
          <cell r="X59" t="str">
            <v>S</v>
          </cell>
          <cell r="Y59" t="str">
            <v>S</v>
          </cell>
          <cell r="Z59" t="str">
            <v>S</v>
          </cell>
          <cell r="AA59" t="str">
            <v>S</v>
          </cell>
          <cell r="AB59" t="str">
            <v>S</v>
          </cell>
          <cell r="AC59" t="str">
            <v>S</v>
          </cell>
          <cell r="AD59" t="str">
            <v>S</v>
          </cell>
          <cell r="AE59" t="str">
            <v>S</v>
          </cell>
          <cell r="AF59" t="str">
            <v>S</v>
          </cell>
          <cell r="AG59" t="str">
            <v>S</v>
          </cell>
          <cell r="AH59" t="str">
            <v>S</v>
          </cell>
          <cell r="AI59" t="str">
            <v>S</v>
          </cell>
          <cell r="AJ59" t="str">
            <v>S</v>
          </cell>
          <cell r="AK59" t="str">
            <v>S</v>
          </cell>
          <cell r="AL59" t="str">
            <v>S</v>
          </cell>
          <cell r="AM59" t="str">
            <v>S</v>
          </cell>
          <cell r="AN59" t="str">
            <v>S</v>
          </cell>
          <cell r="AO59" t="str">
            <v>S</v>
          </cell>
          <cell r="AP59" t="str">
            <v>S</v>
          </cell>
          <cell r="AQ59" t="str">
            <v>S</v>
          </cell>
          <cell r="AR59" t="str">
            <v>S</v>
          </cell>
          <cell r="AS59" t="str">
            <v>S</v>
          </cell>
          <cell r="AT59" t="str">
            <v>S</v>
          </cell>
          <cell r="AU59" t="str">
            <v>S</v>
          </cell>
          <cell r="AV59" t="str">
            <v>S</v>
          </cell>
          <cell r="AW59" t="str">
            <v>S</v>
          </cell>
        </row>
        <row r="60">
          <cell r="B60">
            <v>990</v>
          </cell>
          <cell r="D60" t="str">
            <v xml:space="preserve">Activités de soutien aux autres industries extractives </v>
          </cell>
          <cell r="E60">
            <v>41</v>
          </cell>
          <cell r="F60">
            <v>0</v>
          </cell>
          <cell r="G60">
            <v>0</v>
          </cell>
          <cell r="H60">
            <v>0</v>
          </cell>
          <cell r="I60" t="str">
            <v>N</v>
          </cell>
          <cell r="J60">
            <v>17.600000000000001</v>
          </cell>
          <cell r="K60">
            <v>0.6</v>
          </cell>
          <cell r="L60">
            <v>0.3</v>
          </cell>
          <cell r="M60">
            <v>0.6</v>
          </cell>
          <cell r="N60">
            <v>19.2</v>
          </cell>
          <cell r="O60">
            <v>18.3</v>
          </cell>
          <cell r="P60">
            <v>0</v>
          </cell>
          <cell r="Q60">
            <v>0</v>
          </cell>
          <cell r="R60">
            <v>0.7</v>
          </cell>
          <cell r="S60">
            <v>0</v>
          </cell>
          <cell r="T60">
            <v>15.1</v>
          </cell>
          <cell r="U60">
            <v>3.1</v>
          </cell>
          <cell r="V60">
            <v>2.1</v>
          </cell>
          <cell r="W60">
            <v>0.7</v>
          </cell>
          <cell r="X60">
            <v>1.6</v>
          </cell>
          <cell r="Y60">
            <v>0.1</v>
          </cell>
          <cell r="Z60">
            <v>0</v>
          </cell>
          <cell r="AA60">
            <v>3.4</v>
          </cell>
          <cell r="AB60">
            <v>0.3</v>
          </cell>
          <cell r="AC60">
            <v>3</v>
          </cell>
          <cell r="AD60">
            <v>1.6</v>
          </cell>
          <cell r="AE60">
            <v>0</v>
          </cell>
          <cell r="AF60">
            <v>-1.5</v>
          </cell>
          <cell r="AG60">
            <v>0.8</v>
          </cell>
          <cell r="AH60">
            <v>0.1</v>
          </cell>
          <cell r="AI60">
            <v>0.7</v>
          </cell>
          <cell r="AJ60">
            <v>-1.7</v>
          </cell>
          <cell r="AK60">
            <v>0</v>
          </cell>
          <cell r="AL60">
            <v>0</v>
          </cell>
          <cell r="AM60">
            <v>43.3</v>
          </cell>
          <cell r="AN60">
            <v>43.2</v>
          </cell>
          <cell r="AO60">
            <v>96.9</v>
          </cell>
          <cell r="AP60">
            <v>51.9</v>
          </cell>
          <cell r="AQ60">
            <v>1.8</v>
          </cell>
          <cell r="AR60">
            <v>0.3</v>
          </cell>
          <cell r="AS60">
            <v>0.1</v>
          </cell>
          <cell r="AT60">
            <v>0.1</v>
          </cell>
          <cell r="AU60">
            <v>53.1</v>
          </cell>
          <cell r="AV60">
            <v>3.4</v>
          </cell>
          <cell r="AW60">
            <v>3.1</v>
          </cell>
        </row>
        <row r="61">
          <cell r="B61">
            <v>9900</v>
          </cell>
          <cell r="D61" t="str">
            <v xml:space="preserve">Activités de soutien aux autres industries extractives </v>
          </cell>
          <cell r="E61">
            <v>41</v>
          </cell>
          <cell r="F61">
            <v>0</v>
          </cell>
          <cell r="G61">
            <v>0</v>
          </cell>
          <cell r="H61">
            <v>0</v>
          </cell>
          <cell r="I61" t="str">
            <v>N</v>
          </cell>
          <cell r="J61">
            <v>17.600000000000001</v>
          </cell>
          <cell r="K61">
            <v>0.6</v>
          </cell>
          <cell r="L61">
            <v>0.3</v>
          </cell>
          <cell r="M61">
            <v>0.6</v>
          </cell>
          <cell r="N61">
            <v>19.2</v>
          </cell>
          <cell r="O61">
            <v>18.3</v>
          </cell>
          <cell r="P61">
            <v>0</v>
          </cell>
          <cell r="Q61">
            <v>0</v>
          </cell>
          <cell r="R61">
            <v>0.7</v>
          </cell>
          <cell r="S61">
            <v>0</v>
          </cell>
          <cell r="T61">
            <v>15.1</v>
          </cell>
          <cell r="U61">
            <v>3.1</v>
          </cell>
          <cell r="V61">
            <v>2.1</v>
          </cell>
          <cell r="W61">
            <v>0.7</v>
          </cell>
          <cell r="X61">
            <v>1.6</v>
          </cell>
          <cell r="Y61">
            <v>0.1</v>
          </cell>
          <cell r="Z61">
            <v>0</v>
          </cell>
          <cell r="AA61">
            <v>3.4</v>
          </cell>
          <cell r="AB61">
            <v>0.3</v>
          </cell>
          <cell r="AC61">
            <v>3</v>
          </cell>
          <cell r="AD61">
            <v>1.6</v>
          </cell>
          <cell r="AE61">
            <v>0</v>
          </cell>
          <cell r="AF61">
            <v>-1.5</v>
          </cell>
          <cell r="AG61">
            <v>0.8</v>
          </cell>
          <cell r="AH61">
            <v>0.1</v>
          </cell>
          <cell r="AI61">
            <v>0.7</v>
          </cell>
          <cell r="AJ61">
            <v>-1.7</v>
          </cell>
          <cell r="AK61">
            <v>0</v>
          </cell>
          <cell r="AL61">
            <v>0</v>
          </cell>
          <cell r="AM61">
            <v>43.3</v>
          </cell>
          <cell r="AN61">
            <v>43.2</v>
          </cell>
          <cell r="AO61">
            <v>96.9</v>
          </cell>
          <cell r="AP61">
            <v>51.9</v>
          </cell>
          <cell r="AQ61">
            <v>1.8</v>
          </cell>
          <cell r="AR61">
            <v>0.3</v>
          </cell>
          <cell r="AS61">
            <v>0.1</v>
          </cell>
          <cell r="AT61">
            <v>0.1</v>
          </cell>
          <cell r="AU61">
            <v>53.1</v>
          </cell>
          <cell r="AV61">
            <v>3.4</v>
          </cell>
          <cell r="AW61">
            <v>3.1</v>
          </cell>
        </row>
        <row r="62">
          <cell r="B62">
            <v>10</v>
          </cell>
          <cell r="D62" t="str">
            <v xml:space="preserve">Industries alimentaires </v>
          </cell>
          <cell r="E62">
            <v>59174</v>
          </cell>
          <cell r="F62">
            <v>16549.7</v>
          </cell>
          <cell r="G62">
            <v>12889.9</v>
          </cell>
          <cell r="H62">
            <v>58.1</v>
          </cell>
          <cell r="I62">
            <v>3601.7</v>
          </cell>
          <cell r="J62">
            <v>137865.70000000001</v>
          </cell>
          <cell r="K62">
            <v>2421.1999999999998</v>
          </cell>
          <cell r="L62">
            <v>314.8</v>
          </cell>
          <cell r="M62">
            <v>108.3</v>
          </cell>
          <cell r="N62">
            <v>140710</v>
          </cell>
          <cell r="O62">
            <v>156836.6</v>
          </cell>
          <cell r="P62">
            <v>538</v>
          </cell>
          <cell r="Q62">
            <v>147.4</v>
          </cell>
          <cell r="R62">
            <v>78427.8</v>
          </cell>
          <cell r="S62">
            <v>-34.4</v>
          </cell>
          <cell r="T62">
            <v>33660.400000000001</v>
          </cell>
          <cell r="U62">
            <v>4911.1000000000004</v>
          </cell>
          <cell r="V62">
            <v>1815</v>
          </cell>
          <cell r="W62">
            <v>351.5</v>
          </cell>
          <cell r="X62">
            <v>2454.1</v>
          </cell>
          <cell r="Y62">
            <v>736.5</v>
          </cell>
          <cell r="Z62">
            <v>461.8</v>
          </cell>
          <cell r="AA62">
            <v>32059.5</v>
          </cell>
          <cell r="AB62">
            <v>2062</v>
          </cell>
          <cell r="AC62">
            <v>15378.6</v>
          </cell>
          <cell r="AD62">
            <v>6048.7</v>
          </cell>
          <cell r="AE62">
            <v>149.6</v>
          </cell>
          <cell r="AF62">
            <v>8719.7000000000007</v>
          </cell>
          <cell r="AG62">
            <v>3339.3</v>
          </cell>
          <cell r="AH62">
            <v>1430.8</v>
          </cell>
          <cell r="AI62">
            <v>1509.7</v>
          </cell>
          <cell r="AJ62">
            <v>5459.3</v>
          </cell>
          <cell r="AK62">
            <v>6.4</v>
          </cell>
          <cell r="AL62">
            <v>53.7</v>
          </cell>
          <cell r="AM62">
            <v>1582.7</v>
          </cell>
          <cell r="AN62">
            <v>1075.9000000000001</v>
          </cell>
          <cell r="AO62">
            <v>1743</v>
          </cell>
          <cell r="AP62">
            <v>5666.9</v>
          </cell>
          <cell r="AQ62">
            <v>2780.8</v>
          </cell>
          <cell r="AR62">
            <v>2912.8</v>
          </cell>
          <cell r="AS62">
            <v>304.5</v>
          </cell>
          <cell r="AT62">
            <v>1216.5</v>
          </cell>
          <cell r="AU62">
            <v>4013.9</v>
          </cell>
          <cell r="AV62">
            <v>32257.9</v>
          </cell>
          <cell r="AW62">
            <v>30147</v>
          </cell>
        </row>
        <row r="63">
          <cell r="B63">
            <v>101</v>
          </cell>
          <cell r="D63" t="str">
            <v xml:space="preserve">Transformation et conservation de la viande et préparation de produits à base de viande </v>
          </cell>
          <cell r="E63">
            <v>8425</v>
          </cell>
          <cell r="F63">
            <v>2564.4</v>
          </cell>
          <cell r="G63">
            <v>1865.3</v>
          </cell>
          <cell r="H63">
            <v>-0.4</v>
          </cell>
          <cell r="I63">
            <v>699.4</v>
          </cell>
          <cell r="J63">
            <v>33061.9</v>
          </cell>
          <cell r="K63">
            <v>401.7</v>
          </cell>
          <cell r="L63">
            <v>30.1</v>
          </cell>
          <cell r="M63">
            <v>6</v>
          </cell>
          <cell r="N63">
            <v>33499.599999999999</v>
          </cell>
          <cell r="O63">
            <v>36028</v>
          </cell>
          <cell r="P63">
            <v>27.8</v>
          </cell>
          <cell r="Q63">
            <v>0.4</v>
          </cell>
          <cell r="R63">
            <v>20945.2</v>
          </cell>
          <cell r="S63">
            <v>23</v>
          </cell>
          <cell r="T63">
            <v>6746.6</v>
          </cell>
          <cell r="U63">
            <v>1001.7</v>
          </cell>
          <cell r="V63">
            <v>252.2</v>
          </cell>
          <cell r="W63">
            <v>53.8</v>
          </cell>
          <cell r="X63">
            <v>700.7</v>
          </cell>
          <cell r="Y63">
            <v>72.7</v>
          </cell>
          <cell r="Z63">
            <v>27.6</v>
          </cell>
          <cell r="AA63">
            <v>6439.3</v>
          </cell>
          <cell r="AB63">
            <v>453.5</v>
          </cell>
          <cell r="AC63">
            <v>3406.7</v>
          </cell>
          <cell r="AD63">
            <v>1365.3</v>
          </cell>
          <cell r="AE63">
            <v>22.8</v>
          </cell>
          <cell r="AF63">
            <v>1236.5999999999999</v>
          </cell>
          <cell r="AG63">
            <v>598.29999999999995</v>
          </cell>
          <cell r="AH63">
            <v>329.6</v>
          </cell>
          <cell r="AI63">
            <v>452.9</v>
          </cell>
          <cell r="AJ63">
            <v>761.6</v>
          </cell>
          <cell r="AK63">
            <v>0.1</v>
          </cell>
          <cell r="AL63">
            <v>4.5999999999999996</v>
          </cell>
          <cell r="AM63">
            <v>122.1</v>
          </cell>
          <cell r="AN63">
            <v>81.8</v>
          </cell>
          <cell r="AO63">
            <v>78.099999999999994</v>
          </cell>
          <cell r="AP63">
            <v>722.1</v>
          </cell>
          <cell r="AQ63">
            <v>363.7</v>
          </cell>
          <cell r="AR63">
            <v>402.7</v>
          </cell>
          <cell r="AS63">
            <v>49.6</v>
          </cell>
          <cell r="AT63">
            <v>186.2</v>
          </cell>
          <cell r="AU63">
            <v>447.2</v>
          </cell>
          <cell r="AV63">
            <v>6484.2</v>
          </cell>
          <cell r="AW63">
            <v>6008.6</v>
          </cell>
        </row>
        <row r="64">
          <cell r="B64">
            <v>1011</v>
          </cell>
          <cell r="D64" t="str">
            <v xml:space="preserve">Transformation et conservation de la viande de boucherie </v>
          </cell>
          <cell r="E64">
            <v>1694</v>
          </cell>
          <cell r="F64">
            <v>798.6</v>
          </cell>
          <cell r="G64">
            <v>692.1</v>
          </cell>
          <cell r="H64">
            <v>0</v>
          </cell>
          <cell r="I64">
            <v>106.6</v>
          </cell>
          <cell r="J64">
            <v>18111.599999999999</v>
          </cell>
          <cell r="K64">
            <v>216.3</v>
          </cell>
          <cell r="L64">
            <v>3.4</v>
          </cell>
          <cell r="M64">
            <v>1.8</v>
          </cell>
          <cell r="N64">
            <v>18333.099999999999</v>
          </cell>
          <cell r="O64">
            <v>19126.400000000001</v>
          </cell>
          <cell r="P64">
            <v>10.1</v>
          </cell>
          <cell r="Q64">
            <v>0</v>
          </cell>
          <cell r="R64">
            <v>12439.2</v>
          </cell>
          <cell r="S64">
            <v>4</v>
          </cell>
          <cell r="T64">
            <v>3011.4</v>
          </cell>
          <cell r="U64">
            <v>438.9</v>
          </cell>
          <cell r="V64">
            <v>87.1</v>
          </cell>
          <cell r="W64">
            <v>18.5</v>
          </cell>
          <cell r="X64">
            <v>286</v>
          </cell>
          <cell r="Y64">
            <v>25.4</v>
          </cell>
          <cell r="Z64">
            <v>2.6</v>
          </cell>
          <cell r="AA64">
            <v>2969.7</v>
          </cell>
          <cell r="AB64">
            <v>224.5</v>
          </cell>
          <cell r="AC64">
            <v>1497.2</v>
          </cell>
          <cell r="AD64">
            <v>611.29999999999995</v>
          </cell>
          <cell r="AE64">
            <v>15.5</v>
          </cell>
          <cell r="AF64">
            <v>652.20000000000005</v>
          </cell>
          <cell r="AG64">
            <v>233.6</v>
          </cell>
          <cell r="AH64">
            <v>126.9</v>
          </cell>
          <cell r="AI64">
            <v>143.6</v>
          </cell>
          <cell r="AJ64">
            <v>435.4</v>
          </cell>
          <cell r="AK64">
            <v>0</v>
          </cell>
          <cell r="AL64">
            <v>4.4000000000000004</v>
          </cell>
          <cell r="AM64">
            <v>68.900000000000006</v>
          </cell>
          <cell r="AN64">
            <v>33.200000000000003</v>
          </cell>
          <cell r="AO64">
            <v>41.5</v>
          </cell>
          <cell r="AP64">
            <v>412.3</v>
          </cell>
          <cell r="AQ64">
            <v>111.7</v>
          </cell>
          <cell r="AR64">
            <v>139.1</v>
          </cell>
          <cell r="AS64">
            <v>17.7</v>
          </cell>
          <cell r="AT64">
            <v>68.5</v>
          </cell>
          <cell r="AU64">
            <v>298.7</v>
          </cell>
          <cell r="AV64">
            <v>2985</v>
          </cell>
          <cell r="AW64">
            <v>2760.7</v>
          </cell>
        </row>
        <row r="65">
          <cell r="B65">
            <v>10110</v>
          </cell>
          <cell r="D65" t="str">
            <v xml:space="preserve">Transformation et conservation de la viande de boucherie </v>
          </cell>
          <cell r="E65">
            <v>1694</v>
          </cell>
          <cell r="F65">
            <v>798.6</v>
          </cell>
          <cell r="G65">
            <v>692.1</v>
          </cell>
          <cell r="H65">
            <v>0</v>
          </cell>
          <cell r="I65">
            <v>106.6</v>
          </cell>
          <cell r="J65">
            <v>18111.599999999999</v>
          </cell>
          <cell r="K65">
            <v>216.3</v>
          </cell>
          <cell r="L65">
            <v>3.4</v>
          </cell>
          <cell r="M65">
            <v>1.8</v>
          </cell>
          <cell r="N65">
            <v>18333.099999999999</v>
          </cell>
          <cell r="O65">
            <v>19126.400000000001</v>
          </cell>
          <cell r="P65">
            <v>10.1</v>
          </cell>
          <cell r="Q65">
            <v>0</v>
          </cell>
          <cell r="R65">
            <v>12439.2</v>
          </cell>
          <cell r="S65">
            <v>4</v>
          </cell>
          <cell r="T65">
            <v>3011.4</v>
          </cell>
          <cell r="U65">
            <v>438.9</v>
          </cell>
          <cell r="V65">
            <v>87.1</v>
          </cell>
          <cell r="W65">
            <v>18.5</v>
          </cell>
          <cell r="X65">
            <v>286</v>
          </cell>
          <cell r="Y65">
            <v>25.4</v>
          </cell>
          <cell r="Z65">
            <v>2.6</v>
          </cell>
          <cell r="AA65">
            <v>2969.7</v>
          </cell>
          <cell r="AB65">
            <v>224.5</v>
          </cell>
          <cell r="AC65">
            <v>1497.2</v>
          </cell>
          <cell r="AD65">
            <v>611.29999999999995</v>
          </cell>
          <cell r="AE65">
            <v>15.5</v>
          </cell>
          <cell r="AF65">
            <v>652.20000000000005</v>
          </cell>
          <cell r="AG65">
            <v>233.6</v>
          </cell>
          <cell r="AH65">
            <v>126.9</v>
          </cell>
          <cell r="AI65">
            <v>143.6</v>
          </cell>
          <cell r="AJ65">
            <v>435.4</v>
          </cell>
          <cell r="AK65">
            <v>0</v>
          </cell>
          <cell r="AL65">
            <v>4.4000000000000004</v>
          </cell>
          <cell r="AM65">
            <v>68.900000000000006</v>
          </cell>
          <cell r="AN65">
            <v>33.200000000000003</v>
          </cell>
          <cell r="AO65">
            <v>41.5</v>
          </cell>
          <cell r="AP65">
            <v>412.3</v>
          </cell>
          <cell r="AQ65">
            <v>111.7</v>
          </cell>
          <cell r="AR65">
            <v>139.1</v>
          </cell>
          <cell r="AS65">
            <v>17.7</v>
          </cell>
          <cell r="AT65">
            <v>68.5</v>
          </cell>
          <cell r="AU65">
            <v>298.7</v>
          </cell>
          <cell r="AV65">
            <v>2985</v>
          </cell>
          <cell r="AW65">
            <v>2760.7</v>
          </cell>
        </row>
        <row r="66">
          <cell r="B66">
            <v>1012</v>
          </cell>
          <cell r="D66" t="str">
            <v xml:space="preserve">Transformation et conservation de la viande de volaille </v>
          </cell>
          <cell r="E66">
            <v>492</v>
          </cell>
          <cell r="F66">
            <v>296.7</v>
          </cell>
          <cell r="G66">
            <v>237.6</v>
          </cell>
          <cell r="H66">
            <v>0</v>
          </cell>
          <cell r="I66">
            <v>59.1</v>
          </cell>
          <cell r="J66">
            <v>6349.5</v>
          </cell>
          <cell r="K66">
            <v>48</v>
          </cell>
          <cell r="L66">
            <v>-7.1</v>
          </cell>
          <cell r="M66">
            <v>0.9</v>
          </cell>
          <cell r="N66">
            <v>6391.4</v>
          </cell>
          <cell r="O66">
            <v>6694.2</v>
          </cell>
          <cell r="P66">
            <v>4.0999999999999996</v>
          </cell>
          <cell r="Q66">
            <v>0</v>
          </cell>
          <cell r="R66">
            <v>3734.8</v>
          </cell>
          <cell r="S66">
            <v>-6.2</v>
          </cell>
          <cell r="T66">
            <v>1473.2</v>
          </cell>
          <cell r="U66">
            <v>374</v>
          </cell>
          <cell r="V66">
            <v>27.8</v>
          </cell>
          <cell r="W66">
            <v>6.2</v>
          </cell>
          <cell r="X66">
            <v>200.6</v>
          </cell>
          <cell r="Y66">
            <v>9.8000000000000007</v>
          </cell>
          <cell r="Z66">
            <v>2</v>
          </cell>
          <cell r="AA66">
            <v>1243</v>
          </cell>
          <cell r="AB66">
            <v>82.3</v>
          </cell>
          <cell r="AC66">
            <v>651.29999999999995</v>
          </cell>
          <cell r="AD66">
            <v>276.3</v>
          </cell>
          <cell r="AE66">
            <v>1.4</v>
          </cell>
          <cell r="AF66">
            <v>234.6</v>
          </cell>
          <cell r="AG66">
            <v>132.69999999999999</v>
          </cell>
          <cell r="AH66">
            <v>120</v>
          </cell>
          <cell r="AI66">
            <v>208.1</v>
          </cell>
          <cell r="AJ66">
            <v>189.9</v>
          </cell>
          <cell r="AK66">
            <v>0.1</v>
          </cell>
          <cell r="AL66">
            <v>0</v>
          </cell>
          <cell r="AM66">
            <v>12.2</v>
          </cell>
          <cell r="AN66">
            <v>10.4</v>
          </cell>
          <cell r="AO66">
            <v>12.7</v>
          </cell>
          <cell r="AP66">
            <v>190.4</v>
          </cell>
          <cell r="AQ66">
            <v>143</v>
          </cell>
          <cell r="AR66">
            <v>162.6</v>
          </cell>
          <cell r="AS66">
            <v>15.3</v>
          </cell>
          <cell r="AT66">
            <v>43.4</v>
          </cell>
          <cell r="AU66">
            <v>112.1</v>
          </cell>
          <cell r="AV66">
            <v>1248.5999999999999</v>
          </cell>
          <cell r="AW66">
            <v>1162.0999999999999</v>
          </cell>
        </row>
        <row r="67">
          <cell r="B67">
            <v>10120</v>
          </cell>
          <cell r="D67" t="str">
            <v xml:space="preserve">Transformation et conservation de la viande de volaille </v>
          </cell>
          <cell r="E67">
            <v>492</v>
          </cell>
          <cell r="F67">
            <v>296.7</v>
          </cell>
          <cell r="G67">
            <v>237.6</v>
          </cell>
          <cell r="H67">
            <v>0</v>
          </cell>
          <cell r="I67">
            <v>59.1</v>
          </cell>
          <cell r="J67">
            <v>6349.5</v>
          </cell>
          <cell r="K67">
            <v>48</v>
          </cell>
          <cell r="L67">
            <v>-7.1</v>
          </cell>
          <cell r="M67">
            <v>0.9</v>
          </cell>
          <cell r="N67">
            <v>6391.4</v>
          </cell>
          <cell r="O67">
            <v>6694.2</v>
          </cell>
          <cell r="P67">
            <v>4.0999999999999996</v>
          </cell>
          <cell r="Q67">
            <v>0</v>
          </cell>
          <cell r="R67">
            <v>3734.8</v>
          </cell>
          <cell r="S67">
            <v>-6.2</v>
          </cell>
          <cell r="T67">
            <v>1473.2</v>
          </cell>
          <cell r="U67">
            <v>374</v>
          </cell>
          <cell r="V67">
            <v>27.8</v>
          </cell>
          <cell r="W67">
            <v>6.2</v>
          </cell>
          <cell r="X67">
            <v>200.6</v>
          </cell>
          <cell r="Y67">
            <v>9.8000000000000007</v>
          </cell>
          <cell r="Z67">
            <v>2</v>
          </cell>
          <cell r="AA67">
            <v>1243</v>
          </cell>
          <cell r="AB67">
            <v>82.3</v>
          </cell>
          <cell r="AC67">
            <v>651.29999999999995</v>
          </cell>
          <cell r="AD67">
            <v>276.3</v>
          </cell>
          <cell r="AE67">
            <v>1.4</v>
          </cell>
          <cell r="AF67">
            <v>234.6</v>
          </cell>
          <cell r="AG67">
            <v>132.69999999999999</v>
          </cell>
          <cell r="AH67">
            <v>120</v>
          </cell>
          <cell r="AI67">
            <v>208.1</v>
          </cell>
          <cell r="AJ67">
            <v>189.9</v>
          </cell>
          <cell r="AK67">
            <v>0.1</v>
          </cell>
          <cell r="AL67">
            <v>0</v>
          </cell>
          <cell r="AM67">
            <v>12.2</v>
          </cell>
          <cell r="AN67">
            <v>10.4</v>
          </cell>
          <cell r="AO67">
            <v>12.7</v>
          </cell>
          <cell r="AP67">
            <v>190.4</v>
          </cell>
          <cell r="AQ67">
            <v>143</v>
          </cell>
          <cell r="AR67">
            <v>162.6</v>
          </cell>
          <cell r="AS67">
            <v>15.3</v>
          </cell>
          <cell r="AT67">
            <v>43.4</v>
          </cell>
          <cell r="AU67">
            <v>112.1</v>
          </cell>
          <cell r="AV67">
            <v>1248.5999999999999</v>
          </cell>
          <cell r="AW67">
            <v>1162.0999999999999</v>
          </cell>
        </row>
        <row r="68">
          <cell r="B68">
            <v>1013</v>
          </cell>
          <cell r="D68" t="str">
            <v xml:space="preserve">Préparation de produits à base de viande </v>
          </cell>
          <cell r="E68">
            <v>6239</v>
          </cell>
          <cell r="F68">
            <v>1469.1</v>
          </cell>
          <cell r="G68">
            <v>935.6</v>
          </cell>
          <cell r="H68">
            <v>-0.3</v>
          </cell>
          <cell r="I68">
            <v>533.70000000000005</v>
          </cell>
          <cell r="J68">
            <v>8600.7999999999993</v>
          </cell>
          <cell r="K68">
            <v>137.4</v>
          </cell>
          <cell r="L68">
            <v>33.700000000000003</v>
          </cell>
          <cell r="M68">
            <v>3.2</v>
          </cell>
          <cell r="N68">
            <v>8775.1</v>
          </cell>
          <cell r="O68">
            <v>10207.299999999999</v>
          </cell>
          <cell r="P68">
            <v>13.5</v>
          </cell>
          <cell r="Q68">
            <v>0.4</v>
          </cell>
          <cell r="R68">
            <v>4771.2</v>
          </cell>
          <cell r="S68">
            <v>25.1</v>
          </cell>
          <cell r="T68">
            <v>2262</v>
          </cell>
          <cell r="U68">
            <v>188.9</v>
          </cell>
          <cell r="V68">
            <v>137.30000000000001</v>
          </cell>
          <cell r="W68">
            <v>29.2</v>
          </cell>
          <cell r="X68">
            <v>214.2</v>
          </cell>
          <cell r="Y68">
            <v>37.5</v>
          </cell>
          <cell r="Z68">
            <v>23.1</v>
          </cell>
          <cell r="AA68">
            <v>2226.6</v>
          </cell>
          <cell r="AB68">
            <v>146.80000000000001</v>
          </cell>
          <cell r="AC68">
            <v>1258.0999999999999</v>
          </cell>
          <cell r="AD68">
            <v>477.7</v>
          </cell>
          <cell r="AE68">
            <v>5.8</v>
          </cell>
          <cell r="AF68">
            <v>349.9</v>
          </cell>
          <cell r="AG68">
            <v>232</v>
          </cell>
          <cell r="AH68">
            <v>82.8</v>
          </cell>
          <cell r="AI68">
            <v>101.2</v>
          </cell>
          <cell r="AJ68">
            <v>136.30000000000001</v>
          </cell>
          <cell r="AK68">
            <v>0</v>
          </cell>
          <cell r="AL68">
            <v>0.2</v>
          </cell>
          <cell r="AM68">
            <v>41</v>
          </cell>
          <cell r="AN68">
            <v>38.200000000000003</v>
          </cell>
          <cell r="AO68">
            <v>23.9</v>
          </cell>
          <cell r="AP68">
            <v>119.4</v>
          </cell>
          <cell r="AQ68">
            <v>109.1</v>
          </cell>
          <cell r="AR68">
            <v>101.1</v>
          </cell>
          <cell r="AS68">
            <v>16.5</v>
          </cell>
          <cell r="AT68">
            <v>74.3</v>
          </cell>
          <cell r="AU68">
            <v>36.5</v>
          </cell>
          <cell r="AV68">
            <v>2250.6</v>
          </cell>
          <cell r="AW68">
            <v>2085.6999999999998</v>
          </cell>
        </row>
        <row r="69">
          <cell r="B69">
            <v>10131</v>
          </cell>
          <cell r="D69" t="str">
            <v xml:space="preserve">Préparation industrielle de produits à base de viande </v>
          </cell>
          <cell r="E69">
            <v>1098</v>
          </cell>
          <cell r="F69">
            <v>699.4</v>
          </cell>
          <cell r="G69">
            <v>530.1</v>
          </cell>
          <cell r="H69">
            <v>-0.3</v>
          </cell>
          <cell r="I69">
            <v>169.6</v>
          </cell>
          <cell r="J69">
            <v>7960.8</v>
          </cell>
          <cell r="K69">
            <v>94.1</v>
          </cell>
          <cell r="L69">
            <v>32.700000000000003</v>
          </cell>
          <cell r="M69">
            <v>2.1</v>
          </cell>
          <cell r="N69">
            <v>8089.7</v>
          </cell>
          <cell r="O69">
            <v>8754.2999999999993</v>
          </cell>
          <cell r="P69">
            <v>7</v>
          </cell>
          <cell r="Q69">
            <v>0.3</v>
          </cell>
          <cell r="R69">
            <v>4419.6000000000004</v>
          </cell>
          <cell r="S69">
            <v>25.3</v>
          </cell>
          <cell r="T69">
            <v>1982.8</v>
          </cell>
          <cell r="U69">
            <v>181.1</v>
          </cell>
          <cell r="V69">
            <v>104</v>
          </cell>
          <cell r="W69">
            <v>25.3</v>
          </cell>
          <cell r="X69">
            <v>209</v>
          </cell>
          <cell r="Y69">
            <v>35.1</v>
          </cell>
          <cell r="Z69">
            <v>22.5</v>
          </cell>
          <cell r="AA69">
            <v>1803.5</v>
          </cell>
          <cell r="AB69">
            <v>125</v>
          </cell>
          <cell r="AC69">
            <v>933.5</v>
          </cell>
          <cell r="AD69">
            <v>357.2</v>
          </cell>
          <cell r="AE69">
            <v>3.6</v>
          </cell>
          <cell r="AF69">
            <v>391.4</v>
          </cell>
          <cell r="AG69">
            <v>188</v>
          </cell>
          <cell r="AH69">
            <v>75.099999999999994</v>
          </cell>
          <cell r="AI69">
            <v>90.4</v>
          </cell>
          <cell r="AJ69">
            <v>218.6</v>
          </cell>
          <cell r="AK69">
            <v>0</v>
          </cell>
          <cell r="AL69">
            <v>0.2</v>
          </cell>
          <cell r="AM69">
            <v>33</v>
          </cell>
          <cell r="AN69">
            <v>30.6</v>
          </cell>
          <cell r="AO69">
            <v>22</v>
          </cell>
          <cell r="AP69">
            <v>207.7</v>
          </cell>
          <cell r="AQ69">
            <v>84.2</v>
          </cell>
          <cell r="AR69">
            <v>80.599999999999994</v>
          </cell>
          <cell r="AS69">
            <v>16.2</v>
          </cell>
          <cell r="AT69">
            <v>68</v>
          </cell>
          <cell r="AU69">
            <v>127.1</v>
          </cell>
          <cell r="AV69">
            <v>1831.6</v>
          </cell>
          <cell r="AW69">
            <v>1682</v>
          </cell>
        </row>
        <row r="70">
          <cell r="B70">
            <v>10132</v>
          </cell>
          <cell r="D70" t="str">
            <v xml:space="preserve">Charcuterie </v>
          </cell>
          <cell r="E70">
            <v>5141</v>
          </cell>
          <cell r="F70">
            <v>769.7</v>
          </cell>
          <cell r="G70">
            <v>405.6</v>
          </cell>
          <cell r="H70">
            <v>0</v>
          </cell>
          <cell r="I70">
            <v>364.1</v>
          </cell>
          <cell r="J70">
            <v>640</v>
          </cell>
          <cell r="K70">
            <v>43.3</v>
          </cell>
          <cell r="L70">
            <v>1</v>
          </cell>
          <cell r="M70">
            <v>1.1000000000000001</v>
          </cell>
          <cell r="N70">
            <v>685.4</v>
          </cell>
          <cell r="O70">
            <v>1453</v>
          </cell>
          <cell r="P70">
            <v>6.5</v>
          </cell>
          <cell r="Q70">
            <v>0.1</v>
          </cell>
          <cell r="R70">
            <v>351.6</v>
          </cell>
          <cell r="S70">
            <v>-0.2</v>
          </cell>
          <cell r="T70">
            <v>279.10000000000002</v>
          </cell>
          <cell r="U70">
            <v>7.8</v>
          </cell>
          <cell r="V70">
            <v>33.299999999999997</v>
          </cell>
          <cell r="W70">
            <v>3.9</v>
          </cell>
          <cell r="X70">
            <v>5.2</v>
          </cell>
          <cell r="Y70">
            <v>2.4</v>
          </cell>
          <cell r="Z70">
            <v>0.6</v>
          </cell>
          <cell r="AA70">
            <v>423.2</v>
          </cell>
          <cell r="AB70">
            <v>21.8</v>
          </cell>
          <cell r="AC70">
            <v>324.60000000000002</v>
          </cell>
          <cell r="AD70">
            <v>120.5</v>
          </cell>
          <cell r="AE70">
            <v>2.2000000000000002</v>
          </cell>
          <cell r="AF70">
            <v>-41.5</v>
          </cell>
          <cell r="AG70">
            <v>44</v>
          </cell>
          <cell r="AH70">
            <v>7.6</v>
          </cell>
          <cell r="AI70">
            <v>10.8</v>
          </cell>
          <cell r="AJ70">
            <v>-82.3</v>
          </cell>
          <cell r="AK70">
            <v>0</v>
          </cell>
          <cell r="AL70">
            <v>0.1</v>
          </cell>
          <cell r="AM70">
            <v>8</v>
          </cell>
          <cell r="AN70">
            <v>7.6</v>
          </cell>
          <cell r="AO70">
            <v>1.9</v>
          </cell>
          <cell r="AP70">
            <v>-88.4</v>
          </cell>
          <cell r="AQ70">
            <v>24.9</v>
          </cell>
          <cell r="AR70">
            <v>20.5</v>
          </cell>
          <cell r="AS70">
            <v>0.3</v>
          </cell>
          <cell r="AT70">
            <v>6.3</v>
          </cell>
          <cell r="AU70">
            <v>-90.6</v>
          </cell>
          <cell r="AV70">
            <v>419</v>
          </cell>
          <cell r="AW70">
            <v>403.6</v>
          </cell>
        </row>
        <row r="71">
          <cell r="B71">
            <v>101323</v>
          </cell>
          <cell r="D71" t="str">
            <v xml:space="preserve">Préparation de produits à base de viande, dont artisanat commercial (**) </v>
          </cell>
          <cell r="E71">
            <v>5141</v>
          </cell>
          <cell r="F71">
            <v>769.7</v>
          </cell>
          <cell r="G71">
            <v>405.6</v>
          </cell>
          <cell r="H71">
            <v>0</v>
          </cell>
          <cell r="I71">
            <v>364.1</v>
          </cell>
          <cell r="J71">
            <v>640</v>
          </cell>
          <cell r="K71">
            <v>43.3</v>
          </cell>
          <cell r="L71">
            <v>1</v>
          </cell>
          <cell r="M71">
            <v>1.1000000000000001</v>
          </cell>
          <cell r="N71">
            <v>685.4</v>
          </cell>
          <cell r="O71">
            <v>1453</v>
          </cell>
          <cell r="P71">
            <v>6.5</v>
          </cell>
          <cell r="Q71">
            <v>0.1</v>
          </cell>
          <cell r="R71">
            <v>351.6</v>
          </cell>
          <cell r="S71">
            <v>-0.2</v>
          </cell>
          <cell r="T71">
            <v>279.10000000000002</v>
          </cell>
          <cell r="U71">
            <v>7.8</v>
          </cell>
          <cell r="V71">
            <v>33.299999999999997</v>
          </cell>
          <cell r="W71">
            <v>3.9</v>
          </cell>
          <cell r="X71">
            <v>5.2</v>
          </cell>
          <cell r="Y71">
            <v>2.4</v>
          </cell>
          <cell r="Z71">
            <v>0.6</v>
          </cell>
          <cell r="AA71">
            <v>423.2</v>
          </cell>
          <cell r="AB71">
            <v>21.8</v>
          </cell>
          <cell r="AC71">
            <v>324.60000000000002</v>
          </cell>
          <cell r="AD71">
            <v>120.5</v>
          </cell>
          <cell r="AE71">
            <v>2.2000000000000002</v>
          </cell>
          <cell r="AF71">
            <v>-41.5</v>
          </cell>
          <cell r="AG71">
            <v>44</v>
          </cell>
          <cell r="AH71">
            <v>7.6</v>
          </cell>
          <cell r="AI71">
            <v>10.8</v>
          </cell>
          <cell r="AJ71">
            <v>-82.3</v>
          </cell>
          <cell r="AK71">
            <v>0</v>
          </cell>
          <cell r="AL71">
            <v>0.1</v>
          </cell>
          <cell r="AM71">
            <v>8</v>
          </cell>
          <cell r="AN71">
            <v>7.6</v>
          </cell>
          <cell r="AO71">
            <v>1.9</v>
          </cell>
          <cell r="AP71">
            <v>-88.4</v>
          </cell>
          <cell r="AQ71">
            <v>24.9</v>
          </cell>
          <cell r="AR71">
            <v>20.5</v>
          </cell>
          <cell r="AS71">
            <v>0.3</v>
          </cell>
          <cell r="AT71">
            <v>6.3</v>
          </cell>
          <cell r="AU71">
            <v>-90.6</v>
          </cell>
          <cell r="AV71">
            <v>419</v>
          </cell>
          <cell r="AW71">
            <v>403.6</v>
          </cell>
        </row>
        <row r="72">
          <cell r="B72">
            <v>10123</v>
          </cell>
          <cell r="D72" t="str">
            <v xml:space="preserve">Transformation et conservation de la viande et préparation de produits à base de viande, dont artisanat commercial (**) </v>
          </cell>
          <cell r="E72">
            <v>5141</v>
          </cell>
          <cell r="F72">
            <v>769.7</v>
          </cell>
          <cell r="G72">
            <v>405.6</v>
          </cell>
          <cell r="H72">
            <v>0</v>
          </cell>
          <cell r="I72">
            <v>364.1</v>
          </cell>
          <cell r="J72">
            <v>640</v>
          </cell>
          <cell r="K72">
            <v>43.3</v>
          </cell>
          <cell r="L72">
            <v>1</v>
          </cell>
          <cell r="M72">
            <v>1.1000000000000001</v>
          </cell>
          <cell r="N72">
            <v>685.4</v>
          </cell>
          <cell r="O72">
            <v>1453</v>
          </cell>
          <cell r="P72">
            <v>6.5</v>
          </cell>
          <cell r="Q72">
            <v>0.1</v>
          </cell>
          <cell r="R72">
            <v>351.6</v>
          </cell>
          <cell r="S72">
            <v>-0.2</v>
          </cell>
          <cell r="T72">
            <v>279.10000000000002</v>
          </cell>
          <cell r="U72">
            <v>7.8</v>
          </cell>
          <cell r="V72">
            <v>33.299999999999997</v>
          </cell>
          <cell r="W72">
            <v>3.9</v>
          </cell>
          <cell r="X72">
            <v>5.2</v>
          </cell>
          <cell r="Y72">
            <v>2.4</v>
          </cell>
          <cell r="Z72">
            <v>0.6</v>
          </cell>
          <cell r="AA72">
            <v>423.2</v>
          </cell>
          <cell r="AB72">
            <v>21.8</v>
          </cell>
          <cell r="AC72">
            <v>324.60000000000002</v>
          </cell>
          <cell r="AD72">
            <v>120.5</v>
          </cell>
          <cell r="AE72">
            <v>2.2000000000000002</v>
          </cell>
          <cell r="AF72">
            <v>-41.5</v>
          </cell>
          <cell r="AG72">
            <v>44</v>
          </cell>
          <cell r="AH72">
            <v>7.6</v>
          </cell>
          <cell r="AI72">
            <v>10.8</v>
          </cell>
          <cell r="AJ72">
            <v>-82.3</v>
          </cell>
          <cell r="AK72">
            <v>0</v>
          </cell>
          <cell r="AL72">
            <v>0.1</v>
          </cell>
          <cell r="AM72">
            <v>8</v>
          </cell>
          <cell r="AN72">
            <v>7.6</v>
          </cell>
          <cell r="AO72">
            <v>1.9</v>
          </cell>
          <cell r="AP72">
            <v>-88.4</v>
          </cell>
          <cell r="AQ72">
            <v>24.9</v>
          </cell>
          <cell r="AR72">
            <v>20.5</v>
          </cell>
          <cell r="AS72">
            <v>0.3</v>
          </cell>
          <cell r="AT72">
            <v>6.3</v>
          </cell>
          <cell r="AU72">
            <v>-90.6</v>
          </cell>
          <cell r="AV72">
            <v>419</v>
          </cell>
          <cell r="AW72">
            <v>403.6</v>
          </cell>
        </row>
        <row r="73">
          <cell r="B73">
            <v>102</v>
          </cell>
          <cell r="D73" t="str">
            <v xml:space="preserve">Transformation et conservation de poisson, de crustacés et de mollusques </v>
          </cell>
          <cell r="E73">
            <v>327</v>
          </cell>
          <cell r="F73">
            <v>328.6</v>
          </cell>
          <cell r="G73">
            <v>353.1</v>
          </cell>
          <cell r="H73">
            <v>2.6</v>
          </cell>
          <cell r="I73">
            <v>-27.1</v>
          </cell>
          <cell r="J73">
            <v>3181.1</v>
          </cell>
          <cell r="K73">
            <v>1.8</v>
          </cell>
          <cell r="L73">
            <v>33.299999999999997</v>
          </cell>
          <cell r="M73">
            <v>2</v>
          </cell>
          <cell r="N73">
            <v>3218.3</v>
          </cell>
          <cell r="O73">
            <v>3511.5</v>
          </cell>
          <cell r="P73">
            <v>4</v>
          </cell>
          <cell r="Q73">
            <v>1.4</v>
          </cell>
          <cell r="R73">
            <v>1746.9</v>
          </cell>
          <cell r="S73">
            <v>-5.5</v>
          </cell>
          <cell r="T73">
            <v>796.4</v>
          </cell>
          <cell r="U73">
            <v>73.7</v>
          </cell>
          <cell r="V73">
            <v>39.9</v>
          </cell>
          <cell r="W73">
            <v>9.6999999999999993</v>
          </cell>
          <cell r="X73">
            <v>77.8</v>
          </cell>
          <cell r="Y73">
            <v>17.399999999999999</v>
          </cell>
          <cell r="Z73">
            <v>14.4</v>
          </cell>
          <cell r="AA73">
            <v>639.9</v>
          </cell>
          <cell r="AB73">
            <v>45.3</v>
          </cell>
          <cell r="AC73">
            <v>338.7</v>
          </cell>
          <cell r="AD73">
            <v>131.30000000000001</v>
          </cell>
          <cell r="AE73">
            <v>4.4000000000000004</v>
          </cell>
          <cell r="AF73">
            <v>129</v>
          </cell>
          <cell r="AG73">
            <v>64.900000000000006</v>
          </cell>
          <cell r="AH73">
            <v>55.8</v>
          </cell>
          <cell r="AI73">
            <v>70.900000000000006</v>
          </cell>
          <cell r="AJ73">
            <v>79.3</v>
          </cell>
          <cell r="AK73">
            <v>0</v>
          </cell>
          <cell r="AL73">
            <v>0.2</v>
          </cell>
          <cell r="AM73">
            <v>23.4</v>
          </cell>
          <cell r="AN73">
            <v>11.2</v>
          </cell>
          <cell r="AO73">
            <v>14.2</v>
          </cell>
          <cell r="AP73">
            <v>70.3</v>
          </cell>
          <cell r="AQ73">
            <v>40.4</v>
          </cell>
          <cell r="AR73">
            <v>39.299999999999997</v>
          </cell>
          <cell r="AS73">
            <v>6.3</v>
          </cell>
          <cell r="AT73">
            <v>25.2</v>
          </cell>
          <cell r="AU73">
            <v>39.799999999999997</v>
          </cell>
          <cell r="AV73">
            <v>653.29999999999995</v>
          </cell>
          <cell r="AW73">
            <v>599</v>
          </cell>
        </row>
        <row r="74">
          <cell r="B74">
            <v>1020</v>
          </cell>
          <cell r="D74" t="str">
            <v xml:space="preserve">Transformation et conservation de poisson, de crustacés et de mollusques </v>
          </cell>
          <cell r="E74">
            <v>327</v>
          </cell>
          <cell r="F74">
            <v>328.6</v>
          </cell>
          <cell r="G74">
            <v>353.1</v>
          </cell>
          <cell r="H74">
            <v>2.6</v>
          </cell>
          <cell r="I74">
            <v>-27.1</v>
          </cell>
          <cell r="J74">
            <v>3181.1</v>
          </cell>
          <cell r="K74">
            <v>1.8</v>
          </cell>
          <cell r="L74">
            <v>33.299999999999997</v>
          </cell>
          <cell r="M74">
            <v>2</v>
          </cell>
          <cell r="N74">
            <v>3218.3</v>
          </cell>
          <cell r="O74">
            <v>3511.5</v>
          </cell>
          <cell r="P74">
            <v>4</v>
          </cell>
          <cell r="Q74">
            <v>1.4</v>
          </cell>
          <cell r="R74">
            <v>1746.9</v>
          </cell>
          <cell r="S74">
            <v>-5.5</v>
          </cell>
          <cell r="T74">
            <v>796.4</v>
          </cell>
          <cell r="U74">
            <v>73.7</v>
          </cell>
          <cell r="V74">
            <v>39.9</v>
          </cell>
          <cell r="W74">
            <v>9.6999999999999993</v>
          </cell>
          <cell r="X74">
            <v>77.8</v>
          </cell>
          <cell r="Y74">
            <v>17.399999999999999</v>
          </cell>
          <cell r="Z74">
            <v>14.4</v>
          </cell>
          <cell r="AA74">
            <v>639.9</v>
          </cell>
          <cell r="AB74">
            <v>45.3</v>
          </cell>
          <cell r="AC74">
            <v>338.7</v>
          </cell>
          <cell r="AD74">
            <v>131.30000000000001</v>
          </cell>
          <cell r="AE74">
            <v>4.4000000000000004</v>
          </cell>
          <cell r="AF74">
            <v>129</v>
          </cell>
          <cell r="AG74">
            <v>64.900000000000006</v>
          </cell>
          <cell r="AH74">
            <v>55.8</v>
          </cell>
          <cell r="AI74">
            <v>70.900000000000006</v>
          </cell>
          <cell r="AJ74">
            <v>79.3</v>
          </cell>
          <cell r="AK74">
            <v>0</v>
          </cell>
          <cell r="AL74">
            <v>0.2</v>
          </cell>
          <cell r="AM74">
            <v>23.4</v>
          </cell>
          <cell r="AN74">
            <v>11.2</v>
          </cell>
          <cell r="AO74">
            <v>14.2</v>
          </cell>
          <cell r="AP74">
            <v>70.3</v>
          </cell>
          <cell r="AQ74">
            <v>40.4</v>
          </cell>
          <cell r="AR74">
            <v>39.299999999999997</v>
          </cell>
          <cell r="AS74">
            <v>6.3</v>
          </cell>
          <cell r="AT74">
            <v>25.2</v>
          </cell>
          <cell r="AU74">
            <v>39.799999999999997</v>
          </cell>
          <cell r="AV74">
            <v>653.29999999999995</v>
          </cell>
          <cell r="AW74">
            <v>599</v>
          </cell>
        </row>
        <row r="75">
          <cell r="B75">
            <v>10200</v>
          </cell>
          <cell r="D75" t="str">
            <v xml:space="preserve">Transformation et conservation de poisson, de crustacés et de mollusques </v>
          </cell>
          <cell r="E75">
            <v>327</v>
          </cell>
          <cell r="F75">
            <v>328.6</v>
          </cell>
          <cell r="G75">
            <v>353.1</v>
          </cell>
          <cell r="H75">
            <v>2.6</v>
          </cell>
          <cell r="I75">
            <v>-27.1</v>
          </cell>
          <cell r="J75">
            <v>3181.1</v>
          </cell>
          <cell r="K75">
            <v>1.8</v>
          </cell>
          <cell r="L75">
            <v>33.299999999999997</v>
          </cell>
          <cell r="M75">
            <v>2</v>
          </cell>
          <cell r="N75">
            <v>3218.3</v>
          </cell>
          <cell r="O75">
            <v>3511.5</v>
          </cell>
          <cell r="P75">
            <v>4</v>
          </cell>
          <cell r="Q75">
            <v>1.4</v>
          </cell>
          <cell r="R75">
            <v>1746.9</v>
          </cell>
          <cell r="S75">
            <v>-5.5</v>
          </cell>
          <cell r="T75">
            <v>796.4</v>
          </cell>
          <cell r="U75">
            <v>73.7</v>
          </cell>
          <cell r="V75">
            <v>39.9</v>
          </cell>
          <cell r="W75">
            <v>9.6999999999999993</v>
          </cell>
          <cell r="X75">
            <v>77.8</v>
          </cell>
          <cell r="Y75">
            <v>17.399999999999999</v>
          </cell>
          <cell r="Z75">
            <v>14.4</v>
          </cell>
          <cell r="AA75">
            <v>639.9</v>
          </cell>
          <cell r="AB75">
            <v>45.3</v>
          </cell>
          <cell r="AC75">
            <v>338.7</v>
          </cell>
          <cell r="AD75">
            <v>131.30000000000001</v>
          </cell>
          <cell r="AE75">
            <v>4.4000000000000004</v>
          </cell>
          <cell r="AF75">
            <v>129</v>
          </cell>
          <cell r="AG75">
            <v>64.900000000000006</v>
          </cell>
          <cell r="AH75">
            <v>55.8</v>
          </cell>
          <cell r="AI75">
            <v>70.900000000000006</v>
          </cell>
          <cell r="AJ75">
            <v>79.3</v>
          </cell>
          <cell r="AK75">
            <v>0</v>
          </cell>
          <cell r="AL75">
            <v>0.2</v>
          </cell>
          <cell r="AM75">
            <v>23.4</v>
          </cell>
          <cell r="AN75">
            <v>11.2</v>
          </cell>
          <cell r="AO75">
            <v>14.2</v>
          </cell>
          <cell r="AP75">
            <v>70.3</v>
          </cell>
          <cell r="AQ75">
            <v>40.4</v>
          </cell>
          <cell r="AR75">
            <v>39.299999999999997</v>
          </cell>
          <cell r="AS75">
            <v>6.3</v>
          </cell>
          <cell r="AT75">
            <v>25.2</v>
          </cell>
          <cell r="AU75">
            <v>39.799999999999997</v>
          </cell>
          <cell r="AV75">
            <v>653.29999999999995</v>
          </cell>
          <cell r="AW75">
            <v>599</v>
          </cell>
        </row>
        <row r="76">
          <cell r="B76">
            <v>103</v>
          </cell>
          <cell r="D76" t="str">
            <v xml:space="preserve">Transformation et conservation de fruits et légumes </v>
          </cell>
          <cell r="E76">
            <v>1397</v>
          </cell>
          <cell r="F76">
            <v>824.1</v>
          </cell>
          <cell r="G76">
            <v>608.79999999999995</v>
          </cell>
          <cell r="H76">
            <v>-0.1</v>
          </cell>
          <cell r="I76">
            <v>215.5</v>
          </cell>
          <cell r="J76">
            <v>6203.5</v>
          </cell>
          <cell r="K76">
            <v>130.69999999999999</v>
          </cell>
          <cell r="L76">
            <v>24.8</v>
          </cell>
          <cell r="M76">
            <v>5.3</v>
          </cell>
          <cell r="N76">
            <v>6364.3</v>
          </cell>
          <cell r="O76">
            <v>7158.3</v>
          </cell>
          <cell r="P76">
            <v>18.100000000000001</v>
          </cell>
          <cell r="Q76">
            <v>10.7</v>
          </cell>
          <cell r="R76">
            <v>3328</v>
          </cell>
          <cell r="S76">
            <v>3.1</v>
          </cell>
          <cell r="T76">
            <v>1682.2</v>
          </cell>
          <cell r="U76">
            <v>155.4</v>
          </cell>
          <cell r="V76">
            <v>86.7</v>
          </cell>
          <cell r="W76">
            <v>16.899999999999999</v>
          </cell>
          <cell r="X76">
            <v>202.7</v>
          </cell>
          <cell r="Y76">
            <v>26.1</v>
          </cell>
          <cell r="Z76">
            <v>12.9</v>
          </cell>
          <cell r="AA76">
            <v>1558.5</v>
          </cell>
          <cell r="AB76">
            <v>116.8</v>
          </cell>
          <cell r="AC76">
            <v>706.5</v>
          </cell>
          <cell r="AD76">
            <v>281</v>
          </cell>
          <cell r="AE76">
            <v>12.2</v>
          </cell>
          <cell r="AF76">
            <v>466.4</v>
          </cell>
          <cell r="AG76">
            <v>206.2</v>
          </cell>
          <cell r="AH76">
            <v>54.5</v>
          </cell>
          <cell r="AI76">
            <v>88.2</v>
          </cell>
          <cell r="AJ76">
            <v>293.89999999999998</v>
          </cell>
          <cell r="AK76">
            <v>0</v>
          </cell>
          <cell r="AL76">
            <v>0</v>
          </cell>
          <cell r="AM76">
            <v>59.3</v>
          </cell>
          <cell r="AN76">
            <v>45.3</v>
          </cell>
          <cell r="AO76">
            <v>41.6</v>
          </cell>
          <cell r="AP76">
            <v>276.2</v>
          </cell>
          <cell r="AQ76">
            <v>287.8</v>
          </cell>
          <cell r="AR76">
            <v>318.3</v>
          </cell>
          <cell r="AS76">
            <v>19.399999999999999</v>
          </cell>
          <cell r="AT76">
            <v>84.5</v>
          </cell>
          <cell r="AU76">
            <v>141.9</v>
          </cell>
          <cell r="AV76">
            <v>1566.5</v>
          </cell>
          <cell r="AW76">
            <v>1453.9</v>
          </cell>
        </row>
        <row r="77">
          <cell r="B77">
            <v>1031</v>
          </cell>
          <cell r="D77" t="str">
            <v xml:space="preserve">Transformation et conservation de pommes de terre </v>
          </cell>
          <cell r="E77">
            <v>132</v>
          </cell>
          <cell r="F77">
            <v>124.9</v>
          </cell>
          <cell r="G77">
            <v>79.900000000000006</v>
          </cell>
          <cell r="H77">
            <v>0.1</v>
          </cell>
          <cell r="I77">
            <v>44.9</v>
          </cell>
          <cell r="J77">
            <v>402.4</v>
          </cell>
          <cell r="K77">
            <v>0.3</v>
          </cell>
          <cell r="L77">
            <v>0.1</v>
          </cell>
          <cell r="M77">
            <v>0.3</v>
          </cell>
          <cell r="N77">
            <v>403.1</v>
          </cell>
          <cell r="O77">
            <v>527.6</v>
          </cell>
          <cell r="P77">
            <v>0.1</v>
          </cell>
          <cell r="Q77">
            <v>0</v>
          </cell>
          <cell r="R77">
            <v>90.7</v>
          </cell>
          <cell r="S77">
            <v>-1.7</v>
          </cell>
          <cell r="T77">
            <v>169.9</v>
          </cell>
          <cell r="U77">
            <v>11.2</v>
          </cell>
          <cell r="V77">
            <v>5.9</v>
          </cell>
          <cell r="W77">
            <v>0.8</v>
          </cell>
          <cell r="X77">
            <v>38.1</v>
          </cell>
          <cell r="Y77">
            <v>0.3</v>
          </cell>
          <cell r="Z77">
            <v>0.1</v>
          </cell>
          <cell r="AA77">
            <v>188.9</v>
          </cell>
          <cell r="AB77">
            <v>13.4</v>
          </cell>
          <cell r="AC77">
            <v>73.5</v>
          </cell>
          <cell r="AD77">
            <v>33.299999999999997</v>
          </cell>
          <cell r="AE77">
            <v>1</v>
          </cell>
          <cell r="AF77">
            <v>69.599999999999994</v>
          </cell>
          <cell r="AG77">
            <v>31.2</v>
          </cell>
          <cell r="AH77">
            <v>2.5</v>
          </cell>
          <cell r="AI77">
            <v>3.8</v>
          </cell>
          <cell r="AJ77">
            <v>39.6</v>
          </cell>
          <cell r="AK77">
            <v>0</v>
          </cell>
          <cell r="AL77">
            <v>0</v>
          </cell>
          <cell r="AM77">
            <v>8</v>
          </cell>
          <cell r="AN77">
            <v>7.5</v>
          </cell>
          <cell r="AO77">
            <v>5.9</v>
          </cell>
          <cell r="AP77">
            <v>37.5</v>
          </cell>
          <cell r="AQ77">
            <v>8.1999999999999993</v>
          </cell>
          <cell r="AR77">
            <v>25.5</v>
          </cell>
          <cell r="AS77">
            <v>2.4</v>
          </cell>
          <cell r="AT77">
            <v>5.4</v>
          </cell>
          <cell r="AU77">
            <v>12.3</v>
          </cell>
          <cell r="AV77">
            <v>189</v>
          </cell>
          <cell r="AW77">
            <v>176.4</v>
          </cell>
        </row>
        <row r="78">
          <cell r="B78">
            <v>10310</v>
          </cell>
          <cell r="D78" t="str">
            <v xml:space="preserve">Transformation et conservation de pommes de terre </v>
          </cell>
          <cell r="E78">
            <v>132</v>
          </cell>
          <cell r="F78">
            <v>124.9</v>
          </cell>
          <cell r="G78">
            <v>79.900000000000006</v>
          </cell>
          <cell r="H78">
            <v>0.1</v>
          </cell>
          <cell r="I78">
            <v>44.9</v>
          </cell>
          <cell r="J78">
            <v>402.4</v>
          </cell>
          <cell r="K78">
            <v>0.3</v>
          </cell>
          <cell r="L78">
            <v>0.1</v>
          </cell>
          <cell r="M78">
            <v>0.3</v>
          </cell>
          <cell r="N78">
            <v>403.1</v>
          </cell>
          <cell r="O78">
            <v>527.6</v>
          </cell>
          <cell r="P78">
            <v>0.1</v>
          </cell>
          <cell r="Q78">
            <v>0</v>
          </cell>
          <cell r="R78">
            <v>90.7</v>
          </cell>
          <cell r="S78">
            <v>-1.7</v>
          </cell>
          <cell r="T78">
            <v>169.9</v>
          </cell>
          <cell r="U78">
            <v>11.2</v>
          </cell>
          <cell r="V78">
            <v>5.9</v>
          </cell>
          <cell r="W78">
            <v>0.8</v>
          </cell>
          <cell r="X78">
            <v>38.1</v>
          </cell>
          <cell r="Y78">
            <v>0.3</v>
          </cell>
          <cell r="Z78">
            <v>0.1</v>
          </cell>
          <cell r="AA78">
            <v>188.9</v>
          </cell>
          <cell r="AB78">
            <v>13.4</v>
          </cell>
          <cell r="AC78">
            <v>73.5</v>
          </cell>
          <cell r="AD78">
            <v>33.299999999999997</v>
          </cell>
          <cell r="AE78">
            <v>1</v>
          </cell>
          <cell r="AF78">
            <v>69.599999999999994</v>
          </cell>
          <cell r="AG78">
            <v>31.2</v>
          </cell>
          <cell r="AH78">
            <v>2.5</v>
          </cell>
          <cell r="AI78">
            <v>3.8</v>
          </cell>
          <cell r="AJ78">
            <v>39.6</v>
          </cell>
          <cell r="AK78">
            <v>0</v>
          </cell>
          <cell r="AL78">
            <v>0</v>
          </cell>
          <cell r="AM78">
            <v>8</v>
          </cell>
          <cell r="AN78">
            <v>7.5</v>
          </cell>
          <cell r="AO78">
            <v>5.9</v>
          </cell>
          <cell r="AP78">
            <v>37.5</v>
          </cell>
          <cell r="AQ78">
            <v>8.1999999999999993</v>
          </cell>
          <cell r="AR78">
            <v>25.5</v>
          </cell>
          <cell r="AS78">
            <v>2.4</v>
          </cell>
          <cell r="AT78">
            <v>5.4</v>
          </cell>
          <cell r="AU78">
            <v>12.3</v>
          </cell>
          <cell r="AV78">
            <v>189</v>
          </cell>
          <cell r="AW78">
            <v>176.4</v>
          </cell>
        </row>
        <row r="79">
          <cell r="B79">
            <v>1032</v>
          </cell>
          <cell r="D79" t="str">
            <v xml:space="preserve">Préparation de jus de fruits et légumes </v>
          </cell>
          <cell r="E79">
            <v>191</v>
          </cell>
          <cell r="F79">
            <v>15</v>
          </cell>
          <cell r="G79">
            <v>9</v>
          </cell>
          <cell r="H79">
            <v>-0.1</v>
          </cell>
          <cell r="I79">
            <v>6.1</v>
          </cell>
          <cell r="J79">
            <v>544.1</v>
          </cell>
          <cell r="K79">
            <v>10.8</v>
          </cell>
          <cell r="L79">
            <v>3.3</v>
          </cell>
          <cell r="M79">
            <v>0.8</v>
          </cell>
          <cell r="N79">
            <v>558.9</v>
          </cell>
          <cell r="O79">
            <v>569.9</v>
          </cell>
          <cell r="P79">
            <v>1.2</v>
          </cell>
          <cell r="Q79">
            <v>0.1</v>
          </cell>
          <cell r="R79">
            <v>337.2</v>
          </cell>
          <cell r="S79">
            <v>-2.1</v>
          </cell>
          <cell r="T79">
            <v>109</v>
          </cell>
          <cell r="U79">
            <v>9</v>
          </cell>
          <cell r="V79">
            <v>8.8000000000000007</v>
          </cell>
          <cell r="W79">
            <v>2.5</v>
          </cell>
          <cell r="X79">
            <v>7.2</v>
          </cell>
          <cell r="Y79">
            <v>1.6</v>
          </cell>
          <cell r="Z79">
            <v>0.5</v>
          </cell>
          <cell r="AA79">
            <v>120.6</v>
          </cell>
          <cell r="AB79">
            <v>20.7</v>
          </cell>
          <cell r="AC79">
            <v>44.7</v>
          </cell>
          <cell r="AD79">
            <v>18.5</v>
          </cell>
          <cell r="AE79">
            <v>1.4</v>
          </cell>
          <cell r="AF79">
            <v>38.1</v>
          </cell>
          <cell r="AG79">
            <v>14.6</v>
          </cell>
          <cell r="AH79">
            <v>1.3</v>
          </cell>
          <cell r="AI79">
            <v>1.7</v>
          </cell>
          <cell r="AJ79">
            <v>23.9</v>
          </cell>
          <cell r="AK79">
            <v>0</v>
          </cell>
          <cell r="AL79">
            <v>0</v>
          </cell>
          <cell r="AM79">
            <v>9.1999999999999993</v>
          </cell>
          <cell r="AN79">
            <v>6.7</v>
          </cell>
          <cell r="AO79">
            <v>5.6</v>
          </cell>
          <cell r="AP79">
            <v>20.3</v>
          </cell>
          <cell r="AQ79">
            <v>4.4000000000000004</v>
          </cell>
          <cell r="AR79">
            <v>8.8000000000000007</v>
          </cell>
          <cell r="AS79">
            <v>2.1</v>
          </cell>
          <cell r="AT79">
            <v>4.9000000000000004</v>
          </cell>
          <cell r="AU79">
            <v>8.9</v>
          </cell>
          <cell r="AV79">
            <v>121</v>
          </cell>
          <cell r="AW79">
            <v>101.3</v>
          </cell>
        </row>
        <row r="80">
          <cell r="B80">
            <v>10320</v>
          </cell>
          <cell r="D80" t="str">
            <v xml:space="preserve">Préparation de jus de fruits et légumes </v>
          </cell>
          <cell r="E80">
            <v>191</v>
          </cell>
          <cell r="F80">
            <v>15</v>
          </cell>
          <cell r="G80">
            <v>9</v>
          </cell>
          <cell r="H80">
            <v>-0.1</v>
          </cell>
          <cell r="I80">
            <v>6.1</v>
          </cell>
          <cell r="J80">
            <v>544.1</v>
          </cell>
          <cell r="K80">
            <v>10.8</v>
          </cell>
          <cell r="L80">
            <v>3.3</v>
          </cell>
          <cell r="M80">
            <v>0.8</v>
          </cell>
          <cell r="N80">
            <v>558.9</v>
          </cell>
          <cell r="O80">
            <v>569.9</v>
          </cell>
          <cell r="P80">
            <v>1.2</v>
          </cell>
          <cell r="Q80">
            <v>0.1</v>
          </cell>
          <cell r="R80">
            <v>337.2</v>
          </cell>
          <cell r="S80">
            <v>-2.1</v>
          </cell>
          <cell r="T80">
            <v>109</v>
          </cell>
          <cell r="U80">
            <v>9</v>
          </cell>
          <cell r="V80">
            <v>8.8000000000000007</v>
          </cell>
          <cell r="W80">
            <v>2.5</v>
          </cell>
          <cell r="X80">
            <v>7.2</v>
          </cell>
          <cell r="Y80">
            <v>1.6</v>
          </cell>
          <cell r="Z80">
            <v>0.5</v>
          </cell>
          <cell r="AA80">
            <v>120.6</v>
          </cell>
          <cell r="AB80">
            <v>20.7</v>
          </cell>
          <cell r="AC80">
            <v>44.7</v>
          </cell>
          <cell r="AD80">
            <v>18.5</v>
          </cell>
          <cell r="AE80">
            <v>1.4</v>
          </cell>
          <cell r="AF80">
            <v>38.1</v>
          </cell>
          <cell r="AG80">
            <v>14.6</v>
          </cell>
          <cell r="AH80">
            <v>1.3</v>
          </cell>
          <cell r="AI80">
            <v>1.7</v>
          </cell>
          <cell r="AJ80">
            <v>23.9</v>
          </cell>
          <cell r="AK80">
            <v>0</v>
          </cell>
          <cell r="AL80">
            <v>0</v>
          </cell>
          <cell r="AM80">
            <v>9.1999999999999993</v>
          </cell>
          <cell r="AN80">
            <v>6.7</v>
          </cell>
          <cell r="AO80">
            <v>5.6</v>
          </cell>
          <cell r="AP80">
            <v>20.3</v>
          </cell>
          <cell r="AQ80">
            <v>4.4000000000000004</v>
          </cell>
          <cell r="AR80">
            <v>8.8000000000000007</v>
          </cell>
          <cell r="AS80">
            <v>2.1</v>
          </cell>
          <cell r="AT80">
            <v>4.9000000000000004</v>
          </cell>
          <cell r="AU80">
            <v>8.9</v>
          </cell>
          <cell r="AV80">
            <v>121</v>
          </cell>
          <cell r="AW80">
            <v>101.3</v>
          </cell>
        </row>
        <row r="81">
          <cell r="B81">
            <v>1039</v>
          </cell>
          <cell r="D81" t="str">
            <v xml:space="preserve">Autre transformation et conservation de fruits et légumes </v>
          </cell>
          <cell r="E81">
            <v>1074</v>
          </cell>
          <cell r="F81">
            <v>684.2</v>
          </cell>
          <cell r="G81">
            <v>519.9</v>
          </cell>
          <cell r="H81">
            <v>-0.1</v>
          </cell>
          <cell r="I81">
            <v>164.5</v>
          </cell>
          <cell r="J81">
            <v>5257</v>
          </cell>
          <cell r="K81">
            <v>119.6</v>
          </cell>
          <cell r="L81">
            <v>21.5</v>
          </cell>
          <cell r="M81">
            <v>4.2</v>
          </cell>
          <cell r="N81">
            <v>5402.3</v>
          </cell>
          <cell r="O81">
            <v>6060.8</v>
          </cell>
          <cell r="P81">
            <v>16.7</v>
          </cell>
          <cell r="Q81">
            <v>10.6</v>
          </cell>
          <cell r="R81">
            <v>2900.1</v>
          </cell>
          <cell r="S81">
            <v>7</v>
          </cell>
          <cell r="T81">
            <v>1403.2</v>
          </cell>
          <cell r="U81">
            <v>135.4</v>
          </cell>
          <cell r="V81">
            <v>72</v>
          </cell>
          <cell r="W81">
            <v>13.5</v>
          </cell>
          <cell r="X81">
            <v>157.5</v>
          </cell>
          <cell r="Y81">
            <v>24.1</v>
          </cell>
          <cell r="Z81">
            <v>12.3</v>
          </cell>
          <cell r="AA81">
            <v>1249.0999999999999</v>
          </cell>
          <cell r="AB81">
            <v>82.7</v>
          </cell>
          <cell r="AC81">
            <v>588.20000000000005</v>
          </cell>
          <cell r="AD81">
            <v>229.1</v>
          </cell>
          <cell r="AE81">
            <v>9.8000000000000007</v>
          </cell>
          <cell r="AF81">
            <v>358.8</v>
          </cell>
          <cell r="AG81">
            <v>160.4</v>
          </cell>
          <cell r="AH81">
            <v>50.8</v>
          </cell>
          <cell r="AI81">
            <v>82.7</v>
          </cell>
          <cell r="AJ81">
            <v>230.4</v>
          </cell>
          <cell r="AK81">
            <v>0</v>
          </cell>
          <cell r="AL81">
            <v>0</v>
          </cell>
          <cell r="AM81">
            <v>42.1</v>
          </cell>
          <cell r="AN81">
            <v>31.1</v>
          </cell>
          <cell r="AO81">
            <v>30.2</v>
          </cell>
          <cell r="AP81">
            <v>218.4</v>
          </cell>
          <cell r="AQ81">
            <v>275.2</v>
          </cell>
          <cell r="AR81">
            <v>283.89999999999998</v>
          </cell>
          <cell r="AS81">
            <v>14.9</v>
          </cell>
          <cell r="AT81">
            <v>74.2</v>
          </cell>
          <cell r="AU81">
            <v>120.7</v>
          </cell>
          <cell r="AV81">
            <v>1256.5</v>
          </cell>
          <cell r="AW81">
            <v>1176.2</v>
          </cell>
        </row>
        <row r="82">
          <cell r="B82">
            <v>10391</v>
          </cell>
          <cell r="D82" t="str">
            <v xml:space="preserve">Autre transformation et conservation de légumes </v>
          </cell>
          <cell r="E82">
            <v>289</v>
          </cell>
          <cell r="F82">
            <v>268.39999999999998</v>
          </cell>
          <cell r="G82">
            <v>232.4</v>
          </cell>
          <cell r="H82">
            <v>-0.1</v>
          </cell>
          <cell r="I82">
            <v>36.200000000000003</v>
          </cell>
          <cell r="J82">
            <v>2879.4</v>
          </cell>
          <cell r="K82">
            <v>109.6</v>
          </cell>
          <cell r="L82">
            <v>18.100000000000001</v>
          </cell>
          <cell r="M82">
            <v>2.8</v>
          </cell>
          <cell r="N82">
            <v>3009.9</v>
          </cell>
          <cell r="O82">
            <v>3257.4</v>
          </cell>
          <cell r="P82">
            <v>11.1</v>
          </cell>
          <cell r="Q82">
            <v>7.3</v>
          </cell>
          <cell r="R82">
            <v>1646.9</v>
          </cell>
          <cell r="S82">
            <v>-2.9</v>
          </cell>
          <cell r="T82">
            <v>752.7</v>
          </cell>
          <cell r="U82">
            <v>93.5</v>
          </cell>
          <cell r="V82">
            <v>40</v>
          </cell>
          <cell r="W82">
            <v>10.3</v>
          </cell>
          <cell r="X82">
            <v>103.8</v>
          </cell>
          <cell r="Y82">
            <v>14.5</v>
          </cell>
          <cell r="Z82">
            <v>8.8000000000000007</v>
          </cell>
          <cell r="AA82">
            <v>646.1</v>
          </cell>
          <cell r="AB82">
            <v>47.1</v>
          </cell>
          <cell r="AC82">
            <v>351.6</v>
          </cell>
          <cell r="AD82">
            <v>133.4</v>
          </cell>
          <cell r="AE82">
            <v>6.9</v>
          </cell>
          <cell r="AF82">
            <v>120.8</v>
          </cell>
          <cell r="AG82">
            <v>90.4</v>
          </cell>
          <cell r="AH82">
            <v>28.1</v>
          </cell>
          <cell r="AI82">
            <v>59</v>
          </cell>
          <cell r="AJ82">
            <v>61.3</v>
          </cell>
          <cell r="AK82">
            <v>0</v>
          </cell>
          <cell r="AL82">
            <v>0</v>
          </cell>
          <cell r="AM82">
            <v>28.2</v>
          </cell>
          <cell r="AN82">
            <v>21.5</v>
          </cell>
          <cell r="AO82">
            <v>20.8</v>
          </cell>
          <cell r="AP82">
            <v>53.9</v>
          </cell>
          <cell r="AQ82">
            <v>243.4</v>
          </cell>
          <cell r="AR82">
            <v>257.60000000000002</v>
          </cell>
          <cell r="AS82">
            <v>3.9</v>
          </cell>
          <cell r="AT82">
            <v>17.5</v>
          </cell>
          <cell r="AU82">
            <v>18.399999999999999</v>
          </cell>
          <cell r="AV82">
            <v>649.5</v>
          </cell>
          <cell r="AW82">
            <v>605.9</v>
          </cell>
        </row>
        <row r="83">
          <cell r="B83">
            <v>10392</v>
          </cell>
          <cell r="D83" t="str">
            <v xml:space="preserve">Transformation et conservation de fruits </v>
          </cell>
          <cell r="E83">
            <v>785</v>
          </cell>
          <cell r="F83">
            <v>415.8</v>
          </cell>
          <cell r="G83">
            <v>287.5</v>
          </cell>
          <cell r="H83">
            <v>0</v>
          </cell>
          <cell r="I83">
            <v>128.30000000000001</v>
          </cell>
          <cell r="J83">
            <v>2377.6</v>
          </cell>
          <cell r="K83">
            <v>10</v>
          </cell>
          <cell r="L83">
            <v>3.4</v>
          </cell>
          <cell r="M83">
            <v>1.4</v>
          </cell>
          <cell r="N83">
            <v>2392.4</v>
          </cell>
          <cell r="O83">
            <v>2803.4</v>
          </cell>
          <cell r="P83">
            <v>5.7</v>
          </cell>
          <cell r="Q83">
            <v>3.3</v>
          </cell>
          <cell r="R83">
            <v>1253.2</v>
          </cell>
          <cell r="S83">
            <v>9.9</v>
          </cell>
          <cell r="T83">
            <v>650.6</v>
          </cell>
          <cell r="U83">
            <v>41.9</v>
          </cell>
          <cell r="V83">
            <v>32</v>
          </cell>
          <cell r="W83">
            <v>3.3</v>
          </cell>
          <cell r="X83">
            <v>53.7</v>
          </cell>
          <cell r="Y83">
            <v>9.6</v>
          </cell>
          <cell r="Z83">
            <v>3.5</v>
          </cell>
          <cell r="AA83">
            <v>603.1</v>
          </cell>
          <cell r="AB83">
            <v>35.700000000000003</v>
          </cell>
          <cell r="AC83">
            <v>236.6</v>
          </cell>
          <cell r="AD83">
            <v>95.7</v>
          </cell>
          <cell r="AE83">
            <v>2.9</v>
          </cell>
          <cell r="AF83">
            <v>238</v>
          </cell>
          <cell r="AG83">
            <v>70</v>
          </cell>
          <cell r="AH83">
            <v>22.6</v>
          </cell>
          <cell r="AI83">
            <v>23.7</v>
          </cell>
          <cell r="AJ83">
            <v>169.1</v>
          </cell>
          <cell r="AK83">
            <v>0</v>
          </cell>
          <cell r="AL83">
            <v>0</v>
          </cell>
          <cell r="AM83">
            <v>13.9</v>
          </cell>
          <cell r="AN83">
            <v>9.6</v>
          </cell>
          <cell r="AO83">
            <v>9.4</v>
          </cell>
          <cell r="AP83">
            <v>164.6</v>
          </cell>
          <cell r="AQ83">
            <v>31.8</v>
          </cell>
          <cell r="AR83">
            <v>26.4</v>
          </cell>
          <cell r="AS83">
            <v>11</v>
          </cell>
          <cell r="AT83">
            <v>56.7</v>
          </cell>
          <cell r="AU83">
            <v>102.3</v>
          </cell>
          <cell r="AV83">
            <v>607</v>
          </cell>
          <cell r="AW83">
            <v>570.29999999999995</v>
          </cell>
        </row>
        <row r="84">
          <cell r="B84">
            <v>104</v>
          </cell>
          <cell r="D84" t="str">
            <v xml:space="preserve">Fabrication d'huiles et graisses végétales et animales </v>
          </cell>
          <cell r="E84">
            <v>277</v>
          </cell>
          <cell r="F84">
            <v>2795.2</v>
          </cell>
          <cell r="G84">
            <v>2782.1</v>
          </cell>
          <cell r="H84">
            <v>12.5</v>
          </cell>
          <cell r="I84">
            <v>0.6</v>
          </cell>
          <cell r="J84">
            <v>4832.3</v>
          </cell>
          <cell r="K84">
            <v>71.099999999999994</v>
          </cell>
          <cell r="L84">
            <v>-78.8</v>
          </cell>
          <cell r="M84">
            <v>0.8</v>
          </cell>
          <cell r="N84">
            <v>4825.3999999999996</v>
          </cell>
          <cell r="O84">
            <v>7698.6</v>
          </cell>
          <cell r="P84">
            <v>27.7</v>
          </cell>
          <cell r="Q84">
            <v>2.7</v>
          </cell>
          <cell r="R84">
            <v>3578.3</v>
          </cell>
          <cell r="S84">
            <v>12.3</v>
          </cell>
          <cell r="T84">
            <v>773.8</v>
          </cell>
          <cell r="U84">
            <v>63.2</v>
          </cell>
          <cell r="V84">
            <v>65.5</v>
          </cell>
          <cell r="W84">
            <v>2.1</v>
          </cell>
          <cell r="X84">
            <v>17.5</v>
          </cell>
          <cell r="Y84">
            <v>6.9</v>
          </cell>
          <cell r="Z84">
            <v>3.3</v>
          </cell>
          <cell r="AA84">
            <v>482.5</v>
          </cell>
          <cell r="AB84">
            <v>56</v>
          </cell>
          <cell r="AC84">
            <v>154</v>
          </cell>
          <cell r="AD84">
            <v>70.8</v>
          </cell>
          <cell r="AE84">
            <v>0.5</v>
          </cell>
          <cell r="AF84">
            <v>202.2</v>
          </cell>
          <cell r="AG84">
            <v>65</v>
          </cell>
          <cell r="AH84">
            <v>36.5</v>
          </cell>
          <cell r="AI84">
            <v>36.9</v>
          </cell>
          <cell r="AJ84">
            <v>137.6</v>
          </cell>
          <cell r="AK84">
            <v>0</v>
          </cell>
          <cell r="AL84">
            <v>0.1</v>
          </cell>
          <cell r="AM84">
            <v>53.5</v>
          </cell>
          <cell r="AN84">
            <v>45.2</v>
          </cell>
          <cell r="AO84">
            <v>69</v>
          </cell>
          <cell r="AP84">
            <v>153.19999999999999</v>
          </cell>
          <cell r="AQ84">
            <v>150.80000000000001</v>
          </cell>
          <cell r="AR84">
            <v>93.9</v>
          </cell>
          <cell r="AS84">
            <v>3</v>
          </cell>
          <cell r="AT84">
            <v>50.2</v>
          </cell>
          <cell r="AU84">
            <v>156.9</v>
          </cell>
          <cell r="AV84">
            <v>461.7</v>
          </cell>
          <cell r="AW84">
            <v>427</v>
          </cell>
        </row>
        <row r="85">
          <cell r="B85">
            <v>1041</v>
          </cell>
          <cell r="D85" t="str">
            <v xml:space="preserve">Fabrication d'huiles et graisses </v>
          </cell>
          <cell r="E85" t="str">
            <v>S</v>
          </cell>
          <cell r="F85" t="str">
            <v>S</v>
          </cell>
          <cell r="G85" t="str">
            <v>S</v>
          </cell>
          <cell r="H85" t="str">
            <v>S</v>
          </cell>
          <cell r="I85" t="str">
            <v>S</v>
          </cell>
          <cell r="J85" t="str">
            <v>S</v>
          </cell>
          <cell r="K85" t="str">
            <v>S</v>
          </cell>
          <cell r="L85" t="str">
            <v>S</v>
          </cell>
          <cell r="M85" t="str">
            <v>S</v>
          </cell>
          <cell r="N85" t="str">
            <v>S</v>
          </cell>
          <cell r="O85" t="str">
            <v>S</v>
          </cell>
          <cell r="P85" t="str">
            <v>S</v>
          </cell>
          <cell r="Q85" t="str">
            <v>S</v>
          </cell>
          <cell r="R85" t="str">
            <v>S</v>
          </cell>
          <cell r="S85" t="str">
            <v>S</v>
          </cell>
          <cell r="T85" t="str">
            <v>S</v>
          </cell>
          <cell r="U85" t="str">
            <v>S</v>
          </cell>
          <cell r="V85" t="str">
            <v>S</v>
          </cell>
          <cell r="W85" t="str">
            <v>S</v>
          </cell>
          <cell r="X85" t="str">
            <v>S</v>
          </cell>
          <cell r="Y85" t="str">
            <v>S</v>
          </cell>
          <cell r="Z85" t="str">
            <v>S</v>
          </cell>
          <cell r="AA85" t="str">
            <v>S</v>
          </cell>
          <cell r="AB85" t="str">
            <v>S</v>
          </cell>
          <cell r="AC85" t="str">
            <v>S</v>
          </cell>
          <cell r="AD85" t="str">
            <v>S</v>
          </cell>
          <cell r="AE85" t="str">
            <v>S</v>
          </cell>
          <cell r="AF85" t="str">
            <v>S</v>
          </cell>
          <cell r="AG85" t="str">
            <v>S</v>
          </cell>
          <cell r="AH85" t="str">
            <v>S</v>
          </cell>
          <cell r="AI85" t="str">
            <v>S</v>
          </cell>
          <cell r="AJ85" t="str">
            <v>S</v>
          </cell>
          <cell r="AK85" t="str">
            <v>S</v>
          </cell>
          <cell r="AL85" t="str">
            <v>S</v>
          </cell>
          <cell r="AM85" t="str">
            <v>S</v>
          </cell>
          <cell r="AN85" t="str">
            <v>S</v>
          </cell>
          <cell r="AO85" t="str">
            <v>S</v>
          </cell>
          <cell r="AP85" t="str">
            <v>S</v>
          </cell>
          <cell r="AQ85" t="str">
            <v>S</v>
          </cell>
          <cell r="AR85" t="str">
            <v>S</v>
          </cell>
          <cell r="AS85" t="str">
            <v>S</v>
          </cell>
          <cell r="AT85" t="str">
            <v>S</v>
          </cell>
          <cell r="AU85" t="str">
            <v>S</v>
          </cell>
          <cell r="AV85" t="str">
            <v>S</v>
          </cell>
          <cell r="AW85" t="str">
            <v>S</v>
          </cell>
        </row>
        <row r="86">
          <cell r="B86">
            <v>10411</v>
          </cell>
          <cell r="D86" t="str">
            <v xml:space="preserve">Fabrication d'huiles et graisses brutes </v>
          </cell>
          <cell r="E86">
            <v>178</v>
          </cell>
          <cell r="F86" t="str">
            <v>S</v>
          </cell>
          <cell r="G86" t="str">
            <v>S</v>
          </cell>
          <cell r="H86" t="str">
            <v>S</v>
          </cell>
          <cell r="I86" t="str">
            <v>S</v>
          </cell>
          <cell r="J86" t="str">
            <v>S</v>
          </cell>
          <cell r="K86" t="str">
            <v>S</v>
          </cell>
          <cell r="L86" t="str">
            <v>S</v>
          </cell>
          <cell r="M86" t="str">
            <v>S</v>
          </cell>
          <cell r="N86" t="str">
            <v>S</v>
          </cell>
          <cell r="O86" t="str">
            <v>S</v>
          </cell>
          <cell r="P86" t="str">
            <v>S</v>
          </cell>
          <cell r="Q86" t="str">
            <v>S</v>
          </cell>
          <cell r="R86" t="str">
            <v>S</v>
          </cell>
          <cell r="S86" t="str">
            <v>S</v>
          </cell>
          <cell r="T86" t="str">
            <v>S</v>
          </cell>
          <cell r="U86" t="str">
            <v>S</v>
          </cell>
          <cell r="V86" t="str">
            <v>S</v>
          </cell>
          <cell r="W86" t="str">
            <v>S</v>
          </cell>
          <cell r="X86" t="str">
            <v>S</v>
          </cell>
          <cell r="Y86" t="str">
            <v>S</v>
          </cell>
          <cell r="Z86" t="str">
            <v>S</v>
          </cell>
          <cell r="AA86" t="str">
            <v>S</v>
          </cell>
          <cell r="AB86" t="str">
            <v>S</v>
          </cell>
          <cell r="AC86" t="str">
            <v>S</v>
          </cell>
          <cell r="AD86" t="str">
            <v>S</v>
          </cell>
          <cell r="AE86" t="str">
            <v>S</v>
          </cell>
          <cell r="AF86" t="str">
            <v>S</v>
          </cell>
          <cell r="AG86" t="str">
            <v>S</v>
          </cell>
          <cell r="AH86" t="str">
            <v>S</v>
          </cell>
          <cell r="AI86" t="str">
            <v>S</v>
          </cell>
          <cell r="AJ86" t="str">
            <v>S</v>
          </cell>
          <cell r="AK86" t="str">
            <v>S</v>
          </cell>
          <cell r="AL86" t="str">
            <v>S</v>
          </cell>
          <cell r="AM86" t="str">
            <v>S</v>
          </cell>
          <cell r="AN86" t="str">
            <v>S</v>
          </cell>
          <cell r="AO86" t="str">
            <v>S</v>
          </cell>
          <cell r="AP86" t="str">
            <v>S</v>
          </cell>
          <cell r="AQ86" t="str">
            <v>S</v>
          </cell>
          <cell r="AR86" t="str">
            <v>S</v>
          </cell>
          <cell r="AS86" t="str">
            <v>S</v>
          </cell>
          <cell r="AT86" t="str">
            <v>S</v>
          </cell>
          <cell r="AU86" t="str">
            <v>S</v>
          </cell>
          <cell r="AV86" t="str">
            <v>S</v>
          </cell>
          <cell r="AW86" t="str">
            <v>S</v>
          </cell>
        </row>
        <row r="87">
          <cell r="B87">
            <v>10412</v>
          </cell>
          <cell r="D87" t="str">
            <v xml:space="preserve">Fabrication d'huiles et graisses raffinées </v>
          </cell>
          <cell r="E87" t="str">
            <v>S</v>
          </cell>
          <cell r="F87">
            <v>2251.6999999999998</v>
          </cell>
          <cell r="G87">
            <v>2339.1</v>
          </cell>
          <cell r="H87">
            <v>27</v>
          </cell>
          <cell r="I87">
            <v>-114.4</v>
          </cell>
          <cell r="J87">
            <v>1776.1</v>
          </cell>
          <cell r="K87">
            <v>55.5</v>
          </cell>
          <cell r="L87">
            <v>3.8</v>
          </cell>
          <cell r="M87">
            <v>0.6</v>
          </cell>
          <cell r="N87">
            <v>1836</v>
          </cell>
          <cell r="O87">
            <v>4083.3</v>
          </cell>
          <cell r="P87">
            <v>27.3</v>
          </cell>
          <cell r="Q87">
            <v>2.7</v>
          </cell>
          <cell r="R87">
            <v>1107.8</v>
          </cell>
          <cell r="S87">
            <v>-3</v>
          </cell>
          <cell r="T87">
            <v>417.6</v>
          </cell>
          <cell r="U87">
            <v>27.2</v>
          </cell>
          <cell r="V87">
            <v>23.1</v>
          </cell>
          <cell r="W87">
            <v>0.1</v>
          </cell>
          <cell r="X87">
            <v>10.9</v>
          </cell>
          <cell r="Y87">
            <v>3</v>
          </cell>
          <cell r="Z87">
            <v>1.8</v>
          </cell>
          <cell r="AA87">
            <v>223.4</v>
          </cell>
          <cell r="AB87">
            <v>34.700000000000003</v>
          </cell>
          <cell r="AC87">
            <v>92.4</v>
          </cell>
          <cell r="AD87">
            <v>42.3</v>
          </cell>
          <cell r="AE87">
            <v>0.3</v>
          </cell>
          <cell r="AF87">
            <v>54.4</v>
          </cell>
          <cell r="AG87">
            <v>23.7</v>
          </cell>
          <cell r="AH87">
            <v>15.3</v>
          </cell>
          <cell r="AI87">
            <v>24.9</v>
          </cell>
          <cell r="AJ87">
            <v>40.4</v>
          </cell>
          <cell r="AK87">
            <v>0</v>
          </cell>
          <cell r="AL87">
            <v>0</v>
          </cell>
          <cell r="AM87">
            <v>14.5</v>
          </cell>
          <cell r="AN87">
            <v>11.8</v>
          </cell>
          <cell r="AO87">
            <v>6.2</v>
          </cell>
          <cell r="AP87">
            <v>32</v>
          </cell>
          <cell r="AQ87">
            <v>28.8</v>
          </cell>
          <cell r="AR87">
            <v>20.6</v>
          </cell>
          <cell r="AS87">
            <v>1</v>
          </cell>
          <cell r="AT87">
            <v>14.6</v>
          </cell>
          <cell r="AU87">
            <v>24.6</v>
          </cell>
          <cell r="AV87">
            <v>199.2</v>
          </cell>
          <cell r="AW87">
            <v>189.1</v>
          </cell>
        </row>
        <row r="88">
          <cell r="B88">
            <v>1042</v>
          </cell>
          <cell r="D88" t="str">
            <v xml:space="preserve">Fabrication de margarine et graisses comestibles similaires </v>
          </cell>
          <cell r="E88" t="str">
            <v>S</v>
          </cell>
          <cell r="F88" t="str">
            <v>S</v>
          </cell>
          <cell r="G88" t="str">
            <v>S</v>
          </cell>
          <cell r="H88" t="str">
            <v>S</v>
          </cell>
          <cell r="I88" t="str">
            <v>S</v>
          </cell>
          <cell r="J88" t="str">
            <v>S</v>
          </cell>
          <cell r="K88" t="str">
            <v>S</v>
          </cell>
          <cell r="L88" t="str">
            <v>S</v>
          </cell>
          <cell r="M88" t="str">
            <v>S</v>
          </cell>
          <cell r="N88" t="str">
            <v>S</v>
          </cell>
          <cell r="O88" t="str">
            <v>S</v>
          </cell>
          <cell r="P88" t="str">
            <v>S</v>
          </cell>
          <cell r="Q88" t="str">
            <v>S</v>
          </cell>
          <cell r="R88" t="str">
            <v>S</v>
          </cell>
          <cell r="S88" t="str">
            <v>S</v>
          </cell>
          <cell r="T88" t="str">
            <v>S</v>
          </cell>
          <cell r="U88" t="str">
            <v>S</v>
          </cell>
          <cell r="V88" t="str">
            <v>S</v>
          </cell>
          <cell r="W88" t="str">
            <v>S</v>
          </cell>
          <cell r="X88" t="str">
            <v>S</v>
          </cell>
          <cell r="Y88" t="str">
            <v>S</v>
          </cell>
          <cell r="Z88" t="str">
            <v>S</v>
          </cell>
          <cell r="AA88" t="str">
            <v>S</v>
          </cell>
          <cell r="AB88" t="str">
            <v>S</v>
          </cell>
          <cell r="AC88" t="str">
            <v>S</v>
          </cell>
          <cell r="AD88" t="str">
            <v>S</v>
          </cell>
          <cell r="AE88" t="str">
            <v>S</v>
          </cell>
          <cell r="AF88" t="str">
            <v>S</v>
          </cell>
          <cell r="AG88" t="str">
            <v>S</v>
          </cell>
          <cell r="AH88" t="str">
            <v>S</v>
          </cell>
          <cell r="AI88" t="str">
            <v>S</v>
          </cell>
          <cell r="AJ88" t="str">
            <v>S</v>
          </cell>
          <cell r="AK88" t="str">
            <v>S</v>
          </cell>
          <cell r="AL88" t="str">
            <v>S</v>
          </cell>
          <cell r="AM88" t="str">
            <v>S</v>
          </cell>
          <cell r="AN88" t="str">
            <v>S</v>
          </cell>
          <cell r="AO88" t="str">
            <v>S</v>
          </cell>
          <cell r="AP88" t="str">
            <v>S</v>
          </cell>
          <cell r="AQ88" t="str">
            <v>S</v>
          </cell>
          <cell r="AR88" t="str">
            <v>S</v>
          </cell>
          <cell r="AS88" t="str">
            <v>S</v>
          </cell>
          <cell r="AT88" t="str">
            <v>S</v>
          </cell>
          <cell r="AU88" t="str">
            <v>S</v>
          </cell>
          <cell r="AV88" t="str">
            <v>S</v>
          </cell>
          <cell r="AW88" t="str">
            <v>S</v>
          </cell>
        </row>
        <row r="89">
          <cell r="B89">
            <v>10420</v>
          </cell>
          <cell r="D89" t="str">
            <v xml:space="preserve">Fabrication de margarine et graisses comestibles similaires </v>
          </cell>
          <cell r="E89" t="str">
            <v>S</v>
          </cell>
          <cell r="F89" t="str">
            <v>S</v>
          </cell>
          <cell r="G89" t="str">
            <v>S</v>
          </cell>
          <cell r="H89" t="str">
            <v>S</v>
          </cell>
          <cell r="I89" t="str">
            <v>S</v>
          </cell>
          <cell r="J89" t="str">
            <v>S</v>
          </cell>
          <cell r="K89" t="str">
            <v>S</v>
          </cell>
          <cell r="L89" t="str">
            <v>S</v>
          </cell>
          <cell r="M89" t="str">
            <v>S</v>
          </cell>
          <cell r="N89" t="str">
            <v>S</v>
          </cell>
          <cell r="O89" t="str">
            <v>S</v>
          </cell>
          <cell r="P89" t="str">
            <v>S</v>
          </cell>
          <cell r="Q89" t="str">
            <v>S</v>
          </cell>
          <cell r="R89" t="str">
            <v>S</v>
          </cell>
          <cell r="S89" t="str">
            <v>S</v>
          </cell>
          <cell r="T89" t="str">
            <v>S</v>
          </cell>
          <cell r="U89" t="str">
            <v>S</v>
          </cell>
          <cell r="V89" t="str">
            <v>S</v>
          </cell>
          <cell r="W89" t="str">
            <v>S</v>
          </cell>
          <cell r="X89" t="str">
            <v>S</v>
          </cell>
          <cell r="Y89" t="str">
            <v>S</v>
          </cell>
          <cell r="Z89" t="str">
            <v>S</v>
          </cell>
          <cell r="AA89" t="str">
            <v>S</v>
          </cell>
          <cell r="AB89" t="str">
            <v>S</v>
          </cell>
          <cell r="AC89" t="str">
            <v>S</v>
          </cell>
          <cell r="AD89" t="str">
            <v>S</v>
          </cell>
          <cell r="AE89" t="str">
            <v>S</v>
          </cell>
          <cell r="AF89" t="str">
            <v>S</v>
          </cell>
          <cell r="AG89" t="str">
            <v>S</v>
          </cell>
          <cell r="AH89" t="str">
            <v>S</v>
          </cell>
          <cell r="AI89" t="str">
            <v>S</v>
          </cell>
          <cell r="AJ89" t="str">
            <v>S</v>
          </cell>
          <cell r="AK89" t="str">
            <v>S</v>
          </cell>
          <cell r="AL89" t="str">
            <v>S</v>
          </cell>
          <cell r="AM89" t="str">
            <v>S</v>
          </cell>
          <cell r="AN89" t="str">
            <v>S</v>
          </cell>
          <cell r="AO89" t="str">
            <v>S</v>
          </cell>
          <cell r="AP89" t="str">
            <v>S</v>
          </cell>
          <cell r="AQ89" t="str">
            <v>S</v>
          </cell>
          <cell r="AR89" t="str">
            <v>S</v>
          </cell>
          <cell r="AS89" t="str">
            <v>S</v>
          </cell>
          <cell r="AT89" t="str">
            <v>S</v>
          </cell>
          <cell r="AU89" t="str">
            <v>S</v>
          </cell>
          <cell r="AV89" t="str">
            <v>S</v>
          </cell>
          <cell r="AW89" t="str">
            <v>S</v>
          </cell>
        </row>
        <row r="90">
          <cell r="B90">
            <v>105</v>
          </cell>
          <cell r="D90" t="str">
            <v xml:space="preserve">Fabrication de produits laitiers </v>
          </cell>
          <cell r="E90">
            <v>1269</v>
          </cell>
          <cell r="F90">
            <v>2154.5</v>
          </cell>
          <cell r="G90">
            <v>1674.8</v>
          </cell>
          <cell r="H90">
            <v>54.8</v>
          </cell>
          <cell r="I90">
            <v>424.9</v>
          </cell>
          <cell r="J90">
            <v>29276.3</v>
          </cell>
          <cell r="K90">
            <v>438.3</v>
          </cell>
          <cell r="L90">
            <v>295.8</v>
          </cell>
          <cell r="M90">
            <v>36.700000000000003</v>
          </cell>
          <cell r="N90">
            <v>30047.200000000001</v>
          </cell>
          <cell r="O90">
            <v>31869.1</v>
          </cell>
          <cell r="P90">
            <v>141.80000000000001</v>
          </cell>
          <cell r="Q90">
            <v>83.4</v>
          </cell>
          <cell r="R90">
            <v>18936</v>
          </cell>
          <cell r="S90">
            <v>-23</v>
          </cell>
          <cell r="T90">
            <v>6739.1</v>
          </cell>
          <cell r="U90">
            <v>1838.3</v>
          </cell>
          <cell r="V90">
            <v>346.9</v>
          </cell>
          <cell r="W90">
            <v>31.5</v>
          </cell>
          <cell r="X90">
            <v>404.4</v>
          </cell>
          <cell r="Y90">
            <v>141.4</v>
          </cell>
          <cell r="Z90">
            <v>108.9</v>
          </cell>
          <cell r="AA90">
            <v>4820.3999999999996</v>
          </cell>
          <cell r="AB90">
            <v>318</v>
          </cell>
          <cell r="AC90">
            <v>2006.8</v>
          </cell>
          <cell r="AD90">
            <v>849.8</v>
          </cell>
          <cell r="AE90">
            <v>9.9</v>
          </cell>
          <cell r="AF90">
            <v>1655.7</v>
          </cell>
          <cell r="AG90">
            <v>599</v>
          </cell>
          <cell r="AH90">
            <v>418.6</v>
          </cell>
          <cell r="AI90">
            <v>202.7</v>
          </cell>
          <cell r="AJ90">
            <v>840.9</v>
          </cell>
          <cell r="AK90">
            <v>1</v>
          </cell>
          <cell r="AL90">
            <v>0.3</v>
          </cell>
          <cell r="AM90">
            <v>543.20000000000005</v>
          </cell>
          <cell r="AN90">
            <v>433.7</v>
          </cell>
          <cell r="AO90">
            <v>701.3</v>
          </cell>
          <cell r="AP90">
            <v>998.3</v>
          </cell>
          <cell r="AQ90">
            <v>167.3</v>
          </cell>
          <cell r="AR90">
            <v>226.9</v>
          </cell>
          <cell r="AS90">
            <v>47.3</v>
          </cell>
          <cell r="AT90">
            <v>163.1</v>
          </cell>
          <cell r="AU90">
            <v>728.2</v>
          </cell>
          <cell r="AV90">
            <v>4819.8999999999996</v>
          </cell>
          <cell r="AW90">
            <v>4512.3999999999996</v>
          </cell>
        </row>
        <row r="91">
          <cell r="B91">
            <v>1051</v>
          </cell>
          <cell r="D91" t="str">
            <v xml:space="preserve">Exploitation de laiteries et fabrication de fromage </v>
          </cell>
          <cell r="E91">
            <v>861</v>
          </cell>
          <cell r="F91">
            <v>1982.8</v>
          </cell>
          <cell r="G91">
            <v>1576.2</v>
          </cell>
          <cell r="H91">
            <v>50.4</v>
          </cell>
          <cell r="I91">
            <v>356.2</v>
          </cell>
          <cell r="J91">
            <v>28473.200000000001</v>
          </cell>
          <cell r="K91">
            <v>430.8</v>
          </cell>
          <cell r="L91">
            <v>293</v>
          </cell>
          <cell r="M91">
            <v>36.4</v>
          </cell>
          <cell r="N91">
            <v>29233.4</v>
          </cell>
          <cell r="O91">
            <v>30886.9</v>
          </cell>
          <cell r="P91">
            <v>119.5</v>
          </cell>
          <cell r="Q91">
            <v>62.8</v>
          </cell>
          <cell r="R91">
            <v>18593.7</v>
          </cell>
          <cell r="S91">
            <v>-25.9</v>
          </cell>
          <cell r="T91">
            <v>6466.7</v>
          </cell>
          <cell r="U91">
            <v>1794.2</v>
          </cell>
          <cell r="V91">
            <v>330.2</v>
          </cell>
          <cell r="W91">
            <v>29.7</v>
          </cell>
          <cell r="X91">
            <v>389</v>
          </cell>
          <cell r="Y91">
            <v>131.80000000000001</v>
          </cell>
          <cell r="Z91">
            <v>102.1</v>
          </cell>
          <cell r="AA91">
            <v>4542.8999999999996</v>
          </cell>
          <cell r="AB91">
            <v>296.5</v>
          </cell>
          <cell r="AC91">
            <v>1877.1</v>
          </cell>
          <cell r="AD91">
            <v>800</v>
          </cell>
          <cell r="AE91">
            <v>9</v>
          </cell>
          <cell r="AF91">
            <v>1578.3</v>
          </cell>
          <cell r="AG91">
            <v>569.6</v>
          </cell>
          <cell r="AH91">
            <v>405.7</v>
          </cell>
          <cell r="AI91">
            <v>191.6</v>
          </cell>
          <cell r="AJ91">
            <v>794.7</v>
          </cell>
          <cell r="AK91">
            <v>1</v>
          </cell>
          <cell r="AL91">
            <v>0.3</v>
          </cell>
          <cell r="AM91">
            <v>535.5</v>
          </cell>
          <cell r="AN91">
            <v>428.1</v>
          </cell>
          <cell r="AO91">
            <v>697.9</v>
          </cell>
          <cell r="AP91">
            <v>956.4</v>
          </cell>
          <cell r="AQ91">
            <v>136.19999999999999</v>
          </cell>
          <cell r="AR91">
            <v>222.4</v>
          </cell>
          <cell r="AS91">
            <v>45.5</v>
          </cell>
          <cell r="AT91">
            <v>152.1</v>
          </cell>
          <cell r="AU91">
            <v>672.6</v>
          </cell>
          <cell r="AV91">
            <v>4555.1000000000004</v>
          </cell>
          <cell r="AW91">
            <v>4255.3999999999996</v>
          </cell>
        </row>
        <row r="92">
          <cell r="B92">
            <v>10511</v>
          </cell>
          <cell r="D92" t="str">
            <v xml:space="preserve">Fabrication de lait liquide et de produits frais </v>
          </cell>
          <cell r="E92">
            <v>124</v>
          </cell>
          <cell r="F92">
            <v>292.5</v>
          </cell>
          <cell r="G92">
            <v>227.6</v>
          </cell>
          <cell r="H92">
            <v>40.200000000000003</v>
          </cell>
          <cell r="I92">
            <v>24.7</v>
          </cell>
          <cell r="J92">
            <v>7120.7</v>
          </cell>
          <cell r="K92">
            <v>37.799999999999997</v>
          </cell>
          <cell r="L92">
            <v>65.2</v>
          </cell>
          <cell r="M92">
            <v>2.1</v>
          </cell>
          <cell r="N92">
            <v>7225.8</v>
          </cell>
          <cell r="O92">
            <v>7451</v>
          </cell>
          <cell r="P92">
            <v>29</v>
          </cell>
          <cell r="Q92">
            <v>4.4000000000000004</v>
          </cell>
          <cell r="R92">
            <v>4506.8999999999996</v>
          </cell>
          <cell r="S92">
            <v>6.8</v>
          </cell>
          <cell r="T92">
            <v>1698.7</v>
          </cell>
          <cell r="U92">
            <v>374.7</v>
          </cell>
          <cell r="V92">
            <v>57.3</v>
          </cell>
          <cell r="W92">
            <v>14.4</v>
          </cell>
          <cell r="X92">
            <v>82.6</v>
          </cell>
          <cell r="Y92">
            <v>76.7</v>
          </cell>
          <cell r="Z92">
            <v>3.4</v>
          </cell>
          <cell r="AA92">
            <v>990.5</v>
          </cell>
          <cell r="AB92">
            <v>70.099999999999994</v>
          </cell>
          <cell r="AC92">
            <v>399.4</v>
          </cell>
          <cell r="AD92">
            <v>173</v>
          </cell>
          <cell r="AE92">
            <v>3.1</v>
          </cell>
          <cell r="AF92">
            <v>351</v>
          </cell>
          <cell r="AG92">
            <v>143.1</v>
          </cell>
          <cell r="AH92">
            <v>168.2</v>
          </cell>
          <cell r="AI92">
            <v>70.8</v>
          </cell>
          <cell r="AJ92">
            <v>110.5</v>
          </cell>
          <cell r="AK92">
            <v>0.4</v>
          </cell>
          <cell r="AL92">
            <v>0</v>
          </cell>
          <cell r="AM92">
            <v>15.7</v>
          </cell>
          <cell r="AN92">
            <v>13.6</v>
          </cell>
          <cell r="AO92">
            <v>24.8</v>
          </cell>
          <cell r="AP92">
            <v>119.2</v>
          </cell>
          <cell r="AQ92">
            <v>30.4</v>
          </cell>
          <cell r="AR92">
            <v>34.299999999999997</v>
          </cell>
          <cell r="AS92">
            <v>19.7</v>
          </cell>
          <cell r="AT92">
            <v>36</v>
          </cell>
          <cell r="AU92">
            <v>59.6</v>
          </cell>
          <cell r="AV92">
            <v>1038.0999999999999</v>
          </cell>
          <cell r="AW92">
            <v>923.4</v>
          </cell>
        </row>
        <row r="93">
          <cell r="B93">
            <v>10512</v>
          </cell>
          <cell r="D93" t="str">
            <v xml:space="preserve">Fabrication de beurre </v>
          </cell>
          <cell r="E93">
            <v>10</v>
          </cell>
          <cell r="F93">
            <v>104.1</v>
          </cell>
          <cell r="G93">
            <v>78.400000000000006</v>
          </cell>
          <cell r="H93">
            <v>-0.6</v>
          </cell>
          <cell r="I93">
            <v>26.3</v>
          </cell>
          <cell r="J93">
            <v>1173.5999999999999</v>
          </cell>
          <cell r="K93">
            <v>2.7</v>
          </cell>
          <cell r="L93">
            <v>-1.9</v>
          </cell>
          <cell r="M93">
            <v>0.5</v>
          </cell>
          <cell r="N93">
            <v>1175</v>
          </cell>
          <cell r="O93">
            <v>1280.4000000000001</v>
          </cell>
          <cell r="P93">
            <v>0.9</v>
          </cell>
          <cell r="Q93">
            <v>0.1</v>
          </cell>
          <cell r="R93">
            <v>947.1</v>
          </cell>
          <cell r="S93">
            <v>1.8</v>
          </cell>
          <cell r="T93">
            <v>143</v>
          </cell>
          <cell r="U93">
            <v>15.6</v>
          </cell>
          <cell r="V93">
            <v>5.2</v>
          </cell>
          <cell r="W93">
            <v>0.7</v>
          </cell>
          <cell r="X93">
            <v>7</v>
          </cell>
          <cell r="Y93">
            <v>2.2999999999999998</v>
          </cell>
          <cell r="Z93">
            <v>0</v>
          </cell>
          <cell r="AA93">
            <v>107.9</v>
          </cell>
          <cell r="AB93">
            <v>7.2</v>
          </cell>
          <cell r="AC93">
            <v>47.6</v>
          </cell>
          <cell r="AD93">
            <v>21.1</v>
          </cell>
          <cell r="AE93">
            <v>0.3</v>
          </cell>
          <cell r="AF93">
            <v>32.4</v>
          </cell>
          <cell r="AG93">
            <v>11</v>
          </cell>
          <cell r="AH93">
            <v>3.4</v>
          </cell>
          <cell r="AI93">
            <v>3.9</v>
          </cell>
          <cell r="AJ93">
            <v>21.9</v>
          </cell>
          <cell r="AK93">
            <v>0</v>
          </cell>
          <cell r="AL93">
            <v>0</v>
          </cell>
          <cell r="AM93">
            <v>1.9</v>
          </cell>
          <cell r="AN93">
            <v>1.2</v>
          </cell>
          <cell r="AO93">
            <v>2.4</v>
          </cell>
          <cell r="AP93">
            <v>22.3</v>
          </cell>
          <cell r="AQ93">
            <v>1</v>
          </cell>
          <cell r="AR93">
            <v>3.6</v>
          </cell>
          <cell r="AS93">
            <v>1.5</v>
          </cell>
          <cell r="AT93">
            <v>8.5</v>
          </cell>
          <cell r="AU93">
            <v>9.6999999999999993</v>
          </cell>
          <cell r="AV93">
            <v>109.3</v>
          </cell>
          <cell r="AW93">
            <v>101.1</v>
          </cell>
        </row>
        <row r="94">
          <cell r="B94">
            <v>10513</v>
          </cell>
          <cell r="D94" t="str">
            <v xml:space="preserve">Fabrication de fromage </v>
          </cell>
          <cell r="E94">
            <v>667</v>
          </cell>
          <cell r="F94">
            <v>1545.1</v>
          </cell>
          <cell r="G94">
            <v>1243.2</v>
          </cell>
          <cell r="H94">
            <v>10.9</v>
          </cell>
          <cell r="I94">
            <v>291</v>
          </cell>
          <cell r="J94">
            <v>17382.900000000001</v>
          </cell>
          <cell r="K94">
            <v>373.8</v>
          </cell>
          <cell r="L94">
            <v>220.1</v>
          </cell>
          <cell r="M94">
            <v>15.9</v>
          </cell>
          <cell r="N94">
            <v>17992.7</v>
          </cell>
          <cell r="O94">
            <v>19301.7</v>
          </cell>
          <cell r="P94">
            <v>88.1</v>
          </cell>
          <cell r="Q94">
            <v>58.3</v>
          </cell>
          <cell r="R94">
            <v>10887.5</v>
          </cell>
          <cell r="S94">
            <v>-35.799999999999997</v>
          </cell>
          <cell r="T94">
            <v>4280.3</v>
          </cell>
          <cell r="U94">
            <v>1335.6</v>
          </cell>
          <cell r="V94">
            <v>253.4</v>
          </cell>
          <cell r="W94">
            <v>13.2</v>
          </cell>
          <cell r="X94">
            <v>279.60000000000002</v>
          </cell>
          <cell r="Y94">
            <v>49.3</v>
          </cell>
          <cell r="Z94">
            <v>97.5</v>
          </cell>
          <cell r="AA94">
            <v>3190.5</v>
          </cell>
          <cell r="AB94">
            <v>199.9</v>
          </cell>
          <cell r="AC94">
            <v>1302.7</v>
          </cell>
          <cell r="AD94">
            <v>550.79999999999995</v>
          </cell>
          <cell r="AE94">
            <v>3.7</v>
          </cell>
          <cell r="AF94">
            <v>1140.8</v>
          </cell>
          <cell r="AG94">
            <v>370.6</v>
          </cell>
          <cell r="AH94">
            <v>214.7</v>
          </cell>
          <cell r="AI94">
            <v>94</v>
          </cell>
          <cell r="AJ94">
            <v>649.6</v>
          </cell>
          <cell r="AK94">
            <v>0.7</v>
          </cell>
          <cell r="AL94">
            <v>0.3</v>
          </cell>
          <cell r="AM94">
            <v>507</v>
          </cell>
          <cell r="AN94">
            <v>407.2</v>
          </cell>
          <cell r="AO94">
            <v>664.4</v>
          </cell>
          <cell r="AP94">
            <v>806.7</v>
          </cell>
          <cell r="AQ94">
            <v>86.4</v>
          </cell>
          <cell r="AR94">
            <v>173.9</v>
          </cell>
          <cell r="AS94">
            <v>21</v>
          </cell>
          <cell r="AT94">
            <v>103.2</v>
          </cell>
          <cell r="AU94">
            <v>594.9</v>
          </cell>
          <cell r="AV94">
            <v>3151.7</v>
          </cell>
          <cell r="AW94">
            <v>2994.3</v>
          </cell>
        </row>
        <row r="95">
          <cell r="B95">
            <v>10514</v>
          </cell>
          <cell r="D95" t="str">
            <v xml:space="preserve">Fabrication d'autres produits laitiers </v>
          </cell>
          <cell r="E95">
            <v>60</v>
          </cell>
          <cell r="F95">
            <v>41.1</v>
          </cell>
          <cell r="G95">
            <v>27</v>
          </cell>
          <cell r="H95">
            <v>-0.1</v>
          </cell>
          <cell r="I95">
            <v>14.2</v>
          </cell>
          <cell r="J95">
            <v>2796.1</v>
          </cell>
          <cell r="K95">
            <v>16.5</v>
          </cell>
          <cell r="L95">
            <v>9.6</v>
          </cell>
          <cell r="M95">
            <v>17.8</v>
          </cell>
          <cell r="N95">
            <v>2839.9</v>
          </cell>
          <cell r="O95">
            <v>2853.7</v>
          </cell>
          <cell r="P95">
            <v>1.5</v>
          </cell>
          <cell r="Q95">
            <v>0</v>
          </cell>
          <cell r="R95">
            <v>2252.1999999999998</v>
          </cell>
          <cell r="S95">
            <v>1.3</v>
          </cell>
          <cell r="T95">
            <v>344.6</v>
          </cell>
          <cell r="U95">
            <v>68.3</v>
          </cell>
          <cell r="V95">
            <v>14.3</v>
          </cell>
          <cell r="W95">
            <v>1.5</v>
          </cell>
          <cell r="X95">
            <v>19.8</v>
          </cell>
          <cell r="Y95">
            <v>3.5</v>
          </cell>
          <cell r="Z95">
            <v>1.2</v>
          </cell>
          <cell r="AA95">
            <v>254</v>
          </cell>
          <cell r="AB95">
            <v>19.3</v>
          </cell>
          <cell r="AC95">
            <v>127.5</v>
          </cell>
          <cell r="AD95">
            <v>54.9</v>
          </cell>
          <cell r="AE95">
            <v>1.9</v>
          </cell>
          <cell r="AF95">
            <v>54.2</v>
          </cell>
          <cell r="AG95">
            <v>44.9</v>
          </cell>
          <cell r="AH95">
            <v>19.5</v>
          </cell>
          <cell r="AI95">
            <v>23</v>
          </cell>
          <cell r="AJ95">
            <v>12.8</v>
          </cell>
          <cell r="AK95">
            <v>0</v>
          </cell>
          <cell r="AL95">
            <v>0</v>
          </cell>
          <cell r="AM95">
            <v>10.9</v>
          </cell>
          <cell r="AN95">
            <v>6.1</v>
          </cell>
          <cell r="AO95">
            <v>6.3</v>
          </cell>
          <cell r="AP95">
            <v>8.1999999999999993</v>
          </cell>
          <cell r="AQ95">
            <v>18.5</v>
          </cell>
          <cell r="AR95">
            <v>10.6</v>
          </cell>
          <cell r="AS95">
            <v>3.3</v>
          </cell>
          <cell r="AT95">
            <v>4.4000000000000004</v>
          </cell>
          <cell r="AU95">
            <v>8.4</v>
          </cell>
          <cell r="AV95">
            <v>256</v>
          </cell>
          <cell r="AW95">
            <v>236.6</v>
          </cell>
        </row>
        <row r="96">
          <cell r="B96">
            <v>1052</v>
          </cell>
          <cell r="D96" t="str">
            <v xml:space="preserve">Fabrication de glaces et sorbets </v>
          </cell>
          <cell r="E96">
            <v>407</v>
          </cell>
          <cell r="F96">
            <v>171.6</v>
          </cell>
          <cell r="G96">
            <v>98.7</v>
          </cell>
          <cell r="H96">
            <v>4.3</v>
          </cell>
          <cell r="I96">
            <v>68.599999999999994</v>
          </cell>
          <cell r="J96">
            <v>803.1</v>
          </cell>
          <cell r="K96">
            <v>7.5</v>
          </cell>
          <cell r="L96">
            <v>2.8</v>
          </cell>
          <cell r="M96">
            <v>0.4</v>
          </cell>
          <cell r="N96">
            <v>813.8</v>
          </cell>
          <cell r="O96">
            <v>982.2</v>
          </cell>
          <cell r="P96">
            <v>22.3</v>
          </cell>
          <cell r="Q96">
            <v>20.5</v>
          </cell>
          <cell r="R96">
            <v>342.2</v>
          </cell>
          <cell r="S96">
            <v>2.9</v>
          </cell>
          <cell r="T96">
            <v>272.5</v>
          </cell>
          <cell r="U96">
            <v>44.1</v>
          </cell>
          <cell r="V96">
            <v>16.7</v>
          </cell>
          <cell r="W96">
            <v>1.9</v>
          </cell>
          <cell r="X96">
            <v>15.4</v>
          </cell>
          <cell r="Y96">
            <v>9.6</v>
          </cell>
          <cell r="Z96">
            <v>6.8</v>
          </cell>
          <cell r="AA96">
            <v>277.5</v>
          </cell>
          <cell r="AB96">
            <v>21.5</v>
          </cell>
          <cell r="AC96">
            <v>129.69999999999999</v>
          </cell>
          <cell r="AD96">
            <v>49.9</v>
          </cell>
          <cell r="AE96">
            <v>0.9</v>
          </cell>
          <cell r="AF96">
            <v>77.400000000000006</v>
          </cell>
          <cell r="AG96">
            <v>29.4</v>
          </cell>
          <cell r="AH96">
            <v>12.9</v>
          </cell>
          <cell r="AI96">
            <v>11</v>
          </cell>
          <cell r="AJ96">
            <v>46.2</v>
          </cell>
          <cell r="AK96">
            <v>0</v>
          </cell>
          <cell r="AL96">
            <v>0</v>
          </cell>
          <cell r="AM96">
            <v>7.7</v>
          </cell>
          <cell r="AN96">
            <v>5.6</v>
          </cell>
          <cell r="AO96">
            <v>3.4</v>
          </cell>
          <cell r="AP96">
            <v>41.9</v>
          </cell>
          <cell r="AQ96">
            <v>31</v>
          </cell>
          <cell r="AR96">
            <v>4.5999999999999996</v>
          </cell>
          <cell r="AS96">
            <v>1.8</v>
          </cell>
          <cell r="AT96">
            <v>11</v>
          </cell>
          <cell r="AU96">
            <v>55.7</v>
          </cell>
          <cell r="AV96">
            <v>264.8</v>
          </cell>
          <cell r="AW96">
            <v>257</v>
          </cell>
        </row>
        <row r="97">
          <cell r="B97">
            <v>10520</v>
          </cell>
          <cell r="D97" t="str">
            <v xml:space="preserve">Fabrication de glaces et sorbets </v>
          </cell>
          <cell r="E97">
            <v>407</v>
          </cell>
          <cell r="F97">
            <v>171.6</v>
          </cell>
          <cell r="G97">
            <v>98.7</v>
          </cell>
          <cell r="H97">
            <v>4.3</v>
          </cell>
          <cell r="I97">
            <v>68.599999999999994</v>
          </cell>
          <cell r="J97">
            <v>803.1</v>
          </cell>
          <cell r="K97">
            <v>7.5</v>
          </cell>
          <cell r="L97">
            <v>2.8</v>
          </cell>
          <cell r="M97">
            <v>0.4</v>
          </cell>
          <cell r="N97">
            <v>813.8</v>
          </cell>
          <cell r="O97">
            <v>982.2</v>
          </cell>
          <cell r="P97">
            <v>22.3</v>
          </cell>
          <cell r="Q97">
            <v>20.5</v>
          </cell>
          <cell r="R97">
            <v>342.2</v>
          </cell>
          <cell r="S97">
            <v>2.9</v>
          </cell>
          <cell r="T97">
            <v>272.5</v>
          </cell>
          <cell r="U97">
            <v>44.1</v>
          </cell>
          <cell r="V97">
            <v>16.7</v>
          </cell>
          <cell r="W97">
            <v>1.9</v>
          </cell>
          <cell r="X97">
            <v>15.4</v>
          </cell>
          <cell r="Y97">
            <v>9.6</v>
          </cell>
          <cell r="Z97">
            <v>6.8</v>
          </cell>
          <cell r="AA97">
            <v>277.5</v>
          </cell>
          <cell r="AB97">
            <v>21.5</v>
          </cell>
          <cell r="AC97">
            <v>129.69999999999999</v>
          </cell>
          <cell r="AD97">
            <v>49.9</v>
          </cell>
          <cell r="AE97">
            <v>0.9</v>
          </cell>
          <cell r="AF97">
            <v>77.400000000000006</v>
          </cell>
          <cell r="AG97">
            <v>29.4</v>
          </cell>
          <cell r="AH97">
            <v>12.9</v>
          </cell>
          <cell r="AI97">
            <v>11</v>
          </cell>
          <cell r="AJ97">
            <v>46.2</v>
          </cell>
          <cell r="AK97">
            <v>0</v>
          </cell>
          <cell r="AL97">
            <v>0</v>
          </cell>
          <cell r="AM97">
            <v>7.7</v>
          </cell>
          <cell r="AN97">
            <v>5.6</v>
          </cell>
          <cell r="AO97">
            <v>3.4</v>
          </cell>
          <cell r="AP97">
            <v>41.9</v>
          </cell>
          <cell r="AQ97">
            <v>31</v>
          </cell>
          <cell r="AR97">
            <v>4.5999999999999996</v>
          </cell>
          <cell r="AS97">
            <v>1.8</v>
          </cell>
          <cell r="AT97">
            <v>11</v>
          </cell>
          <cell r="AU97">
            <v>55.7</v>
          </cell>
          <cell r="AV97">
            <v>264.8</v>
          </cell>
          <cell r="AW97">
            <v>257</v>
          </cell>
        </row>
        <row r="98">
          <cell r="B98">
            <v>106</v>
          </cell>
          <cell r="D98" t="str">
            <v xml:space="preserve">Travail des grains - fabrication de produits amylacés </v>
          </cell>
          <cell r="E98">
            <v>425</v>
          </cell>
          <cell r="F98">
            <v>459.4</v>
          </cell>
          <cell r="G98">
            <v>306</v>
          </cell>
          <cell r="H98">
            <v>-0.4</v>
          </cell>
          <cell r="I98">
            <v>153.69999999999999</v>
          </cell>
          <cell r="J98">
            <v>6683.4</v>
          </cell>
          <cell r="K98">
            <v>88.8</v>
          </cell>
          <cell r="L98">
            <v>19.3</v>
          </cell>
          <cell r="M98">
            <v>14.3</v>
          </cell>
          <cell r="N98">
            <v>6805.7</v>
          </cell>
          <cell r="O98">
            <v>7231.5</v>
          </cell>
          <cell r="P98">
            <v>14.8</v>
          </cell>
          <cell r="Q98">
            <v>4.0999999999999996</v>
          </cell>
          <cell r="R98">
            <v>3762.1</v>
          </cell>
          <cell r="S98">
            <v>61.8</v>
          </cell>
          <cell r="T98">
            <v>1735</v>
          </cell>
          <cell r="U98">
            <v>149.80000000000001</v>
          </cell>
          <cell r="V98">
            <v>64.099999999999994</v>
          </cell>
          <cell r="W98">
            <v>12.3</v>
          </cell>
          <cell r="X98">
            <v>51.6</v>
          </cell>
          <cell r="Y98">
            <v>45</v>
          </cell>
          <cell r="Z98">
            <v>14.6</v>
          </cell>
          <cell r="AA98">
            <v>1370.3</v>
          </cell>
          <cell r="AB98">
            <v>151.19999999999999</v>
          </cell>
          <cell r="AC98">
            <v>572.5</v>
          </cell>
          <cell r="AD98">
            <v>259.8</v>
          </cell>
          <cell r="AE98">
            <v>6.9</v>
          </cell>
          <cell r="AF98">
            <v>393.6</v>
          </cell>
          <cell r="AG98">
            <v>150.6</v>
          </cell>
          <cell r="AH98">
            <v>76.400000000000006</v>
          </cell>
          <cell r="AI98">
            <v>78.7</v>
          </cell>
          <cell r="AJ98">
            <v>245.4</v>
          </cell>
          <cell r="AK98">
            <v>1.2</v>
          </cell>
          <cell r="AL98">
            <v>0</v>
          </cell>
          <cell r="AM98">
            <v>219</v>
          </cell>
          <cell r="AN98">
            <v>75.3</v>
          </cell>
          <cell r="AO98">
            <v>218.1</v>
          </cell>
          <cell r="AP98">
            <v>243.4</v>
          </cell>
          <cell r="AQ98">
            <v>149.69999999999999</v>
          </cell>
          <cell r="AR98">
            <v>169.1</v>
          </cell>
          <cell r="AS98">
            <v>16.5</v>
          </cell>
          <cell r="AT98">
            <v>38.4</v>
          </cell>
          <cell r="AU98">
            <v>169.1</v>
          </cell>
          <cell r="AV98">
            <v>1400.6</v>
          </cell>
          <cell r="AW98">
            <v>1225.9000000000001</v>
          </cell>
        </row>
        <row r="99">
          <cell r="B99">
            <v>1061</v>
          </cell>
          <cell r="D99" t="str">
            <v xml:space="preserve">Travail des grains </v>
          </cell>
          <cell r="E99">
            <v>416</v>
          </cell>
          <cell r="F99">
            <v>450.2</v>
          </cell>
          <cell r="G99">
            <v>295.10000000000002</v>
          </cell>
          <cell r="H99">
            <v>-0.4</v>
          </cell>
          <cell r="I99">
            <v>155.5</v>
          </cell>
          <cell r="J99">
            <v>3704.6</v>
          </cell>
          <cell r="K99">
            <v>37.6</v>
          </cell>
          <cell r="L99">
            <v>14</v>
          </cell>
          <cell r="M99">
            <v>2.2000000000000002</v>
          </cell>
          <cell r="N99">
            <v>3758.3</v>
          </cell>
          <cell r="O99">
            <v>4192.3</v>
          </cell>
          <cell r="P99">
            <v>9.6</v>
          </cell>
          <cell r="Q99">
            <v>2.1</v>
          </cell>
          <cell r="R99">
            <v>2276.4</v>
          </cell>
          <cell r="S99">
            <v>5.7</v>
          </cell>
          <cell r="T99">
            <v>855.5</v>
          </cell>
          <cell r="U99">
            <v>88.3</v>
          </cell>
          <cell r="V99">
            <v>52.3</v>
          </cell>
          <cell r="W99">
            <v>11.2</v>
          </cell>
          <cell r="X99">
            <v>43.7</v>
          </cell>
          <cell r="Y99">
            <v>38.799999999999997</v>
          </cell>
          <cell r="Z99">
            <v>13.6</v>
          </cell>
          <cell r="AA99">
            <v>747</v>
          </cell>
          <cell r="AB99">
            <v>105.4</v>
          </cell>
          <cell r="AC99">
            <v>332.8</v>
          </cell>
          <cell r="AD99">
            <v>147.69999999999999</v>
          </cell>
          <cell r="AE99">
            <v>3.3</v>
          </cell>
          <cell r="AF99">
            <v>164.5</v>
          </cell>
          <cell r="AG99">
            <v>89.2</v>
          </cell>
          <cell r="AH99">
            <v>46.8</v>
          </cell>
          <cell r="AI99">
            <v>62.4</v>
          </cell>
          <cell r="AJ99">
            <v>90.7</v>
          </cell>
          <cell r="AK99">
            <v>1.2</v>
          </cell>
          <cell r="AL99">
            <v>0</v>
          </cell>
          <cell r="AM99">
            <v>71.900000000000006</v>
          </cell>
          <cell r="AN99">
            <v>51.4</v>
          </cell>
          <cell r="AO99">
            <v>53.9</v>
          </cell>
          <cell r="AP99">
            <v>71.599999999999994</v>
          </cell>
          <cell r="AQ99">
            <v>115.1</v>
          </cell>
          <cell r="AR99">
            <v>87.5</v>
          </cell>
          <cell r="AS99">
            <v>4.9000000000000004</v>
          </cell>
          <cell r="AT99">
            <v>20.399999999999999</v>
          </cell>
          <cell r="AU99">
            <v>73.900000000000006</v>
          </cell>
          <cell r="AV99">
            <v>776.2</v>
          </cell>
          <cell r="AW99">
            <v>644.9</v>
          </cell>
        </row>
        <row r="100">
          <cell r="B100">
            <v>10611</v>
          </cell>
          <cell r="D100" t="str">
            <v xml:space="preserve">Meunerie </v>
          </cell>
          <cell r="E100">
            <v>344</v>
          </cell>
          <cell r="F100">
            <v>314.7</v>
          </cell>
          <cell r="G100">
            <v>217.3</v>
          </cell>
          <cell r="H100">
            <v>0.1</v>
          </cell>
          <cell r="I100">
            <v>97.4</v>
          </cell>
          <cell r="J100">
            <v>2341.8000000000002</v>
          </cell>
          <cell r="K100">
            <v>7.2</v>
          </cell>
          <cell r="L100">
            <v>-4.4000000000000004</v>
          </cell>
          <cell r="M100">
            <v>0.9</v>
          </cell>
          <cell r="N100">
            <v>2345.4</v>
          </cell>
          <cell r="O100">
            <v>2663.7</v>
          </cell>
          <cell r="P100">
            <v>5.6</v>
          </cell>
          <cell r="Q100">
            <v>0.2</v>
          </cell>
          <cell r="R100">
            <v>1455.4</v>
          </cell>
          <cell r="S100">
            <v>6.5</v>
          </cell>
          <cell r="T100">
            <v>496.5</v>
          </cell>
          <cell r="U100">
            <v>22.7</v>
          </cell>
          <cell r="V100">
            <v>31.2</v>
          </cell>
          <cell r="W100">
            <v>7.8</v>
          </cell>
          <cell r="X100">
            <v>17.2</v>
          </cell>
          <cell r="Y100">
            <v>23</v>
          </cell>
          <cell r="Z100">
            <v>1.3</v>
          </cell>
          <cell r="AA100">
            <v>467</v>
          </cell>
          <cell r="AB100">
            <v>81.599999999999994</v>
          </cell>
          <cell r="AC100">
            <v>214</v>
          </cell>
          <cell r="AD100">
            <v>95.9</v>
          </cell>
          <cell r="AE100">
            <v>2.1</v>
          </cell>
          <cell r="AF100">
            <v>77.599999999999994</v>
          </cell>
          <cell r="AG100">
            <v>47.3</v>
          </cell>
          <cell r="AH100">
            <v>31</v>
          </cell>
          <cell r="AI100">
            <v>39.5</v>
          </cell>
          <cell r="AJ100">
            <v>38.799999999999997</v>
          </cell>
          <cell r="AK100">
            <v>0.1</v>
          </cell>
          <cell r="AL100">
            <v>0</v>
          </cell>
          <cell r="AM100">
            <v>59.9</v>
          </cell>
          <cell r="AN100">
            <v>41.9</v>
          </cell>
          <cell r="AO100">
            <v>40.1</v>
          </cell>
          <cell r="AP100">
            <v>18.899999999999999</v>
          </cell>
          <cell r="AQ100">
            <v>80</v>
          </cell>
          <cell r="AR100">
            <v>56.2</v>
          </cell>
          <cell r="AS100">
            <v>1.2</v>
          </cell>
          <cell r="AT100">
            <v>15.1</v>
          </cell>
          <cell r="AU100">
            <v>26.4</v>
          </cell>
          <cell r="AV100">
            <v>484.4</v>
          </cell>
          <cell r="AW100">
            <v>387.5</v>
          </cell>
        </row>
        <row r="101">
          <cell r="B101">
            <v>10612</v>
          </cell>
          <cell r="D101" t="str">
            <v xml:space="preserve">Autres activités du travail des grains </v>
          </cell>
          <cell r="E101">
            <v>72</v>
          </cell>
          <cell r="F101">
            <v>135.5</v>
          </cell>
          <cell r="G101">
            <v>77.8</v>
          </cell>
          <cell r="H101">
            <v>-0.5</v>
          </cell>
          <cell r="I101">
            <v>58.1</v>
          </cell>
          <cell r="J101">
            <v>1362.8</v>
          </cell>
          <cell r="K101">
            <v>30.4</v>
          </cell>
          <cell r="L101">
            <v>18.399999999999999</v>
          </cell>
          <cell r="M101">
            <v>1.4</v>
          </cell>
          <cell r="N101">
            <v>1412.9</v>
          </cell>
          <cell r="O101">
            <v>1528.6</v>
          </cell>
          <cell r="P101">
            <v>4</v>
          </cell>
          <cell r="Q101">
            <v>1.9</v>
          </cell>
          <cell r="R101">
            <v>821</v>
          </cell>
          <cell r="S101">
            <v>-0.8</v>
          </cell>
          <cell r="T101">
            <v>359</v>
          </cell>
          <cell r="U101">
            <v>65.5</v>
          </cell>
          <cell r="V101">
            <v>21.1</v>
          </cell>
          <cell r="W101">
            <v>3.4</v>
          </cell>
          <cell r="X101">
            <v>26.5</v>
          </cell>
          <cell r="Y101">
            <v>15.8</v>
          </cell>
          <cell r="Z101">
            <v>12.3</v>
          </cell>
          <cell r="AA101">
            <v>280</v>
          </cell>
          <cell r="AB101">
            <v>23.8</v>
          </cell>
          <cell r="AC101">
            <v>118.7</v>
          </cell>
          <cell r="AD101">
            <v>51.8</v>
          </cell>
          <cell r="AE101">
            <v>1.3</v>
          </cell>
          <cell r="AF101">
            <v>86.9</v>
          </cell>
          <cell r="AG101">
            <v>42</v>
          </cell>
          <cell r="AH101">
            <v>15.9</v>
          </cell>
          <cell r="AI101">
            <v>22.9</v>
          </cell>
          <cell r="AJ101">
            <v>52</v>
          </cell>
          <cell r="AK101">
            <v>1.1000000000000001</v>
          </cell>
          <cell r="AL101">
            <v>0</v>
          </cell>
          <cell r="AM101">
            <v>11.9</v>
          </cell>
          <cell r="AN101">
            <v>9.5</v>
          </cell>
          <cell r="AO101">
            <v>13.8</v>
          </cell>
          <cell r="AP101">
            <v>52.8</v>
          </cell>
          <cell r="AQ101">
            <v>35.1</v>
          </cell>
          <cell r="AR101">
            <v>31.3</v>
          </cell>
          <cell r="AS101">
            <v>3.8</v>
          </cell>
          <cell r="AT101">
            <v>5.3</v>
          </cell>
          <cell r="AU101">
            <v>47.4</v>
          </cell>
          <cell r="AV101">
            <v>291.8</v>
          </cell>
          <cell r="AW101">
            <v>257.5</v>
          </cell>
        </row>
        <row r="102">
          <cell r="B102">
            <v>1062</v>
          </cell>
          <cell r="D102" t="str">
            <v xml:space="preserve">Fabrication de produits amylacés </v>
          </cell>
          <cell r="E102">
            <v>9</v>
          </cell>
          <cell r="F102">
            <v>9.1999999999999993</v>
          </cell>
          <cell r="G102">
            <v>10.9</v>
          </cell>
          <cell r="H102">
            <v>0</v>
          </cell>
          <cell r="I102">
            <v>-1.8</v>
          </cell>
          <cell r="J102">
            <v>2978.8</v>
          </cell>
          <cell r="K102">
            <v>51.2</v>
          </cell>
          <cell r="L102">
            <v>5.4</v>
          </cell>
          <cell r="M102">
            <v>12</v>
          </cell>
          <cell r="N102">
            <v>3047.4</v>
          </cell>
          <cell r="O102">
            <v>3039.2</v>
          </cell>
          <cell r="P102">
            <v>5.0999999999999996</v>
          </cell>
          <cell r="Q102">
            <v>2</v>
          </cell>
          <cell r="R102">
            <v>1485.7</v>
          </cell>
          <cell r="S102">
            <v>56.1</v>
          </cell>
          <cell r="T102">
            <v>879.5</v>
          </cell>
          <cell r="U102">
            <v>61.5</v>
          </cell>
          <cell r="V102">
            <v>11.7</v>
          </cell>
          <cell r="W102">
            <v>1.1000000000000001</v>
          </cell>
          <cell r="X102">
            <v>7.9</v>
          </cell>
          <cell r="Y102">
            <v>6.2</v>
          </cell>
          <cell r="Z102">
            <v>1</v>
          </cell>
          <cell r="AA102">
            <v>623.29999999999995</v>
          </cell>
          <cell r="AB102">
            <v>45.9</v>
          </cell>
          <cell r="AC102">
            <v>239.8</v>
          </cell>
          <cell r="AD102">
            <v>112.1</v>
          </cell>
          <cell r="AE102">
            <v>3.6</v>
          </cell>
          <cell r="AF102">
            <v>229.2</v>
          </cell>
          <cell r="AG102">
            <v>61.3</v>
          </cell>
          <cell r="AH102">
            <v>29.6</v>
          </cell>
          <cell r="AI102">
            <v>16.399999999999999</v>
          </cell>
          <cell r="AJ102">
            <v>154.69999999999999</v>
          </cell>
          <cell r="AK102">
            <v>0</v>
          </cell>
          <cell r="AL102">
            <v>0</v>
          </cell>
          <cell r="AM102">
            <v>147.1</v>
          </cell>
          <cell r="AN102">
            <v>23.9</v>
          </cell>
          <cell r="AO102">
            <v>164.2</v>
          </cell>
          <cell r="AP102">
            <v>171.8</v>
          </cell>
          <cell r="AQ102">
            <v>34.6</v>
          </cell>
          <cell r="AR102">
            <v>81.7</v>
          </cell>
          <cell r="AS102">
            <v>11.6</v>
          </cell>
          <cell r="AT102">
            <v>18</v>
          </cell>
          <cell r="AU102">
            <v>95.2</v>
          </cell>
          <cell r="AV102">
            <v>624.4</v>
          </cell>
          <cell r="AW102">
            <v>581</v>
          </cell>
        </row>
        <row r="103">
          <cell r="B103">
            <v>10620</v>
          </cell>
          <cell r="D103" t="str">
            <v xml:space="preserve">Fabrication de produits amylacés </v>
          </cell>
          <cell r="E103">
            <v>9</v>
          </cell>
          <cell r="F103">
            <v>9.1999999999999993</v>
          </cell>
          <cell r="G103">
            <v>10.9</v>
          </cell>
          <cell r="H103">
            <v>0</v>
          </cell>
          <cell r="I103">
            <v>-1.8</v>
          </cell>
          <cell r="J103">
            <v>2978.8</v>
          </cell>
          <cell r="K103">
            <v>51.2</v>
          </cell>
          <cell r="L103">
            <v>5.4</v>
          </cell>
          <cell r="M103">
            <v>12</v>
          </cell>
          <cell r="N103">
            <v>3047.4</v>
          </cell>
          <cell r="O103">
            <v>3039.2</v>
          </cell>
          <cell r="P103">
            <v>5.0999999999999996</v>
          </cell>
          <cell r="Q103">
            <v>2</v>
          </cell>
          <cell r="R103">
            <v>1485.7</v>
          </cell>
          <cell r="S103">
            <v>56.1</v>
          </cell>
          <cell r="T103">
            <v>879.5</v>
          </cell>
          <cell r="U103">
            <v>61.5</v>
          </cell>
          <cell r="V103">
            <v>11.7</v>
          </cell>
          <cell r="W103">
            <v>1.1000000000000001</v>
          </cell>
          <cell r="X103">
            <v>7.9</v>
          </cell>
          <cell r="Y103">
            <v>6.2</v>
          </cell>
          <cell r="Z103">
            <v>1</v>
          </cell>
          <cell r="AA103">
            <v>623.29999999999995</v>
          </cell>
          <cell r="AB103">
            <v>45.9</v>
          </cell>
          <cell r="AC103">
            <v>239.8</v>
          </cell>
          <cell r="AD103">
            <v>112.1</v>
          </cell>
          <cell r="AE103">
            <v>3.6</v>
          </cell>
          <cell r="AF103">
            <v>229.2</v>
          </cell>
          <cell r="AG103">
            <v>61.3</v>
          </cell>
          <cell r="AH103">
            <v>29.6</v>
          </cell>
          <cell r="AI103">
            <v>16.399999999999999</v>
          </cell>
          <cell r="AJ103">
            <v>154.69999999999999</v>
          </cell>
          <cell r="AK103">
            <v>0</v>
          </cell>
          <cell r="AL103">
            <v>0</v>
          </cell>
          <cell r="AM103">
            <v>147.1</v>
          </cell>
          <cell r="AN103">
            <v>23.9</v>
          </cell>
          <cell r="AO103">
            <v>164.2</v>
          </cell>
          <cell r="AP103">
            <v>171.8</v>
          </cell>
          <cell r="AQ103">
            <v>34.6</v>
          </cell>
          <cell r="AR103">
            <v>81.7</v>
          </cell>
          <cell r="AS103">
            <v>11.6</v>
          </cell>
          <cell r="AT103">
            <v>18</v>
          </cell>
          <cell r="AU103">
            <v>95.2</v>
          </cell>
          <cell r="AV103">
            <v>624.4</v>
          </cell>
          <cell r="AW103">
            <v>581</v>
          </cell>
        </row>
        <row r="104">
          <cell r="B104">
            <v>107</v>
          </cell>
          <cell r="D104" t="str">
            <v xml:space="preserve">Fabrication de produits de boulangerie-pâtisserie et de pâtes alimentaires </v>
          </cell>
          <cell r="E104">
            <v>41369</v>
          </cell>
          <cell r="F104">
            <v>2003.6</v>
          </cell>
          <cell r="G104">
            <v>1716.5</v>
          </cell>
          <cell r="H104">
            <v>-1.7</v>
          </cell>
          <cell r="I104">
            <v>288.89999999999998</v>
          </cell>
          <cell r="J104">
            <v>21038.6</v>
          </cell>
          <cell r="K104">
            <v>452</v>
          </cell>
          <cell r="L104">
            <v>11.8</v>
          </cell>
          <cell r="M104">
            <v>12.3</v>
          </cell>
          <cell r="N104">
            <v>21514.799999999999</v>
          </cell>
          <cell r="O104">
            <v>23494.3</v>
          </cell>
          <cell r="P104">
            <v>128.80000000000001</v>
          </cell>
          <cell r="Q104">
            <v>24.9</v>
          </cell>
          <cell r="R104">
            <v>7668.2</v>
          </cell>
          <cell r="S104">
            <v>-27.6</v>
          </cell>
          <cell r="T104">
            <v>5570.7</v>
          </cell>
          <cell r="U104">
            <v>255.2</v>
          </cell>
          <cell r="V104">
            <v>507.1</v>
          </cell>
          <cell r="W104">
            <v>145</v>
          </cell>
          <cell r="X104">
            <v>391.3</v>
          </cell>
          <cell r="Y104">
            <v>96.9</v>
          </cell>
          <cell r="Z104">
            <v>52.9</v>
          </cell>
          <cell r="AA104">
            <v>8624.2999999999993</v>
          </cell>
          <cell r="AB104">
            <v>359.7</v>
          </cell>
          <cell r="AC104">
            <v>4722.8</v>
          </cell>
          <cell r="AD104">
            <v>1636.7</v>
          </cell>
          <cell r="AE104">
            <v>44.8</v>
          </cell>
          <cell r="AF104">
            <v>1949.9</v>
          </cell>
          <cell r="AG104">
            <v>781</v>
          </cell>
          <cell r="AH104">
            <v>133.6</v>
          </cell>
          <cell r="AI104">
            <v>205.4</v>
          </cell>
          <cell r="AJ104">
            <v>1240.7</v>
          </cell>
          <cell r="AK104">
            <v>0.9</v>
          </cell>
          <cell r="AL104">
            <v>5.3</v>
          </cell>
          <cell r="AM104">
            <v>193.4</v>
          </cell>
          <cell r="AN104">
            <v>169.7</v>
          </cell>
          <cell r="AO104">
            <v>104.6</v>
          </cell>
          <cell r="AP104">
            <v>1156.4000000000001</v>
          </cell>
          <cell r="AQ104">
            <v>870.1</v>
          </cell>
          <cell r="AR104">
            <v>850.7</v>
          </cell>
          <cell r="AS104">
            <v>34.1</v>
          </cell>
          <cell r="AT104">
            <v>157.30000000000001</v>
          </cell>
          <cell r="AU104">
            <v>984.4</v>
          </cell>
          <cell r="AV104">
            <v>8592.4</v>
          </cell>
          <cell r="AW104">
            <v>8309.4</v>
          </cell>
        </row>
        <row r="105">
          <cell r="B105">
            <v>1071</v>
          </cell>
          <cell r="D105" t="str">
            <v xml:space="preserve">Fabrication de pain et de pâtisserie fraîche </v>
          </cell>
          <cell r="E105">
            <v>39980</v>
          </cell>
          <cell r="F105">
            <v>1714.6</v>
          </cell>
          <cell r="G105">
            <v>1426.3</v>
          </cell>
          <cell r="H105">
            <v>-3.3</v>
          </cell>
          <cell r="I105">
            <v>291.7</v>
          </cell>
          <cell r="J105">
            <v>17342.400000000001</v>
          </cell>
          <cell r="K105">
            <v>422.6</v>
          </cell>
          <cell r="L105">
            <v>10.9</v>
          </cell>
          <cell r="M105">
            <v>8.4</v>
          </cell>
          <cell r="N105">
            <v>17784.3</v>
          </cell>
          <cell r="O105">
            <v>19479.599999999999</v>
          </cell>
          <cell r="P105">
            <v>101.9</v>
          </cell>
          <cell r="Q105">
            <v>2.2999999999999998</v>
          </cell>
          <cell r="R105">
            <v>6153.1</v>
          </cell>
          <cell r="S105">
            <v>-24.5</v>
          </cell>
          <cell r="T105">
            <v>4484.7</v>
          </cell>
          <cell r="U105">
            <v>211.8</v>
          </cell>
          <cell r="V105">
            <v>443.7</v>
          </cell>
          <cell r="W105">
            <v>131.9</v>
          </cell>
          <cell r="X105">
            <v>256</v>
          </cell>
          <cell r="Y105">
            <v>76.099999999999994</v>
          </cell>
          <cell r="Z105">
            <v>35.700000000000003</v>
          </cell>
          <cell r="AA105">
            <v>7488.4</v>
          </cell>
          <cell r="AB105">
            <v>291.3</v>
          </cell>
          <cell r="AC105">
            <v>4221.6000000000004</v>
          </cell>
          <cell r="AD105">
            <v>1439.8</v>
          </cell>
          <cell r="AE105">
            <v>42.7</v>
          </cell>
          <cell r="AF105">
            <v>1578.5</v>
          </cell>
          <cell r="AG105">
            <v>654.79999999999995</v>
          </cell>
          <cell r="AH105">
            <v>98</v>
          </cell>
          <cell r="AI105">
            <v>154.9</v>
          </cell>
          <cell r="AJ105">
            <v>980.7</v>
          </cell>
          <cell r="AK105">
            <v>0.9</v>
          </cell>
          <cell r="AL105">
            <v>4.8</v>
          </cell>
          <cell r="AM105">
            <v>172</v>
          </cell>
          <cell r="AN105">
            <v>153.80000000000001</v>
          </cell>
          <cell r="AO105">
            <v>62.1</v>
          </cell>
          <cell r="AP105">
            <v>874.7</v>
          </cell>
          <cell r="AQ105">
            <v>745.8</v>
          </cell>
          <cell r="AR105">
            <v>699.3</v>
          </cell>
          <cell r="AS105">
            <v>21.9</v>
          </cell>
          <cell r="AT105">
            <v>106.1</v>
          </cell>
          <cell r="AU105">
            <v>793.2</v>
          </cell>
          <cell r="AV105">
            <v>7462.6</v>
          </cell>
          <cell r="AW105">
            <v>7239.9</v>
          </cell>
        </row>
        <row r="106">
          <cell r="B106">
            <v>10711</v>
          </cell>
          <cell r="D106" t="str">
            <v xml:space="preserve">Fabrication industrielle de pain et de pâtisserie fraîche </v>
          </cell>
          <cell r="E106">
            <v>543</v>
          </cell>
          <cell r="F106">
            <v>200.7</v>
          </cell>
          <cell r="G106">
            <v>600</v>
          </cell>
          <cell r="H106">
            <v>0.2</v>
          </cell>
          <cell r="I106">
            <v>-399.5</v>
          </cell>
          <cell r="J106">
            <v>7541.7</v>
          </cell>
          <cell r="K106">
            <v>109</v>
          </cell>
          <cell r="L106">
            <v>7.8</v>
          </cell>
          <cell r="M106">
            <v>3</v>
          </cell>
          <cell r="N106">
            <v>7661.4</v>
          </cell>
          <cell r="O106">
            <v>7851.4</v>
          </cell>
          <cell r="P106">
            <v>12.8</v>
          </cell>
          <cell r="Q106">
            <v>0.5</v>
          </cell>
          <cell r="R106">
            <v>3094.9</v>
          </cell>
          <cell r="S106">
            <v>-14.1</v>
          </cell>
          <cell r="T106">
            <v>1864.4</v>
          </cell>
          <cell r="U106">
            <v>153.9</v>
          </cell>
          <cell r="V106">
            <v>142.5</v>
          </cell>
          <cell r="W106">
            <v>77.3</v>
          </cell>
          <cell r="X106">
            <v>218.9</v>
          </cell>
          <cell r="Y106">
            <v>36.9</v>
          </cell>
          <cell r="Z106">
            <v>13.6</v>
          </cell>
          <cell r="AA106">
            <v>2292.6999999999998</v>
          </cell>
          <cell r="AB106">
            <v>113.4</v>
          </cell>
          <cell r="AC106">
            <v>872.3</v>
          </cell>
          <cell r="AD106">
            <v>325.10000000000002</v>
          </cell>
          <cell r="AE106">
            <v>4.8</v>
          </cell>
          <cell r="AF106">
            <v>986.8</v>
          </cell>
          <cell r="AG106">
            <v>187.2</v>
          </cell>
          <cell r="AH106">
            <v>45.8</v>
          </cell>
          <cell r="AI106">
            <v>66.5</v>
          </cell>
          <cell r="AJ106">
            <v>820.3</v>
          </cell>
          <cell r="AK106">
            <v>0.8</v>
          </cell>
          <cell r="AL106">
            <v>4.3</v>
          </cell>
          <cell r="AM106">
            <v>42</v>
          </cell>
          <cell r="AN106">
            <v>29.9</v>
          </cell>
          <cell r="AO106">
            <v>45.8</v>
          </cell>
          <cell r="AP106">
            <v>827.6</v>
          </cell>
          <cell r="AQ106">
            <v>224.7</v>
          </cell>
          <cell r="AR106">
            <v>266.8</v>
          </cell>
          <cell r="AS106">
            <v>19.899999999999999</v>
          </cell>
          <cell r="AT106">
            <v>68</v>
          </cell>
          <cell r="AU106">
            <v>697.6</v>
          </cell>
          <cell r="AV106">
            <v>2316.8000000000002</v>
          </cell>
          <cell r="AW106">
            <v>2184.1999999999998</v>
          </cell>
        </row>
        <row r="107">
          <cell r="B107">
            <v>10712</v>
          </cell>
          <cell r="D107" t="str">
            <v xml:space="preserve">Cuisson de produits de boulangerie </v>
          </cell>
          <cell r="E107">
            <v>3326</v>
          </cell>
          <cell r="F107">
            <v>250.4</v>
          </cell>
          <cell r="G107">
            <v>231.6</v>
          </cell>
          <cell r="H107">
            <v>-3</v>
          </cell>
          <cell r="I107">
            <v>21.7</v>
          </cell>
          <cell r="J107">
            <v>456</v>
          </cell>
          <cell r="K107">
            <v>23.5</v>
          </cell>
          <cell r="L107">
            <v>-0.1</v>
          </cell>
          <cell r="M107">
            <v>0.2</v>
          </cell>
          <cell r="N107">
            <v>479.6</v>
          </cell>
          <cell r="O107">
            <v>729.8</v>
          </cell>
          <cell r="P107">
            <v>4.4000000000000004</v>
          </cell>
          <cell r="Q107">
            <v>0.1</v>
          </cell>
          <cell r="R107">
            <v>164.4</v>
          </cell>
          <cell r="S107">
            <v>-0.5</v>
          </cell>
          <cell r="T107">
            <v>201.8</v>
          </cell>
          <cell r="U107">
            <v>2.6</v>
          </cell>
          <cell r="V107">
            <v>31.9</v>
          </cell>
          <cell r="W107">
            <v>3.4</v>
          </cell>
          <cell r="X107">
            <v>2.9</v>
          </cell>
          <cell r="Y107">
            <v>13.7</v>
          </cell>
          <cell r="Z107">
            <v>10.199999999999999</v>
          </cell>
          <cell r="AA107">
            <v>126.2</v>
          </cell>
          <cell r="AB107">
            <v>12.2</v>
          </cell>
          <cell r="AC107">
            <v>190.2</v>
          </cell>
          <cell r="AD107">
            <v>51.5</v>
          </cell>
          <cell r="AE107">
            <v>1.3</v>
          </cell>
          <cell r="AF107">
            <v>-126.5</v>
          </cell>
          <cell r="AG107">
            <v>28.6</v>
          </cell>
          <cell r="AH107">
            <v>3.4</v>
          </cell>
          <cell r="AI107">
            <v>5.7</v>
          </cell>
          <cell r="AJ107">
            <v>-152.69999999999999</v>
          </cell>
          <cell r="AK107">
            <v>0</v>
          </cell>
          <cell r="AL107">
            <v>0</v>
          </cell>
          <cell r="AM107">
            <v>6.6</v>
          </cell>
          <cell r="AN107">
            <v>6.3</v>
          </cell>
          <cell r="AO107">
            <v>1.2</v>
          </cell>
          <cell r="AP107">
            <v>-158.1</v>
          </cell>
          <cell r="AQ107">
            <v>46.5</v>
          </cell>
          <cell r="AR107">
            <v>34.4</v>
          </cell>
          <cell r="AS107">
            <v>0</v>
          </cell>
          <cell r="AT107">
            <v>3.7</v>
          </cell>
          <cell r="AU107">
            <v>-149.69999999999999</v>
          </cell>
          <cell r="AV107">
            <v>135.5</v>
          </cell>
          <cell r="AW107">
            <v>115.2</v>
          </cell>
        </row>
        <row r="108">
          <cell r="B108">
            <v>10713</v>
          </cell>
          <cell r="D108" t="str">
            <v xml:space="preserve">Boulangerie et boulangerie-pâtisserie </v>
          </cell>
          <cell r="E108">
            <v>31438</v>
          </cell>
          <cell r="F108">
            <v>1113.4000000000001</v>
          </cell>
          <cell r="G108">
            <v>520.79999999999995</v>
          </cell>
          <cell r="H108">
            <v>-0.4</v>
          </cell>
          <cell r="I108">
            <v>593</v>
          </cell>
          <cell r="J108">
            <v>8424.7999999999993</v>
          </cell>
          <cell r="K108">
            <v>202.4</v>
          </cell>
          <cell r="L108">
            <v>1.3</v>
          </cell>
          <cell r="M108">
            <v>4.3</v>
          </cell>
          <cell r="N108">
            <v>8632.7999999999993</v>
          </cell>
          <cell r="O108">
            <v>9740.6</v>
          </cell>
          <cell r="P108">
            <v>77.2</v>
          </cell>
          <cell r="Q108">
            <v>1.1000000000000001</v>
          </cell>
          <cell r="R108">
            <v>2587.3000000000002</v>
          </cell>
          <cell r="S108">
            <v>-7.4</v>
          </cell>
          <cell r="T108">
            <v>2134.8000000000002</v>
          </cell>
          <cell r="U108">
            <v>48.2</v>
          </cell>
          <cell r="V108">
            <v>222.9</v>
          </cell>
          <cell r="W108">
            <v>45.4</v>
          </cell>
          <cell r="X108">
            <v>24.2</v>
          </cell>
          <cell r="Y108">
            <v>22.2</v>
          </cell>
          <cell r="Z108">
            <v>10</v>
          </cell>
          <cell r="AA108">
            <v>4566</v>
          </cell>
          <cell r="AB108">
            <v>145.1</v>
          </cell>
          <cell r="AC108">
            <v>2826.5</v>
          </cell>
          <cell r="AD108">
            <v>952.3</v>
          </cell>
          <cell r="AE108">
            <v>32.299999999999997</v>
          </cell>
          <cell r="AF108">
            <v>674.4</v>
          </cell>
          <cell r="AG108">
            <v>392.9</v>
          </cell>
          <cell r="AH108">
            <v>42.1</v>
          </cell>
          <cell r="AI108">
            <v>72.8</v>
          </cell>
          <cell r="AJ108">
            <v>312.2</v>
          </cell>
          <cell r="AK108">
            <v>0.1</v>
          </cell>
          <cell r="AL108">
            <v>0.1</v>
          </cell>
          <cell r="AM108">
            <v>113.3</v>
          </cell>
          <cell r="AN108">
            <v>107.9</v>
          </cell>
          <cell r="AO108">
            <v>13</v>
          </cell>
          <cell r="AP108">
            <v>211.9</v>
          </cell>
          <cell r="AQ108">
            <v>438.9</v>
          </cell>
          <cell r="AR108">
            <v>370.5</v>
          </cell>
          <cell r="AS108">
            <v>1.9</v>
          </cell>
          <cell r="AT108">
            <v>30.7</v>
          </cell>
          <cell r="AU108">
            <v>247.7</v>
          </cell>
          <cell r="AV108">
            <v>4511</v>
          </cell>
          <cell r="AW108">
            <v>4453.2</v>
          </cell>
        </row>
        <row r="109">
          <cell r="B109">
            <v>10714</v>
          </cell>
          <cell r="D109" t="str">
            <v xml:space="preserve">Pâtisserie </v>
          </cell>
          <cell r="E109">
            <v>4673</v>
          </cell>
          <cell r="F109">
            <v>150.19999999999999</v>
          </cell>
          <cell r="G109">
            <v>73.900000000000006</v>
          </cell>
          <cell r="H109">
            <v>-0.2</v>
          </cell>
          <cell r="I109">
            <v>76.5</v>
          </cell>
          <cell r="J109">
            <v>919.9</v>
          </cell>
          <cell r="K109">
            <v>87.8</v>
          </cell>
          <cell r="L109">
            <v>1.9</v>
          </cell>
          <cell r="M109">
            <v>1</v>
          </cell>
          <cell r="N109">
            <v>1010.5</v>
          </cell>
          <cell r="O109">
            <v>1157.8</v>
          </cell>
          <cell r="P109">
            <v>7.5</v>
          </cell>
          <cell r="Q109">
            <v>0.6</v>
          </cell>
          <cell r="R109">
            <v>306.60000000000002</v>
          </cell>
          <cell r="S109">
            <v>-2.6</v>
          </cell>
          <cell r="T109">
            <v>283.7</v>
          </cell>
          <cell r="U109">
            <v>7.1</v>
          </cell>
          <cell r="V109">
            <v>46.5</v>
          </cell>
          <cell r="W109">
            <v>5.8</v>
          </cell>
          <cell r="X109">
            <v>10</v>
          </cell>
          <cell r="Y109">
            <v>3.3</v>
          </cell>
          <cell r="Z109">
            <v>1.9</v>
          </cell>
          <cell r="AA109">
            <v>503.6</v>
          </cell>
          <cell r="AB109">
            <v>20.6</v>
          </cell>
          <cell r="AC109">
            <v>332.7</v>
          </cell>
          <cell r="AD109">
            <v>110.8</v>
          </cell>
          <cell r="AE109">
            <v>4.3</v>
          </cell>
          <cell r="AF109">
            <v>43.8</v>
          </cell>
          <cell r="AG109">
            <v>46.1</v>
          </cell>
          <cell r="AH109">
            <v>6.7</v>
          </cell>
          <cell r="AI109">
            <v>9.9</v>
          </cell>
          <cell r="AJ109">
            <v>0.9</v>
          </cell>
          <cell r="AK109">
            <v>0</v>
          </cell>
          <cell r="AL109">
            <v>0.3</v>
          </cell>
          <cell r="AM109">
            <v>10.1</v>
          </cell>
          <cell r="AN109">
            <v>9.8000000000000007</v>
          </cell>
          <cell r="AO109">
            <v>2.2000000000000002</v>
          </cell>
          <cell r="AP109">
            <v>-6.7</v>
          </cell>
          <cell r="AQ109">
            <v>35.799999999999997</v>
          </cell>
          <cell r="AR109">
            <v>27.6</v>
          </cell>
          <cell r="AS109">
            <v>0.2</v>
          </cell>
          <cell r="AT109">
            <v>3.7</v>
          </cell>
          <cell r="AU109">
            <v>-2.4</v>
          </cell>
          <cell r="AV109">
            <v>499.3</v>
          </cell>
          <cell r="AW109">
            <v>487.3</v>
          </cell>
        </row>
        <row r="110">
          <cell r="B110">
            <v>107123</v>
          </cell>
          <cell r="D110" t="str">
            <v xml:space="preserve">Fabrication de pain et de pâtisserie fraîche, dont artisanat commercial (***) </v>
          </cell>
          <cell r="E110">
            <v>39437</v>
          </cell>
          <cell r="F110">
            <v>1513.9</v>
          </cell>
          <cell r="G110">
            <v>826.3</v>
          </cell>
          <cell r="H110">
            <v>-3.6</v>
          </cell>
          <cell r="I110">
            <v>691.2</v>
          </cell>
          <cell r="J110">
            <v>9800.7000000000007</v>
          </cell>
          <cell r="K110">
            <v>313.60000000000002</v>
          </cell>
          <cell r="L110">
            <v>3.1</v>
          </cell>
          <cell r="M110">
            <v>5.4</v>
          </cell>
          <cell r="N110">
            <v>10122.9</v>
          </cell>
          <cell r="O110">
            <v>11628.2</v>
          </cell>
          <cell r="P110">
            <v>89.1</v>
          </cell>
          <cell r="Q110">
            <v>1.8</v>
          </cell>
          <cell r="R110">
            <v>3058.3</v>
          </cell>
          <cell r="S110">
            <v>-10.4</v>
          </cell>
          <cell r="T110">
            <v>2620.4</v>
          </cell>
          <cell r="U110">
            <v>57.9</v>
          </cell>
          <cell r="V110">
            <v>301.3</v>
          </cell>
          <cell r="W110">
            <v>54.6</v>
          </cell>
          <cell r="X110">
            <v>37.1</v>
          </cell>
          <cell r="Y110">
            <v>39.200000000000003</v>
          </cell>
          <cell r="Z110">
            <v>22.1</v>
          </cell>
          <cell r="AA110">
            <v>5195.7</v>
          </cell>
          <cell r="AB110">
            <v>177.9</v>
          </cell>
          <cell r="AC110">
            <v>3349.3</v>
          </cell>
          <cell r="AD110">
            <v>1114.7</v>
          </cell>
          <cell r="AE110">
            <v>37.9</v>
          </cell>
          <cell r="AF110">
            <v>591.79999999999995</v>
          </cell>
          <cell r="AG110">
            <v>467.6</v>
          </cell>
          <cell r="AH110">
            <v>52.2</v>
          </cell>
          <cell r="AI110">
            <v>88.4</v>
          </cell>
          <cell r="AJ110">
            <v>160.4</v>
          </cell>
          <cell r="AK110">
            <v>0.1</v>
          </cell>
          <cell r="AL110">
            <v>0.4</v>
          </cell>
          <cell r="AM110">
            <v>130</v>
          </cell>
          <cell r="AN110">
            <v>123.9</v>
          </cell>
          <cell r="AO110">
            <v>16.399999999999999</v>
          </cell>
          <cell r="AP110">
            <v>47.1</v>
          </cell>
          <cell r="AQ110">
            <v>521.20000000000005</v>
          </cell>
          <cell r="AR110">
            <v>432.5</v>
          </cell>
          <cell r="AS110">
            <v>2.1</v>
          </cell>
          <cell r="AT110">
            <v>38.1</v>
          </cell>
          <cell r="AU110">
            <v>95.6</v>
          </cell>
          <cell r="AV110">
            <v>5145.8999999999996</v>
          </cell>
          <cell r="AW110">
            <v>5055.8</v>
          </cell>
        </row>
        <row r="111">
          <cell r="B111">
            <v>1072</v>
          </cell>
          <cell r="D111" t="str">
            <v xml:space="preserve">Fabrication de biscuits, biscottes et pâtisseries de conservation </v>
          </cell>
          <cell r="E111">
            <v>1128</v>
          </cell>
          <cell r="F111">
            <v>159.6</v>
          </cell>
          <cell r="G111">
            <v>175</v>
          </cell>
          <cell r="H111">
            <v>3.7</v>
          </cell>
          <cell r="I111">
            <v>-19.100000000000001</v>
          </cell>
          <cell r="J111">
            <v>2686.8</v>
          </cell>
          <cell r="K111">
            <v>10.3</v>
          </cell>
          <cell r="L111">
            <v>3.9</v>
          </cell>
          <cell r="M111">
            <v>2</v>
          </cell>
          <cell r="N111">
            <v>2703.1</v>
          </cell>
          <cell r="O111">
            <v>2856.7</v>
          </cell>
          <cell r="P111">
            <v>24.4</v>
          </cell>
          <cell r="Q111">
            <v>20.7</v>
          </cell>
          <cell r="R111">
            <v>1111.0999999999999</v>
          </cell>
          <cell r="S111">
            <v>-2.1</v>
          </cell>
          <cell r="T111">
            <v>689.7</v>
          </cell>
          <cell r="U111">
            <v>34.9</v>
          </cell>
          <cell r="V111">
            <v>47.9</v>
          </cell>
          <cell r="W111">
            <v>10.1</v>
          </cell>
          <cell r="X111">
            <v>120.1</v>
          </cell>
          <cell r="Y111">
            <v>18</v>
          </cell>
          <cell r="Z111">
            <v>15.3</v>
          </cell>
          <cell r="AA111">
            <v>891.6</v>
          </cell>
          <cell r="AB111">
            <v>53</v>
          </cell>
          <cell r="AC111">
            <v>388.6</v>
          </cell>
          <cell r="AD111">
            <v>150.1</v>
          </cell>
          <cell r="AE111">
            <v>1.7</v>
          </cell>
          <cell r="AF111">
            <v>301.60000000000002</v>
          </cell>
          <cell r="AG111">
            <v>93.7</v>
          </cell>
          <cell r="AH111">
            <v>26</v>
          </cell>
          <cell r="AI111">
            <v>42.8</v>
          </cell>
          <cell r="AJ111">
            <v>224.7</v>
          </cell>
          <cell r="AK111">
            <v>0</v>
          </cell>
          <cell r="AL111">
            <v>0.6</v>
          </cell>
          <cell r="AM111">
            <v>17.3</v>
          </cell>
          <cell r="AN111">
            <v>12.3</v>
          </cell>
          <cell r="AO111">
            <v>31.9</v>
          </cell>
          <cell r="AP111">
            <v>239.8</v>
          </cell>
          <cell r="AQ111">
            <v>108.3</v>
          </cell>
          <cell r="AR111">
            <v>133.69999999999999</v>
          </cell>
          <cell r="AS111">
            <v>8.6999999999999993</v>
          </cell>
          <cell r="AT111">
            <v>28.7</v>
          </cell>
          <cell r="AU111">
            <v>176.9</v>
          </cell>
          <cell r="AV111">
            <v>885.3</v>
          </cell>
          <cell r="AW111">
            <v>840.3</v>
          </cell>
        </row>
        <row r="112">
          <cell r="B112">
            <v>10720</v>
          </cell>
          <cell r="D112" t="str">
            <v xml:space="preserve">Fabrication de biscuits, biscottes et pâtisseries de conservation </v>
          </cell>
          <cell r="E112">
            <v>1128</v>
          </cell>
          <cell r="F112">
            <v>159.6</v>
          </cell>
          <cell r="G112">
            <v>175</v>
          </cell>
          <cell r="H112">
            <v>3.7</v>
          </cell>
          <cell r="I112">
            <v>-19.100000000000001</v>
          </cell>
          <cell r="J112">
            <v>2686.8</v>
          </cell>
          <cell r="K112">
            <v>10.3</v>
          </cell>
          <cell r="L112">
            <v>3.9</v>
          </cell>
          <cell r="M112">
            <v>2</v>
          </cell>
          <cell r="N112">
            <v>2703.1</v>
          </cell>
          <cell r="O112">
            <v>2856.7</v>
          </cell>
          <cell r="P112">
            <v>24.4</v>
          </cell>
          <cell r="Q112">
            <v>20.7</v>
          </cell>
          <cell r="R112">
            <v>1111.0999999999999</v>
          </cell>
          <cell r="S112">
            <v>-2.1</v>
          </cell>
          <cell r="T112">
            <v>689.7</v>
          </cell>
          <cell r="U112">
            <v>34.9</v>
          </cell>
          <cell r="V112">
            <v>47.9</v>
          </cell>
          <cell r="W112">
            <v>10.1</v>
          </cell>
          <cell r="X112">
            <v>120.1</v>
          </cell>
          <cell r="Y112">
            <v>18</v>
          </cell>
          <cell r="Z112">
            <v>15.3</v>
          </cell>
          <cell r="AA112">
            <v>891.6</v>
          </cell>
          <cell r="AB112">
            <v>53</v>
          </cell>
          <cell r="AC112">
            <v>388.6</v>
          </cell>
          <cell r="AD112">
            <v>150.1</v>
          </cell>
          <cell r="AE112">
            <v>1.7</v>
          </cell>
          <cell r="AF112">
            <v>301.60000000000002</v>
          </cell>
          <cell r="AG112">
            <v>93.7</v>
          </cell>
          <cell r="AH112">
            <v>26</v>
          </cell>
          <cell r="AI112">
            <v>42.8</v>
          </cell>
          <cell r="AJ112">
            <v>224.7</v>
          </cell>
          <cell r="AK112">
            <v>0</v>
          </cell>
          <cell r="AL112">
            <v>0.6</v>
          </cell>
          <cell r="AM112">
            <v>17.3</v>
          </cell>
          <cell r="AN112">
            <v>12.3</v>
          </cell>
          <cell r="AO112">
            <v>31.9</v>
          </cell>
          <cell r="AP112">
            <v>239.8</v>
          </cell>
          <cell r="AQ112">
            <v>108.3</v>
          </cell>
          <cell r="AR112">
            <v>133.69999999999999</v>
          </cell>
          <cell r="AS112">
            <v>8.6999999999999993</v>
          </cell>
          <cell r="AT112">
            <v>28.7</v>
          </cell>
          <cell r="AU112">
            <v>176.9</v>
          </cell>
          <cell r="AV112">
            <v>885.3</v>
          </cell>
          <cell r="AW112">
            <v>840.3</v>
          </cell>
        </row>
        <row r="113">
          <cell r="B113">
            <v>1073</v>
          </cell>
          <cell r="D113" t="str">
            <v xml:space="preserve">Fabrication de pâtes alimentaires </v>
          </cell>
          <cell r="E113">
            <v>261</v>
          </cell>
          <cell r="F113">
            <v>129.5</v>
          </cell>
          <cell r="G113">
            <v>115.2</v>
          </cell>
          <cell r="H113">
            <v>-2.1</v>
          </cell>
          <cell r="I113">
            <v>16.399999999999999</v>
          </cell>
          <cell r="J113">
            <v>1009.4</v>
          </cell>
          <cell r="K113">
            <v>19.100000000000001</v>
          </cell>
          <cell r="L113">
            <v>-3</v>
          </cell>
          <cell r="M113">
            <v>1.8</v>
          </cell>
          <cell r="N113">
            <v>1027.3</v>
          </cell>
          <cell r="O113">
            <v>1158</v>
          </cell>
          <cell r="P113">
            <v>2.5</v>
          </cell>
          <cell r="Q113">
            <v>1.9</v>
          </cell>
          <cell r="R113">
            <v>403.9</v>
          </cell>
          <cell r="S113">
            <v>-1</v>
          </cell>
          <cell r="T113">
            <v>396.3</v>
          </cell>
          <cell r="U113">
            <v>8.5</v>
          </cell>
          <cell r="V113">
            <v>15.4</v>
          </cell>
          <cell r="W113">
            <v>3.1</v>
          </cell>
          <cell r="X113">
            <v>15.3</v>
          </cell>
          <cell r="Y113">
            <v>2.8</v>
          </cell>
          <cell r="Z113">
            <v>1.8</v>
          </cell>
          <cell r="AA113">
            <v>244.2</v>
          </cell>
          <cell r="AB113">
            <v>15.4</v>
          </cell>
          <cell r="AC113">
            <v>112.6</v>
          </cell>
          <cell r="AD113">
            <v>46.8</v>
          </cell>
          <cell r="AE113">
            <v>0.3</v>
          </cell>
          <cell r="AF113">
            <v>69.7</v>
          </cell>
          <cell r="AG113">
            <v>32.5</v>
          </cell>
          <cell r="AH113">
            <v>9.6</v>
          </cell>
          <cell r="AI113">
            <v>7.7</v>
          </cell>
          <cell r="AJ113">
            <v>35.4</v>
          </cell>
          <cell r="AK113">
            <v>0</v>
          </cell>
          <cell r="AL113">
            <v>0</v>
          </cell>
          <cell r="AM113">
            <v>4.0999999999999996</v>
          </cell>
          <cell r="AN113">
            <v>3.6</v>
          </cell>
          <cell r="AO113">
            <v>10.6</v>
          </cell>
          <cell r="AP113">
            <v>41.9</v>
          </cell>
          <cell r="AQ113">
            <v>16</v>
          </cell>
          <cell r="AR113">
            <v>17.8</v>
          </cell>
          <cell r="AS113">
            <v>3.4</v>
          </cell>
          <cell r="AT113">
            <v>22.5</v>
          </cell>
          <cell r="AU113">
            <v>14.3</v>
          </cell>
          <cell r="AV113">
            <v>244.5</v>
          </cell>
          <cell r="AW113">
            <v>229.2</v>
          </cell>
        </row>
        <row r="114">
          <cell r="B114">
            <v>10730</v>
          </cell>
          <cell r="D114" t="str">
            <v xml:space="preserve">Fabrication de pâtes alimentaires </v>
          </cell>
          <cell r="E114">
            <v>261</v>
          </cell>
          <cell r="F114">
            <v>129.5</v>
          </cell>
          <cell r="G114">
            <v>115.2</v>
          </cell>
          <cell r="H114">
            <v>-2.1</v>
          </cell>
          <cell r="I114">
            <v>16.399999999999999</v>
          </cell>
          <cell r="J114">
            <v>1009.4</v>
          </cell>
          <cell r="K114">
            <v>19.100000000000001</v>
          </cell>
          <cell r="L114">
            <v>-3</v>
          </cell>
          <cell r="M114">
            <v>1.8</v>
          </cell>
          <cell r="N114">
            <v>1027.3</v>
          </cell>
          <cell r="O114">
            <v>1158</v>
          </cell>
          <cell r="P114">
            <v>2.5</v>
          </cell>
          <cell r="Q114">
            <v>1.9</v>
          </cell>
          <cell r="R114">
            <v>403.9</v>
          </cell>
          <cell r="S114">
            <v>-1</v>
          </cell>
          <cell r="T114">
            <v>396.3</v>
          </cell>
          <cell r="U114">
            <v>8.5</v>
          </cell>
          <cell r="V114">
            <v>15.4</v>
          </cell>
          <cell r="W114">
            <v>3.1</v>
          </cell>
          <cell r="X114">
            <v>15.3</v>
          </cell>
          <cell r="Y114">
            <v>2.8</v>
          </cell>
          <cell r="Z114">
            <v>1.8</v>
          </cell>
          <cell r="AA114">
            <v>244.2</v>
          </cell>
          <cell r="AB114">
            <v>15.4</v>
          </cell>
          <cell r="AC114">
            <v>112.6</v>
          </cell>
          <cell r="AD114">
            <v>46.8</v>
          </cell>
          <cell r="AE114">
            <v>0.3</v>
          </cell>
          <cell r="AF114">
            <v>69.7</v>
          </cell>
          <cell r="AG114">
            <v>32.5</v>
          </cell>
          <cell r="AH114">
            <v>9.6</v>
          </cell>
          <cell r="AI114">
            <v>7.7</v>
          </cell>
          <cell r="AJ114">
            <v>35.4</v>
          </cell>
          <cell r="AK114">
            <v>0</v>
          </cell>
          <cell r="AL114">
            <v>0</v>
          </cell>
          <cell r="AM114">
            <v>4.0999999999999996</v>
          </cell>
          <cell r="AN114">
            <v>3.6</v>
          </cell>
          <cell r="AO114">
            <v>10.6</v>
          </cell>
          <cell r="AP114">
            <v>41.9</v>
          </cell>
          <cell r="AQ114">
            <v>16</v>
          </cell>
          <cell r="AR114">
            <v>17.8</v>
          </cell>
          <cell r="AS114">
            <v>3.4</v>
          </cell>
          <cell r="AT114">
            <v>22.5</v>
          </cell>
          <cell r="AU114">
            <v>14.3</v>
          </cell>
          <cell r="AV114">
            <v>244.5</v>
          </cell>
          <cell r="AW114">
            <v>229.2</v>
          </cell>
        </row>
        <row r="115">
          <cell r="B115">
            <v>10723</v>
          </cell>
          <cell r="D115" t="str">
            <v xml:space="preserve">Fabrication de produits de boulangerie-pâtisserie et de pâtes alimentaires, dont artisanat commercial (***) </v>
          </cell>
          <cell r="E115">
            <v>39437</v>
          </cell>
          <cell r="F115">
            <v>1513.9</v>
          </cell>
          <cell r="G115">
            <v>826.3</v>
          </cell>
          <cell r="H115">
            <v>-3.6</v>
          </cell>
          <cell r="I115">
            <v>691.2</v>
          </cell>
          <cell r="J115">
            <v>9800.7000000000007</v>
          </cell>
          <cell r="K115">
            <v>313.60000000000002</v>
          </cell>
          <cell r="L115">
            <v>3.1</v>
          </cell>
          <cell r="M115">
            <v>5.4</v>
          </cell>
          <cell r="N115">
            <v>10122.9</v>
          </cell>
          <cell r="O115">
            <v>11628.2</v>
          </cell>
          <cell r="P115">
            <v>89.1</v>
          </cell>
          <cell r="Q115">
            <v>1.8</v>
          </cell>
          <cell r="R115">
            <v>3058.3</v>
          </cell>
          <cell r="S115">
            <v>-10.4</v>
          </cell>
          <cell r="T115">
            <v>2620.4</v>
          </cell>
          <cell r="U115">
            <v>57.9</v>
          </cell>
          <cell r="V115">
            <v>301.3</v>
          </cell>
          <cell r="W115">
            <v>54.6</v>
          </cell>
          <cell r="X115">
            <v>37.1</v>
          </cell>
          <cell r="Y115">
            <v>39.200000000000003</v>
          </cell>
          <cell r="Z115">
            <v>22.1</v>
          </cell>
          <cell r="AA115">
            <v>5195.7</v>
          </cell>
          <cell r="AB115">
            <v>177.9</v>
          </cell>
          <cell r="AC115">
            <v>3349.3</v>
          </cell>
          <cell r="AD115">
            <v>1114.7</v>
          </cell>
          <cell r="AE115">
            <v>37.9</v>
          </cell>
          <cell r="AF115">
            <v>591.79999999999995</v>
          </cell>
          <cell r="AG115">
            <v>467.6</v>
          </cell>
          <cell r="AH115">
            <v>52.2</v>
          </cell>
          <cell r="AI115">
            <v>88.4</v>
          </cell>
          <cell r="AJ115">
            <v>160.4</v>
          </cell>
          <cell r="AK115">
            <v>0.1</v>
          </cell>
          <cell r="AL115">
            <v>0.4</v>
          </cell>
          <cell r="AM115">
            <v>130</v>
          </cell>
          <cell r="AN115">
            <v>123.9</v>
          </cell>
          <cell r="AO115">
            <v>16.399999999999999</v>
          </cell>
          <cell r="AP115">
            <v>47.1</v>
          </cell>
          <cell r="AQ115">
            <v>521.20000000000005</v>
          </cell>
          <cell r="AR115">
            <v>432.5</v>
          </cell>
          <cell r="AS115">
            <v>2.1</v>
          </cell>
          <cell r="AT115">
            <v>38.1</v>
          </cell>
          <cell r="AU115">
            <v>95.6</v>
          </cell>
          <cell r="AV115">
            <v>5145.8999999999996</v>
          </cell>
          <cell r="AW115">
            <v>5055.8</v>
          </cell>
        </row>
        <row r="116">
          <cell r="B116">
            <v>108</v>
          </cell>
          <cell r="D116" t="str">
            <v xml:space="preserve">Fabrication d'autres produits alimentaires </v>
          </cell>
          <cell r="E116">
            <v>5248</v>
          </cell>
          <cell r="F116">
            <v>3166.7</v>
          </cell>
          <cell r="G116">
            <v>2014.3</v>
          </cell>
          <cell r="H116">
            <v>-7.9</v>
          </cell>
          <cell r="I116">
            <v>1160.3</v>
          </cell>
          <cell r="J116">
            <v>22775.7</v>
          </cell>
          <cell r="K116">
            <v>483.2</v>
          </cell>
          <cell r="L116">
            <v>-32.299999999999997</v>
          </cell>
          <cell r="M116">
            <v>19.5</v>
          </cell>
          <cell r="N116">
            <v>23246.1</v>
          </cell>
          <cell r="O116">
            <v>26425.7</v>
          </cell>
          <cell r="P116">
            <v>164.3</v>
          </cell>
          <cell r="Q116">
            <v>18.899999999999999</v>
          </cell>
          <cell r="R116">
            <v>10732.5</v>
          </cell>
          <cell r="S116">
            <v>-72.5</v>
          </cell>
          <cell r="T116">
            <v>7304</v>
          </cell>
          <cell r="U116">
            <v>911.8</v>
          </cell>
          <cell r="V116">
            <v>375.7</v>
          </cell>
          <cell r="W116">
            <v>63.9</v>
          </cell>
          <cell r="X116">
            <v>486.6</v>
          </cell>
          <cell r="Y116">
            <v>258.89999999999998</v>
          </cell>
          <cell r="Z116">
            <v>188</v>
          </cell>
          <cell r="AA116">
            <v>6347.9</v>
          </cell>
          <cell r="AB116">
            <v>435.6</v>
          </cell>
          <cell r="AC116">
            <v>2742.1</v>
          </cell>
          <cell r="AD116">
            <v>1146</v>
          </cell>
          <cell r="AE116">
            <v>38.200000000000003</v>
          </cell>
          <cell r="AF116">
            <v>2062.4</v>
          </cell>
          <cell r="AG116">
            <v>680</v>
          </cell>
          <cell r="AH116">
            <v>219.3</v>
          </cell>
          <cell r="AI116">
            <v>263.60000000000002</v>
          </cell>
          <cell r="AJ116">
            <v>1426.8</v>
          </cell>
          <cell r="AK116">
            <v>3.1</v>
          </cell>
          <cell r="AL116">
            <v>12.2</v>
          </cell>
          <cell r="AM116">
            <v>265.10000000000002</v>
          </cell>
          <cell r="AN116">
            <v>162.69999999999999</v>
          </cell>
          <cell r="AO116">
            <v>300.2</v>
          </cell>
          <cell r="AP116">
            <v>1471</v>
          </cell>
          <cell r="AQ116">
            <v>611.79999999999995</v>
          </cell>
          <cell r="AR116">
            <v>666.9</v>
          </cell>
          <cell r="AS116">
            <v>103</v>
          </cell>
          <cell r="AT116">
            <v>366</v>
          </cell>
          <cell r="AU116">
            <v>946.8</v>
          </cell>
          <cell r="AV116">
            <v>6442.5</v>
          </cell>
          <cell r="AW116">
            <v>5950.5</v>
          </cell>
        </row>
        <row r="117">
          <cell r="B117">
            <v>1081</v>
          </cell>
          <cell r="D117" t="str">
            <v xml:space="preserve">Fabrication de sucre </v>
          </cell>
          <cell r="E117">
            <v>38</v>
          </cell>
          <cell r="F117">
            <v>165.8</v>
          </cell>
          <cell r="G117">
            <v>160.1</v>
          </cell>
          <cell r="H117">
            <v>1.9</v>
          </cell>
          <cell r="I117">
            <v>3.7</v>
          </cell>
          <cell r="J117">
            <v>3551</v>
          </cell>
          <cell r="K117">
            <v>125</v>
          </cell>
          <cell r="L117">
            <v>-78</v>
          </cell>
          <cell r="M117">
            <v>5.7</v>
          </cell>
          <cell r="N117">
            <v>3603.7</v>
          </cell>
          <cell r="O117">
            <v>3841.7</v>
          </cell>
          <cell r="P117">
            <v>86.2</v>
          </cell>
          <cell r="Q117">
            <v>0.2</v>
          </cell>
          <cell r="R117">
            <v>1598.5</v>
          </cell>
          <cell r="S117">
            <v>16.8</v>
          </cell>
          <cell r="T117">
            <v>1172.8</v>
          </cell>
          <cell r="U117">
            <v>107.2</v>
          </cell>
          <cell r="V117">
            <v>34.200000000000003</v>
          </cell>
          <cell r="W117">
            <v>3</v>
          </cell>
          <cell r="X117">
            <v>48.3</v>
          </cell>
          <cell r="Y117">
            <v>3.3</v>
          </cell>
          <cell r="Z117">
            <v>0.4</v>
          </cell>
          <cell r="AA117">
            <v>902.2</v>
          </cell>
          <cell r="AB117">
            <v>99.6</v>
          </cell>
          <cell r="AC117">
            <v>280.89999999999998</v>
          </cell>
          <cell r="AD117">
            <v>128.9</v>
          </cell>
          <cell r="AE117">
            <v>23.6</v>
          </cell>
          <cell r="AF117">
            <v>416.5</v>
          </cell>
          <cell r="AG117">
            <v>150.69999999999999</v>
          </cell>
          <cell r="AH117">
            <v>42</v>
          </cell>
          <cell r="AI117">
            <v>20.399999999999999</v>
          </cell>
          <cell r="AJ117">
            <v>244.2</v>
          </cell>
          <cell r="AK117">
            <v>0</v>
          </cell>
          <cell r="AL117">
            <v>0</v>
          </cell>
          <cell r="AM117">
            <v>62.5</v>
          </cell>
          <cell r="AN117">
            <v>61.2</v>
          </cell>
          <cell r="AO117">
            <v>23.1</v>
          </cell>
          <cell r="AP117">
            <v>204.9</v>
          </cell>
          <cell r="AQ117">
            <v>141.69999999999999</v>
          </cell>
          <cell r="AR117">
            <v>140.4</v>
          </cell>
          <cell r="AS117">
            <v>13.4</v>
          </cell>
          <cell r="AT117">
            <v>30.8</v>
          </cell>
          <cell r="AU117">
            <v>161.9</v>
          </cell>
          <cell r="AV117">
            <v>819.3</v>
          </cell>
          <cell r="AW117">
            <v>826.2</v>
          </cell>
        </row>
        <row r="118">
          <cell r="B118">
            <v>10810</v>
          </cell>
          <cell r="D118" t="str">
            <v xml:space="preserve">Fabrication de sucre </v>
          </cell>
          <cell r="E118">
            <v>38</v>
          </cell>
          <cell r="F118">
            <v>165.8</v>
          </cell>
          <cell r="G118">
            <v>160.1</v>
          </cell>
          <cell r="H118">
            <v>1.9</v>
          </cell>
          <cell r="I118">
            <v>3.7</v>
          </cell>
          <cell r="J118">
            <v>3551</v>
          </cell>
          <cell r="K118">
            <v>125</v>
          </cell>
          <cell r="L118">
            <v>-78</v>
          </cell>
          <cell r="M118">
            <v>5.7</v>
          </cell>
          <cell r="N118">
            <v>3603.7</v>
          </cell>
          <cell r="O118">
            <v>3841.7</v>
          </cell>
          <cell r="P118">
            <v>86.2</v>
          </cell>
          <cell r="Q118">
            <v>0.2</v>
          </cell>
          <cell r="R118">
            <v>1598.5</v>
          </cell>
          <cell r="S118">
            <v>16.8</v>
          </cell>
          <cell r="T118">
            <v>1172.8</v>
          </cell>
          <cell r="U118">
            <v>107.2</v>
          </cell>
          <cell r="V118">
            <v>34.200000000000003</v>
          </cell>
          <cell r="W118">
            <v>3</v>
          </cell>
          <cell r="X118">
            <v>48.3</v>
          </cell>
          <cell r="Y118">
            <v>3.3</v>
          </cell>
          <cell r="Z118">
            <v>0.4</v>
          </cell>
          <cell r="AA118">
            <v>902.2</v>
          </cell>
          <cell r="AB118">
            <v>99.6</v>
          </cell>
          <cell r="AC118">
            <v>280.89999999999998</v>
          </cell>
          <cell r="AD118">
            <v>128.9</v>
          </cell>
          <cell r="AE118">
            <v>23.6</v>
          </cell>
          <cell r="AF118">
            <v>416.5</v>
          </cell>
          <cell r="AG118">
            <v>150.69999999999999</v>
          </cell>
          <cell r="AH118">
            <v>42</v>
          </cell>
          <cell r="AI118">
            <v>20.399999999999999</v>
          </cell>
          <cell r="AJ118">
            <v>244.2</v>
          </cell>
          <cell r="AK118">
            <v>0</v>
          </cell>
          <cell r="AL118">
            <v>0</v>
          </cell>
          <cell r="AM118">
            <v>62.5</v>
          </cell>
          <cell r="AN118">
            <v>61.2</v>
          </cell>
          <cell r="AO118">
            <v>23.1</v>
          </cell>
          <cell r="AP118">
            <v>204.9</v>
          </cell>
          <cell r="AQ118">
            <v>141.69999999999999</v>
          </cell>
          <cell r="AR118">
            <v>140.4</v>
          </cell>
          <cell r="AS118">
            <v>13.4</v>
          </cell>
          <cell r="AT118">
            <v>30.8</v>
          </cell>
          <cell r="AU118">
            <v>161.9</v>
          </cell>
          <cell r="AV118">
            <v>819.3</v>
          </cell>
          <cell r="AW118">
            <v>826.2</v>
          </cell>
        </row>
        <row r="119">
          <cell r="B119">
            <v>1082</v>
          </cell>
          <cell r="D119" t="str">
            <v xml:space="preserve">Fabrication de cacao, chocolat et de produits de confiserie </v>
          </cell>
          <cell r="E119">
            <v>1430</v>
          </cell>
          <cell r="F119">
            <v>524.70000000000005</v>
          </cell>
          <cell r="G119">
            <v>251.1</v>
          </cell>
          <cell r="H119">
            <v>3.5</v>
          </cell>
          <cell r="I119">
            <v>270.2</v>
          </cell>
          <cell r="J119">
            <v>5232.8</v>
          </cell>
          <cell r="K119">
            <v>47</v>
          </cell>
          <cell r="L119">
            <v>14.2</v>
          </cell>
          <cell r="M119">
            <v>1.4</v>
          </cell>
          <cell r="N119">
            <v>5295.4</v>
          </cell>
          <cell r="O119">
            <v>5804.5</v>
          </cell>
          <cell r="P119">
            <v>28.2</v>
          </cell>
          <cell r="Q119">
            <v>0.6</v>
          </cell>
          <cell r="R119">
            <v>2522.6</v>
          </cell>
          <cell r="S119">
            <v>-26.6</v>
          </cell>
          <cell r="T119">
            <v>1498</v>
          </cell>
          <cell r="U119">
            <v>115.9</v>
          </cell>
          <cell r="V119">
            <v>83.7</v>
          </cell>
          <cell r="W119">
            <v>10.199999999999999</v>
          </cell>
          <cell r="X119">
            <v>108.2</v>
          </cell>
          <cell r="Y119">
            <v>69.599999999999994</v>
          </cell>
          <cell r="Z119">
            <v>53.6</v>
          </cell>
          <cell r="AA119">
            <v>1530</v>
          </cell>
          <cell r="AB119">
            <v>86.7</v>
          </cell>
          <cell r="AC119">
            <v>693.9</v>
          </cell>
          <cell r="AD119">
            <v>281</v>
          </cell>
          <cell r="AE119">
            <v>2.7</v>
          </cell>
          <cell r="AF119">
            <v>471.2</v>
          </cell>
          <cell r="AG119">
            <v>142.6</v>
          </cell>
          <cell r="AH119">
            <v>36.700000000000003</v>
          </cell>
          <cell r="AI119">
            <v>43.4</v>
          </cell>
          <cell r="AJ119">
            <v>335.3</v>
          </cell>
          <cell r="AK119">
            <v>0</v>
          </cell>
          <cell r="AL119">
            <v>0.4</v>
          </cell>
          <cell r="AM119">
            <v>64.5</v>
          </cell>
          <cell r="AN119">
            <v>32.799999999999997</v>
          </cell>
          <cell r="AO119">
            <v>30.8</v>
          </cell>
          <cell r="AP119">
            <v>301.89999999999998</v>
          </cell>
          <cell r="AQ119">
            <v>118.2</v>
          </cell>
          <cell r="AR119">
            <v>89.1</v>
          </cell>
          <cell r="AS119">
            <v>23</v>
          </cell>
          <cell r="AT119">
            <v>103.6</v>
          </cell>
          <cell r="AU119">
            <v>204.5</v>
          </cell>
          <cell r="AV119">
            <v>1571.5</v>
          </cell>
          <cell r="AW119">
            <v>1446</v>
          </cell>
        </row>
        <row r="120">
          <cell r="B120">
            <v>10820</v>
          </cell>
          <cell r="D120" t="str">
            <v xml:space="preserve">Fabrication de cacao, chocolat et de produits de confiserie </v>
          </cell>
          <cell r="E120">
            <v>1430</v>
          </cell>
          <cell r="F120">
            <v>524.70000000000005</v>
          </cell>
          <cell r="G120">
            <v>251.1</v>
          </cell>
          <cell r="H120">
            <v>3.5</v>
          </cell>
          <cell r="I120">
            <v>270.2</v>
          </cell>
          <cell r="J120">
            <v>5232.8</v>
          </cell>
          <cell r="K120">
            <v>47</v>
          </cell>
          <cell r="L120">
            <v>14.2</v>
          </cell>
          <cell r="M120">
            <v>1.4</v>
          </cell>
          <cell r="N120">
            <v>5295.4</v>
          </cell>
          <cell r="O120">
            <v>5804.5</v>
          </cell>
          <cell r="P120">
            <v>28.2</v>
          </cell>
          <cell r="Q120">
            <v>0.6</v>
          </cell>
          <cell r="R120">
            <v>2522.6</v>
          </cell>
          <cell r="S120">
            <v>-26.6</v>
          </cell>
          <cell r="T120">
            <v>1498</v>
          </cell>
          <cell r="U120">
            <v>115.9</v>
          </cell>
          <cell r="V120">
            <v>83.7</v>
          </cell>
          <cell r="W120">
            <v>10.199999999999999</v>
          </cell>
          <cell r="X120">
            <v>108.2</v>
          </cell>
          <cell r="Y120">
            <v>69.599999999999994</v>
          </cell>
          <cell r="Z120">
            <v>53.6</v>
          </cell>
          <cell r="AA120">
            <v>1530</v>
          </cell>
          <cell r="AB120">
            <v>86.7</v>
          </cell>
          <cell r="AC120">
            <v>693.9</v>
          </cell>
          <cell r="AD120">
            <v>281</v>
          </cell>
          <cell r="AE120">
            <v>2.7</v>
          </cell>
          <cell r="AF120">
            <v>471.2</v>
          </cell>
          <cell r="AG120">
            <v>142.6</v>
          </cell>
          <cell r="AH120">
            <v>36.700000000000003</v>
          </cell>
          <cell r="AI120">
            <v>43.4</v>
          </cell>
          <cell r="AJ120">
            <v>335.3</v>
          </cell>
          <cell r="AK120">
            <v>0</v>
          </cell>
          <cell r="AL120">
            <v>0.4</v>
          </cell>
          <cell r="AM120">
            <v>64.5</v>
          </cell>
          <cell r="AN120">
            <v>32.799999999999997</v>
          </cell>
          <cell r="AO120">
            <v>30.8</v>
          </cell>
          <cell r="AP120">
            <v>301.89999999999998</v>
          </cell>
          <cell r="AQ120">
            <v>118.2</v>
          </cell>
          <cell r="AR120">
            <v>89.1</v>
          </cell>
          <cell r="AS120">
            <v>23</v>
          </cell>
          <cell r="AT120">
            <v>103.6</v>
          </cell>
          <cell r="AU120">
            <v>204.5</v>
          </cell>
          <cell r="AV120">
            <v>1571.5</v>
          </cell>
          <cell r="AW120">
            <v>1446</v>
          </cell>
        </row>
        <row r="121">
          <cell r="B121">
            <v>1083</v>
          </cell>
          <cell r="D121" t="str">
            <v xml:space="preserve">Transformation du thé et du café </v>
          </cell>
          <cell r="E121">
            <v>650</v>
          </cell>
          <cell r="F121">
            <v>1119.4000000000001</v>
          </cell>
          <cell r="G121">
            <v>698.7</v>
          </cell>
          <cell r="H121">
            <v>-13.3</v>
          </cell>
          <cell r="I121">
            <v>434</v>
          </cell>
          <cell r="J121">
            <v>2120.1</v>
          </cell>
          <cell r="K121">
            <v>174.3</v>
          </cell>
          <cell r="L121">
            <v>-3.5</v>
          </cell>
          <cell r="M121">
            <v>1.9</v>
          </cell>
          <cell r="N121">
            <v>2292.8000000000002</v>
          </cell>
          <cell r="O121">
            <v>3413.9</v>
          </cell>
          <cell r="P121">
            <v>8.6</v>
          </cell>
          <cell r="Q121">
            <v>0.2</v>
          </cell>
          <cell r="R121">
            <v>744.6</v>
          </cell>
          <cell r="S121">
            <v>-10.1</v>
          </cell>
          <cell r="T121">
            <v>1255.5999999999999</v>
          </cell>
          <cell r="U121">
            <v>257.5</v>
          </cell>
          <cell r="V121">
            <v>73.2</v>
          </cell>
          <cell r="W121">
            <v>9.3000000000000007</v>
          </cell>
          <cell r="X121">
            <v>44.2</v>
          </cell>
          <cell r="Y121">
            <v>98.3</v>
          </cell>
          <cell r="Z121">
            <v>80.7</v>
          </cell>
          <cell r="AA121">
            <v>647.1</v>
          </cell>
          <cell r="AB121">
            <v>43.9</v>
          </cell>
          <cell r="AC121">
            <v>321.39999999999998</v>
          </cell>
          <cell r="AD121">
            <v>148.69999999999999</v>
          </cell>
          <cell r="AE121">
            <v>0.8</v>
          </cell>
          <cell r="AF121">
            <v>133.9</v>
          </cell>
          <cell r="AG121">
            <v>61</v>
          </cell>
          <cell r="AH121">
            <v>55.1</v>
          </cell>
          <cell r="AI121">
            <v>43.9</v>
          </cell>
          <cell r="AJ121">
            <v>61.7</v>
          </cell>
          <cell r="AK121">
            <v>0.1</v>
          </cell>
          <cell r="AL121">
            <v>11.5</v>
          </cell>
          <cell r="AM121">
            <v>27.5</v>
          </cell>
          <cell r="AN121">
            <v>21</v>
          </cell>
          <cell r="AO121">
            <v>135.69999999999999</v>
          </cell>
          <cell r="AP121">
            <v>181.3</v>
          </cell>
          <cell r="AQ121">
            <v>40.200000000000003</v>
          </cell>
          <cell r="AR121">
            <v>62</v>
          </cell>
          <cell r="AS121">
            <v>18.5</v>
          </cell>
          <cell r="AT121">
            <v>13.9</v>
          </cell>
          <cell r="AU121">
            <v>127.1</v>
          </cell>
          <cell r="AV121">
            <v>736.8</v>
          </cell>
          <cell r="AW121">
            <v>603.9</v>
          </cell>
        </row>
        <row r="122">
          <cell r="B122">
            <v>10830</v>
          </cell>
          <cell r="D122" t="str">
            <v xml:space="preserve">Transformation du thé et du café </v>
          </cell>
          <cell r="E122">
            <v>650</v>
          </cell>
          <cell r="F122">
            <v>1119.4000000000001</v>
          </cell>
          <cell r="G122">
            <v>698.7</v>
          </cell>
          <cell r="H122">
            <v>-13.3</v>
          </cell>
          <cell r="I122">
            <v>434</v>
          </cell>
          <cell r="J122">
            <v>2120.1</v>
          </cell>
          <cell r="K122">
            <v>174.3</v>
          </cell>
          <cell r="L122">
            <v>-3.5</v>
          </cell>
          <cell r="M122">
            <v>1.9</v>
          </cell>
          <cell r="N122">
            <v>2292.8000000000002</v>
          </cell>
          <cell r="O122">
            <v>3413.9</v>
          </cell>
          <cell r="P122">
            <v>8.6</v>
          </cell>
          <cell r="Q122">
            <v>0.2</v>
          </cell>
          <cell r="R122">
            <v>744.6</v>
          </cell>
          <cell r="S122">
            <v>-10.1</v>
          </cell>
          <cell r="T122">
            <v>1255.5999999999999</v>
          </cell>
          <cell r="U122">
            <v>257.5</v>
          </cell>
          <cell r="V122">
            <v>73.2</v>
          </cell>
          <cell r="W122">
            <v>9.3000000000000007</v>
          </cell>
          <cell r="X122">
            <v>44.2</v>
          </cell>
          <cell r="Y122">
            <v>98.3</v>
          </cell>
          <cell r="Z122">
            <v>80.7</v>
          </cell>
          <cell r="AA122">
            <v>647.1</v>
          </cell>
          <cell r="AB122">
            <v>43.9</v>
          </cell>
          <cell r="AC122">
            <v>321.39999999999998</v>
          </cell>
          <cell r="AD122">
            <v>148.69999999999999</v>
          </cell>
          <cell r="AE122">
            <v>0.8</v>
          </cell>
          <cell r="AF122">
            <v>133.9</v>
          </cell>
          <cell r="AG122">
            <v>61</v>
          </cell>
          <cell r="AH122">
            <v>55.1</v>
          </cell>
          <cell r="AI122">
            <v>43.9</v>
          </cell>
          <cell r="AJ122">
            <v>61.7</v>
          </cell>
          <cell r="AK122">
            <v>0.1</v>
          </cell>
          <cell r="AL122">
            <v>11.5</v>
          </cell>
          <cell r="AM122">
            <v>27.5</v>
          </cell>
          <cell r="AN122">
            <v>21</v>
          </cell>
          <cell r="AO122">
            <v>135.69999999999999</v>
          </cell>
          <cell r="AP122">
            <v>181.3</v>
          </cell>
          <cell r="AQ122">
            <v>40.200000000000003</v>
          </cell>
          <cell r="AR122">
            <v>62</v>
          </cell>
          <cell r="AS122">
            <v>18.5</v>
          </cell>
          <cell r="AT122">
            <v>13.9</v>
          </cell>
          <cell r="AU122">
            <v>127.1</v>
          </cell>
          <cell r="AV122">
            <v>736.8</v>
          </cell>
          <cell r="AW122">
            <v>603.9</v>
          </cell>
        </row>
        <row r="123">
          <cell r="B123">
            <v>1084</v>
          </cell>
          <cell r="D123" t="str">
            <v xml:space="preserve">Fabrication de condiments et assaisonnements </v>
          </cell>
          <cell r="E123">
            <v>203</v>
          </cell>
          <cell r="F123">
            <v>95.9</v>
          </cell>
          <cell r="G123">
            <v>81.8</v>
          </cell>
          <cell r="H123">
            <v>0.3</v>
          </cell>
          <cell r="I123">
            <v>13.8</v>
          </cell>
          <cell r="J123">
            <v>1073.3</v>
          </cell>
          <cell r="K123">
            <v>20.9</v>
          </cell>
          <cell r="L123">
            <v>-1.2</v>
          </cell>
          <cell r="M123">
            <v>0.9</v>
          </cell>
          <cell r="N123">
            <v>1093.9000000000001</v>
          </cell>
          <cell r="O123">
            <v>1190.0999999999999</v>
          </cell>
          <cell r="P123">
            <v>20</v>
          </cell>
          <cell r="Q123">
            <v>18.8</v>
          </cell>
          <cell r="R123">
            <v>504.5</v>
          </cell>
          <cell r="S123">
            <v>-8.1999999999999993</v>
          </cell>
          <cell r="T123">
            <v>282.7</v>
          </cell>
          <cell r="U123">
            <v>29</v>
          </cell>
          <cell r="V123">
            <v>16</v>
          </cell>
          <cell r="W123">
            <v>3.3</v>
          </cell>
          <cell r="X123">
            <v>17.600000000000001</v>
          </cell>
          <cell r="Y123">
            <v>9.6</v>
          </cell>
          <cell r="Z123">
            <v>3.7</v>
          </cell>
          <cell r="AA123">
            <v>339</v>
          </cell>
          <cell r="AB123">
            <v>19.3</v>
          </cell>
          <cell r="AC123">
            <v>122.7</v>
          </cell>
          <cell r="AD123">
            <v>51.9</v>
          </cell>
          <cell r="AE123">
            <v>0.6</v>
          </cell>
          <cell r="AF123">
            <v>145.80000000000001</v>
          </cell>
          <cell r="AG123">
            <v>36.5</v>
          </cell>
          <cell r="AH123">
            <v>8.4</v>
          </cell>
          <cell r="AI123">
            <v>10.9</v>
          </cell>
          <cell r="AJ123">
            <v>111.7</v>
          </cell>
          <cell r="AK123">
            <v>0</v>
          </cell>
          <cell r="AL123">
            <v>0.2</v>
          </cell>
          <cell r="AM123">
            <v>9.1</v>
          </cell>
          <cell r="AN123">
            <v>7.1</v>
          </cell>
          <cell r="AO123">
            <v>3.7</v>
          </cell>
          <cell r="AP123">
            <v>106.5</v>
          </cell>
          <cell r="AQ123">
            <v>27.6</v>
          </cell>
          <cell r="AR123">
            <v>16.5</v>
          </cell>
          <cell r="AS123">
            <v>6.1</v>
          </cell>
          <cell r="AT123">
            <v>34.700000000000003</v>
          </cell>
          <cell r="AU123">
            <v>76.8</v>
          </cell>
          <cell r="AV123">
            <v>328.7</v>
          </cell>
          <cell r="AW123">
            <v>320.3</v>
          </cell>
        </row>
        <row r="124">
          <cell r="B124">
            <v>10840</v>
          </cell>
          <cell r="D124" t="str">
            <v xml:space="preserve">Fabrication de condiments et assaisonnements </v>
          </cell>
          <cell r="E124">
            <v>203</v>
          </cell>
          <cell r="F124">
            <v>95.9</v>
          </cell>
          <cell r="G124">
            <v>81.8</v>
          </cell>
          <cell r="H124">
            <v>0.3</v>
          </cell>
          <cell r="I124">
            <v>13.8</v>
          </cell>
          <cell r="J124">
            <v>1073.3</v>
          </cell>
          <cell r="K124">
            <v>20.9</v>
          </cell>
          <cell r="L124">
            <v>-1.2</v>
          </cell>
          <cell r="M124">
            <v>0.9</v>
          </cell>
          <cell r="N124">
            <v>1093.9000000000001</v>
          </cell>
          <cell r="O124">
            <v>1190.0999999999999</v>
          </cell>
          <cell r="P124">
            <v>20</v>
          </cell>
          <cell r="Q124">
            <v>18.8</v>
          </cell>
          <cell r="R124">
            <v>504.5</v>
          </cell>
          <cell r="S124">
            <v>-8.1999999999999993</v>
          </cell>
          <cell r="T124">
            <v>282.7</v>
          </cell>
          <cell r="U124">
            <v>29</v>
          </cell>
          <cell r="V124">
            <v>16</v>
          </cell>
          <cell r="W124">
            <v>3.3</v>
          </cell>
          <cell r="X124">
            <v>17.600000000000001</v>
          </cell>
          <cell r="Y124">
            <v>9.6</v>
          </cell>
          <cell r="Z124">
            <v>3.7</v>
          </cell>
          <cell r="AA124">
            <v>339</v>
          </cell>
          <cell r="AB124">
            <v>19.3</v>
          </cell>
          <cell r="AC124">
            <v>122.7</v>
          </cell>
          <cell r="AD124">
            <v>51.9</v>
          </cell>
          <cell r="AE124">
            <v>0.6</v>
          </cell>
          <cell r="AF124">
            <v>145.80000000000001</v>
          </cell>
          <cell r="AG124">
            <v>36.5</v>
          </cell>
          <cell r="AH124">
            <v>8.4</v>
          </cell>
          <cell r="AI124">
            <v>10.9</v>
          </cell>
          <cell r="AJ124">
            <v>111.7</v>
          </cell>
          <cell r="AK124">
            <v>0</v>
          </cell>
          <cell r="AL124">
            <v>0.2</v>
          </cell>
          <cell r="AM124">
            <v>9.1</v>
          </cell>
          <cell r="AN124">
            <v>7.1</v>
          </cell>
          <cell r="AO124">
            <v>3.7</v>
          </cell>
          <cell r="AP124">
            <v>106.5</v>
          </cell>
          <cell r="AQ124">
            <v>27.6</v>
          </cell>
          <cell r="AR124">
            <v>16.5</v>
          </cell>
          <cell r="AS124">
            <v>6.1</v>
          </cell>
          <cell r="AT124">
            <v>34.700000000000003</v>
          </cell>
          <cell r="AU124">
            <v>76.8</v>
          </cell>
          <cell r="AV124">
            <v>328.7</v>
          </cell>
          <cell r="AW124">
            <v>320.3</v>
          </cell>
        </row>
        <row r="125">
          <cell r="B125">
            <v>1085</v>
          </cell>
          <cell r="D125" t="str">
            <v xml:space="preserve">Fabrication de plats préparés </v>
          </cell>
          <cell r="E125">
            <v>1510</v>
          </cell>
          <cell r="F125">
            <v>377.5</v>
          </cell>
          <cell r="G125">
            <v>263.5</v>
          </cell>
          <cell r="H125">
            <v>0.2</v>
          </cell>
          <cell r="I125">
            <v>113.8</v>
          </cell>
          <cell r="J125">
            <v>4282.8999999999996</v>
          </cell>
          <cell r="K125">
            <v>41.3</v>
          </cell>
          <cell r="L125">
            <v>4.2</v>
          </cell>
          <cell r="M125">
            <v>1.2</v>
          </cell>
          <cell r="N125">
            <v>4329.6000000000004</v>
          </cell>
          <cell r="O125">
            <v>4701.7</v>
          </cell>
          <cell r="P125">
            <v>4.5999999999999996</v>
          </cell>
          <cell r="Q125">
            <v>0.9</v>
          </cell>
          <cell r="R125">
            <v>2314.3000000000002</v>
          </cell>
          <cell r="S125">
            <v>-8.6</v>
          </cell>
          <cell r="T125">
            <v>1080.8</v>
          </cell>
          <cell r="U125">
            <v>59.5</v>
          </cell>
          <cell r="V125">
            <v>68.900000000000006</v>
          </cell>
          <cell r="W125">
            <v>18.399999999999999</v>
          </cell>
          <cell r="X125">
            <v>122.2</v>
          </cell>
          <cell r="Y125">
            <v>11.3</v>
          </cell>
          <cell r="Z125">
            <v>6</v>
          </cell>
          <cell r="AA125">
            <v>1050.0999999999999</v>
          </cell>
          <cell r="AB125">
            <v>71.5</v>
          </cell>
          <cell r="AC125">
            <v>567.1</v>
          </cell>
          <cell r="AD125">
            <v>223.9</v>
          </cell>
          <cell r="AE125">
            <v>3.2</v>
          </cell>
          <cell r="AF125">
            <v>190.9</v>
          </cell>
          <cell r="AG125">
            <v>106.8</v>
          </cell>
          <cell r="AH125">
            <v>28.7</v>
          </cell>
          <cell r="AI125">
            <v>54</v>
          </cell>
          <cell r="AJ125">
            <v>109.5</v>
          </cell>
          <cell r="AK125">
            <v>0</v>
          </cell>
          <cell r="AL125">
            <v>0.1</v>
          </cell>
          <cell r="AM125">
            <v>33.200000000000003</v>
          </cell>
          <cell r="AN125">
            <v>15.9</v>
          </cell>
          <cell r="AO125">
            <v>43.3</v>
          </cell>
          <cell r="AP125">
            <v>119.6</v>
          </cell>
          <cell r="AQ125">
            <v>53.6</v>
          </cell>
          <cell r="AR125">
            <v>47.2</v>
          </cell>
          <cell r="AS125">
            <v>8.3000000000000007</v>
          </cell>
          <cell r="AT125">
            <v>27.8</v>
          </cell>
          <cell r="AU125">
            <v>90</v>
          </cell>
          <cell r="AV125">
            <v>1056.8</v>
          </cell>
          <cell r="AW125">
            <v>981.8</v>
          </cell>
        </row>
        <row r="126">
          <cell r="B126">
            <v>10850</v>
          </cell>
          <cell r="D126" t="str">
            <v xml:space="preserve">Fabrication de plats préparés </v>
          </cell>
          <cell r="E126">
            <v>1510</v>
          </cell>
          <cell r="F126">
            <v>377.5</v>
          </cell>
          <cell r="G126">
            <v>263.5</v>
          </cell>
          <cell r="H126">
            <v>0.2</v>
          </cell>
          <cell r="I126">
            <v>113.8</v>
          </cell>
          <cell r="J126">
            <v>4282.8999999999996</v>
          </cell>
          <cell r="K126">
            <v>41.3</v>
          </cell>
          <cell r="L126">
            <v>4.2</v>
          </cell>
          <cell r="M126">
            <v>1.2</v>
          </cell>
          <cell r="N126">
            <v>4329.6000000000004</v>
          </cell>
          <cell r="O126">
            <v>4701.7</v>
          </cell>
          <cell r="P126">
            <v>4.5999999999999996</v>
          </cell>
          <cell r="Q126">
            <v>0.9</v>
          </cell>
          <cell r="R126">
            <v>2314.3000000000002</v>
          </cell>
          <cell r="S126">
            <v>-8.6</v>
          </cell>
          <cell r="T126">
            <v>1080.8</v>
          </cell>
          <cell r="U126">
            <v>59.5</v>
          </cell>
          <cell r="V126">
            <v>68.900000000000006</v>
          </cell>
          <cell r="W126">
            <v>18.399999999999999</v>
          </cell>
          <cell r="X126">
            <v>122.2</v>
          </cell>
          <cell r="Y126">
            <v>11.3</v>
          </cell>
          <cell r="Z126">
            <v>6</v>
          </cell>
          <cell r="AA126">
            <v>1050.0999999999999</v>
          </cell>
          <cell r="AB126">
            <v>71.5</v>
          </cell>
          <cell r="AC126">
            <v>567.1</v>
          </cell>
          <cell r="AD126">
            <v>223.9</v>
          </cell>
          <cell r="AE126">
            <v>3.2</v>
          </cell>
          <cell r="AF126">
            <v>190.9</v>
          </cell>
          <cell r="AG126">
            <v>106.8</v>
          </cell>
          <cell r="AH126">
            <v>28.7</v>
          </cell>
          <cell r="AI126">
            <v>54</v>
          </cell>
          <cell r="AJ126">
            <v>109.5</v>
          </cell>
          <cell r="AK126">
            <v>0</v>
          </cell>
          <cell r="AL126">
            <v>0.1</v>
          </cell>
          <cell r="AM126">
            <v>33.200000000000003</v>
          </cell>
          <cell r="AN126">
            <v>15.9</v>
          </cell>
          <cell r="AO126">
            <v>43.3</v>
          </cell>
          <cell r="AP126">
            <v>119.6</v>
          </cell>
          <cell r="AQ126">
            <v>53.6</v>
          </cell>
          <cell r="AR126">
            <v>47.2</v>
          </cell>
          <cell r="AS126">
            <v>8.3000000000000007</v>
          </cell>
          <cell r="AT126">
            <v>27.8</v>
          </cell>
          <cell r="AU126">
            <v>90</v>
          </cell>
          <cell r="AV126">
            <v>1056.8</v>
          </cell>
          <cell r="AW126">
            <v>981.8</v>
          </cell>
        </row>
        <row r="127">
          <cell r="B127">
            <v>1086</v>
          </cell>
          <cell r="D127" t="str">
            <v xml:space="preserve">Fabrication d'aliments homogénéisés et diététiques </v>
          </cell>
          <cell r="E127">
            <v>159</v>
          </cell>
          <cell r="F127">
            <v>313.8</v>
          </cell>
          <cell r="G127">
            <v>182.5</v>
          </cell>
          <cell r="H127">
            <v>-1.6</v>
          </cell>
          <cell r="I127">
            <v>132.80000000000001</v>
          </cell>
          <cell r="J127">
            <v>1781.7</v>
          </cell>
          <cell r="K127">
            <v>3.9</v>
          </cell>
          <cell r="L127">
            <v>7.3</v>
          </cell>
          <cell r="M127">
            <v>4</v>
          </cell>
          <cell r="N127">
            <v>1796.9</v>
          </cell>
          <cell r="O127">
            <v>2099.4</v>
          </cell>
          <cell r="P127">
            <v>2.5</v>
          </cell>
          <cell r="Q127">
            <v>0.2</v>
          </cell>
          <cell r="R127">
            <v>669.3</v>
          </cell>
          <cell r="S127">
            <v>-1.8</v>
          </cell>
          <cell r="T127">
            <v>695.7</v>
          </cell>
          <cell r="U127">
            <v>188.8</v>
          </cell>
          <cell r="V127">
            <v>21.4</v>
          </cell>
          <cell r="W127">
            <v>4.5999999999999996</v>
          </cell>
          <cell r="X127">
            <v>32.5</v>
          </cell>
          <cell r="Y127">
            <v>17.899999999999999</v>
          </cell>
          <cell r="Z127">
            <v>15.8</v>
          </cell>
          <cell r="AA127">
            <v>551.20000000000005</v>
          </cell>
          <cell r="AB127">
            <v>30.5</v>
          </cell>
          <cell r="AC127">
            <v>204</v>
          </cell>
          <cell r="AD127">
            <v>85.3</v>
          </cell>
          <cell r="AE127">
            <v>1.8</v>
          </cell>
          <cell r="AF127">
            <v>233.2</v>
          </cell>
          <cell r="AG127">
            <v>50.8</v>
          </cell>
          <cell r="AH127">
            <v>14.5</v>
          </cell>
          <cell r="AI127">
            <v>31.3</v>
          </cell>
          <cell r="AJ127">
            <v>199.2</v>
          </cell>
          <cell r="AK127">
            <v>0</v>
          </cell>
          <cell r="AL127">
            <v>0</v>
          </cell>
          <cell r="AM127">
            <v>6.3</v>
          </cell>
          <cell r="AN127">
            <v>5.4</v>
          </cell>
          <cell r="AO127">
            <v>7</v>
          </cell>
          <cell r="AP127">
            <v>199.9</v>
          </cell>
          <cell r="AQ127">
            <v>24.3</v>
          </cell>
          <cell r="AR127">
            <v>31.7</v>
          </cell>
          <cell r="AS127">
            <v>16.399999999999999</v>
          </cell>
          <cell r="AT127">
            <v>63.1</v>
          </cell>
          <cell r="AU127">
            <v>112.9</v>
          </cell>
          <cell r="AV127">
            <v>566.6</v>
          </cell>
          <cell r="AW127">
            <v>522.5</v>
          </cell>
        </row>
        <row r="128">
          <cell r="B128">
            <v>10860</v>
          </cell>
          <cell r="D128" t="str">
            <v xml:space="preserve">Fabrication d'aliments homogénéisés et diététiques </v>
          </cell>
          <cell r="E128">
            <v>159</v>
          </cell>
          <cell r="F128">
            <v>313.8</v>
          </cell>
          <cell r="G128">
            <v>182.5</v>
          </cell>
          <cell r="H128">
            <v>-1.6</v>
          </cell>
          <cell r="I128">
            <v>132.80000000000001</v>
          </cell>
          <cell r="J128">
            <v>1781.7</v>
          </cell>
          <cell r="K128">
            <v>3.9</v>
          </cell>
          <cell r="L128">
            <v>7.3</v>
          </cell>
          <cell r="M128">
            <v>4</v>
          </cell>
          <cell r="N128">
            <v>1796.9</v>
          </cell>
          <cell r="O128">
            <v>2099.4</v>
          </cell>
          <cell r="P128">
            <v>2.5</v>
          </cell>
          <cell r="Q128">
            <v>0.2</v>
          </cell>
          <cell r="R128">
            <v>669.3</v>
          </cell>
          <cell r="S128">
            <v>-1.8</v>
          </cell>
          <cell r="T128">
            <v>695.7</v>
          </cell>
          <cell r="U128">
            <v>188.8</v>
          </cell>
          <cell r="V128">
            <v>21.4</v>
          </cell>
          <cell r="W128">
            <v>4.5999999999999996</v>
          </cell>
          <cell r="X128">
            <v>32.5</v>
          </cell>
          <cell r="Y128">
            <v>17.899999999999999</v>
          </cell>
          <cell r="Z128">
            <v>15.8</v>
          </cell>
          <cell r="AA128">
            <v>551.20000000000005</v>
          </cell>
          <cell r="AB128">
            <v>30.5</v>
          </cell>
          <cell r="AC128">
            <v>204</v>
          </cell>
          <cell r="AD128">
            <v>85.3</v>
          </cell>
          <cell r="AE128">
            <v>1.8</v>
          </cell>
          <cell r="AF128">
            <v>233.2</v>
          </cell>
          <cell r="AG128">
            <v>50.8</v>
          </cell>
          <cell r="AH128">
            <v>14.5</v>
          </cell>
          <cell r="AI128">
            <v>31.3</v>
          </cell>
          <cell r="AJ128">
            <v>199.2</v>
          </cell>
          <cell r="AK128">
            <v>0</v>
          </cell>
          <cell r="AL128">
            <v>0</v>
          </cell>
          <cell r="AM128">
            <v>6.3</v>
          </cell>
          <cell r="AN128">
            <v>5.4</v>
          </cell>
          <cell r="AO128">
            <v>7</v>
          </cell>
          <cell r="AP128">
            <v>199.9</v>
          </cell>
          <cell r="AQ128">
            <v>24.3</v>
          </cell>
          <cell r="AR128">
            <v>31.7</v>
          </cell>
          <cell r="AS128">
            <v>16.399999999999999</v>
          </cell>
          <cell r="AT128">
            <v>63.1</v>
          </cell>
          <cell r="AU128">
            <v>112.9</v>
          </cell>
          <cell r="AV128">
            <v>566.6</v>
          </cell>
          <cell r="AW128">
            <v>522.5</v>
          </cell>
        </row>
        <row r="129">
          <cell r="B129">
            <v>1089</v>
          </cell>
          <cell r="D129" t="str">
            <v xml:space="preserve">Fabrication d'autres produits alimentaires n.c.a. </v>
          </cell>
          <cell r="E129">
            <v>1259</v>
          </cell>
          <cell r="F129">
            <v>569.70000000000005</v>
          </cell>
          <cell r="G129">
            <v>376.6</v>
          </cell>
          <cell r="H129">
            <v>1.1000000000000001</v>
          </cell>
          <cell r="I129">
            <v>192.1</v>
          </cell>
          <cell r="J129">
            <v>4734</v>
          </cell>
          <cell r="K129">
            <v>70.8</v>
          </cell>
          <cell r="L129">
            <v>24.7</v>
          </cell>
          <cell r="M129">
            <v>4.5</v>
          </cell>
          <cell r="N129">
            <v>4833.8999999999996</v>
          </cell>
          <cell r="O129">
            <v>5374.5</v>
          </cell>
          <cell r="P129">
            <v>14.2</v>
          </cell>
          <cell r="Q129" t="str">
            <v>N</v>
          </cell>
          <cell r="R129">
            <v>2378.6</v>
          </cell>
          <cell r="S129">
            <v>-34</v>
          </cell>
          <cell r="T129">
            <v>1318.5</v>
          </cell>
          <cell r="U129">
            <v>153.80000000000001</v>
          </cell>
          <cell r="V129">
            <v>78.400000000000006</v>
          </cell>
          <cell r="W129">
            <v>15.1</v>
          </cell>
          <cell r="X129">
            <v>113.7</v>
          </cell>
          <cell r="Y129">
            <v>48.8</v>
          </cell>
          <cell r="Z129">
            <v>27.9</v>
          </cell>
          <cell r="AA129">
            <v>1328.3</v>
          </cell>
          <cell r="AB129">
            <v>84.1</v>
          </cell>
          <cell r="AC129">
            <v>552.29999999999995</v>
          </cell>
          <cell r="AD129">
            <v>226.4</v>
          </cell>
          <cell r="AE129">
            <v>5.5</v>
          </cell>
          <cell r="AF129">
            <v>471</v>
          </cell>
          <cell r="AG129">
            <v>131.69999999999999</v>
          </cell>
          <cell r="AH129">
            <v>33.9</v>
          </cell>
          <cell r="AI129">
            <v>59.7</v>
          </cell>
          <cell r="AJ129">
            <v>365.2</v>
          </cell>
          <cell r="AK129">
            <v>3.1</v>
          </cell>
          <cell r="AL129">
            <v>0</v>
          </cell>
          <cell r="AM129">
            <v>61.9</v>
          </cell>
          <cell r="AN129">
            <v>19.399999999999999</v>
          </cell>
          <cell r="AO129">
            <v>56.7</v>
          </cell>
          <cell r="AP129">
            <v>356.9</v>
          </cell>
          <cell r="AQ129">
            <v>206.2</v>
          </cell>
          <cell r="AR129">
            <v>279.89999999999998</v>
          </cell>
          <cell r="AS129">
            <v>17.399999999999999</v>
          </cell>
          <cell r="AT129">
            <v>92.1</v>
          </cell>
          <cell r="AU129">
            <v>173.7</v>
          </cell>
          <cell r="AV129">
            <v>1362.9</v>
          </cell>
          <cell r="AW129">
            <v>1249.7</v>
          </cell>
        </row>
        <row r="130">
          <cell r="B130">
            <v>10890</v>
          </cell>
          <cell r="D130" t="str">
            <v xml:space="preserve">Fabrication d'autres produits alimentaires n.c.a. </v>
          </cell>
          <cell r="E130">
            <v>1259</v>
          </cell>
          <cell r="F130">
            <v>569.70000000000005</v>
          </cell>
          <cell r="G130">
            <v>376.6</v>
          </cell>
          <cell r="H130">
            <v>1.1000000000000001</v>
          </cell>
          <cell r="I130">
            <v>192.1</v>
          </cell>
          <cell r="J130">
            <v>4734</v>
          </cell>
          <cell r="K130">
            <v>70.8</v>
          </cell>
          <cell r="L130">
            <v>24.7</v>
          </cell>
          <cell r="M130">
            <v>4.5</v>
          </cell>
          <cell r="N130">
            <v>4833.8999999999996</v>
          </cell>
          <cell r="O130">
            <v>5374.5</v>
          </cell>
          <cell r="P130">
            <v>14.2</v>
          </cell>
          <cell r="Q130" t="str">
            <v>N</v>
          </cell>
          <cell r="R130">
            <v>2378.6</v>
          </cell>
          <cell r="S130">
            <v>-34</v>
          </cell>
          <cell r="T130">
            <v>1318.5</v>
          </cell>
          <cell r="U130">
            <v>153.80000000000001</v>
          </cell>
          <cell r="V130">
            <v>78.400000000000006</v>
          </cell>
          <cell r="W130">
            <v>15.1</v>
          </cell>
          <cell r="X130">
            <v>113.7</v>
          </cell>
          <cell r="Y130">
            <v>48.8</v>
          </cell>
          <cell r="Z130">
            <v>27.9</v>
          </cell>
          <cell r="AA130">
            <v>1328.3</v>
          </cell>
          <cell r="AB130">
            <v>84.1</v>
          </cell>
          <cell r="AC130">
            <v>552.29999999999995</v>
          </cell>
          <cell r="AD130">
            <v>226.4</v>
          </cell>
          <cell r="AE130">
            <v>5.5</v>
          </cell>
          <cell r="AF130">
            <v>471</v>
          </cell>
          <cell r="AG130">
            <v>131.69999999999999</v>
          </cell>
          <cell r="AH130">
            <v>33.9</v>
          </cell>
          <cell r="AI130">
            <v>59.7</v>
          </cell>
          <cell r="AJ130">
            <v>365.2</v>
          </cell>
          <cell r="AK130">
            <v>3.1</v>
          </cell>
          <cell r="AL130">
            <v>0</v>
          </cell>
          <cell r="AM130">
            <v>61.9</v>
          </cell>
          <cell r="AN130">
            <v>19.399999999999999</v>
          </cell>
          <cell r="AO130">
            <v>56.7</v>
          </cell>
          <cell r="AP130">
            <v>356.9</v>
          </cell>
          <cell r="AQ130">
            <v>206.2</v>
          </cell>
          <cell r="AR130">
            <v>279.89999999999998</v>
          </cell>
          <cell r="AS130">
            <v>17.399999999999999</v>
          </cell>
          <cell r="AT130">
            <v>92.1</v>
          </cell>
          <cell r="AU130">
            <v>173.7</v>
          </cell>
          <cell r="AV130">
            <v>1362.9</v>
          </cell>
          <cell r="AW130">
            <v>1249.7</v>
          </cell>
        </row>
        <row r="131">
          <cell r="B131">
            <v>109</v>
          </cell>
          <cell r="D131" t="str">
            <v xml:space="preserve">Fabrication d'aliments pour animaux </v>
          </cell>
          <cell r="E131">
            <v>436</v>
          </cell>
          <cell r="F131">
            <v>2253.3000000000002</v>
          </cell>
          <cell r="G131">
            <v>1569</v>
          </cell>
          <cell r="H131">
            <v>-1.3</v>
          </cell>
          <cell r="I131">
            <v>685.6</v>
          </cell>
          <cell r="J131">
            <v>10812.9</v>
          </cell>
          <cell r="K131">
            <v>353.6</v>
          </cell>
          <cell r="L131">
            <v>10.7</v>
          </cell>
          <cell r="M131">
            <v>11.5</v>
          </cell>
          <cell r="N131">
            <v>11188.7</v>
          </cell>
          <cell r="O131">
            <v>13419.7</v>
          </cell>
          <cell r="P131">
            <v>10.9</v>
          </cell>
          <cell r="Q131">
            <v>0.9</v>
          </cell>
          <cell r="R131">
            <v>7730.7</v>
          </cell>
          <cell r="S131">
            <v>-6.1</v>
          </cell>
          <cell r="T131">
            <v>2312.6999999999998</v>
          </cell>
          <cell r="U131">
            <v>462.1</v>
          </cell>
          <cell r="V131">
            <v>77</v>
          </cell>
          <cell r="W131">
            <v>16.3</v>
          </cell>
          <cell r="X131">
            <v>121.5</v>
          </cell>
          <cell r="Y131">
            <v>71.3</v>
          </cell>
          <cell r="Z131">
            <v>39.299999999999997</v>
          </cell>
          <cell r="AA131">
            <v>1776.4</v>
          </cell>
          <cell r="AB131">
            <v>126.1</v>
          </cell>
          <cell r="AC131">
            <v>728.6</v>
          </cell>
          <cell r="AD131">
            <v>307.89999999999998</v>
          </cell>
          <cell r="AE131">
            <v>10.1</v>
          </cell>
          <cell r="AF131">
            <v>623.79999999999995</v>
          </cell>
          <cell r="AG131">
            <v>194.5</v>
          </cell>
          <cell r="AH131">
            <v>106.6</v>
          </cell>
          <cell r="AI131">
            <v>110.5</v>
          </cell>
          <cell r="AJ131">
            <v>433.2</v>
          </cell>
          <cell r="AK131">
            <v>0</v>
          </cell>
          <cell r="AL131">
            <v>31</v>
          </cell>
          <cell r="AM131">
            <v>103.9</v>
          </cell>
          <cell r="AN131">
            <v>51.1</v>
          </cell>
          <cell r="AO131">
            <v>215.8</v>
          </cell>
          <cell r="AP131">
            <v>576.1</v>
          </cell>
          <cell r="AQ131">
            <v>139.30000000000001</v>
          </cell>
          <cell r="AR131">
            <v>144.9</v>
          </cell>
          <cell r="AS131">
            <v>25.2</v>
          </cell>
          <cell r="AT131">
            <v>145.6</v>
          </cell>
          <cell r="AU131">
            <v>399.7</v>
          </cell>
          <cell r="AV131">
            <v>1836.9</v>
          </cell>
          <cell r="AW131">
            <v>1660.4</v>
          </cell>
        </row>
        <row r="132">
          <cell r="B132">
            <v>1091</v>
          </cell>
          <cell r="D132" t="str">
            <v xml:space="preserve">Fabrication d'aliments pour animaux de ferme </v>
          </cell>
          <cell r="E132">
            <v>367</v>
          </cell>
          <cell r="F132">
            <v>1869</v>
          </cell>
          <cell r="G132">
            <v>1335.5</v>
          </cell>
          <cell r="H132">
            <v>-1.5</v>
          </cell>
          <cell r="I132">
            <v>535</v>
          </cell>
          <cell r="J132">
            <v>7902.4</v>
          </cell>
          <cell r="K132">
            <v>45.3</v>
          </cell>
          <cell r="L132">
            <v>8.6</v>
          </cell>
          <cell r="M132">
            <v>8.6</v>
          </cell>
          <cell r="N132">
            <v>7964.9</v>
          </cell>
          <cell r="O132">
            <v>9816.7000000000007</v>
          </cell>
          <cell r="P132">
            <v>10.4</v>
          </cell>
          <cell r="Q132">
            <v>0.9</v>
          </cell>
          <cell r="R132">
            <v>6274.7</v>
          </cell>
          <cell r="S132">
            <v>1.7</v>
          </cell>
          <cell r="T132">
            <v>1283.0999999999999</v>
          </cell>
          <cell r="U132">
            <v>307.2</v>
          </cell>
          <cell r="V132">
            <v>50.6</v>
          </cell>
          <cell r="W132">
            <v>8.5</v>
          </cell>
          <cell r="X132">
            <v>59.4</v>
          </cell>
          <cell r="Y132">
            <v>23.3</v>
          </cell>
          <cell r="Z132">
            <v>2</v>
          </cell>
          <cell r="AA132">
            <v>927.5</v>
          </cell>
          <cell r="AB132">
            <v>71.599999999999994</v>
          </cell>
          <cell r="AC132">
            <v>431.7</v>
          </cell>
          <cell r="AD132">
            <v>182.5</v>
          </cell>
          <cell r="AE132">
            <v>9.8000000000000007</v>
          </cell>
          <cell r="AF132">
            <v>251.5</v>
          </cell>
          <cell r="AG132">
            <v>123.5</v>
          </cell>
          <cell r="AH132">
            <v>69.5</v>
          </cell>
          <cell r="AI132">
            <v>82.6</v>
          </cell>
          <cell r="AJ132">
            <v>141.19999999999999</v>
          </cell>
          <cell r="AK132">
            <v>0</v>
          </cell>
          <cell r="AL132">
            <v>0</v>
          </cell>
          <cell r="AM132">
            <v>47.8</v>
          </cell>
          <cell r="AN132">
            <v>29.9</v>
          </cell>
          <cell r="AO132">
            <v>36.9</v>
          </cell>
          <cell r="AP132">
            <v>130.19999999999999</v>
          </cell>
          <cell r="AQ132">
            <v>101.8</v>
          </cell>
          <cell r="AR132">
            <v>71.099999999999994</v>
          </cell>
          <cell r="AS132">
            <v>7.6</v>
          </cell>
          <cell r="AT132">
            <v>48.9</v>
          </cell>
          <cell r="AU132">
            <v>104.3</v>
          </cell>
          <cell r="AV132">
            <v>940.4</v>
          </cell>
          <cell r="AW132">
            <v>865.7</v>
          </cell>
        </row>
        <row r="133">
          <cell r="B133">
            <v>10910</v>
          </cell>
          <cell r="D133" t="str">
            <v xml:space="preserve">Fabrication d'aliments pour animaux de ferme </v>
          </cell>
          <cell r="E133">
            <v>367</v>
          </cell>
          <cell r="F133">
            <v>1869</v>
          </cell>
          <cell r="G133">
            <v>1335.5</v>
          </cell>
          <cell r="H133">
            <v>-1.5</v>
          </cell>
          <cell r="I133">
            <v>535</v>
          </cell>
          <cell r="J133">
            <v>7902.4</v>
          </cell>
          <cell r="K133">
            <v>45.3</v>
          </cell>
          <cell r="L133">
            <v>8.6</v>
          </cell>
          <cell r="M133">
            <v>8.6</v>
          </cell>
          <cell r="N133">
            <v>7964.9</v>
          </cell>
          <cell r="O133">
            <v>9816.7000000000007</v>
          </cell>
          <cell r="P133">
            <v>10.4</v>
          </cell>
          <cell r="Q133">
            <v>0.9</v>
          </cell>
          <cell r="R133">
            <v>6274.7</v>
          </cell>
          <cell r="S133">
            <v>1.7</v>
          </cell>
          <cell r="T133">
            <v>1283.0999999999999</v>
          </cell>
          <cell r="U133">
            <v>307.2</v>
          </cell>
          <cell r="V133">
            <v>50.6</v>
          </cell>
          <cell r="W133">
            <v>8.5</v>
          </cell>
          <cell r="X133">
            <v>59.4</v>
          </cell>
          <cell r="Y133">
            <v>23.3</v>
          </cell>
          <cell r="Z133">
            <v>2</v>
          </cell>
          <cell r="AA133">
            <v>927.5</v>
          </cell>
          <cell r="AB133">
            <v>71.599999999999994</v>
          </cell>
          <cell r="AC133">
            <v>431.7</v>
          </cell>
          <cell r="AD133">
            <v>182.5</v>
          </cell>
          <cell r="AE133">
            <v>9.8000000000000007</v>
          </cell>
          <cell r="AF133">
            <v>251.5</v>
          </cell>
          <cell r="AG133">
            <v>123.5</v>
          </cell>
          <cell r="AH133">
            <v>69.5</v>
          </cell>
          <cell r="AI133">
            <v>82.6</v>
          </cell>
          <cell r="AJ133">
            <v>141.19999999999999</v>
          </cell>
          <cell r="AK133">
            <v>0</v>
          </cell>
          <cell r="AL133">
            <v>0</v>
          </cell>
          <cell r="AM133">
            <v>47.8</v>
          </cell>
          <cell r="AN133">
            <v>29.9</v>
          </cell>
          <cell r="AO133">
            <v>36.9</v>
          </cell>
          <cell r="AP133">
            <v>130.19999999999999</v>
          </cell>
          <cell r="AQ133">
            <v>101.8</v>
          </cell>
          <cell r="AR133">
            <v>71.099999999999994</v>
          </cell>
          <cell r="AS133">
            <v>7.6</v>
          </cell>
          <cell r="AT133">
            <v>48.9</v>
          </cell>
          <cell r="AU133">
            <v>104.3</v>
          </cell>
          <cell r="AV133">
            <v>940.4</v>
          </cell>
          <cell r="AW133">
            <v>865.7</v>
          </cell>
        </row>
        <row r="134">
          <cell r="B134">
            <v>1092</v>
          </cell>
          <cell r="D134" t="str">
            <v xml:space="preserve">Fabrication d'aliments pour animaux de compagnie </v>
          </cell>
          <cell r="E134">
            <v>69</v>
          </cell>
          <cell r="F134">
            <v>384.2</v>
          </cell>
          <cell r="G134">
            <v>233.4</v>
          </cell>
          <cell r="H134">
            <v>0.2</v>
          </cell>
          <cell r="I134">
            <v>150.6</v>
          </cell>
          <cell r="J134">
            <v>2910.5</v>
          </cell>
          <cell r="K134">
            <v>308.3</v>
          </cell>
          <cell r="L134">
            <v>2.1</v>
          </cell>
          <cell r="M134">
            <v>3</v>
          </cell>
          <cell r="N134">
            <v>3223.8</v>
          </cell>
          <cell r="O134">
            <v>3603</v>
          </cell>
          <cell r="P134">
            <v>0.5</v>
          </cell>
          <cell r="Q134">
            <v>0</v>
          </cell>
          <cell r="R134">
            <v>1456</v>
          </cell>
          <cell r="S134">
            <v>-7.7</v>
          </cell>
          <cell r="T134">
            <v>1029.5999999999999</v>
          </cell>
          <cell r="U134">
            <v>154.9</v>
          </cell>
          <cell r="V134">
            <v>26.3</v>
          </cell>
          <cell r="W134">
            <v>7.9</v>
          </cell>
          <cell r="X134">
            <v>62.1</v>
          </cell>
          <cell r="Y134">
            <v>48.1</v>
          </cell>
          <cell r="Z134">
            <v>37.4</v>
          </cell>
          <cell r="AA134">
            <v>848.9</v>
          </cell>
          <cell r="AB134">
            <v>54.5</v>
          </cell>
          <cell r="AC134">
            <v>296.89999999999998</v>
          </cell>
          <cell r="AD134">
            <v>125.4</v>
          </cell>
          <cell r="AE134">
            <v>0.3</v>
          </cell>
          <cell r="AF134">
            <v>372.3</v>
          </cell>
          <cell r="AG134">
            <v>71.099999999999994</v>
          </cell>
          <cell r="AH134">
            <v>37.200000000000003</v>
          </cell>
          <cell r="AI134">
            <v>28</v>
          </cell>
          <cell r="AJ134">
            <v>292.10000000000002</v>
          </cell>
          <cell r="AK134">
            <v>0</v>
          </cell>
          <cell r="AL134">
            <v>31</v>
          </cell>
          <cell r="AM134">
            <v>56.1</v>
          </cell>
          <cell r="AN134">
            <v>21.2</v>
          </cell>
          <cell r="AO134">
            <v>178.9</v>
          </cell>
          <cell r="AP134">
            <v>445.9</v>
          </cell>
          <cell r="AQ134">
            <v>37.5</v>
          </cell>
          <cell r="AR134">
            <v>73.8</v>
          </cell>
          <cell r="AS134">
            <v>17.600000000000001</v>
          </cell>
          <cell r="AT134">
            <v>96.7</v>
          </cell>
          <cell r="AU134">
            <v>295.3</v>
          </cell>
          <cell r="AV134">
            <v>896.4</v>
          </cell>
          <cell r="AW134">
            <v>794.7</v>
          </cell>
        </row>
        <row r="135">
          <cell r="B135">
            <v>10920</v>
          </cell>
          <cell r="D135" t="str">
            <v xml:space="preserve">Fabrication d'aliments pour animaux de compagnie </v>
          </cell>
          <cell r="E135">
            <v>69</v>
          </cell>
          <cell r="F135">
            <v>384.2</v>
          </cell>
          <cell r="G135">
            <v>233.4</v>
          </cell>
          <cell r="H135">
            <v>0.2</v>
          </cell>
          <cell r="I135">
            <v>150.6</v>
          </cell>
          <cell r="J135">
            <v>2910.5</v>
          </cell>
          <cell r="K135">
            <v>308.3</v>
          </cell>
          <cell r="L135">
            <v>2.1</v>
          </cell>
          <cell r="M135">
            <v>3</v>
          </cell>
          <cell r="N135">
            <v>3223.8</v>
          </cell>
          <cell r="O135">
            <v>3603</v>
          </cell>
          <cell r="P135">
            <v>0.5</v>
          </cell>
          <cell r="Q135">
            <v>0</v>
          </cell>
          <cell r="R135">
            <v>1456</v>
          </cell>
          <cell r="S135">
            <v>-7.7</v>
          </cell>
          <cell r="T135">
            <v>1029.5999999999999</v>
          </cell>
          <cell r="U135">
            <v>154.9</v>
          </cell>
          <cell r="V135">
            <v>26.3</v>
          </cell>
          <cell r="W135">
            <v>7.9</v>
          </cell>
          <cell r="X135">
            <v>62.1</v>
          </cell>
          <cell r="Y135">
            <v>48.1</v>
          </cell>
          <cell r="Z135">
            <v>37.4</v>
          </cell>
          <cell r="AA135">
            <v>848.9</v>
          </cell>
          <cell r="AB135">
            <v>54.5</v>
          </cell>
          <cell r="AC135">
            <v>296.89999999999998</v>
          </cell>
          <cell r="AD135">
            <v>125.4</v>
          </cell>
          <cell r="AE135">
            <v>0.3</v>
          </cell>
          <cell r="AF135">
            <v>372.3</v>
          </cell>
          <cell r="AG135">
            <v>71.099999999999994</v>
          </cell>
          <cell r="AH135">
            <v>37.200000000000003</v>
          </cell>
          <cell r="AI135">
            <v>28</v>
          </cell>
          <cell r="AJ135">
            <v>292.10000000000002</v>
          </cell>
          <cell r="AK135">
            <v>0</v>
          </cell>
          <cell r="AL135">
            <v>31</v>
          </cell>
          <cell r="AM135">
            <v>56.1</v>
          </cell>
          <cell r="AN135">
            <v>21.2</v>
          </cell>
          <cell r="AO135">
            <v>178.9</v>
          </cell>
          <cell r="AP135">
            <v>445.9</v>
          </cell>
          <cell r="AQ135">
            <v>37.5</v>
          </cell>
          <cell r="AR135">
            <v>73.8</v>
          </cell>
          <cell r="AS135">
            <v>17.600000000000001</v>
          </cell>
          <cell r="AT135">
            <v>96.7</v>
          </cell>
          <cell r="AU135">
            <v>295.3</v>
          </cell>
          <cell r="AV135">
            <v>896.4</v>
          </cell>
          <cell r="AW135">
            <v>794.7</v>
          </cell>
        </row>
        <row r="136">
          <cell r="B136">
            <v>1023</v>
          </cell>
          <cell r="D136" t="str">
            <v xml:space="preserve">Industries alimentaires, dont artisanat commercial (*) </v>
          </cell>
          <cell r="E136">
            <v>44578</v>
          </cell>
          <cell r="F136">
            <v>2283.6</v>
          </cell>
          <cell r="G136">
            <v>1231.9000000000001</v>
          </cell>
          <cell r="H136">
            <v>-3.6</v>
          </cell>
          <cell r="I136">
            <v>1055.3</v>
          </cell>
          <cell r="J136">
            <v>10440.700000000001</v>
          </cell>
          <cell r="K136">
            <v>357</v>
          </cell>
          <cell r="L136">
            <v>4.0999999999999996</v>
          </cell>
          <cell r="M136">
            <v>6.6</v>
          </cell>
          <cell r="N136">
            <v>10808.3</v>
          </cell>
          <cell r="O136">
            <v>13081.2</v>
          </cell>
          <cell r="P136">
            <v>95.6</v>
          </cell>
          <cell r="Q136">
            <v>1.9</v>
          </cell>
          <cell r="R136">
            <v>3409.9</v>
          </cell>
          <cell r="S136">
            <v>-10.6</v>
          </cell>
          <cell r="T136">
            <v>2899.5</v>
          </cell>
          <cell r="U136">
            <v>65.7</v>
          </cell>
          <cell r="V136">
            <v>334.6</v>
          </cell>
          <cell r="W136">
            <v>58.6</v>
          </cell>
          <cell r="X136">
            <v>42.3</v>
          </cell>
          <cell r="Y136">
            <v>41.6</v>
          </cell>
          <cell r="Z136">
            <v>22.7</v>
          </cell>
          <cell r="AA136">
            <v>5618.9</v>
          </cell>
          <cell r="AB136">
            <v>199.6</v>
          </cell>
          <cell r="AC136">
            <v>3673.9</v>
          </cell>
          <cell r="AD136">
            <v>1235.2</v>
          </cell>
          <cell r="AE136">
            <v>40.1</v>
          </cell>
          <cell r="AF136">
            <v>550.20000000000005</v>
          </cell>
          <cell r="AG136">
            <v>511.6</v>
          </cell>
          <cell r="AH136">
            <v>59.8</v>
          </cell>
          <cell r="AI136">
            <v>99.2</v>
          </cell>
          <cell r="AJ136">
            <v>78.099999999999994</v>
          </cell>
          <cell r="AK136">
            <v>0.1</v>
          </cell>
          <cell r="AL136">
            <v>0.5</v>
          </cell>
          <cell r="AM136">
            <v>138</v>
          </cell>
          <cell r="AN136">
            <v>131.5</v>
          </cell>
          <cell r="AO136">
            <v>18.3</v>
          </cell>
          <cell r="AP136">
            <v>-41.3</v>
          </cell>
          <cell r="AQ136">
            <v>546</v>
          </cell>
          <cell r="AR136">
            <v>453</v>
          </cell>
          <cell r="AS136">
            <v>2.4</v>
          </cell>
          <cell r="AT136">
            <v>44.4</v>
          </cell>
          <cell r="AU136">
            <v>5</v>
          </cell>
          <cell r="AV136">
            <v>5564.9</v>
          </cell>
          <cell r="AW136">
            <v>5459.4</v>
          </cell>
        </row>
        <row r="137">
          <cell r="B137">
            <v>11</v>
          </cell>
          <cell r="D137" t="str">
            <v xml:space="preserve">Fabrication de boissons </v>
          </cell>
          <cell r="E137">
            <v>3051</v>
          </cell>
          <cell r="F137">
            <v>3639.4</v>
          </cell>
          <cell r="G137">
            <v>2540.5</v>
          </cell>
          <cell r="H137">
            <v>-15.1</v>
          </cell>
          <cell r="I137">
            <v>1114</v>
          </cell>
          <cell r="J137">
            <v>23316</v>
          </cell>
          <cell r="K137">
            <v>754.3</v>
          </cell>
          <cell r="L137">
            <v>779.4</v>
          </cell>
          <cell r="M137">
            <v>26.3</v>
          </cell>
          <cell r="N137">
            <v>24875.9</v>
          </cell>
          <cell r="O137">
            <v>27709.7</v>
          </cell>
          <cell r="P137">
            <v>133.1</v>
          </cell>
          <cell r="Q137">
            <v>70.400000000000006</v>
          </cell>
          <cell r="R137">
            <v>11948.2</v>
          </cell>
          <cell r="S137">
            <v>174.1</v>
          </cell>
          <cell r="T137">
            <v>6420.6</v>
          </cell>
          <cell r="U137">
            <v>931.7</v>
          </cell>
          <cell r="V137">
            <v>343.5</v>
          </cell>
          <cell r="W137">
            <v>56.9</v>
          </cell>
          <cell r="X137">
            <v>208.1</v>
          </cell>
          <cell r="Y137">
            <v>170.9</v>
          </cell>
          <cell r="Z137">
            <v>71.900000000000006</v>
          </cell>
          <cell r="AA137">
            <v>7409.2</v>
          </cell>
          <cell r="AB137">
            <v>1413.5</v>
          </cell>
          <cell r="AC137">
            <v>1883.5</v>
          </cell>
          <cell r="AD137">
            <v>846.6</v>
          </cell>
          <cell r="AE137">
            <v>32.299999999999997</v>
          </cell>
          <cell r="AF137">
            <v>3297.9</v>
          </cell>
          <cell r="AG137">
            <v>703.8</v>
          </cell>
          <cell r="AH137">
            <v>480.6</v>
          </cell>
          <cell r="AI137">
            <v>396.8</v>
          </cell>
          <cell r="AJ137">
            <v>2510.4</v>
          </cell>
          <cell r="AK137">
            <v>16.899999999999999</v>
          </cell>
          <cell r="AL137">
            <v>7.8</v>
          </cell>
          <cell r="AM137">
            <v>304.3</v>
          </cell>
          <cell r="AN137">
            <v>207.4</v>
          </cell>
          <cell r="AO137">
            <v>272.3</v>
          </cell>
          <cell r="AP137">
            <v>2469.1999999999998</v>
          </cell>
          <cell r="AQ137">
            <v>515.70000000000005</v>
          </cell>
          <cell r="AR137">
            <v>542.29999999999995</v>
          </cell>
          <cell r="AS137">
            <v>90.4</v>
          </cell>
          <cell r="AT137">
            <v>560.9</v>
          </cell>
          <cell r="AU137">
            <v>1791.3</v>
          </cell>
          <cell r="AV137">
            <v>7447</v>
          </cell>
          <cell r="AW137">
            <v>6028</v>
          </cell>
        </row>
        <row r="138">
          <cell r="B138">
            <v>110</v>
          </cell>
          <cell r="D138" t="str">
            <v xml:space="preserve">Fabrication de boissons </v>
          </cell>
          <cell r="E138">
            <v>3051</v>
          </cell>
          <cell r="F138">
            <v>3639.4</v>
          </cell>
          <cell r="G138">
            <v>2540.5</v>
          </cell>
          <cell r="H138">
            <v>-15.1</v>
          </cell>
          <cell r="I138">
            <v>1114</v>
          </cell>
          <cell r="J138">
            <v>23316</v>
          </cell>
          <cell r="K138">
            <v>754.3</v>
          </cell>
          <cell r="L138">
            <v>779.4</v>
          </cell>
          <cell r="M138">
            <v>26.3</v>
          </cell>
          <cell r="N138">
            <v>24875.9</v>
          </cell>
          <cell r="O138">
            <v>27709.7</v>
          </cell>
          <cell r="P138">
            <v>133.1</v>
          </cell>
          <cell r="Q138">
            <v>70.400000000000006</v>
          </cell>
          <cell r="R138">
            <v>11948.2</v>
          </cell>
          <cell r="S138">
            <v>174.1</v>
          </cell>
          <cell r="T138">
            <v>6420.6</v>
          </cell>
          <cell r="U138">
            <v>931.7</v>
          </cell>
          <cell r="V138">
            <v>343.5</v>
          </cell>
          <cell r="W138">
            <v>56.9</v>
          </cell>
          <cell r="X138">
            <v>208.1</v>
          </cell>
          <cell r="Y138">
            <v>170.9</v>
          </cell>
          <cell r="Z138">
            <v>71.900000000000006</v>
          </cell>
          <cell r="AA138">
            <v>7409.2</v>
          </cell>
          <cell r="AB138">
            <v>1413.5</v>
          </cell>
          <cell r="AC138">
            <v>1883.5</v>
          </cell>
          <cell r="AD138">
            <v>846.6</v>
          </cell>
          <cell r="AE138">
            <v>32.299999999999997</v>
          </cell>
          <cell r="AF138">
            <v>3297.9</v>
          </cell>
          <cell r="AG138">
            <v>703.8</v>
          </cell>
          <cell r="AH138">
            <v>480.6</v>
          </cell>
          <cell r="AI138">
            <v>396.8</v>
          </cell>
          <cell r="AJ138">
            <v>2510.4</v>
          </cell>
          <cell r="AK138">
            <v>16.899999999999999</v>
          </cell>
          <cell r="AL138">
            <v>7.8</v>
          </cell>
          <cell r="AM138">
            <v>304.3</v>
          </cell>
          <cell r="AN138">
            <v>207.4</v>
          </cell>
          <cell r="AO138">
            <v>272.3</v>
          </cell>
          <cell r="AP138">
            <v>2469.1999999999998</v>
          </cell>
          <cell r="AQ138">
            <v>515.70000000000005</v>
          </cell>
          <cell r="AR138">
            <v>542.29999999999995</v>
          </cell>
          <cell r="AS138">
            <v>90.4</v>
          </cell>
          <cell r="AT138">
            <v>560.9</v>
          </cell>
          <cell r="AU138">
            <v>1791.3</v>
          </cell>
          <cell r="AV138">
            <v>7447</v>
          </cell>
          <cell r="AW138">
            <v>6028</v>
          </cell>
        </row>
        <row r="139">
          <cell r="B139">
            <v>1101</v>
          </cell>
          <cell r="D139" t="str">
            <v xml:space="preserve">Production de boissons alcooliques distillées </v>
          </cell>
          <cell r="E139">
            <v>816</v>
          </cell>
          <cell r="F139">
            <v>905.4</v>
          </cell>
          <cell r="G139">
            <v>540.20000000000005</v>
          </cell>
          <cell r="H139">
            <v>-5.3</v>
          </cell>
          <cell r="I139">
            <v>370.6</v>
          </cell>
          <cell r="J139">
            <v>4293.8</v>
          </cell>
          <cell r="K139">
            <v>94</v>
          </cell>
          <cell r="L139">
            <v>202.3</v>
          </cell>
          <cell r="M139">
            <v>2.9</v>
          </cell>
          <cell r="N139">
            <v>4593</v>
          </cell>
          <cell r="O139">
            <v>5293.2</v>
          </cell>
          <cell r="P139">
            <v>72.3</v>
          </cell>
          <cell r="Q139">
            <v>45.8</v>
          </cell>
          <cell r="R139">
            <v>2333.6999999999998</v>
          </cell>
          <cell r="S139">
            <v>-90.2</v>
          </cell>
          <cell r="T139">
            <v>1067.8</v>
          </cell>
          <cell r="U139">
            <v>158.1</v>
          </cell>
          <cell r="V139">
            <v>43</v>
          </cell>
          <cell r="W139">
            <v>8.6</v>
          </cell>
          <cell r="X139">
            <v>39.200000000000003</v>
          </cell>
          <cell r="Y139">
            <v>55.3</v>
          </cell>
          <cell r="Z139">
            <v>15.7</v>
          </cell>
          <cell r="AA139">
            <v>1669.3</v>
          </cell>
          <cell r="AB139">
            <v>162.6</v>
          </cell>
          <cell r="AC139">
            <v>359.5</v>
          </cell>
          <cell r="AD139">
            <v>164.2</v>
          </cell>
          <cell r="AE139">
            <v>14.5</v>
          </cell>
          <cell r="AF139">
            <v>997.5</v>
          </cell>
          <cell r="AG139">
            <v>106.8</v>
          </cell>
          <cell r="AH139">
            <v>47.9</v>
          </cell>
          <cell r="AI139">
            <v>59.8</v>
          </cell>
          <cell r="AJ139">
            <v>902.6</v>
          </cell>
          <cell r="AK139">
            <v>6.1</v>
          </cell>
          <cell r="AL139">
            <v>1.7</v>
          </cell>
          <cell r="AM139">
            <v>80.8</v>
          </cell>
          <cell r="AN139">
            <v>43.8</v>
          </cell>
          <cell r="AO139">
            <v>76.900000000000006</v>
          </cell>
          <cell r="AP139">
            <v>894.3</v>
          </cell>
          <cell r="AQ139">
            <v>137</v>
          </cell>
          <cell r="AR139">
            <v>122.4</v>
          </cell>
          <cell r="AS139">
            <v>23.9</v>
          </cell>
          <cell r="AT139">
            <v>201.3</v>
          </cell>
          <cell r="AU139">
            <v>683.7</v>
          </cell>
          <cell r="AV139">
            <v>1652.3</v>
          </cell>
          <cell r="AW139">
            <v>1521.2</v>
          </cell>
        </row>
        <row r="140">
          <cell r="B140">
            <v>11010</v>
          </cell>
          <cell r="D140" t="str">
            <v xml:space="preserve">Production de boissons alcooliques distillées </v>
          </cell>
          <cell r="E140">
            <v>816</v>
          </cell>
          <cell r="F140">
            <v>905.4</v>
          </cell>
          <cell r="G140">
            <v>540.20000000000005</v>
          </cell>
          <cell r="H140">
            <v>-5.3</v>
          </cell>
          <cell r="I140">
            <v>370.6</v>
          </cell>
          <cell r="J140">
            <v>4293.8</v>
          </cell>
          <cell r="K140">
            <v>94</v>
          </cell>
          <cell r="L140">
            <v>202.3</v>
          </cell>
          <cell r="M140">
            <v>2.9</v>
          </cell>
          <cell r="N140">
            <v>4593</v>
          </cell>
          <cell r="O140">
            <v>5293.2</v>
          </cell>
          <cell r="P140">
            <v>72.3</v>
          </cell>
          <cell r="Q140">
            <v>45.8</v>
          </cell>
          <cell r="R140">
            <v>2333.6999999999998</v>
          </cell>
          <cell r="S140">
            <v>-90.2</v>
          </cell>
          <cell r="T140">
            <v>1067.8</v>
          </cell>
          <cell r="U140">
            <v>158.1</v>
          </cell>
          <cell r="V140">
            <v>43</v>
          </cell>
          <cell r="W140">
            <v>8.6</v>
          </cell>
          <cell r="X140">
            <v>39.200000000000003</v>
          </cell>
          <cell r="Y140">
            <v>55.3</v>
          </cell>
          <cell r="Z140">
            <v>15.7</v>
          </cell>
          <cell r="AA140">
            <v>1669.3</v>
          </cell>
          <cell r="AB140">
            <v>162.6</v>
          </cell>
          <cell r="AC140">
            <v>359.5</v>
          </cell>
          <cell r="AD140">
            <v>164.2</v>
          </cell>
          <cell r="AE140">
            <v>14.5</v>
          </cell>
          <cell r="AF140">
            <v>997.5</v>
          </cell>
          <cell r="AG140">
            <v>106.8</v>
          </cell>
          <cell r="AH140">
            <v>47.9</v>
          </cell>
          <cell r="AI140">
            <v>59.8</v>
          </cell>
          <cell r="AJ140">
            <v>902.6</v>
          </cell>
          <cell r="AK140">
            <v>6.1</v>
          </cell>
          <cell r="AL140">
            <v>1.7</v>
          </cell>
          <cell r="AM140">
            <v>80.8</v>
          </cell>
          <cell r="AN140">
            <v>43.8</v>
          </cell>
          <cell r="AO140">
            <v>76.900000000000006</v>
          </cell>
          <cell r="AP140">
            <v>894.3</v>
          </cell>
          <cell r="AQ140">
            <v>137</v>
          </cell>
          <cell r="AR140">
            <v>122.4</v>
          </cell>
          <cell r="AS140">
            <v>23.9</v>
          </cell>
          <cell r="AT140">
            <v>201.3</v>
          </cell>
          <cell r="AU140">
            <v>683.7</v>
          </cell>
          <cell r="AV140">
            <v>1652.3</v>
          </cell>
          <cell r="AW140">
            <v>1521.2</v>
          </cell>
        </row>
        <row r="141">
          <cell r="B141">
            <v>1102</v>
          </cell>
          <cell r="D141" t="str">
            <v xml:space="preserve">Production de vin (de raisin) </v>
          </cell>
          <cell r="E141">
            <v>1275</v>
          </cell>
          <cell r="F141">
            <v>711.1</v>
          </cell>
          <cell r="G141">
            <v>501.7</v>
          </cell>
          <cell r="H141">
            <v>-4.0999999999999996</v>
          </cell>
          <cell r="I141">
            <v>213.5</v>
          </cell>
          <cell r="J141">
            <v>8846.5</v>
          </cell>
          <cell r="K141">
            <v>111.5</v>
          </cell>
          <cell r="L141">
            <v>572.29999999999995</v>
          </cell>
          <cell r="M141">
            <v>11.6</v>
          </cell>
          <cell r="N141">
            <v>9541.9</v>
          </cell>
          <cell r="O141">
            <v>9669.1</v>
          </cell>
          <cell r="P141">
            <v>22</v>
          </cell>
          <cell r="Q141">
            <v>3.5</v>
          </cell>
          <cell r="R141">
            <v>5217.8</v>
          </cell>
          <cell r="S141">
            <v>270.89999999999998</v>
          </cell>
          <cell r="T141">
            <v>1968.4</v>
          </cell>
          <cell r="U141">
            <v>408.4</v>
          </cell>
          <cell r="V141">
            <v>113.3</v>
          </cell>
          <cell r="W141">
            <v>25.8</v>
          </cell>
          <cell r="X141">
            <v>55.5</v>
          </cell>
          <cell r="Y141">
            <v>38.5</v>
          </cell>
          <cell r="Z141">
            <v>12.2</v>
          </cell>
          <cell r="AA141">
            <v>2281.8000000000002</v>
          </cell>
          <cell r="AB141">
            <v>187.1</v>
          </cell>
          <cell r="AC141">
            <v>661</v>
          </cell>
          <cell r="AD141">
            <v>288.8</v>
          </cell>
          <cell r="AE141">
            <v>12.3</v>
          </cell>
          <cell r="AF141">
            <v>1157.4000000000001</v>
          </cell>
          <cell r="AG141">
            <v>261.2</v>
          </cell>
          <cell r="AH141">
            <v>310.7</v>
          </cell>
          <cell r="AI141">
            <v>173.5</v>
          </cell>
          <cell r="AJ141">
            <v>759</v>
          </cell>
          <cell r="AK141">
            <v>0.2</v>
          </cell>
          <cell r="AL141">
            <v>6.1</v>
          </cell>
          <cell r="AM141">
            <v>142.69999999999999</v>
          </cell>
          <cell r="AN141">
            <v>110.6</v>
          </cell>
          <cell r="AO141">
            <v>98</v>
          </cell>
          <cell r="AP141">
            <v>720.2</v>
          </cell>
          <cell r="AQ141">
            <v>105.3</v>
          </cell>
          <cell r="AR141">
            <v>99.5</v>
          </cell>
          <cell r="AS141">
            <v>23.6</v>
          </cell>
          <cell r="AT141">
            <v>105.4</v>
          </cell>
          <cell r="AU141">
            <v>597</v>
          </cell>
          <cell r="AV141">
            <v>2298.3000000000002</v>
          </cell>
          <cell r="AW141">
            <v>2107.1</v>
          </cell>
        </row>
        <row r="142">
          <cell r="B142">
            <v>11021</v>
          </cell>
          <cell r="D142" t="str">
            <v xml:space="preserve">Fabrication de vins effervescents </v>
          </cell>
          <cell r="E142">
            <v>382</v>
          </cell>
          <cell r="F142">
            <v>258.7</v>
          </cell>
          <cell r="G142">
            <v>201.7</v>
          </cell>
          <cell r="H142">
            <v>-4.5</v>
          </cell>
          <cell r="I142">
            <v>61.5</v>
          </cell>
          <cell r="J142">
            <v>4969</v>
          </cell>
          <cell r="K142">
            <v>58.6</v>
          </cell>
          <cell r="L142">
            <v>525.9</v>
          </cell>
          <cell r="M142">
            <v>6.1</v>
          </cell>
          <cell r="N142">
            <v>5559.6</v>
          </cell>
          <cell r="O142">
            <v>5286.3</v>
          </cell>
          <cell r="P142">
            <v>10.5</v>
          </cell>
          <cell r="Q142">
            <v>3.2</v>
          </cell>
          <cell r="R142">
            <v>2735.8</v>
          </cell>
          <cell r="S142">
            <v>274.5</v>
          </cell>
          <cell r="T142">
            <v>1190.0999999999999</v>
          </cell>
          <cell r="U142">
            <v>348.8</v>
          </cell>
          <cell r="V142">
            <v>65.900000000000006</v>
          </cell>
          <cell r="W142">
            <v>11.5</v>
          </cell>
          <cell r="X142">
            <v>24.4</v>
          </cell>
          <cell r="Y142">
            <v>22.4</v>
          </cell>
          <cell r="Z142">
            <v>10.3</v>
          </cell>
          <cell r="AA142">
            <v>1408.8</v>
          </cell>
          <cell r="AB142">
            <v>81.400000000000006</v>
          </cell>
          <cell r="AC142">
            <v>336.5</v>
          </cell>
          <cell r="AD142">
            <v>164.1</v>
          </cell>
          <cell r="AE142">
            <v>2.6</v>
          </cell>
          <cell r="AF142">
            <v>829.5</v>
          </cell>
          <cell r="AG142">
            <v>123.3</v>
          </cell>
          <cell r="AH142">
            <v>152.69999999999999</v>
          </cell>
          <cell r="AI142">
            <v>86</v>
          </cell>
          <cell r="AJ142">
            <v>639.5</v>
          </cell>
          <cell r="AK142">
            <v>0</v>
          </cell>
          <cell r="AL142">
            <v>5.9</v>
          </cell>
          <cell r="AM142">
            <v>103.7</v>
          </cell>
          <cell r="AN142">
            <v>77.8</v>
          </cell>
          <cell r="AO142">
            <v>68.8</v>
          </cell>
          <cell r="AP142">
            <v>610.5</v>
          </cell>
          <cell r="AQ142">
            <v>51.6</v>
          </cell>
          <cell r="AR142">
            <v>49.8</v>
          </cell>
          <cell r="AS142">
            <v>19.100000000000001</v>
          </cell>
          <cell r="AT142">
            <v>81.900000000000006</v>
          </cell>
          <cell r="AU142">
            <v>511.2</v>
          </cell>
          <cell r="AV142">
            <v>1420.8</v>
          </cell>
          <cell r="AW142">
            <v>1330.1</v>
          </cell>
        </row>
        <row r="143">
          <cell r="B143">
            <v>11022</v>
          </cell>
          <cell r="D143" t="str">
            <v xml:space="preserve">Vinification </v>
          </cell>
          <cell r="E143">
            <v>893</v>
          </cell>
          <cell r="F143">
            <v>452.5</v>
          </cell>
          <cell r="G143">
            <v>300</v>
          </cell>
          <cell r="H143">
            <v>0.5</v>
          </cell>
          <cell r="I143">
            <v>152</v>
          </cell>
          <cell r="J143">
            <v>3877.5</v>
          </cell>
          <cell r="K143">
            <v>52.8</v>
          </cell>
          <cell r="L143">
            <v>46.4</v>
          </cell>
          <cell r="M143">
            <v>5.5</v>
          </cell>
          <cell r="N143">
            <v>3982.3</v>
          </cell>
          <cell r="O143">
            <v>4382.8999999999996</v>
          </cell>
          <cell r="P143">
            <v>11.5</v>
          </cell>
          <cell r="Q143">
            <v>0.3</v>
          </cell>
          <cell r="R143">
            <v>2482</v>
          </cell>
          <cell r="S143">
            <v>-3.6</v>
          </cell>
          <cell r="T143">
            <v>778.4</v>
          </cell>
          <cell r="U143">
            <v>59.6</v>
          </cell>
          <cell r="V143">
            <v>47.4</v>
          </cell>
          <cell r="W143">
            <v>14.3</v>
          </cell>
          <cell r="X143">
            <v>31.1</v>
          </cell>
          <cell r="Y143">
            <v>16.100000000000001</v>
          </cell>
          <cell r="Z143">
            <v>1.9</v>
          </cell>
          <cell r="AA143">
            <v>873</v>
          </cell>
          <cell r="AB143">
            <v>105.7</v>
          </cell>
          <cell r="AC143">
            <v>324.5</v>
          </cell>
          <cell r="AD143">
            <v>124.6</v>
          </cell>
          <cell r="AE143">
            <v>9.6999999999999993</v>
          </cell>
          <cell r="AF143">
            <v>327.9</v>
          </cell>
          <cell r="AG143">
            <v>137.9</v>
          </cell>
          <cell r="AH143">
            <v>158</v>
          </cell>
          <cell r="AI143">
            <v>87.5</v>
          </cell>
          <cell r="AJ143">
            <v>119.5</v>
          </cell>
          <cell r="AK143">
            <v>0.2</v>
          </cell>
          <cell r="AL143">
            <v>0.2</v>
          </cell>
          <cell r="AM143">
            <v>39</v>
          </cell>
          <cell r="AN143">
            <v>32.9</v>
          </cell>
          <cell r="AO143">
            <v>29.2</v>
          </cell>
          <cell r="AP143">
            <v>109.8</v>
          </cell>
          <cell r="AQ143">
            <v>53.8</v>
          </cell>
          <cell r="AR143">
            <v>49.7</v>
          </cell>
          <cell r="AS143">
            <v>4.5</v>
          </cell>
          <cell r="AT143">
            <v>23.6</v>
          </cell>
          <cell r="AU143">
            <v>85.8</v>
          </cell>
          <cell r="AV143">
            <v>877.5</v>
          </cell>
          <cell r="AW143">
            <v>777</v>
          </cell>
        </row>
        <row r="144">
          <cell r="B144">
            <v>1103</v>
          </cell>
          <cell r="D144" t="str">
            <v xml:space="preserve">Fabrication de cidre et de vins de fruits </v>
          </cell>
          <cell r="E144">
            <v>129</v>
          </cell>
          <cell r="F144">
            <v>11</v>
          </cell>
          <cell r="G144">
            <v>5.9</v>
          </cell>
          <cell r="H144">
            <v>0.1</v>
          </cell>
          <cell r="I144">
            <v>4.9000000000000004</v>
          </cell>
          <cell r="J144">
            <v>206.5</v>
          </cell>
          <cell r="K144">
            <v>2</v>
          </cell>
          <cell r="L144">
            <v>-2.6</v>
          </cell>
          <cell r="M144">
            <v>0.4</v>
          </cell>
          <cell r="N144">
            <v>206.3</v>
          </cell>
          <cell r="O144">
            <v>219.5</v>
          </cell>
          <cell r="P144">
            <v>0.6</v>
          </cell>
          <cell r="Q144">
            <v>0</v>
          </cell>
          <cell r="R144">
            <v>107.7</v>
          </cell>
          <cell r="S144">
            <v>0</v>
          </cell>
          <cell r="T144">
            <v>58.4</v>
          </cell>
          <cell r="U144">
            <v>13.2</v>
          </cell>
          <cell r="V144">
            <v>2.2000000000000002</v>
          </cell>
          <cell r="W144">
            <v>0.3</v>
          </cell>
          <cell r="X144">
            <v>3.8</v>
          </cell>
          <cell r="Y144">
            <v>1.2</v>
          </cell>
          <cell r="Z144">
            <v>0.2</v>
          </cell>
          <cell r="AA144">
            <v>44.6</v>
          </cell>
          <cell r="AB144">
            <v>5.5</v>
          </cell>
          <cell r="AC144">
            <v>18</v>
          </cell>
          <cell r="AD144">
            <v>7.6</v>
          </cell>
          <cell r="AE144">
            <v>0.3</v>
          </cell>
          <cell r="AF144">
            <v>13.9</v>
          </cell>
          <cell r="AG144">
            <v>8.1</v>
          </cell>
          <cell r="AH144">
            <v>0.5</v>
          </cell>
          <cell r="AI144">
            <v>1.5</v>
          </cell>
          <cell r="AJ144">
            <v>6.8</v>
          </cell>
          <cell r="AK144">
            <v>0</v>
          </cell>
          <cell r="AL144">
            <v>0</v>
          </cell>
          <cell r="AM144">
            <v>1.3</v>
          </cell>
          <cell r="AN144">
            <v>1.3</v>
          </cell>
          <cell r="AO144">
            <v>1.5</v>
          </cell>
          <cell r="AP144">
            <v>7</v>
          </cell>
          <cell r="AQ144">
            <v>4.9000000000000004</v>
          </cell>
          <cell r="AR144">
            <v>3.2</v>
          </cell>
          <cell r="AS144">
            <v>0.3</v>
          </cell>
          <cell r="AT144">
            <v>1.3</v>
          </cell>
          <cell r="AU144">
            <v>7</v>
          </cell>
          <cell r="AV144">
            <v>45.1</v>
          </cell>
          <cell r="AW144">
            <v>39.4</v>
          </cell>
        </row>
        <row r="145">
          <cell r="B145">
            <v>11030</v>
          </cell>
          <cell r="D145" t="str">
            <v xml:space="preserve">Fabrication de cidre et de vins de fruits </v>
          </cell>
          <cell r="E145">
            <v>129</v>
          </cell>
          <cell r="F145">
            <v>11</v>
          </cell>
          <cell r="G145">
            <v>5.9</v>
          </cell>
          <cell r="H145">
            <v>0.1</v>
          </cell>
          <cell r="I145">
            <v>4.9000000000000004</v>
          </cell>
          <cell r="J145">
            <v>206.5</v>
          </cell>
          <cell r="K145">
            <v>2</v>
          </cell>
          <cell r="L145">
            <v>-2.6</v>
          </cell>
          <cell r="M145">
            <v>0.4</v>
          </cell>
          <cell r="N145">
            <v>206.3</v>
          </cell>
          <cell r="O145">
            <v>219.5</v>
          </cell>
          <cell r="P145">
            <v>0.6</v>
          </cell>
          <cell r="Q145">
            <v>0</v>
          </cell>
          <cell r="R145">
            <v>107.7</v>
          </cell>
          <cell r="S145">
            <v>0</v>
          </cell>
          <cell r="T145">
            <v>58.4</v>
          </cell>
          <cell r="U145">
            <v>13.2</v>
          </cell>
          <cell r="V145">
            <v>2.2000000000000002</v>
          </cell>
          <cell r="W145">
            <v>0.3</v>
          </cell>
          <cell r="X145">
            <v>3.8</v>
          </cell>
          <cell r="Y145">
            <v>1.2</v>
          </cell>
          <cell r="Z145">
            <v>0.2</v>
          </cell>
          <cell r="AA145">
            <v>44.6</v>
          </cell>
          <cell r="AB145">
            <v>5.5</v>
          </cell>
          <cell r="AC145">
            <v>18</v>
          </cell>
          <cell r="AD145">
            <v>7.6</v>
          </cell>
          <cell r="AE145">
            <v>0.3</v>
          </cell>
          <cell r="AF145">
            <v>13.9</v>
          </cell>
          <cell r="AG145">
            <v>8.1</v>
          </cell>
          <cell r="AH145">
            <v>0.5</v>
          </cell>
          <cell r="AI145">
            <v>1.5</v>
          </cell>
          <cell r="AJ145">
            <v>6.8</v>
          </cell>
          <cell r="AK145">
            <v>0</v>
          </cell>
          <cell r="AL145">
            <v>0</v>
          </cell>
          <cell r="AM145">
            <v>1.3</v>
          </cell>
          <cell r="AN145">
            <v>1.3</v>
          </cell>
          <cell r="AO145">
            <v>1.5</v>
          </cell>
          <cell r="AP145">
            <v>7</v>
          </cell>
          <cell r="AQ145">
            <v>4.9000000000000004</v>
          </cell>
          <cell r="AR145">
            <v>3.2</v>
          </cell>
          <cell r="AS145">
            <v>0.3</v>
          </cell>
          <cell r="AT145">
            <v>1.3</v>
          </cell>
          <cell r="AU145">
            <v>7</v>
          </cell>
          <cell r="AV145">
            <v>45.1</v>
          </cell>
          <cell r="AW145">
            <v>39.4</v>
          </cell>
        </row>
        <row r="146">
          <cell r="B146">
            <v>1104</v>
          </cell>
          <cell r="D146" t="str">
            <v xml:space="preserve">Production d'autres boissons fermentées non distillées </v>
          </cell>
          <cell r="E146">
            <v>37</v>
          </cell>
          <cell r="F146">
            <v>0.8</v>
          </cell>
          <cell r="G146">
            <v>0.5</v>
          </cell>
          <cell r="H146">
            <v>0</v>
          </cell>
          <cell r="I146">
            <v>0.3</v>
          </cell>
          <cell r="J146">
            <v>30.2</v>
          </cell>
          <cell r="K146">
            <v>0</v>
          </cell>
          <cell r="L146">
            <v>0.5</v>
          </cell>
          <cell r="M146">
            <v>0</v>
          </cell>
          <cell r="N146">
            <v>30.7</v>
          </cell>
          <cell r="O146">
            <v>31</v>
          </cell>
          <cell r="P146">
            <v>0.2</v>
          </cell>
          <cell r="Q146">
            <v>0.1</v>
          </cell>
          <cell r="R146">
            <v>6.4</v>
          </cell>
          <cell r="S146">
            <v>0</v>
          </cell>
          <cell r="T146">
            <v>10.1</v>
          </cell>
          <cell r="U146">
            <v>1.4</v>
          </cell>
          <cell r="V146">
            <v>2.5</v>
          </cell>
          <cell r="W146">
            <v>0.1</v>
          </cell>
          <cell r="X146">
            <v>1.3</v>
          </cell>
          <cell r="Y146">
            <v>0.1</v>
          </cell>
          <cell r="Z146">
            <v>0</v>
          </cell>
          <cell r="AA146">
            <v>14.7</v>
          </cell>
          <cell r="AB146">
            <v>0.8</v>
          </cell>
          <cell r="AC146">
            <v>5.3</v>
          </cell>
          <cell r="AD146">
            <v>3.2</v>
          </cell>
          <cell r="AE146">
            <v>0.1</v>
          </cell>
          <cell r="AF146">
            <v>5.5</v>
          </cell>
          <cell r="AG146">
            <v>2.7</v>
          </cell>
          <cell r="AH146">
            <v>0.2</v>
          </cell>
          <cell r="AI146">
            <v>0</v>
          </cell>
          <cell r="AJ146">
            <v>2.6</v>
          </cell>
          <cell r="AK146">
            <v>0</v>
          </cell>
          <cell r="AL146">
            <v>0</v>
          </cell>
          <cell r="AM146">
            <v>0.1</v>
          </cell>
          <cell r="AN146">
            <v>0.1</v>
          </cell>
          <cell r="AO146">
            <v>0</v>
          </cell>
          <cell r="AP146">
            <v>2.5</v>
          </cell>
          <cell r="AQ146">
            <v>0.1</v>
          </cell>
          <cell r="AR146">
            <v>0.1</v>
          </cell>
          <cell r="AS146">
            <v>0.1</v>
          </cell>
          <cell r="AT146">
            <v>0.7</v>
          </cell>
          <cell r="AU146">
            <v>1.7</v>
          </cell>
          <cell r="AV146">
            <v>14.6</v>
          </cell>
          <cell r="AW146">
            <v>14</v>
          </cell>
        </row>
        <row r="147">
          <cell r="B147">
            <v>11040</v>
          </cell>
          <cell r="D147" t="str">
            <v xml:space="preserve">Production d'autres boissons fermentées non distillées </v>
          </cell>
          <cell r="E147">
            <v>37</v>
          </cell>
          <cell r="F147">
            <v>0.8</v>
          </cell>
          <cell r="G147">
            <v>0.5</v>
          </cell>
          <cell r="H147">
            <v>0</v>
          </cell>
          <cell r="I147">
            <v>0.3</v>
          </cell>
          <cell r="J147">
            <v>30.2</v>
          </cell>
          <cell r="K147">
            <v>0</v>
          </cell>
          <cell r="L147">
            <v>0.5</v>
          </cell>
          <cell r="M147">
            <v>0</v>
          </cell>
          <cell r="N147">
            <v>30.7</v>
          </cell>
          <cell r="O147">
            <v>31</v>
          </cell>
          <cell r="P147">
            <v>0.2</v>
          </cell>
          <cell r="Q147">
            <v>0.1</v>
          </cell>
          <cell r="R147">
            <v>6.4</v>
          </cell>
          <cell r="S147">
            <v>0</v>
          </cell>
          <cell r="T147">
            <v>10.1</v>
          </cell>
          <cell r="U147">
            <v>1.4</v>
          </cell>
          <cell r="V147">
            <v>2.5</v>
          </cell>
          <cell r="W147">
            <v>0.1</v>
          </cell>
          <cell r="X147">
            <v>1.3</v>
          </cell>
          <cell r="Y147">
            <v>0.1</v>
          </cell>
          <cell r="Z147">
            <v>0</v>
          </cell>
          <cell r="AA147">
            <v>14.7</v>
          </cell>
          <cell r="AB147">
            <v>0.8</v>
          </cell>
          <cell r="AC147">
            <v>5.3</v>
          </cell>
          <cell r="AD147">
            <v>3.2</v>
          </cell>
          <cell r="AE147">
            <v>0.1</v>
          </cell>
          <cell r="AF147">
            <v>5.5</v>
          </cell>
          <cell r="AG147">
            <v>2.7</v>
          </cell>
          <cell r="AH147">
            <v>0.2</v>
          </cell>
          <cell r="AI147">
            <v>0</v>
          </cell>
          <cell r="AJ147">
            <v>2.6</v>
          </cell>
          <cell r="AK147">
            <v>0</v>
          </cell>
          <cell r="AL147">
            <v>0</v>
          </cell>
          <cell r="AM147">
            <v>0.1</v>
          </cell>
          <cell r="AN147">
            <v>0.1</v>
          </cell>
          <cell r="AO147">
            <v>0</v>
          </cell>
          <cell r="AP147">
            <v>2.5</v>
          </cell>
          <cell r="AQ147">
            <v>0.1</v>
          </cell>
          <cell r="AR147">
            <v>0.1</v>
          </cell>
          <cell r="AS147">
            <v>0.1</v>
          </cell>
          <cell r="AT147">
            <v>0.7</v>
          </cell>
          <cell r="AU147">
            <v>1.7</v>
          </cell>
          <cell r="AV147">
            <v>14.6</v>
          </cell>
          <cell r="AW147">
            <v>14</v>
          </cell>
        </row>
        <row r="148">
          <cell r="B148">
            <v>1105</v>
          </cell>
          <cell r="D148" t="str">
            <v xml:space="preserve">Fabrication de bière </v>
          </cell>
          <cell r="E148">
            <v>569</v>
          </cell>
          <cell r="F148">
            <v>340</v>
          </cell>
          <cell r="G148">
            <v>148</v>
          </cell>
          <cell r="H148">
            <v>-3.5</v>
          </cell>
          <cell r="I148">
            <v>195.6</v>
          </cell>
          <cell r="J148">
            <v>2652.5</v>
          </cell>
          <cell r="K148">
            <v>64.8</v>
          </cell>
          <cell r="L148">
            <v>3.5</v>
          </cell>
          <cell r="M148">
            <v>1.2</v>
          </cell>
          <cell r="N148">
            <v>2722</v>
          </cell>
          <cell r="O148">
            <v>3057.3</v>
          </cell>
          <cell r="P148">
            <v>25</v>
          </cell>
          <cell r="Q148">
            <v>19.600000000000001</v>
          </cell>
          <cell r="R148">
            <v>785.8</v>
          </cell>
          <cell r="S148">
            <v>-2.7</v>
          </cell>
          <cell r="T148">
            <v>839.9</v>
          </cell>
          <cell r="U148">
            <v>79.2</v>
          </cell>
          <cell r="V148">
            <v>39.700000000000003</v>
          </cell>
          <cell r="W148">
            <v>4.5</v>
          </cell>
          <cell r="X148">
            <v>19.899999999999999</v>
          </cell>
          <cell r="Y148">
            <v>49.7</v>
          </cell>
          <cell r="Z148">
            <v>37.200000000000003</v>
          </cell>
          <cell r="AA148">
            <v>1270</v>
          </cell>
          <cell r="AB148">
            <v>599.5</v>
          </cell>
          <cell r="AC148">
            <v>203.7</v>
          </cell>
          <cell r="AD148">
            <v>90.5</v>
          </cell>
          <cell r="AE148">
            <v>1</v>
          </cell>
          <cell r="AF148">
            <v>377.3</v>
          </cell>
          <cell r="AG148">
            <v>112.5</v>
          </cell>
          <cell r="AH148">
            <v>46.7</v>
          </cell>
          <cell r="AI148">
            <v>67</v>
          </cell>
          <cell r="AJ148">
            <v>285</v>
          </cell>
          <cell r="AK148">
            <v>0</v>
          </cell>
          <cell r="AL148">
            <v>0</v>
          </cell>
          <cell r="AM148">
            <v>23.2</v>
          </cell>
          <cell r="AN148">
            <v>21.7</v>
          </cell>
          <cell r="AO148">
            <v>8.6999999999999993</v>
          </cell>
          <cell r="AP148">
            <v>270.5</v>
          </cell>
          <cell r="AQ148">
            <v>121.1</v>
          </cell>
          <cell r="AR148">
            <v>84</v>
          </cell>
          <cell r="AS148">
            <v>17.8</v>
          </cell>
          <cell r="AT148">
            <v>118.1</v>
          </cell>
          <cell r="AU148">
            <v>171.6</v>
          </cell>
          <cell r="AV148">
            <v>1294.5999999999999</v>
          </cell>
          <cell r="AW148">
            <v>671.5</v>
          </cell>
        </row>
        <row r="149">
          <cell r="B149">
            <v>11050</v>
          </cell>
          <cell r="D149" t="str">
            <v xml:space="preserve">Fabrication de bière </v>
          </cell>
          <cell r="E149">
            <v>569</v>
          </cell>
          <cell r="F149">
            <v>340</v>
          </cell>
          <cell r="G149">
            <v>148</v>
          </cell>
          <cell r="H149">
            <v>-3.5</v>
          </cell>
          <cell r="I149">
            <v>195.6</v>
          </cell>
          <cell r="J149">
            <v>2652.5</v>
          </cell>
          <cell r="K149">
            <v>64.8</v>
          </cell>
          <cell r="L149">
            <v>3.5</v>
          </cell>
          <cell r="M149">
            <v>1.2</v>
          </cell>
          <cell r="N149">
            <v>2722</v>
          </cell>
          <cell r="O149">
            <v>3057.3</v>
          </cell>
          <cell r="P149">
            <v>25</v>
          </cell>
          <cell r="Q149">
            <v>19.600000000000001</v>
          </cell>
          <cell r="R149">
            <v>785.8</v>
          </cell>
          <cell r="S149">
            <v>-2.7</v>
          </cell>
          <cell r="T149">
            <v>839.9</v>
          </cell>
          <cell r="U149">
            <v>79.2</v>
          </cell>
          <cell r="V149">
            <v>39.700000000000003</v>
          </cell>
          <cell r="W149">
            <v>4.5</v>
          </cell>
          <cell r="X149">
            <v>19.899999999999999</v>
          </cell>
          <cell r="Y149">
            <v>49.7</v>
          </cell>
          <cell r="Z149">
            <v>37.200000000000003</v>
          </cell>
          <cell r="AA149">
            <v>1270</v>
          </cell>
          <cell r="AB149">
            <v>599.5</v>
          </cell>
          <cell r="AC149">
            <v>203.7</v>
          </cell>
          <cell r="AD149">
            <v>90.5</v>
          </cell>
          <cell r="AE149">
            <v>1</v>
          </cell>
          <cell r="AF149">
            <v>377.3</v>
          </cell>
          <cell r="AG149">
            <v>112.5</v>
          </cell>
          <cell r="AH149">
            <v>46.7</v>
          </cell>
          <cell r="AI149">
            <v>67</v>
          </cell>
          <cell r="AJ149">
            <v>285</v>
          </cell>
          <cell r="AK149">
            <v>0</v>
          </cell>
          <cell r="AL149">
            <v>0</v>
          </cell>
          <cell r="AM149">
            <v>23.2</v>
          </cell>
          <cell r="AN149">
            <v>21.7</v>
          </cell>
          <cell r="AO149">
            <v>8.6999999999999993</v>
          </cell>
          <cell r="AP149">
            <v>270.5</v>
          </cell>
          <cell r="AQ149">
            <v>121.1</v>
          </cell>
          <cell r="AR149">
            <v>84</v>
          </cell>
          <cell r="AS149">
            <v>17.8</v>
          </cell>
          <cell r="AT149">
            <v>118.1</v>
          </cell>
          <cell r="AU149">
            <v>171.6</v>
          </cell>
          <cell r="AV149">
            <v>1294.5999999999999</v>
          </cell>
          <cell r="AW149">
            <v>671.5</v>
          </cell>
        </row>
        <row r="150">
          <cell r="B150">
            <v>1106</v>
          </cell>
          <cell r="D150" t="str">
            <v xml:space="preserve">Fabrication de malt </v>
          </cell>
          <cell r="E150">
            <v>9</v>
          </cell>
          <cell r="F150">
            <v>158</v>
          </cell>
          <cell r="G150">
            <v>168.3</v>
          </cell>
          <cell r="H150">
            <v>-0.8</v>
          </cell>
          <cell r="I150">
            <v>-9.5</v>
          </cell>
          <cell r="J150">
            <v>567.29999999999995</v>
          </cell>
          <cell r="K150">
            <v>13.3</v>
          </cell>
          <cell r="L150">
            <v>-1.1000000000000001</v>
          </cell>
          <cell r="M150">
            <v>0</v>
          </cell>
          <cell r="N150">
            <v>579.6</v>
          </cell>
          <cell r="O150">
            <v>738.7</v>
          </cell>
          <cell r="P150">
            <v>1.4</v>
          </cell>
          <cell r="Q150">
            <v>0</v>
          </cell>
          <cell r="R150">
            <v>358.3</v>
          </cell>
          <cell r="S150">
            <v>-1</v>
          </cell>
          <cell r="T150">
            <v>127.1</v>
          </cell>
          <cell r="U150">
            <v>7.4</v>
          </cell>
          <cell r="V150">
            <v>2.2999999999999998</v>
          </cell>
          <cell r="W150">
            <v>0.1</v>
          </cell>
          <cell r="X150">
            <v>2.7</v>
          </cell>
          <cell r="Y150">
            <v>4.0999999999999996</v>
          </cell>
          <cell r="Z150">
            <v>0</v>
          </cell>
          <cell r="AA150">
            <v>83</v>
          </cell>
          <cell r="AB150">
            <v>9.5</v>
          </cell>
          <cell r="AC150">
            <v>19.100000000000001</v>
          </cell>
          <cell r="AD150">
            <v>8.6999999999999993</v>
          </cell>
          <cell r="AE150">
            <v>0.3</v>
          </cell>
          <cell r="AF150">
            <v>46</v>
          </cell>
          <cell r="AG150">
            <v>16.399999999999999</v>
          </cell>
          <cell r="AH150">
            <v>1.9</v>
          </cell>
          <cell r="AI150">
            <v>2.9</v>
          </cell>
          <cell r="AJ150">
            <v>30.5</v>
          </cell>
          <cell r="AK150">
            <v>0</v>
          </cell>
          <cell r="AL150">
            <v>0</v>
          </cell>
          <cell r="AM150">
            <v>24.1</v>
          </cell>
          <cell r="AN150">
            <v>11.5</v>
          </cell>
          <cell r="AO150">
            <v>6</v>
          </cell>
          <cell r="AP150">
            <v>12.4</v>
          </cell>
          <cell r="AQ150">
            <v>9.5</v>
          </cell>
          <cell r="AR150">
            <v>7.7</v>
          </cell>
          <cell r="AS150">
            <v>0.4</v>
          </cell>
          <cell r="AT150">
            <v>6.3</v>
          </cell>
          <cell r="AU150">
            <v>7.5</v>
          </cell>
          <cell r="AV150">
            <v>85.7</v>
          </cell>
          <cell r="AW150">
            <v>73.8</v>
          </cell>
        </row>
        <row r="151">
          <cell r="B151">
            <v>11060</v>
          </cell>
          <cell r="D151" t="str">
            <v xml:space="preserve">Fabrication de malt </v>
          </cell>
          <cell r="E151">
            <v>9</v>
          </cell>
          <cell r="F151">
            <v>158</v>
          </cell>
          <cell r="G151">
            <v>168.3</v>
          </cell>
          <cell r="H151">
            <v>-0.8</v>
          </cell>
          <cell r="I151">
            <v>-9.5</v>
          </cell>
          <cell r="J151">
            <v>567.29999999999995</v>
          </cell>
          <cell r="K151">
            <v>13.3</v>
          </cell>
          <cell r="L151">
            <v>-1.1000000000000001</v>
          </cell>
          <cell r="M151">
            <v>0</v>
          </cell>
          <cell r="N151">
            <v>579.6</v>
          </cell>
          <cell r="O151">
            <v>738.7</v>
          </cell>
          <cell r="P151">
            <v>1.4</v>
          </cell>
          <cell r="Q151">
            <v>0</v>
          </cell>
          <cell r="R151">
            <v>358.3</v>
          </cell>
          <cell r="S151">
            <v>-1</v>
          </cell>
          <cell r="T151">
            <v>127.1</v>
          </cell>
          <cell r="U151">
            <v>7.4</v>
          </cell>
          <cell r="V151">
            <v>2.2999999999999998</v>
          </cell>
          <cell r="W151">
            <v>0.1</v>
          </cell>
          <cell r="X151">
            <v>2.7</v>
          </cell>
          <cell r="Y151">
            <v>4.0999999999999996</v>
          </cell>
          <cell r="Z151">
            <v>0</v>
          </cell>
          <cell r="AA151">
            <v>83</v>
          </cell>
          <cell r="AB151">
            <v>9.5</v>
          </cell>
          <cell r="AC151">
            <v>19.100000000000001</v>
          </cell>
          <cell r="AD151">
            <v>8.6999999999999993</v>
          </cell>
          <cell r="AE151">
            <v>0.3</v>
          </cell>
          <cell r="AF151">
            <v>46</v>
          </cell>
          <cell r="AG151">
            <v>16.399999999999999</v>
          </cell>
          <cell r="AH151">
            <v>1.9</v>
          </cell>
          <cell r="AI151">
            <v>2.9</v>
          </cell>
          <cell r="AJ151">
            <v>30.5</v>
          </cell>
          <cell r="AK151">
            <v>0</v>
          </cell>
          <cell r="AL151">
            <v>0</v>
          </cell>
          <cell r="AM151">
            <v>24.1</v>
          </cell>
          <cell r="AN151">
            <v>11.5</v>
          </cell>
          <cell r="AO151">
            <v>6</v>
          </cell>
          <cell r="AP151">
            <v>12.4</v>
          </cell>
          <cell r="AQ151">
            <v>9.5</v>
          </cell>
          <cell r="AR151">
            <v>7.7</v>
          </cell>
          <cell r="AS151">
            <v>0.4</v>
          </cell>
          <cell r="AT151">
            <v>6.3</v>
          </cell>
          <cell r="AU151">
            <v>7.5</v>
          </cell>
          <cell r="AV151">
            <v>85.7</v>
          </cell>
          <cell r="AW151">
            <v>73.8</v>
          </cell>
        </row>
        <row r="152">
          <cell r="B152">
            <v>1107</v>
          </cell>
          <cell r="D152" t="str">
            <v xml:space="preserve">Industrie des eaux minérales et autres eaux embouteillées et des boissons rafraîchissantes </v>
          </cell>
          <cell r="E152">
            <v>216</v>
          </cell>
          <cell r="F152">
            <v>1513</v>
          </cell>
          <cell r="G152">
            <v>1176</v>
          </cell>
          <cell r="H152">
            <v>-1.5</v>
          </cell>
          <cell r="I152">
            <v>338.5</v>
          </cell>
          <cell r="J152">
            <v>6719.2</v>
          </cell>
          <cell r="K152">
            <v>468.7</v>
          </cell>
          <cell r="L152">
            <v>4.5</v>
          </cell>
          <cell r="M152">
            <v>10.1</v>
          </cell>
          <cell r="N152">
            <v>7202.5</v>
          </cell>
          <cell r="O152">
            <v>8700.9</v>
          </cell>
          <cell r="P152">
            <v>11.6</v>
          </cell>
          <cell r="Q152">
            <v>1.5</v>
          </cell>
          <cell r="R152">
            <v>3138.5</v>
          </cell>
          <cell r="S152">
            <v>-3</v>
          </cell>
          <cell r="T152">
            <v>2349</v>
          </cell>
          <cell r="U152">
            <v>264</v>
          </cell>
          <cell r="V152">
            <v>140.4</v>
          </cell>
          <cell r="W152">
            <v>17.5</v>
          </cell>
          <cell r="X152">
            <v>85.7</v>
          </cell>
          <cell r="Y152">
            <v>22.2</v>
          </cell>
          <cell r="Z152">
            <v>6.4</v>
          </cell>
          <cell r="AA152">
            <v>2045.9</v>
          </cell>
          <cell r="AB152">
            <v>448.6</v>
          </cell>
          <cell r="AC152">
            <v>616.9</v>
          </cell>
          <cell r="AD152">
            <v>283.60000000000002</v>
          </cell>
          <cell r="AE152">
            <v>3.7</v>
          </cell>
          <cell r="AF152">
            <v>700.5</v>
          </cell>
          <cell r="AG152">
            <v>196.1</v>
          </cell>
          <cell r="AH152">
            <v>72.8</v>
          </cell>
          <cell r="AI152">
            <v>92.2</v>
          </cell>
          <cell r="AJ152">
            <v>523.79999999999995</v>
          </cell>
          <cell r="AK152">
            <v>10.7</v>
          </cell>
          <cell r="AL152">
            <v>0</v>
          </cell>
          <cell r="AM152">
            <v>32.1</v>
          </cell>
          <cell r="AN152">
            <v>18.399999999999999</v>
          </cell>
          <cell r="AO152">
            <v>81.3</v>
          </cell>
          <cell r="AP152">
            <v>562.29999999999995</v>
          </cell>
          <cell r="AQ152">
            <v>137.9</v>
          </cell>
          <cell r="AR152">
            <v>225.3</v>
          </cell>
          <cell r="AS152">
            <v>24.2</v>
          </cell>
          <cell r="AT152">
            <v>127.9</v>
          </cell>
          <cell r="AU152">
            <v>322.8</v>
          </cell>
          <cell r="AV152">
            <v>2056.5</v>
          </cell>
          <cell r="AW152">
            <v>1601</v>
          </cell>
        </row>
        <row r="153">
          <cell r="B153">
            <v>11071</v>
          </cell>
          <cell r="D153" t="str">
            <v xml:space="preserve">Industrie des eaux de table </v>
          </cell>
          <cell r="E153">
            <v>84</v>
          </cell>
          <cell r="F153">
            <v>481</v>
          </cell>
          <cell r="G153">
            <v>466</v>
          </cell>
          <cell r="H153">
            <v>0.1</v>
          </cell>
          <cell r="I153">
            <v>15</v>
          </cell>
          <cell r="J153">
            <v>2852.5</v>
          </cell>
          <cell r="K153">
            <v>311.39999999999998</v>
          </cell>
          <cell r="L153">
            <v>-1.6</v>
          </cell>
          <cell r="M153">
            <v>3.5</v>
          </cell>
          <cell r="N153">
            <v>3165.8</v>
          </cell>
          <cell r="O153">
            <v>3644.9</v>
          </cell>
          <cell r="P153">
            <v>8.8000000000000007</v>
          </cell>
          <cell r="Q153">
            <v>0.7</v>
          </cell>
          <cell r="R153">
            <v>922.5</v>
          </cell>
          <cell r="S153">
            <v>2.4</v>
          </cell>
          <cell r="T153">
            <v>1226.9000000000001</v>
          </cell>
          <cell r="U153">
            <v>140.30000000000001</v>
          </cell>
          <cell r="V153">
            <v>63.7</v>
          </cell>
          <cell r="W153">
            <v>11.7</v>
          </cell>
          <cell r="X153">
            <v>45.8</v>
          </cell>
          <cell r="Y153">
            <v>15.9</v>
          </cell>
          <cell r="Z153">
            <v>6.2</v>
          </cell>
          <cell r="AA153">
            <v>1021.9</v>
          </cell>
          <cell r="AB153">
            <v>163.9</v>
          </cell>
          <cell r="AC153">
            <v>346.9</v>
          </cell>
          <cell r="AD153">
            <v>157.80000000000001</v>
          </cell>
          <cell r="AE153">
            <v>2.2000000000000002</v>
          </cell>
          <cell r="AF153">
            <v>355.5</v>
          </cell>
          <cell r="AG153">
            <v>107.6</v>
          </cell>
          <cell r="AH153">
            <v>17.2</v>
          </cell>
          <cell r="AI153">
            <v>49</v>
          </cell>
          <cell r="AJ153">
            <v>279.60000000000002</v>
          </cell>
          <cell r="AK153">
            <v>10.7</v>
          </cell>
          <cell r="AL153">
            <v>0</v>
          </cell>
          <cell r="AM153">
            <v>15.5</v>
          </cell>
          <cell r="AN153">
            <v>6</v>
          </cell>
          <cell r="AO153">
            <v>61.2</v>
          </cell>
          <cell r="AP153">
            <v>314.7</v>
          </cell>
          <cell r="AQ153">
            <v>77</v>
          </cell>
          <cell r="AR153">
            <v>104.2</v>
          </cell>
          <cell r="AS153">
            <v>14</v>
          </cell>
          <cell r="AT153">
            <v>66.599999999999994</v>
          </cell>
          <cell r="AU153">
            <v>206.9</v>
          </cell>
          <cell r="AV153">
            <v>1029.0999999999999</v>
          </cell>
          <cell r="AW153">
            <v>860.2</v>
          </cell>
        </row>
        <row r="154">
          <cell r="B154">
            <v>11072</v>
          </cell>
          <cell r="D154" t="str">
            <v xml:space="preserve">Production de boissons rafraîchissantes </v>
          </cell>
          <cell r="E154">
            <v>132</v>
          </cell>
          <cell r="F154">
            <v>1032</v>
          </cell>
          <cell r="G154">
            <v>710</v>
          </cell>
          <cell r="H154">
            <v>-1.6</v>
          </cell>
          <cell r="I154">
            <v>323.60000000000002</v>
          </cell>
          <cell r="J154">
            <v>3866.7</v>
          </cell>
          <cell r="K154">
            <v>157.30000000000001</v>
          </cell>
          <cell r="L154">
            <v>6.1</v>
          </cell>
          <cell r="M154">
            <v>6.6</v>
          </cell>
          <cell r="N154">
            <v>4036.7</v>
          </cell>
          <cell r="O154">
            <v>5056</v>
          </cell>
          <cell r="P154">
            <v>2.8</v>
          </cell>
          <cell r="Q154">
            <v>0.8</v>
          </cell>
          <cell r="R154">
            <v>2216</v>
          </cell>
          <cell r="S154">
            <v>-5.3</v>
          </cell>
          <cell r="T154">
            <v>1122.2</v>
          </cell>
          <cell r="U154">
            <v>123.7</v>
          </cell>
          <cell r="V154">
            <v>76.8</v>
          </cell>
          <cell r="W154">
            <v>5.8</v>
          </cell>
          <cell r="X154">
            <v>39.9</v>
          </cell>
          <cell r="Y154">
            <v>6.2</v>
          </cell>
          <cell r="Z154">
            <v>0.3</v>
          </cell>
          <cell r="AA154">
            <v>1024</v>
          </cell>
          <cell r="AB154">
            <v>284.7</v>
          </cell>
          <cell r="AC154">
            <v>270</v>
          </cell>
          <cell r="AD154">
            <v>125.8</v>
          </cell>
          <cell r="AE154">
            <v>1.5</v>
          </cell>
          <cell r="AF154">
            <v>345</v>
          </cell>
          <cell r="AG154">
            <v>88.5</v>
          </cell>
          <cell r="AH154">
            <v>55.6</v>
          </cell>
          <cell r="AI154">
            <v>43.2</v>
          </cell>
          <cell r="AJ154">
            <v>244.2</v>
          </cell>
          <cell r="AK154">
            <v>0</v>
          </cell>
          <cell r="AL154">
            <v>0</v>
          </cell>
          <cell r="AM154">
            <v>16.7</v>
          </cell>
          <cell r="AN154">
            <v>12.4</v>
          </cell>
          <cell r="AO154">
            <v>20.100000000000001</v>
          </cell>
          <cell r="AP154">
            <v>247.7</v>
          </cell>
          <cell r="AQ154">
            <v>60.9</v>
          </cell>
          <cell r="AR154">
            <v>121.1</v>
          </cell>
          <cell r="AS154">
            <v>10.3</v>
          </cell>
          <cell r="AT154">
            <v>61.3</v>
          </cell>
          <cell r="AU154">
            <v>115.9</v>
          </cell>
          <cell r="AV154">
            <v>1027.4000000000001</v>
          </cell>
          <cell r="AW154">
            <v>740.8</v>
          </cell>
        </row>
        <row r="155">
          <cell r="B155">
            <v>12</v>
          </cell>
          <cell r="D155" t="str">
            <v xml:space="preserve">Fabrication de produits à base de tabac </v>
          </cell>
          <cell r="E155">
            <v>8</v>
          </cell>
          <cell r="F155" t="str">
            <v>S</v>
          </cell>
          <cell r="G155" t="str">
            <v>S</v>
          </cell>
          <cell r="H155" t="str">
            <v>S</v>
          </cell>
          <cell r="I155" t="str">
            <v>S</v>
          </cell>
          <cell r="J155" t="str">
            <v>S</v>
          </cell>
          <cell r="K155" t="str">
            <v>S</v>
          </cell>
          <cell r="L155" t="str">
            <v>S</v>
          </cell>
          <cell r="M155" t="str">
            <v>S</v>
          </cell>
          <cell r="N155" t="str">
            <v>S</v>
          </cell>
          <cell r="O155" t="str">
            <v>S</v>
          </cell>
          <cell r="P155" t="str">
            <v>S</v>
          </cell>
          <cell r="Q155" t="str">
            <v>S</v>
          </cell>
          <cell r="R155" t="str">
            <v>S</v>
          </cell>
          <cell r="S155" t="str">
            <v>S</v>
          </cell>
          <cell r="T155" t="str">
            <v>S</v>
          </cell>
          <cell r="U155" t="str">
            <v>S</v>
          </cell>
          <cell r="V155" t="str">
            <v>S</v>
          </cell>
          <cell r="W155" t="str">
            <v>S</v>
          </cell>
          <cell r="X155" t="str">
            <v>S</v>
          </cell>
          <cell r="Y155" t="str">
            <v>S</v>
          </cell>
          <cell r="Z155" t="str">
            <v>S</v>
          </cell>
          <cell r="AA155" t="str">
            <v>S</v>
          </cell>
          <cell r="AB155" t="str">
            <v>S</v>
          </cell>
          <cell r="AC155" t="str">
            <v>S</v>
          </cell>
          <cell r="AD155" t="str">
            <v>S</v>
          </cell>
          <cell r="AE155" t="str">
            <v>S</v>
          </cell>
          <cell r="AF155" t="str">
            <v>S</v>
          </cell>
          <cell r="AG155" t="str">
            <v>S</v>
          </cell>
          <cell r="AH155" t="str">
            <v>S</v>
          </cell>
          <cell r="AI155" t="str">
            <v>S</v>
          </cell>
          <cell r="AJ155" t="str">
            <v>S</v>
          </cell>
          <cell r="AK155" t="str">
            <v>S</v>
          </cell>
          <cell r="AL155" t="str">
            <v>S</v>
          </cell>
          <cell r="AM155" t="str">
            <v>S</v>
          </cell>
          <cell r="AN155" t="str">
            <v>S</v>
          </cell>
          <cell r="AO155" t="str">
            <v>S</v>
          </cell>
          <cell r="AP155" t="str">
            <v>S</v>
          </cell>
          <cell r="AQ155" t="str">
            <v>S</v>
          </cell>
          <cell r="AR155" t="str">
            <v>S</v>
          </cell>
          <cell r="AS155" t="str">
            <v>S</v>
          </cell>
          <cell r="AT155" t="str">
            <v>S</v>
          </cell>
          <cell r="AU155" t="str">
            <v>S</v>
          </cell>
          <cell r="AV155" t="str">
            <v>S</v>
          </cell>
          <cell r="AW155" t="str">
            <v>S</v>
          </cell>
        </row>
        <row r="156">
          <cell r="B156">
            <v>120</v>
          </cell>
          <cell r="D156" t="str">
            <v xml:space="preserve">Fabrication de produits à base de tabac </v>
          </cell>
          <cell r="E156">
            <v>8</v>
          </cell>
          <cell r="F156" t="str">
            <v>S</v>
          </cell>
          <cell r="G156" t="str">
            <v>S</v>
          </cell>
          <cell r="H156" t="str">
            <v>S</v>
          </cell>
          <cell r="I156" t="str">
            <v>S</v>
          </cell>
          <cell r="J156" t="str">
            <v>S</v>
          </cell>
          <cell r="K156" t="str">
            <v>S</v>
          </cell>
          <cell r="L156" t="str">
            <v>S</v>
          </cell>
          <cell r="M156" t="str">
            <v>S</v>
          </cell>
          <cell r="N156" t="str">
            <v>S</v>
          </cell>
          <cell r="O156" t="str">
            <v>S</v>
          </cell>
          <cell r="P156" t="str">
            <v>S</v>
          </cell>
          <cell r="Q156" t="str">
            <v>S</v>
          </cell>
          <cell r="R156" t="str">
            <v>S</v>
          </cell>
          <cell r="S156" t="str">
            <v>S</v>
          </cell>
          <cell r="T156" t="str">
            <v>S</v>
          </cell>
          <cell r="U156" t="str">
            <v>S</v>
          </cell>
          <cell r="V156" t="str">
            <v>S</v>
          </cell>
          <cell r="W156" t="str">
            <v>S</v>
          </cell>
          <cell r="X156" t="str">
            <v>S</v>
          </cell>
          <cell r="Y156" t="str">
            <v>S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S</v>
          </cell>
          <cell r="AD156" t="str">
            <v>S</v>
          </cell>
          <cell r="AE156" t="str">
            <v>S</v>
          </cell>
          <cell r="AF156" t="str">
            <v>S</v>
          </cell>
          <cell r="AG156" t="str">
            <v>S</v>
          </cell>
          <cell r="AH156" t="str">
            <v>S</v>
          </cell>
          <cell r="AI156" t="str">
            <v>S</v>
          </cell>
          <cell r="AJ156" t="str">
            <v>S</v>
          </cell>
          <cell r="AK156" t="str">
            <v>S</v>
          </cell>
          <cell r="AL156" t="str">
            <v>S</v>
          </cell>
          <cell r="AM156" t="str">
            <v>S</v>
          </cell>
          <cell r="AN156" t="str">
            <v>S</v>
          </cell>
          <cell r="AO156" t="str">
            <v>S</v>
          </cell>
          <cell r="AP156" t="str">
            <v>S</v>
          </cell>
          <cell r="AQ156" t="str">
            <v>S</v>
          </cell>
          <cell r="AR156" t="str">
            <v>S</v>
          </cell>
          <cell r="AS156" t="str">
            <v>S</v>
          </cell>
          <cell r="AT156" t="str">
            <v>S</v>
          </cell>
          <cell r="AU156" t="str">
            <v>S</v>
          </cell>
          <cell r="AV156" t="str">
            <v>S</v>
          </cell>
          <cell r="AW156" t="str">
            <v>S</v>
          </cell>
        </row>
        <row r="157">
          <cell r="B157">
            <v>1200</v>
          </cell>
          <cell r="D157" t="str">
            <v xml:space="preserve">Fabrication de produits à base de tabac </v>
          </cell>
          <cell r="E157">
            <v>8</v>
          </cell>
          <cell r="F157">
            <v>319</v>
          </cell>
          <cell r="G157">
            <v>106.5</v>
          </cell>
          <cell r="H157">
            <v>-1.5</v>
          </cell>
          <cell r="I157">
            <v>214.1</v>
          </cell>
          <cell r="J157">
            <v>707.2</v>
          </cell>
          <cell r="K157">
            <v>3.9</v>
          </cell>
          <cell r="L157">
            <v>111.9</v>
          </cell>
          <cell r="M157">
            <v>0</v>
          </cell>
          <cell r="N157">
            <v>823</v>
          </cell>
          <cell r="O157">
            <v>1030.0999999999999</v>
          </cell>
          <cell r="P157">
            <v>160.4</v>
          </cell>
          <cell r="Q157">
            <v>156.30000000000001</v>
          </cell>
          <cell r="R157">
            <v>306.7</v>
          </cell>
          <cell r="S157">
            <v>44.7</v>
          </cell>
          <cell r="T157">
            <v>160.19999999999999</v>
          </cell>
          <cell r="U157">
            <v>0.2</v>
          </cell>
          <cell r="V157">
            <v>8.8000000000000007</v>
          </cell>
          <cell r="W157">
            <v>0</v>
          </cell>
          <cell r="X157">
            <v>9.1999999999999993</v>
          </cell>
          <cell r="Y157">
            <v>5.3</v>
          </cell>
          <cell r="Z157">
            <v>3</v>
          </cell>
          <cell r="AA157">
            <v>680.6</v>
          </cell>
          <cell r="AB157">
            <v>143.80000000000001</v>
          </cell>
          <cell r="AC157">
            <v>89.7</v>
          </cell>
          <cell r="AD157">
            <v>46.7</v>
          </cell>
          <cell r="AE157">
            <v>0.1</v>
          </cell>
          <cell r="AF157">
            <v>400.5</v>
          </cell>
          <cell r="AG157">
            <v>15.4</v>
          </cell>
          <cell r="AH157">
            <v>6.3</v>
          </cell>
          <cell r="AI157">
            <v>46.2</v>
          </cell>
          <cell r="AJ157">
            <v>425</v>
          </cell>
          <cell r="AK157">
            <v>0</v>
          </cell>
          <cell r="AL157">
            <v>0</v>
          </cell>
          <cell r="AM157">
            <v>4.8</v>
          </cell>
          <cell r="AN157">
            <v>0.7</v>
          </cell>
          <cell r="AO157">
            <v>39.299999999999997</v>
          </cell>
          <cell r="AP157">
            <v>459.4</v>
          </cell>
          <cell r="AQ157">
            <v>14.6</v>
          </cell>
          <cell r="AR157">
            <v>216.7</v>
          </cell>
          <cell r="AS157">
            <v>7.7</v>
          </cell>
          <cell r="AT157">
            <v>90.1</v>
          </cell>
          <cell r="AU157">
            <v>159.5</v>
          </cell>
          <cell r="AV157">
            <v>525.5</v>
          </cell>
          <cell r="AW157">
            <v>536.9</v>
          </cell>
        </row>
        <row r="158">
          <cell r="B158">
            <v>12000</v>
          </cell>
          <cell r="D158" t="str">
            <v xml:space="preserve">Fabrication de produits à base de tabac </v>
          </cell>
          <cell r="E158">
            <v>8</v>
          </cell>
          <cell r="F158">
            <v>319</v>
          </cell>
          <cell r="G158">
            <v>106.5</v>
          </cell>
          <cell r="H158">
            <v>-1.5</v>
          </cell>
          <cell r="I158">
            <v>214.1</v>
          </cell>
          <cell r="J158">
            <v>707.2</v>
          </cell>
          <cell r="K158">
            <v>3.9</v>
          </cell>
          <cell r="L158">
            <v>111.9</v>
          </cell>
          <cell r="M158">
            <v>0</v>
          </cell>
          <cell r="N158">
            <v>823</v>
          </cell>
          <cell r="O158">
            <v>1030.0999999999999</v>
          </cell>
          <cell r="P158">
            <v>160.4</v>
          </cell>
          <cell r="Q158">
            <v>156.30000000000001</v>
          </cell>
          <cell r="R158">
            <v>306.7</v>
          </cell>
          <cell r="S158">
            <v>44.7</v>
          </cell>
          <cell r="T158">
            <v>160.19999999999999</v>
          </cell>
          <cell r="U158">
            <v>0.2</v>
          </cell>
          <cell r="V158">
            <v>8.8000000000000007</v>
          </cell>
          <cell r="W158">
            <v>0</v>
          </cell>
          <cell r="X158">
            <v>9.1999999999999993</v>
          </cell>
          <cell r="Y158">
            <v>5.3</v>
          </cell>
          <cell r="Z158">
            <v>3</v>
          </cell>
          <cell r="AA158">
            <v>680.6</v>
          </cell>
          <cell r="AB158">
            <v>143.80000000000001</v>
          </cell>
          <cell r="AC158">
            <v>89.7</v>
          </cell>
          <cell r="AD158">
            <v>46.7</v>
          </cell>
          <cell r="AE158">
            <v>0.1</v>
          </cell>
          <cell r="AF158">
            <v>400.5</v>
          </cell>
          <cell r="AG158">
            <v>15.4</v>
          </cell>
          <cell r="AH158">
            <v>6.3</v>
          </cell>
          <cell r="AI158">
            <v>46.2</v>
          </cell>
          <cell r="AJ158">
            <v>425</v>
          </cell>
          <cell r="AK158">
            <v>0</v>
          </cell>
          <cell r="AL158">
            <v>0</v>
          </cell>
          <cell r="AM158">
            <v>4.8</v>
          </cell>
          <cell r="AN158">
            <v>0.7</v>
          </cell>
          <cell r="AO158">
            <v>39.299999999999997</v>
          </cell>
          <cell r="AP158">
            <v>459.4</v>
          </cell>
          <cell r="AQ158">
            <v>14.6</v>
          </cell>
          <cell r="AR158">
            <v>216.7</v>
          </cell>
          <cell r="AS158">
            <v>7.7</v>
          </cell>
          <cell r="AT158">
            <v>90.1</v>
          </cell>
          <cell r="AU158">
            <v>159.5</v>
          </cell>
          <cell r="AV158">
            <v>525.5</v>
          </cell>
          <cell r="AW158">
            <v>536.9</v>
          </cell>
        </row>
        <row r="159">
          <cell r="B159">
            <v>13</v>
          </cell>
          <cell r="D159" t="str">
            <v xml:space="preserve">Fabrication de textiles </v>
          </cell>
          <cell r="E159">
            <v>6939</v>
          </cell>
          <cell r="F159">
            <v>868.4</v>
          </cell>
          <cell r="G159">
            <v>568.5</v>
          </cell>
          <cell r="H159">
            <v>-6.1</v>
          </cell>
          <cell r="I159">
            <v>306</v>
          </cell>
          <cell r="J159">
            <v>6309</v>
          </cell>
          <cell r="K159">
            <v>113.1</v>
          </cell>
          <cell r="L159">
            <v>17.2</v>
          </cell>
          <cell r="M159">
            <v>13.2</v>
          </cell>
          <cell r="N159">
            <v>6452.5</v>
          </cell>
          <cell r="O159">
            <v>7290.5</v>
          </cell>
          <cell r="P159">
            <v>37.4</v>
          </cell>
          <cell r="Q159">
            <v>4.5</v>
          </cell>
          <cell r="R159">
            <v>2880.4</v>
          </cell>
          <cell r="S159">
            <v>-12.2</v>
          </cell>
          <cell r="T159">
            <v>1969.5</v>
          </cell>
          <cell r="U159">
            <v>451.5</v>
          </cell>
          <cell r="V159">
            <v>140.69999999999999</v>
          </cell>
          <cell r="W159">
            <v>28.7</v>
          </cell>
          <cell r="X159">
            <v>123.3</v>
          </cell>
          <cell r="Y159">
            <v>33.700000000000003</v>
          </cell>
          <cell r="Z159">
            <v>10.7</v>
          </cell>
          <cell r="AA159">
            <v>1924.5</v>
          </cell>
          <cell r="AB159">
            <v>123.6</v>
          </cell>
          <cell r="AC159">
            <v>1152.8</v>
          </cell>
          <cell r="AD159">
            <v>440.8</v>
          </cell>
          <cell r="AE159">
            <v>8.6999999999999993</v>
          </cell>
          <cell r="AF159">
            <v>216.1</v>
          </cell>
          <cell r="AG159">
            <v>169.1</v>
          </cell>
          <cell r="AH159">
            <v>139</v>
          </cell>
          <cell r="AI159">
            <v>334.7</v>
          </cell>
          <cell r="AJ159">
            <v>242.6</v>
          </cell>
          <cell r="AK159">
            <v>0.5</v>
          </cell>
          <cell r="AL159">
            <v>0.2</v>
          </cell>
          <cell r="AM159">
            <v>150.1</v>
          </cell>
          <cell r="AN159">
            <v>60.9</v>
          </cell>
          <cell r="AO159">
            <v>146.6</v>
          </cell>
          <cell r="AP159">
            <v>238.8</v>
          </cell>
          <cell r="AQ159">
            <v>173.9</v>
          </cell>
          <cell r="AR159">
            <v>154.80000000000001</v>
          </cell>
          <cell r="AS159">
            <v>16.100000000000001</v>
          </cell>
          <cell r="AT159">
            <v>66.599999999999994</v>
          </cell>
          <cell r="AU159">
            <v>175.1</v>
          </cell>
          <cell r="AV159">
            <v>1920.7</v>
          </cell>
          <cell r="AW159">
            <v>1809.6</v>
          </cell>
        </row>
        <row r="160">
          <cell r="B160">
            <v>131</v>
          </cell>
          <cell r="D160" t="str">
            <v xml:space="preserve">Préparation de fibres textiles et filature </v>
          </cell>
          <cell r="E160">
            <v>93</v>
          </cell>
          <cell r="F160">
            <v>39.200000000000003</v>
          </cell>
          <cell r="G160">
            <v>42.9</v>
          </cell>
          <cell r="H160">
            <v>-2.2000000000000002</v>
          </cell>
          <cell r="I160">
            <v>-1.6</v>
          </cell>
          <cell r="J160">
            <v>595.9</v>
          </cell>
          <cell r="K160">
            <v>20.100000000000001</v>
          </cell>
          <cell r="L160">
            <v>-4.2</v>
          </cell>
          <cell r="M160">
            <v>1.6</v>
          </cell>
          <cell r="N160">
            <v>613.5</v>
          </cell>
          <cell r="O160">
            <v>655.20000000000005</v>
          </cell>
          <cell r="P160">
            <v>1.2</v>
          </cell>
          <cell r="Q160">
            <v>0.6</v>
          </cell>
          <cell r="R160">
            <v>309.2</v>
          </cell>
          <cell r="S160">
            <v>-0.9</v>
          </cell>
          <cell r="T160">
            <v>143.69999999999999</v>
          </cell>
          <cell r="U160">
            <v>26.8</v>
          </cell>
          <cell r="V160">
            <v>8</v>
          </cell>
          <cell r="W160">
            <v>3.8</v>
          </cell>
          <cell r="X160">
            <v>5.3</v>
          </cell>
          <cell r="Y160">
            <v>4</v>
          </cell>
          <cell r="Z160">
            <v>0.7</v>
          </cell>
          <cell r="AA160">
            <v>156.9</v>
          </cell>
          <cell r="AB160">
            <v>9.8000000000000007</v>
          </cell>
          <cell r="AC160">
            <v>88</v>
          </cell>
          <cell r="AD160">
            <v>31.8</v>
          </cell>
          <cell r="AE160">
            <v>2.2999999999999998</v>
          </cell>
          <cell r="AF160">
            <v>29.7</v>
          </cell>
          <cell r="AG160">
            <v>19.8</v>
          </cell>
          <cell r="AH160">
            <v>12.2</v>
          </cell>
          <cell r="AI160">
            <v>13</v>
          </cell>
          <cell r="AJ160">
            <v>10.7</v>
          </cell>
          <cell r="AK160">
            <v>0</v>
          </cell>
          <cell r="AL160">
            <v>0</v>
          </cell>
          <cell r="AM160">
            <v>28.2</v>
          </cell>
          <cell r="AN160">
            <v>15.9</v>
          </cell>
          <cell r="AO160">
            <v>25.1</v>
          </cell>
          <cell r="AP160">
            <v>7.5</v>
          </cell>
          <cell r="AQ160">
            <v>32.1</v>
          </cell>
          <cell r="AR160">
            <v>19.100000000000001</v>
          </cell>
          <cell r="AS160">
            <v>0.7</v>
          </cell>
          <cell r="AT160">
            <v>3.3</v>
          </cell>
          <cell r="AU160">
            <v>16.399999999999999</v>
          </cell>
          <cell r="AV160">
            <v>159.80000000000001</v>
          </cell>
          <cell r="AW160">
            <v>149.4</v>
          </cell>
        </row>
        <row r="161">
          <cell r="B161">
            <v>1310</v>
          </cell>
          <cell r="D161" t="str">
            <v xml:space="preserve">Préparation de fibres textiles et filature </v>
          </cell>
          <cell r="E161">
            <v>93</v>
          </cell>
          <cell r="F161">
            <v>39.200000000000003</v>
          </cell>
          <cell r="G161">
            <v>42.9</v>
          </cell>
          <cell r="H161">
            <v>-2.2000000000000002</v>
          </cell>
          <cell r="I161">
            <v>-1.6</v>
          </cell>
          <cell r="J161">
            <v>595.9</v>
          </cell>
          <cell r="K161">
            <v>20.100000000000001</v>
          </cell>
          <cell r="L161">
            <v>-4.2</v>
          </cell>
          <cell r="M161">
            <v>1.6</v>
          </cell>
          <cell r="N161">
            <v>613.5</v>
          </cell>
          <cell r="O161">
            <v>655.20000000000005</v>
          </cell>
          <cell r="P161">
            <v>1.2</v>
          </cell>
          <cell r="Q161">
            <v>0.6</v>
          </cell>
          <cell r="R161">
            <v>309.2</v>
          </cell>
          <cell r="S161">
            <v>-0.9</v>
          </cell>
          <cell r="T161">
            <v>143.69999999999999</v>
          </cell>
          <cell r="U161">
            <v>26.8</v>
          </cell>
          <cell r="V161">
            <v>8</v>
          </cell>
          <cell r="W161">
            <v>3.8</v>
          </cell>
          <cell r="X161">
            <v>5.3</v>
          </cell>
          <cell r="Y161">
            <v>4</v>
          </cell>
          <cell r="Z161">
            <v>0.7</v>
          </cell>
          <cell r="AA161">
            <v>156.9</v>
          </cell>
          <cell r="AB161">
            <v>9.8000000000000007</v>
          </cell>
          <cell r="AC161">
            <v>88</v>
          </cell>
          <cell r="AD161">
            <v>31.8</v>
          </cell>
          <cell r="AE161">
            <v>2.2999999999999998</v>
          </cell>
          <cell r="AF161">
            <v>29.7</v>
          </cell>
          <cell r="AG161">
            <v>19.8</v>
          </cell>
          <cell r="AH161">
            <v>12.2</v>
          </cell>
          <cell r="AI161">
            <v>13</v>
          </cell>
          <cell r="AJ161">
            <v>10.7</v>
          </cell>
          <cell r="AK161">
            <v>0</v>
          </cell>
          <cell r="AL161">
            <v>0</v>
          </cell>
          <cell r="AM161">
            <v>28.2</v>
          </cell>
          <cell r="AN161">
            <v>15.9</v>
          </cell>
          <cell r="AO161">
            <v>25.1</v>
          </cell>
          <cell r="AP161">
            <v>7.5</v>
          </cell>
          <cell r="AQ161">
            <v>32.1</v>
          </cell>
          <cell r="AR161">
            <v>19.100000000000001</v>
          </cell>
          <cell r="AS161">
            <v>0.7</v>
          </cell>
          <cell r="AT161">
            <v>3.3</v>
          </cell>
          <cell r="AU161">
            <v>16.399999999999999</v>
          </cell>
          <cell r="AV161">
            <v>159.80000000000001</v>
          </cell>
          <cell r="AW161">
            <v>149.4</v>
          </cell>
        </row>
        <row r="162">
          <cell r="B162">
            <v>13100</v>
          </cell>
          <cell r="D162" t="str">
            <v xml:space="preserve">Préparation de fibres textiles et filature </v>
          </cell>
          <cell r="E162">
            <v>93</v>
          </cell>
          <cell r="F162">
            <v>39.200000000000003</v>
          </cell>
          <cell r="G162">
            <v>42.9</v>
          </cell>
          <cell r="H162">
            <v>-2.2000000000000002</v>
          </cell>
          <cell r="I162">
            <v>-1.6</v>
          </cell>
          <cell r="J162">
            <v>595.9</v>
          </cell>
          <cell r="K162">
            <v>20.100000000000001</v>
          </cell>
          <cell r="L162">
            <v>-4.2</v>
          </cell>
          <cell r="M162">
            <v>1.6</v>
          </cell>
          <cell r="N162">
            <v>613.5</v>
          </cell>
          <cell r="O162">
            <v>655.20000000000005</v>
          </cell>
          <cell r="P162">
            <v>1.2</v>
          </cell>
          <cell r="Q162">
            <v>0.6</v>
          </cell>
          <cell r="R162">
            <v>309.2</v>
          </cell>
          <cell r="S162">
            <v>-0.9</v>
          </cell>
          <cell r="T162">
            <v>143.69999999999999</v>
          </cell>
          <cell r="U162">
            <v>26.8</v>
          </cell>
          <cell r="V162">
            <v>8</v>
          </cell>
          <cell r="W162">
            <v>3.8</v>
          </cell>
          <cell r="X162">
            <v>5.3</v>
          </cell>
          <cell r="Y162">
            <v>4</v>
          </cell>
          <cell r="Z162">
            <v>0.7</v>
          </cell>
          <cell r="AA162">
            <v>156.9</v>
          </cell>
          <cell r="AB162">
            <v>9.8000000000000007</v>
          </cell>
          <cell r="AC162">
            <v>88</v>
          </cell>
          <cell r="AD162">
            <v>31.8</v>
          </cell>
          <cell r="AE162">
            <v>2.2999999999999998</v>
          </cell>
          <cell r="AF162">
            <v>29.7</v>
          </cell>
          <cell r="AG162">
            <v>19.8</v>
          </cell>
          <cell r="AH162">
            <v>12.2</v>
          </cell>
          <cell r="AI162">
            <v>13</v>
          </cell>
          <cell r="AJ162">
            <v>10.7</v>
          </cell>
          <cell r="AK162">
            <v>0</v>
          </cell>
          <cell r="AL162">
            <v>0</v>
          </cell>
          <cell r="AM162">
            <v>28.2</v>
          </cell>
          <cell r="AN162">
            <v>15.9</v>
          </cell>
          <cell r="AO162">
            <v>25.1</v>
          </cell>
          <cell r="AP162">
            <v>7.5</v>
          </cell>
          <cell r="AQ162">
            <v>32.1</v>
          </cell>
          <cell r="AR162">
            <v>19.100000000000001</v>
          </cell>
          <cell r="AS162">
            <v>0.7</v>
          </cell>
          <cell r="AT162">
            <v>3.3</v>
          </cell>
          <cell r="AU162">
            <v>16.399999999999999</v>
          </cell>
          <cell r="AV162">
            <v>159.80000000000001</v>
          </cell>
          <cell r="AW162">
            <v>149.4</v>
          </cell>
        </row>
        <row r="163">
          <cell r="B163">
            <v>132</v>
          </cell>
          <cell r="D163" t="str">
            <v xml:space="preserve">Tissage </v>
          </cell>
          <cell r="E163">
            <v>357</v>
          </cell>
          <cell r="F163">
            <v>156.6</v>
          </cell>
          <cell r="G163">
            <v>92.8</v>
          </cell>
          <cell r="H163">
            <v>0.7</v>
          </cell>
          <cell r="I163">
            <v>63.1</v>
          </cell>
          <cell r="J163">
            <v>1199.3</v>
          </cell>
          <cell r="K163">
            <v>29.4</v>
          </cell>
          <cell r="L163">
            <v>-2</v>
          </cell>
          <cell r="M163">
            <v>1</v>
          </cell>
          <cell r="N163">
            <v>1227.7</v>
          </cell>
          <cell r="O163">
            <v>1385.2</v>
          </cell>
          <cell r="P163">
            <v>9.6</v>
          </cell>
          <cell r="Q163">
            <v>0.5</v>
          </cell>
          <cell r="R163">
            <v>578.79999999999995</v>
          </cell>
          <cell r="S163">
            <v>-7.4</v>
          </cell>
          <cell r="T163">
            <v>371.2</v>
          </cell>
          <cell r="U163">
            <v>157</v>
          </cell>
          <cell r="V163">
            <v>21.9</v>
          </cell>
          <cell r="W163">
            <v>5.0999999999999996</v>
          </cell>
          <cell r="X163">
            <v>15.7</v>
          </cell>
          <cell r="Y163">
            <v>6.9</v>
          </cell>
          <cell r="Z163">
            <v>0.4</v>
          </cell>
          <cell r="AA163">
            <v>350.8</v>
          </cell>
          <cell r="AB163">
            <v>21.2</v>
          </cell>
          <cell r="AC163">
            <v>189.2</v>
          </cell>
          <cell r="AD163">
            <v>76.8</v>
          </cell>
          <cell r="AE163">
            <v>1.5</v>
          </cell>
          <cell r="AF163">
            <v>65.099999999999994</v>
          </cell>
          <cell r="AG163">
            <v>25.2</v>
          </cell>
          <cell r="AH163">
            <v>38.5</v>
          </cell>
          <cell r="AI163">
            <v>43.2</v>
          </cell>
          <cell r="AJ163">
            <v>44.5</v>
          </cell>
          <cell r="AK163">
            <v>0.5</v>
          </cell>
          <cell r="AL163">
            <v>0</v>
          </cell>
          <cell r="AM163">
            <v>29.9</v>
          </cell>
          <cell r="AN163">
            <v>13.2</v>
          </cell>
          <cell r="AO163">
            <v>32.4</v>
          </cell>
          <cell r="AP163">
            <v>46.6</v>
          </cell>
          <cell r="AQ163">
            <v>25.7</v>
          </cell>
          <cell r="AR163">
            <v>25.4</v>
          </cell>
          <cell r="AS163">
            <v>2.9</v>
          </cell>
          <cell r="AT163">
            <v>11.2</v>
          </cell>
          <cell r="AU163">
            <v>32.799999999999997</v>
          </cell>
          <cell r="AV163">
            <v>348.1</v>
          </cell>
          <cell r="AW163">
            <v>331.1</v>
          </cell>
        </row>
        <row r="164">
          <cell r="B164">
            <v>1320</v>
          </cell>
          <cell r="D164" t="str">
            <v xml:space="preserve">Tissage </v>
          </cell>
          <cell r="E164">
            <v>357</v>
          </cell>
          <cell r="F164">
            <v>156.6</v>
          </cell>
          <cell r="G164">
            <v>92.8</v>
          </cell>
          <cell r="H164">
            <v>0.7</v>
          </cell>
          <cell r="I164">
            <v>63.1</v>
          </cell>
          <cell r="J164">
            <v>1199.3</v>
          </cell>
          <cell r="K164">
            <v>29.4</v>
          </cell>
          <cell r="L164">
            <v>-2</v>
          </cell>
          <cell r="M164">
            <v>1</v>
          </cell>
          <cell r="N164">
            <v>1227.7</v>
          </cell>
          <cell r="O164">
            <v>1385.2</v>
          </cell>
          <cell r="P164">
            <v>9.6</v>
          </cell>
          <cell r="Q164">
            <v>0.5</v>
          </cell>
          <cell r="R164">
            <v>578.79999999999995</v>
          </cell>
          <cell r="S164">
            <v>-7.4</v>
          </cell>
          <cell r="T164">
            <v>371.2</v>
          </cell>
          <cell r="U164">
            <v>157</v>
          </cell>
          <cell r="V164">
            <v>21.9</v>
          </cell>
          <cell r="W164">
            <v>5.0999999999999996</v>
          </cell>
          <cell r="X164">
            <v>15.7</v>
          </cell>
          <cell r="Y164">
            <v>6.9</v>
          </cell>
          <cell r="Z164">
            <v>0.4</v>
          </cell>
          <cell r="AA164">
            <v>350.8</v>
          </cell>
          <cell r="AB164">
            <v>21.2</v>
          </cell>
          <cell r="AC164">
            <v>189.2</v>
          </cell>
          <cell r="AD164">
            <v>76.8</v>
          </cell>
          <cell r="AE164">
            <v>1.5</v>
          </cell>
          <cell r="AF164">
            <v>65.099999999999994</v>
          </cell>
          <cell r="AG164">
            <v>25.2</v>
          </cell>
          <cell r="AH164">
            <v>38.5</v>
          </cell>
          <cell r="AI164">
            <v>43.2</v>
          </cell>
          <cell r="AJ164">
            <v>44.5</v>
          </cell>
          <cell r="AK164">
            <v>0.5</v>
          </cell>
          <cell r="AL164">
            <v>0</v>
          </cell>
          <cell r="AM164">
            <v>29.9</v>
          </cell>
          <cell r="AN164">
            <v>13.2</v>
          </cell>
          <cell r="AO164">
            <v>32.4</v>
          </cell>
          <cell r="AP164">
            <v>46.6</v>
          </cell>
          <cell r="AQ164">
            <v>25.7</v>
          </cell>
          <cell r="AR164">
            <v>25.4</v>
          </cell>
          <cell r="AS164">
            <v>2.9</v>
          </cell>
          <cell r="AT164">
            <v>11.2</v>
          </cell>
          <cell r="AU164">
            <v>32.799999999999997</v>
          </cell>
          <cell r="AV164">
            <v>348.1</v>
          </cell>
          <cell r="AW164">
            <v>331.1</v>
          </cell>
        </row>
        <row r="165">
          <cell r="B165">
            <v>13200</v>
          </cell>
          <cell r="D165" t="str">
            <v xml:space="preserve">Tissage </v>
          </cell>
          <cell r="E165">
            <v>357</v>
          </cell>
          <cell r="F165">
            <v>156.6</v>
          </cell>
          <cell r="G165">
            <v>92.8</v>
          </cell>
          <cell r="H165">
            <v>0.7</v>
          </cell>
          <cell r="I165">
            <v>63.1</v>
          </cell>
          <cell r="J165">
            <v>1199.3</v>
          </cell>
          <cell r="K165">
            <v>29.4</v>
          </cell>
          <cell r="L165">
            <v>-2</v>
          </cell>
          <cell r="M165">
            <v>1</v>
          </cell>
          <cell r="N165">
            <v>1227.7</v>
          </cell>
          <cell r="O165">
            <v>1385.2</v>
          </cell>
          <cell r="P165">
            <v>9.6</v>
          </cell>
          <cell r="Q165">
            <v>0.5</v>
          </cell>
          <cell r="R165">
            <v>578.79999999999995</v>
          </cell>
          <cell r="S165">
            <v>-7.4</v>
          </cell>
          <cell r="T165">
            <v>371.2</v>
          </cell>
          <cell r="U165">
            <v>157</v>
          </cell>
          <cell r="V165">
            <v>21.9</v>
          </cell>
          <cell r="W165">
            <v>5.0999999999999996</v>
          </cell>
          <cell r="X165">
            <v>15.7</v>
          </cell>
          <cell r="Y165">
            <v>6.9</v>
          </cell>
          <cell r="Z165">
            <v>0.4</v>
          </cell>
          <cell r="AA165">
            <v>350.8</v>
          </cell>
          <cell r="AB165">
            <v>21.2</v>
          </cell>
          <cell r="AC165">
            <v>189.2</v>
          </cell>
          <cell r="AD165">
            <v>76.8</v>
          </cell>
          <cell r="AE165">
            <v>1.5</v>
          </cell>
          <cell r="AF165">
            <v>65.099999999999994</v>
          </cell>
          <cell r="AG165">
            <v>25.2</v>
          </cell>
          <cell r="AH165">
            <v>38.5</v>
          </cell>
          <cell r="AI165">
            <v>43.2</v>
          </cell>
          <cell r="AJ165">
            <v>44.5</v>
          </cell>
          <cell r="AK165">
            <v>0.5</v>
          </cell>
          <cell r="AL165">
            <v>0</v>
          </cell>
          <cell r="AM165">
            <v>29.9</v>
          </cell>
          <cell r="AN165">
            <v>13.2</v>
          </cell>
          <cell r="AO165">
            <v>32.4</v>
          </cell>
          <cell r="AP165">
            <v>46.6</v>
          </cell>
          <cell r="AQ165">
            <v>25.7</v>
          </cell>
          <cell r="AR165">
            <v>25.4</v>
          </cell>
          <cell r="AS165">
            <v>2.9</v>
          </cell>
          <cell r="AT165">
            <v>11.2</v>
          </cell>
          <cell r="AU165">
            <v>32.799999999999997</v>
          </cell>
          <cell r="AV165">
            <v>348.1</v>
          </cell>
          <cell r="AW165">
            <v>331.1</v>
          </cell>
        </row>
        <row r="166">
          <cell r="B166">
            <v>133</v>
          </cell>
          <cell r="D166" t="str">
            <v xml:space="preserve">Ennoblissement textile </v>
          </cell>
          <cell r="E166">
            <v>718</v>
          </cell>
          <cell r="F166">
            <v>16.600000000000001</v>
          </cell>
          <cell r="G166">
            <v>9.3000000000000007</v>
          </cell>
          <cell r="H166">
            <v>-0.2</v>
          </cell>
          <cell r="I166">
            <v>7.5</v>
          </cell>
          <cell r="J166">
            <v>269.5</v>
          </cell>
          <cell r="K166">
            <v>7.2</v>
          </cell>
          <cell r="L166">
            <v>-0.1</v>
          </cell>
          <cell r="M166">
            <v>0.4</v>
          </cell>
          <cell r="N166">
            <v>277</v>
          </cell>
          <cell r="O166">
            <v>293.3</v>
          </cell>
          <cell r="P166">
            <v>0.8</v>
          </cell>
          <cell r="Q166">
            <v>0</v>
          </cell>
          <cell r="R166">
            <v>102.7</v>
          </cell>
          <cell r="S166">
            <v>1.9</v>
          </cell>
          <cell r="T166">
            <v>214</v>
          </cell>
          <cell r="U166">
            <v>7.9</v>
          </cell>
          <cell r="V166">
            <v>8.8000000000000007</v>
          </cell>
          <cell r="W166">
            <v>2.7</v>
          </cell>
          <cell r="X166">
            <v>5</v>
          </cell>
          <cell r="Y166">
            <v>1.7</v>
          </cell>
          <cell r="Z166">
            <v>0.2</v>
          </cell>
          <cell r="AA166">
            <v>-35</v>
          </cell>
          <cell r="AB166">
            <v>7.4</v>
          </cell>
          <cell r="AC166">
            <v>65.900000000000006</v>
          </cell>
          <cell r="AD166">
            <v>22.8</v>
          </cell>
          <cell r="AE166">
            <v>0.6</v>
          </cell>
          <cell r="AF166">
            <v>-130.5</v>
          </cell>
          <cell r="AG166">
            <v>12.2</v>
          </cell>
          <cell r="AH166">
            <v>2.7</v>
          </cell>
          <cell r="AI166">
            <v>144.5</v>
          </cell>
          <cell r="AJ166">
            <v>-0.9</v>
          </cell>
          <cell r="AK166">
            <v>0</v>
          </cell>
          <cell r="AL166">
            <v>0</v>
          </cell>
          <cell r="AM166">
            <v>2.4</v>
          </cell>
          <cell r="AN166">
            <v>2</v>
          </cell>
          <cell r="AO166">
            <v>2.1</v>
          </cell>
          <cell r="AP166">
            <v>-1.3</v>
          </cell>
          <cell r="AQ166">
            <v>8.6</v>
          </cell>
          <cell r="AR166">
            <v>5.0999999999999996</v>
          </cell>
          <cell r="AS166">
            <v>0.3</v>
          </cell>
          <cell r="AT166">
            <v>-0.3</v>
          </cell>
          <cell r="AU166">
            <v>2.2000000000000002</v>
          </cell>
          <cell r="AV166">
            <v>-34</v>
          </cell>
          <cell r="AW166">
            <v>-41.8</v>
          </cell>
        </row>
        <row r="167">
          <cell r="B167">
            <v>1330</v>
          </cell>
          <cell r="D167" t="str">
            <v xml:space="preserve">Ennoblissement textile </v>
          </cell>
          <cell r="E167">
            <v>718</v>
          </cell>
          <cell r="F167">
            <v>16.600000000000001</v>
          </cell>
          <cell r="G167">
            <v>9.3000000000000007</v>
          </cell>
          <cell r="H167">
            <v>-0.2</v>
          </cell>
          <cell r="I167">
            <v>7.5</v>
          </cell>
          <cell r="J167">
            <v>269.5</v>
          </cell>
          <cell r="K167">
            <v>7.2</v>
          </cell>
          <cell r="L167">
            <v>-0.1</v>
          </cell>
          <cell r="M167">
            <v>0.4</v>
          </cell>
          <cell r="N167">
            <v>277</v>
          </cell>
          <cell r="O167">
            <v>293.3</v>
          </cell>
          <cell r="P167">
            <v>0.8</v>
          </cell>
          <cell r="Q167">
            <v>0</v>
          </cell>
          <cell r="R167">
            <v>102.7</v>
          </cell>
          <cell r="S167">
            <v>1.9</v>
          </cell>
          <cell r="T167">
            <v>214</v>
          </cell>
          <cell r="U167">
            <v>7.9</v>
          </cell>
          <cell r="V167">
            <v>8.8000000000000007</v>
          </cell>
          <cell r="W167">
            <v>2.7</v>
          </cell>
          <cell r="X167">
            <v>5</v>
          </cell>
          <cell r="Y167">
            <v>1.7</v>
          </cell>
          <cell r="Z167">
            <v>0.2</v>
          </cell>
          <cell r="AA167">
            <v>-35</v>
          </cell>
          <cell r="AB167">
            <v>7.4</v>
          </cell>
          <cell r="AC167">
            <v>65.900000000000006</v>
          </cell>
          <cell r="AD167">
            <v>22.8</v>
          </cell>
          <cell r="AE167">
            <v>0.6</v>
          </cell>
          <cell r="AF167">
            <v>-130.5</v>
          </cell>
          <cell r="AG167">
            <v>12.2</v>
          </cell>
          <cell r="AH167">
            <v>2.7</v>
          </cell>
          <cell r="AI167">
            <v>144.5</v>
          </cell>
          <cell r="AJ167">
            <v>-0.9</v>
          </cell>
          <cell r="AK167">
            <v>0</v>
          </cell>
          <cell r="AL167">
            <v>0</v>
          </cell>
          <cell r="AM167">
            <v>2.4</v>
          </cell>
          <cell r="AN167">
            <v>2</v>
          </cell>
          <cell r="AO167">
            <v>2.1</v>
          </cell>
          <cell r="AP167">
            <v>-1.3</v>
          </cell>
          <cell r="AQ167">
            <v>8.6</v>
          </cell>
          <cell r="AR167">
            <v>5.0999999999999996</v>
          </cell>
          <cell r="AS167">
            <v>0.3</v>
          </cell>
          <cell r="AT167">
            <v>-0.3</v>
          </cell>
          <cell r="AU167">
            <v>2.2000000000000002</v>
          </cell>
          <cell r="AV167">
            <v>-34</v>
          </cell>
          <cell r="AW167">
            <v>-41.8</v>
          </cell>
        </row>
        <row r="168">
          <cell r="B168">
            <v>13300</v>
          </cell>
          <cell r="D168" t="str">
            <v xml:space="preserve">Ennoblissement textile </v>
          </cell>
          <cell r="E168">
            <v>718</v>
          </cell>
          <cell r="F168">
            <v>16.600000000000001</v>
          </cell>
          <cell r="G168">
            <v>9.3000000000000007</v>
          </cell>
          <cell r="H168">
            <v>-0.2</v>
          </cell>
          <cell r="I168">
            <v>7.5</v>
          </cell>
          <cell r="J168">
            <v>269.5</v>
          </cell>
          <cell r="K168">
            <v>7.2</v>
          </cell>
          <cell r="L168">
            <v>-0.1</v>
          </cell>
          <cell r="M168">
            <v>0.4</v>
          </cell>
          <cell r="N168">
            <v>277</v>
          </cell>
          <cell r="O168">
            <v>293.3</v>
          </cell>
          <cell r="P168">
            <v>0.8</v>
          </cell>
          <cell r="Q168">
            <v>0</v>
          </cell>
          <cell r="R168">
            <v>102.7</v>
          </cell>
          <cell r="S168">
            <v>1.9</v>
          </cell>
          <cell r="T168">
            <v>214</v>
          </cell>
          <cell r="U168">
            <v>7.9</v>
          </cell>
          <cell r="V168">
            <v>8.8000000000000007</v>
          </cell>
          <cell r="W168">
            <v>2.7</v>
          </cell>
          <cell r="X168">
            <v>5</v>
          </cell>
          <cell r="Y168">
            <v>1.7</v>
          </cell>
          <cell r="Z168">
            <v>0.2</v>
          </cell>
          <cell r="AA168">
            <v>-35</v>
          </cell>
          <cell r="AB168">
            <v>7.4</v>
          </cell>
          <cell r="AC168">
            <v>65.900000000000006</v>
          </cell>
          <cell r="AD168">
            <v>22.8</v>
          </cell>
          <cell r="AE168">
            <v>0.6</v>
          </cell>
          <cell r="AF168">
            <v>-130.5</v>
          </cell>
          <cell r="AG168">
            <v>12.2</v>
          </cell>
          <cell r="AH168">
            <v>2.7</v>
          </cell>
          <cell r="AI168">
            <v>144.5</v>
          </cell>
          <cell r="AJ168">
            <v>-0.9</v>
          </cell>
          <cell r="AK168">
            <v>0</v>
          </cell>
          <cell r="AL168">
            <v>0</v>
          </cell>
          <cell r="AM168">
            <v>2.4</v>
          </cell>
          <cell r="AN168">
            <v>2</v>
          </cell>
          <cell r="AO168">
            <v>2.1</v>
          </cell>
          <cell r="AP168">
            <v>-1.3</v>
          </cell>
          <cell r="AQ168">
            <v>8.6</v>
          </cell>
          <cell r="AR168">
            <v>5.0999999999999996</v>
          </cell>
          <cell r="AS168">
            <v>0.3</v>
          </cell>
          <cell r="AT168">
            <v>-0.3</v>
          </cell>
          <cell r="AU168">
            <v>2.2000000000000002</v>
          </cell>
          <cell r="AV168">
            <v>-34</v>
          </cell>
          <cell r="AW168">
            <v>-41.8</v>
          </cell>
        </row>
        <row r="169">
          <cell r="B169">
            <v>139</v>
          </cell>
          <cell r="D169" t="str">
            <v xml:space="preserve">Fabrication d'autres textiles </v>
          </cell>
          <cell r="E169">
            <v>5771</v>
          </cell>
          <cell r="F169">
            <v>656.1</v>
          </cell>
          <cell r="G169">
            <v>423.5</v>
          </cell>
          <cell r="H169">
            <v>-4.5</v>
          </cell>
          <cell r="I169">
            <v>237</v>
          </cell>
          <cell r="J169">
            <v>4244.3</v>
          </cell>
          <cell r="K169">
            <v>56.5</v>
          </cell>
          <cell r="L169">
            <v>23.4</v>
          </cell>
          <cell r="M169">
            <v>10.199999999999999</v>
          </cell>
          <cell r="N169">
            <v>4334.3999999999996</v>
          </cell>
          <cell r="O169">
            <v>4956.8999999999996</v>
          </cell>
          <cell r="P169">
            <v>25.9</v>
          </cell>
          <cell r="Q169">
            <v>3.3</v>
          </cell>
          <cell r="R169">
            <v>1889.7</v>
          </cell>
          <cell r="S169">
            <v>-5.8</v>
          </cell>
          <cell r="T169">
            <v>1240.7</v>
          </cell>
          <cell r="U169">
            <v>259.8</v>
          </cell>
          <cell r="V169">
            <v>102</v>
          </cell>
          <cell r="W169">
            <v>17.100000000000001</v>
          </cell>
          <cell r="X169">
            <v>97.4</v>
          </cell>
          <cell r="Y169">
            <v>21</v>
          </cell>
          <cell r="Z169">
            <v>9.5</v>
          </cell>
          <cell r="AA169">
            <v>1451.7</v>
          </cell>
          <cell r="AB169">
            <v>85.2</v>
          </cell>
          <cell r="AC169">
            <v>809.7</v>
          </cell>
          <cell r="AD169">
            <v>309.5</v>
          </cell>
          <cell r="AE169">
            <v>4.4000000000000004</v>
          </cell>
          <cell r="AF169">
            <v>251.8</v>
          </cell>
          <cell r="AG169">
            <v>111.9</v>
          </cell>
          <cell r="AH169">
            <v>85.6</v>
          </cell>
          <cell r="AI169">
            <v>134.1</v>
          </cell>
          <cell r="AJ169">
            <v>188.4</v>
          </cell>
          <cell r="AK169">
            <v>0</v>
          </cell>
          <cell r="AL169">
            <v>0.2</v>
          </cell>
          <cell r="AM169">
            <v>89.7</v>
          </cell>
          <cell r="AN169">
            <v>29.9</v>
          </cell>
          <cell r="AO169">
            <v>87</v>
          </cell>
          <cell r="AP169">
            <v>185.9</v>
          </cell>
          <cell r="AQ169">
            <v>107.4</v>
          </cell>
          <cell r="AR169">
            <v>105.2</v>
          </cell>
          <cell r="AS169">
            <v>12.1</v>
          </cell>
          <cell r="AT169">
            <v>52.3</v>
          </cell>
          <cell r="AU169">
            <v>123.8</v>
          </cell>
          <cell r="AV169">
            <v>1446.8</v>
          </cell>
          <cell r="AW169">
            <v>1370.9</v>
          </cell>
        </row>
        <row r="170">
          <cell r="B170">
            <v>1391</v>
          </cell>
          <cell r="D170" t="str">
            <v xml:space="preserve">Fabrication d'étoffes à mailles </v>
          </cell>
          <cell r="E170">
            <v>181</v>
          </cell>
          <cell r="F170">
            <v>8</v>
          </cell>
          <cell r="G170">
            <v>4.9000000000000004</v>
          </cell>
          <cell r="H170">
            <v>-0.1</v>
          </cell>
          <cell r="I170">
            <v>3.2</v>
          </cell>
          <cell r="J170">
            <v>145.69999999999999</v>
          </cell>
          <cell r="K170">
            <v>8</v>
          </cell>
          <cell r="L170">
            <v>-0.8</v>
          </cell>
          <cell r="M170">
            <v>0</v>
          </cell>
          <cell r="N170">
            <v>152.9</v>
          </cell>
          <cell r="O170">
            <v>161.69999999999999</v>
          </cell>
          <cell r="P170">
            <v>0.2</v>
          </cell>
          <cell r="Q170">
            <v>0</v>
          </cell>
          <cell r="R170">
            <v>55.6</v>
          </cell>
          <cell r="S170">
            <v>1</v>
          </cell>
          <cell r="T170">
            <v>61.2</v>
          </cell>
          <cell r="U170">
            <v>32.4</v>
          </cell>
          <cell r="V170">
            <v>3.8</v>
          </cell>
          <cell r="W170">
            <v>0.7</v>
          </cell>
          <cell r="X170">
            <v>1.8</v>
          </cell>
          <cell r="Y170">
            <v>0.5</v>
          </cell>
          <cell r="Z170">
            <v>0.2</v>
          </cell>
          <cell r="AA170">
            <v>38.1</v>
          </cell>
          <cell r="AB170">
            <v>2.7</v>
          </cell>
          <cell r="AC170">
            <v>26.2</v>
          </cell>
          <cell r="AD170">
            <v>9.8000000000000007</v>
          </cell>
          <cell r="AE170">
            <v>0.4</v>
          </cell>
          <cell r="AF170">
            <v>-0.3</v>
          </cell>
          <cell r="AG170">
            <v>2.9</v>
          </cell>
          <cell r="AH170">
            <v>5.6</v>
          </cell>
          <cell r="AI170">
            <v>8.8000000000000007</v>
          </cell>
          <cell r="AJ170">
            <v>0</v>
          </cell>
          <cell r="AK170">
            <v>0</v>
          </cell>
          <cell r="AL170">
            <v>0</v>
          </cell>
          <cell r="AM170">
            <v>2</v>
          </cell>
          <cell r="AN170">
            <v>1.9</v>
          </cell>
          <cell r="AO170">
            <v>1.7</v>
          </cell>
          <cell r="AP170">
            <v>-0.3</v>
          </cell>
          <cell r="AQ170">
            <v>6.1</v>
          </cell>
          <cell r="AR170">
            <v>5.3</v>
          </cell>
          <cell r="AS170">
            <v>0</v>
          </cell>
          <cell r="AT170">
            <v>-0.5</v>
          </cell>
          <cell r="AU170">
            <v>0.9</v>
          </cell>
          <cell r="AV170">
            <v>38.4</v>
          </cell>
          <cell r="AW170">
            <v>35.799999999999997</v>
          </cell>
        </row>
        <row r="171">
          <cell r="B171">
            <v>13910</v>
          </cell>
          <cell r="D171" t="str">
            <v xml:space="preserve">Fabrication d'étoffes à mailles </v>
          </cell>
          <cell r="E171">
            <v>181</v>
          </cell>
          <cell r="F171">
            <v>8</v>
          </cell>
          <cell r="G171">
            <v>4.9000000000000004</v>
          </cell>
          <cell r="H171">
            <v>-0.1</v>
          </cell>
          <cell r="I171">
            <v>3.2</v>
          </cell>
          <cell r="J171">
            <v>145.69999999999999</v>
          </cell>
          <cell r="K171">
            <v>8</v>
          </cell>
          <cell r="L171">
            <v>-0.8</v>
          </cell>
          <cell r="M171">
            <v>0</v>
          </cell>
          <cell r="N171">
            <v>152.9</v>
          </cell>
          <cell r="O171">
            <v>161.69999999999999</v>
          </cell>
          <cell r="P171">
            <v>0.2</v>
          </cell>
          <cell r="Q171">
            <v>0</v>
          </cell>
          <cell r="R171">
            <v>55.6</v>
          </cell>
          <cell r="S171">
            <v>1</v>
          </cell>
          <cell r="T171">
            <v>61.2</v>
          </cell>
          <cell r="U171">
            <v>32.4</v>
          </cell>
          <cell r="V171">
            <v>3.8</v>
          </cell>
          <cell r="W171">
            <v>0.7</v>
          </cell>
          <cell r="X171">
            <v>1.8</v>
          </cell>
          <cell r="Y171">
            <v>0.5</v>
          </cell>
          <cell r="Z171">
            <v>0.2</v>
          </cell>
          <cell r="AA171">
            <v>38.1</v>
          </cell>
          <cell r="AB171">
            <v>2.7</v>
          </cell>
          <cell r="AC171">
            <v>26.2</v>
          </cell>
          <cell r="AD171">
            <v>9.8000000000000007</v>
          </cell>
          <cell r="AE171">
            <v>0.4</v>
          </cell>
          <cell r="AF171">
            <v>-0.3</v>
          </cell>
          <cell r="AG171">
            <v>2.9</v>
          </cell>
          <cell r="AH171">
            <v>5.6</v>
          </cell>
          <cell r="AI171">
            <v>8.8000000000000007</v>
          </cell>
          <cell r="AJ171">
            <v>0</v>
          </cell>
          <cell r="AK171">
            <v>0</v>
          </cell>
          <cell r="AL171">
            <v>0</v>
          </cell>
          <cell r="AM171">
            <v>2</v>
          </cell>
          <cell r="AN171">
            <v>1.9</v>
          </cell>
          <cell r="AO171">
            <v>1.7</v>
          </cell>
          <cell r="AP171">
            <v>-0.3</v>
          </cell>
          <cell r="AQ171">
            <v>6.1</v>
          </cell>
          <cell r="AR171">
            <v>5.3</v>
          </cell>
          <cell r="AS171">
            <v>0</v>
          </cell>
          <cell r="AT171">
            <v>-0.5</v>
          </cell>
          <cell r="AU171">
            <v>0.9</v>
          </cell>
          <cell r="AV171">
            <v>38.4</v>
          </cell>
          <cell r="AW171">
            <v>35.799999999999997</v>
          </cell>
        </row>
        <row r="172">
          <cell r="B172">
            <v>1392</v>
          </cell>
          <cell r="D172" t="str">
            <v xml:space="preserve">Fabrication d'articles textiles, sauf habillement </v>
          </cell>
          <cell r="E172">
            <v>3451</v>
          </cell>
          <cell r="F172">
            <v>282.10000000000002</v>
          </cell>
          <cell r="G172">
            <v>171.2</v>
          </cell>
          <cell r="H172">
            <v>-3.7</v>
          </cell>
          <cell r="I172">
            <v>114.5</v>
          </cell>
          <cell r="J172">
            <v>1434.9</v>
          </cell>
          <cell r="K172">
            <v>11.2</v>
          </cell>
          <cell r="L172">
            <v>-0.3</v>
          </cell>
          <cell r="M172">
            <v>3.2</v>
          </cell>
          <cell r="N172">
            <v>1449</v>
          </cell>
          <cell r="O172">
            <v>1728.2</v>
          </cell>
          <cell r="P172">
            <v>4.5999999999999996</v>
          </cell>
          <cell r="Q172">
            <v>1.1000000000000001</v>
          </cell>
          <cell r="R172">
            <v>591.9</v>
          </cell>
          <cell r="S172">
            <v>-2</v>
          </cell>
          <cell r="T172">
            <v>457</v>
          </cell>
          <cell r="U172">
            <v>91.5</v>
          </cell>
          <cell r="V172">
            <v>49.1</v>
          </cell>
          <cell r="W172">
            <v>6.3</v>
          </cell>
          <cell r="X172">
            <v>31.7</v>
          </cell>
          <cell r="Y172">
            <v>8.1</v>
          </cell>
          <cell r="Z172">
            <v>3.9</v>
          </cell>
          <cell r="AA172">
            <v>513.1</v>
          </cell>
          <cell r="AB172">
            <v>28.4</v>
          </cell>
          <cell r="AC172">
            <v>315.7</v>
          </cell>
          <cell r="AD172">
            <v>114.5</v>
          </cell>
          <cell r="AE172">
            <v>1.6</v>
          </cell>
          <cell r="AF172">
            <v>56.1</v>
          </cell>
          <cell r="AG172">
            <v>31.2</v>
          </cell>
          <cell r="AH172">
            <v>20</v>
          </cell>
          <cell r="AI172">
            <v>35.6</v>
          </cell>
          <cell r="AJ172">
            <v>40.5</v>
          </cell>
          <cell r="AK172">
            <v>0</v>
          </cell>
          <cell r="AL172">
            <v>0.2</v>
          </cell>
          <cell r="AM172">
            <v>54.8</v>
          </cell>
          <cell r="AN172">
            <v>11.3</v>
          </cell>
          <cell r="AO172">
            <v>45.2</v>
          </cell>
          <cell r="AP172">
            <v>31</v>
          </cell>
          <cell r="AQ172">
            <v>31.1</v>
          </cell>
          <cell r="AR172">
            <v>35.1</v>
          </cell>
          <cell r="AS172">
            <v>1.7</v>
          </cell>
          <cell r="AT172">
            <v>10</v>
          </cell>
          <cell r="AU172">
            <v>15.4</v>
          </cell>
          <cell r="AV172">
            <v>516.6</v>
          </cell>
          <cell r="AW172">
            <v>486.3</v>
          </cell>
        </row>
        <row r="173">
          <cell r="B173">
            <v>13920</v>
          </cell>
          <cell r="D173" t="str">
            <v xml:space="preserve">Fabrication d'articles textiles, sauf habillement </v>
          </cell>
          <cell r="E173">
            <v>3451</v>
          </cell>
          <cell r="F173">
            <v>282.10000000000002</v>
          </cell>
          <cell r="G173">
            <v>171.2</v>
          </cell>
          <cell r="H173">
            <v>-3.7</v>
          </cell>
          <cell r="I173">
            <v>114.5</v>
          </cell>
          <cell r="J173">
            <v>1434.9</v>
          </cell>
          <cell r="K173">
            <v>11.2</v>
          </cell>
          <cell r="L173">
            <v>-0.3</v>
          </cell>
          <cell r="M173">
            <v>3.2</v>
          </cell>
          <cell r="N173">
            <v>1449</v>
          </cell>
          <cell r="O173">
            <v>1728.2</v>
          </cell>
          <cell r="P173">
            <v>4.5999999999999996</v>
          </cell>
          <cell r="Q173">
            <v>1.1000000000000001</v>
          </cell>
          <cell r="R173">
            <v>591.9</v>
          </cell>
          <cell r="S173">
            <v>-2</v>
          </cell>
          <cell r="T173">
            <v>457</v>
          </cell>
          <cell r="U173">
            <v>91.5</v>
          </cell>
          <cell r="V173">
            <v>49.1</v>
          </cell>
          <cell r="W173">
            <v>6.3</v>
          </cell>
          <cell r="X173">
            <v>31.7</v>
          </cell>
          <cell r="Y173">
            <v>8.1</v>
          </cell>
          <cell r="Z173">
            <v>3.9</v>
          </cell>
          <cell r="AA173">
            <v>513.1</v>
          </cell>
          <cell r="AB173">
            <v>28.4</v>
          </cell>
          <cell r="AC173">
            <v>315.7</v>
          </cell>
          <cell r="AD173">
            <v>114.5</v>
          </cell>
          <cell r="AE173">
            <v>1.6</v>
          </cell>
          <cell r="AF173">
            <v>56.1</v>
          </cell>
          <cell r="AG173">
            <v>31.2</v>
          </cell>
          <cell r="AH173">
            <v>20</v>
          </cell>
          <cell r="AI173">
            <v>35.6</v>
          </cell>
          <cell r="AJ173">
            <v>40.5</v>
          </cell>
          <cell r="AK173">
            <v>0</v>
          </cell>
          <cell r="AL173">
            <v>0.2</v>
          </cell>
          <cell r="AM173">
            <v>54.8</v>
          </cell>
          <cell r="AN173">
            <v>11.3</v>
          </cell>
          <cell r="AO173">
            <v>45.2</v>
          </cell>
          <cell r="AP173">
            <v>31</v>
          </cell>
          <cell r="AQ173">
            <v>31.1</v>
          </cell>
          <cell r="AR173">
            <v>35.1</v>
          </cell>
          <cell r="AS173">
            <v>1.7</v>
          </cell>
          <cell r="AT173">
            <v>10</v>
          </cell>
          <cell r="AU173">
            <v>15.4</v>
          </cell>
          <cell r="AV173">
            <v>516.6</v>
          </cell>
          <cell r="AW173">
            <v>486.3</v>
          </cell>
        </row>
        <row r="174">
          <cell r="B174">
            <v>1393</v>
          </cell>
          <cell r="D174" t="str">
            <v xml:space="preserve">Fabrication de tapis et moquettes </v>
          </cell>
          <cell r="E174">
            <v>69</v>
          </cell>
          <cell r="F174">
            <v>15.7</v>
          </cell>
          <cell r="G174">
            <v>33.9</v>
          </cell>
          <cell r="H174">
            <v>-0.4</v>
          </cell>
          <cell r="I174">
            <v>-17.7</v>
          </cell>
          <cell r="J174">
            <v>351</v>
          </cell>
          <cell r="K174">
            <v>28.2</v>
          </cell>
          <cell r="L174">
            <v>20</v>
          </cell>
          <cell r="M174">
            <v>1.1000000000000001</v>
          </cell>
          <cell r="N174">
            <v>400.3</v>
          </cell>
          <cell r="O174">
            <v>394.9</v>
          </cell>
          <cell r="P174">
            <v>0.8</v>
          </cell>
          <cell r="Q174">
            <v>0.5</v>
          </cell>
          <cell r="R174">
            <v>175.1</v>
          </cell>
          <cell r="S174">
            <v>-2.4</v>
          </cell>
          <cell r="T174">
            <v>112.6</v>
          </cell>
          <cell r="U174">
            <v>21.3</v>
          </cell>
          <cell r="V174">
            <v>6.7</v>
          </cell>
          <cell r="W174">
            <v>1.1000000000000001</v>
          </cell>
          <cell r="X174">
            <v>13.2</v>
          </cell>
          <cell r="Y174">
            <v>1.9</v>
          </cell>
          <cell r="Z174">
            <v>0.8</v>
          </cell>
          <cell r="AA174">
            <v>96.2</v>
          </cell>
          <cell r="AB174">
            <v>6.8</v>
          </cell>
          <cell r="AC174">
            <v>69.2</v>
          </cell>
          <cell r="AD174">
            <v>26.1</v>
          </cell>
          <cell r="AE174">
            <v>0.3</v>
          </cell>
          <cell r="AF174">
            <v>-5.7</v>
          </cell>
          <cell r="AG174">
            <v>8.9</v>
          </cell>
          <cell r="AH174">
            <v>7.9</v>
          </cell>
          <cell r="AI174">
            <v>19.2</v>
          </cell>
          <cell r="AJ174">
            <v>-3.3</v>
          </cell>
          <cell r="AK174">
            <v>0</v>
          </cell>
          <cell r="AL174">
            <v>0</v>
          </cell>
          <cell r="AM174">
            <v>1.9</v>
          </cell>
          <cell r="AN174">
            <v>1.7</v>
          </cell>
          <cell r="AO174">
            <v>1.7</v>
          </cell>
          <cell r="AP174">
            <v>-3.4</v>
          </cell>
          <cell r="AQ174">
            <v>14.1</v>
          </cell>
          <cell r="AR174">
            <v>14.4</v>
          </cell>
          <cell r="AS174">
            <v>0.4</v>
          </cell>
          <cell r="AT174">
            <v>-1</v>
          </cell>
          <cell r="AU174">
            <v>-3.1</v>
          </cell>
          <cell r="AV174">
            <v>97.3</v>
          </cell>
          <cell r="AW174">
            <v>89.7</v>
          </cell>
        </row>
        <row r="175">
          <cell r="B175">
            <v>13930</v>
          </cell>
          <cell r="D175" t="str">
            <v xml:space="preserve">Fabrication de tapis et moquettes </v>
          </cell>
          <cell r="E175">
            <v>69</v>
          </cell>
          <cell r="F175">
            <v>15.7</v>
          </cell>
          <cell r="G175">
            <v>33.9</v>
          </cell>
          <cell r="H175">
            <v>-0.4</v>
          </cell>
          <cell r="I175">
            <v>-17.7</v>
          </cell>
          <cell r="J175">
            <v>351</v>
          </cell>
          <cell r="K175">
            <v>28.2</v>
          </cell>
          <cell r="L175">
            <v>20</v>
          </cell>
          <cell r="M175">
            <v>1.1000000000000001</v>
          </cell>
          <cell r="N175">
            <v>400.3</v>
          </cell>
          <cell r="O175">
            <v>394.9</v>
          </cell>
          <cell r="P175">
            <v>0.8</v>
          </cell>
          <cell r="Q175">
            <v>0.5</v>
          </cell>
          <cell r="R175">
            <v>175.1</v>
          </cell>
          <cell r="S175">
            <v>-2.4</v>
          </cell>
          <cell r="T175">
            <v>112.6</v>
          </cell>
          <cell r="U175">
            <v>21.3</v>
          </cell>
          <cell r="V175">
            <v>6.7</v>
          </cell>
          <cell r="W175">
            <v>1.1000000000000001</v>
          </cell>
          <cell r="X175">
            <v>13.2</v>
          </cell>
          <cell r="Y175">
            <v>1.9</v>
          </cell>
          <cell r="Z175">
            <v>0.8</v>
          </cell>
          <cell r="AA175">
            <v>96.2</v>
          </cell>
          <cell r="AB175">
            <v>6.8</v>
          </cell>
          <cell r="AC175">
            <v>69.2</v>
          </cell>
          <cell r="AD175">
            <v>26.1</v>
          </cell>
          <cell r="AE175">
            <v>0.3</v>
          </cell>
          <cell r="AF175">
            <v>-5.7</v>
          </cell>
          <cell r="AG175">
            <v>8.9</v>
          </cell>
          <cell r="AH175">
            <v>7.9</v>
          </cell>
          <cell r="AI175">
            <v>19.2</v>
          </cell>
          <cell r="AJ175">
            <v>-3.3</v>
          </cell>
          <cell r="AK175">
            <v>0</v>
          </cell>
          <cell r="AL175">
            <v>0</v>
          </cell>
          <cell r="AM175">
            <v>1.9</v>
          </cell>
          <cell r="AN175">
            <v>1.7</v>
          </cell>
          <cell r="AO175">
            <v>1.7</v>
          </cell>
          <cell r="AP175">
            <v>-3.4</v>
          </cell>
          <cell r="AQ175">
            <v>14.1</v>
          </cell>
          <cell r="AR175">
            <v>14.4</v>
          </cell>
          <cell r="AS175">
            <v>0.4</v>
          </cell>
          <cell r="AT175">
            <v>-1</v>
          </cell>
          <cell r="AU175">
            <v>-3.1</v>
          </cell>
          <cell r="AV175">
            <v>97.3</v>
          </cell>
          <cell r="AW175">
            <v>89.7</v>
          </cell>
        </row>
        <row r="176">
          <cell r="B176">
            <v>1394</v>
          </cell>
          <cell r="D176" t="str">
            <v xml:space="preserve">Fabrication de ficelles, cordes et filets </v>
          </cell>
          <cell r="E176">
            <v>140</v>
          </cell>
          <cell r="F176">
            <v>33.700000000000003</v>
          </cell>
          <cell r="G176">
            <v>19.399999999999999</v>
          </cell>
          <cell r="H176">
            <v>1.4</v>
          </cell>
          <cell r="I176">
            <v>12.8</v>
          </cell>
          <cell r="J176">
            <v>114.1</v>
          </cell>
          <cell r="K176">
            <v>0.2</v>
          </cell>
          <cell r="L176">
            <v>-1.1000000000000001</v>
          </cell>
          <cell r="M176">
            <v>0</v>
          </cell>
          <cell r="N176">
            <v>113.2</v>
          </cell>
          <cell r="O176">
            <v>148</v>
          </cell>
          <cell r="P176">
            <v>0.2</v>
          </cell>
          <cell r="Q176">
            <v>0</v>
          </cell>
          <cell r="R176">
            <v>58.8</v>
          </cell>
          <cell r="S176">
            <v>0.4</v>
          </cell>
          <cell r="T176">
            <v>29.4</v>
          </cell>
          <cell r="U176">
            <v>4.0999999999999996</v>
          </cell>
          <cell r="V176">
            <v>2.2000000000000002</v>
          </cell>
          <cell r="W176">
            <v>0.9</v>
          </cell>
          <cell r="X176">
            <v>1.5</v>
          </cell>
          <cell r="Y176">
            <v>0.2</v>
          </cell>
          <cell r="Z176">
            <v>0</v>
          </cell>
          <cell r="AA176">
            <v>37.4</v>
          </cell>
          <cell r="AB176">
            <v>2.1</v>
          </cell>
          <cell r="AC176">
            <v>18.399999999999999</v>
          </cell>
          <cell r="AD176">
            <v>8.4</v>
          </cell>
          <cell r="AE176">
            <v>0.2</v>
          </cell>
          <cell r="AF176">
            <v>8.6999999999999993</v>
          </cell>
          <cell r="AG176">
            <v>2.5</v>
          </cell>
          <cell r="AH176">
            <v>4.9000000000000004</v>
          </cell>
          <cell r="AI176">
            <v>1.7</v>
          </cell>
          <cell r="AJ176">
            <v>3</v>
          </cell>
          <cell r="AK176">
            <v>0</v>
          </cell>
          <cell r="AL176">
            <v>0</v>
          </cell>
          <cell r="AM176">
            <v>0.8</v>
          </cell>
          <cell r="AN176">
            <v>0.6</v>
          </cell>
          <cell r="AO176">
            <v>0.6</v>
          </cell>
          <cell r="AP176">
            <v>2.8</v>
          </cell>
          <cell r="AQ176">
            <v>2.8</v>
          </cell>
          <cell r="AR176">
            <v>2.8</v>
          </cell>
          <cell r="AS176">
            <v>0.2</v>
          </cell>
          <cell r="AT176">
            <v>1.4</v>
          </cell>
          <cell r="AU176">
            <v>1.2</v>
          </cell>
          <cell r="AV176">
            <v>37.4</v>
          </cell>
          <cell r="AW176">
            <v>35.5</v>
          </cell>
        </row>
        <row r="177">
          <cell r="B177">
            <v>13940</v>
          </cell>
          <cell r="D177" t="str">
            <v xml:space="preserve">Fabrication de ficelles, cordes et filets </v>
          </cell>
          <cell r="E177">
            <v>140</v>
          </cell>
          <cell r="F177">
            <v>33.700000000000003</v>
          </cell>
          <cell r="G177">
            <v>19.399999999999999</v>
          </cell>
          <cell r="H177">
            <v>1.4</v>
          </cell>
          <cell r="I177">
            <v>12.8</v>
          </cell>
          <cell r="J177">
            <v>114.1</v>
          </cell>
          <cell r="K177">
            <v>0.2</v>
          </cell>
          <cell r="L177">
            <v>-1.1000000000000001</v>
          </cell>
          <cell r="M177">
            <v>0</v>
          </cell>
          <cell r="N177">
            <v>113.2</v>
          </cell>
          <cell r="O177">
            <v>148</v>
          </cell>
          <cell r="P177">
            <v>0.2</v>
          </cell>
          <cell r="Q177">
            <v>0</v>
          </cell>
          <cell r="R177">
            <v>58.8</v>
          </cell>
          <cell r="S177">
            <v>0.4</v>
          </cell>
          <cell r="T177">
            <v>29.4</v>
          </cell>
          <cell r="U177">
            <v>4.0999999999999996</v>
          </cell>
          <cell r="V177">
            <v>2.2000000000000002</v>
          </cell>
          <cell r="W177">
            <v>0.9</v>
          </cell>
          <cell r="X177">
            <v>1.5</v>
          </cell>
          <cell r="Y177">
            <v>0.2</v>
          </cell>
          <cell r="Z177">
            <v>0</v>
          </cell>
          <cell r="AA177">
            <v>37.4</v>
          </cell>
          <cell r="AB177">
            <v>2.1</v>
          </cell>
          <cell r="AC177">
            <v>18.399999999999999</v>
          </cell>
          <cell r="AD177">
            <v>8.4</v>
          </cell>
          <cell r="AE177">
            <v>0.2</v>
          </cell>
          <cell r="AF177">
            <v>8.6999999999999993</v>
          </cell>
          <cell r="AG177">
            <v>2.5</v>
          </cell>
          <cell r="AH177">
            <v>4.9000000000000004</v>
          </cell>
          <cell r="AI177">
            <v>1.7</v>
          </cell>
          <cell r="AJ177">
            <v>3</v>
          </cell>
          <cell r="AK177">
            <v>0</v>
          </cell>
          <cell r="AL177">
            <v>0</v>
          </cell>
          <cell r="AM177">
            <v>0.8</v>
          </cell>
          <cell r="AN177">
            <v>0.6</v>
          </cell>
          <cell r="AO177">
            <v>0.6</v>
          </cell>
          <cell r="AP177">
            <v>2.8</v>
          </cell>
          <cell r="AQ177">
            <v>2.8</v>
          </cell>
          <cell r="AR177">
            <v>2.8</v>
          </cell>
          <cell r="AS177">
            <v>0.2</v>
          </cell>
          <cell r="AT177">
            <v>1.4</v>
          </cell>
          <cell r="AU177">
            <v>1.2</v>
          </cell>
          <cell r="AV177">
            <v>37.4</v>
          </cell>
          <cell r="AW177">
            <v>35.5</v>
          </cell>
        </row>
        <row r="178">
          <cell r="B178">
            <v>1395</v>
          </cell>
          <cell r="D178" t="str">
            <v xml:space="preserve">Fabrication de non-tissés, sauf habillement </v>
          </cell>
          <cell r="E178">
            <v>53</v>
          </cell>
          <cell r="F178">
            <v>55.6</v>
          </cell>
          <cell r="G178">
            <v>35.6</v>
          </cell>
          <cell r="H178">
            <v>-1.4</v>
          </cell>
          <cell r="I178">
            <v>21.4</v>
          </cell>
          <cell r="J178">
            <v>526.4</v>
          </cell>
          <cell r="K178">
            <v>6.3</v>
          </cell>
          <cell r="L178">
            <v>3.3</v>
          </cell>
          <cell r="M178">
            <v>0.9</v>
          </cell>
          <cell r="N178">
            <v>536.9</v>
          </cell>
          <cell r="O178">
            <v>588.29999999999995</v>
          </cell>
          <cell r="P178">
            <v>2.8</v>
          </cell>
          <cell r="Q178">
            <v>0</v>
          </cell>
          <cell r="R178">
            <v>282.3</v>
          </cell>
          <cell r="S178">
            <v>5.4</v>
          </cell>
          <cell r="T178">
            <v>130.30000000000001</v>
          </cell>
          <cell r="U178">
            <v>15.2</v>
          </cell>
          <cell r="V178">
            <v>6.8</v>
          </cell>
          <cell r="W178">
            <v>2.4</v>
          </cell>
          <cell r="X178">
            <v>10.5</v>
          </cell>
          <cell r="Y178">
            <v>5.0999999999999996</v>
          </cell>
          <cell r="Z178">
            <v>3.7</v>
          </cell>
          <cell r="AA178">
            <v>138</v>
          </cell>
          <cell r="AB178">
            <v>9.3000000000000007</v>
          </cell>
          <cell r="AC178">
            <v>59.8</v>
          </cell>
          <cell r="AD178">
            <v>24.2</v>
          </cell>
          <cell r="AE178">
            <v>0.2</v>
          </cell>
          <cell r="AF178">
            <v>44.9</v>
          </cell>
          <cell r="AG178">
            <v>21.7</v>
          </cell>
          <cell r="AH178">
            <v>5.7</v>
          </cell>
          <cell r="AI178">
            <v>6.4</v>
          </cell>
          <cell r="AJ178">
            <v>23.9</v>
          </cell>
          <cell r="AK178">
            <v>0</v>
          </cell>
          <cell r="AL178">
            <v>0</v>
          </cell>
          <cell r="AM178">
            <v>4.2</v>
          </cell>
          <cell r="AN178">
            <v>3.5</v>
          </cell>
          <cell r="AO178">
            <v>4.7</v>
          </cell>
          <cell r="AP178">
            <v>24.4</v>
          </cell>
          <cell r="AQ178">
            <v>9.5</v>
          </cell>
          <cell r="AR178">
            <v>7.4</v>
          </cell>
          <cell r="AS178">
            <v>1.5</v>
          </cell>
          <cell r="AT178">
            <v>8.4</v>
          </cell>
          <cell r="AU178">
            <v>16.600000000000001</v>
          </cell>
          <cell r="AV178">
            <v>140.30000000000001</v>
          </cell>
          <cell r="AW178">
            <v>128.9</v>
          </cell>
        </row>
        <row r="179">
          <cell r="B179">
            <v>13950</v>
          </cell>
          <cell r="D179" t="str">
            <v xml:space="preserve">Fabrication de non-tissés, sauf habillement </v>
          </cell>
          <cell r="E179">
            <v>53</v>
          </cell>
          <cell r="F179">
            <v>55.6</v>
          </cell>
          <cell r="G179">
            <v>35.6</v>
          </cell>
          <cell r="H179">
            <v>-1.4</v>
          </cell>
          <cell r="I179">
            <v>21.4</v>
          </cell>
          <cell r="J179">
            <v>526.4</v>
          </cell>
          <cell r="K179">
            <v>6.3</v>
          </cell>
          <cell r="L179">
            <v>3.3</v>
          </cell>
          <cell r="M179">
            <v>0.9</v>
          </cell>
          <cell r="N179">
            <v>536.9</v>
          </cell>
          <cell r="O179">
            <v>588.29999999999995</v>
          </cell>
          <cell r="P179">
            <v>2.8</v>
          </cell>
          <cell r="Q179">
            <v>0</v>
          </cell>
          <cell r="R179">
            <v>282.3</v>
          </cell>
          <cell r="S179">
            <v>5.4</v>
          </cell>
          <cell r="T179">
            <v>130.30000000000001</v>
          </cell>
          <cell r="U179">
            <v>15.2</v>
          </cell>
          <cell r="V179">
            <v>6.8</v>
          </cell>
          <cell r="W179">
            <v>2.4</v>
          </cell>
          <cell r="X179">
            <v>10.5</v>
          </cell>
          <cell r="Y179">
            <v>5.0999999999999996</v>
          </cell>
          <cell r="Z179">
            <v>3.7</v>
          </cell>
          <cell r="AA179">
            <v>138</v>
          </cell>
          <cell r="AB179">
            <v>9.3000000000000007</v>
          </cell>
          <cell r="AC179">
            <v>59.8</v>
          </cell>
          <cell r="AD179">
            <v>24.2</v>
          </cell>
          <cell r="AE179">
            <v>0.2</v>
          </cell>
          <cell r="AF179">
            <v>44.9</v>
          </cell>
          <cell r="AG179">
            <v>21.7</v>
          </cell>
          <cell r="AH179">
            <v>5.7</v>
          </cell>
          <cell r="AI179">
            <v>6.4</v>
          </cell>
          <cell r="AJ179">
            <v>23.9</v>
          </cell>
          <cell r="AK179">
            <v>0</v>
          </cell>
          <cell r="AL179">
            <v>0</v>
          </cell>
          <cell r="AM179">
            <v>4.2</v>
          </cell>
          <cell r="AN179">
            <v>3.5</v>
          </cell>
          <cell r="AO179">
            <v>4.7</v>
          </cell>
          <cell r="AP179">
            <v>24.4</v>
          </cell>
          <cell r="AQ179">
            <v>9.5</v>
          </cell>
          <cell r="AR179">
            <v>7.4</v>
          </cell>
          <cell r="AS179">
            <v>1.5</v>
          </cell>
          <cell r="AT179">
            <v>8.4</v>
          </cell>
          <cell r="AU179">
            <v>16.600000000000001</v>
          </cell>
          <cell r="AV179">
            <v>140.30000000000001</v>
          </cell>
          <cell r="AW179">
            <v>128.9</v>
          </cell>
        </row>
        <row r="180">
          <cell r="B180">
            <v>1396</v>
          </cell>
          <cell r="D180" t="str">
            <v xml:space="preserve">Fabrication d'autres textiles techniques et industriels </v>
          </cell>
          <cell r="E180">
            <v>288</v>
          </cell>
          <cell r="F180">
            <v>227.9</v>
          </cell>
          <cell r="G180">
            <v>140.19999999999999</v>
          </cell>
          <cell r="H180">
            <v>0</v>
          </cell>
          <cell r="I180">
            <v>87.8</v>
          </cell>
          <cell r="J180">
            <v>1304.5</v>
          </cell>
          <cell r="K180">
            <v>0.4</v>
          </cell>
          <cell r="L180">
            <v>1.2</v>
          </cell>
          <cell r="M180">
            <v>3.3</v>
          </cell>
          <cell r="N180">
            <v>1309.5</v>
          </cell>
          <cell r="O180">
            <v>1532.9</v>
          </cell>
          <cell r="P180">
            <v>16.3</v>
          </cell>
          <cell r="Q180">
            <v>1.2</v>
          </cell>
          <cell r="R180">
            <v>628.20000000000005</v>
          </cell>
          <cell r="S180">
            <v>-6.6</v>
          </cell>
          <cell r="T180">
            <v>313</v>
          </cell>
          <cell r="U180">
            <v>51.6</v>
          </cell>
          <cell r="V180">
            <v>21.7</v>
          </cell>
          <cell r="W180">
            <v>2.6</v>
          </cell>
          <cell r="X180">
            <v>30.8</v>
          </cell>
          <cell r="Y180">
            <v>2.7</v>
          </cell>
          <cell r="Z180">
            <v>0.3</v>
          </cell>
          <cell r="AA180">
            <v>476.2</v>
          </cell>
          <cell r="AB180">
            <v>27.6</v>
          </cell>
          <cell r="AC180">
            <v>226.7</v>
          </cell>
          <cell r="AD180">
            <v>93.1</v>
          </cell>
          <cell r="AE180">
            <v>0.9</v>
          </cell>
          <cell r="AF180">
            <v>129.69999999999999</v>
          </cell>
          <cell r="AG180">
            <v>35.1</v>
          </cell>
          <cell r="AH180">
            <v>29.4</v>
          </cell>
          <cell r="AI180">
            <v>45.2</v>
          </cell>
          <cell r="AJ180">
            <v>110.4</v>
          </cell>
          <cell r="AK180">
            <v>0</v>
          </cell>
          <cell r="AL180">
            <v>0</v>
          </cell>
          <cell r="AM180">
            <v>18.7</v>
          </cell>
          <cell r="AN180">
            <v>8.1999999999999993</v>
          </cell>
          <cell r="AO180">
            <v>27.9</v>
          </cell>
          <cell r="AP180">
            <v>119.5</v>
          </cell>
          <cell r="AQ180">
            <v>31.3</v>
          </cell>
          <cell r="AR180">
            <v>32.200000000000003</v>
          </cell>
          <cell r="AS180">
            <v>7.7</v>
          </cell>
          <cell r="AT180">
            <v>31</v>
          </cell>
          <cell r="AU180">
            <v>79.900000000000006</v>
          </cell>
          <cell r="AV180">
            <v>462.7</v>
          </cell>
          <cell r="AW180">
            <v>449.5</v>
          </cell>
        </row>
        <row r="181">
          <cell r="B181">
            <v>13960</v>
          </cell>
          <cell r="D181" t="str">
            <v xml:space="preserve">Fabrication d'autres textiles techniques et industriels </v>
          </cell>
          <cell r="E181">
            <v>288</v>
          </cell>
          <cell r="F181">
            <v>227.9</v>
          </cell>
          <cell r="G181">
            <v>140.19999999999999</v>
          </cell>
          <cell r="H181">
            <v>0</v>
          </cell>
          <cell r="I181">
            <v>87.8</v>
          </cell>
          <cell r="J181">
            <v>1304.5</v>
          </cell>
          <cell r="K181">
            <v>0.4</v>
          </cell>
          <cell r="L181">
            <v>1.2</v>
          </cell>
          <cell r="M181">
            <v>3.3</v>
          </cell>
          <cell r="N181">
            <v>1309.5</v>
          </cell>
          <cell r="O181">
            <v>1532.9</v>
          </cell>
          <cell r="P181">
            <v>16.3</v>
          </cell>
          <cell r="Q181">
            <v>1.2</v>
          </cell>
          <cell r="R181">
            <v>628.20000000000005</v>
          </cell>
          <cell r="S181">
            <v>-6.6</v>
          </cell>
          <cell r="T181">
            <v>313</v>
          </cell>
          <cell r="U181">
            <v>51.6</v>
          </cell>
          <cell r="V181">
            <v>21.7</v>
          </cell>
          <cell r="W181">
            <v>2.6</v>
          </cell>
          <cell r="X181">
            <v>30.8</v>
          </cell>
          <cell r="Y181">
            <v>2.7</v>
          </cell>
          <cell r="Z181">
            <v>0.3</v>
          </cell>
          <cell r="AA181">
            <v>476.2</v>
          </cell>
          <cell r="AB181">
            <v>27.6</v>
          </cell>
          <cell r="AC181">
            <v>226.7</v>
          </cell>
          <cell r="AD181">
            <v>93.1</v>
          </cell>
          <cell r="AE181">
            <v>0.9</v>
          </cell>
          <cell r="AF181">
            <v>129.69999999999999</v>
          </cell>
          <cell r="AG181">
            <v>35.1</v>
          </cell>
          <cell r="AH181">
            <v>29.4</v>
          </cell>
          <cell r="AI181">
            <v>45.2</v>
          </cell>
          <cell r="AJ181">
            <v>110.4</v>
          </cell>
          <cell r="AK181">
            <v>0</v>
          </cell>
          <cell r="AL181">
            <v>0</v>
          </cell>
          <cell r="AM181">
            <v>18.7</v>
          </cell>
          <cell r="AN181">
            <v>8.1999999999999993</v>
          </cell>
          <cell r="AO181">
            <v>27.9</v>
          </cell>
          <cell r="AP181">
            <v>119.5</v>
          </cell>
          <cell r="AQ181">
            <v>31.3</v>
          </cell>
          <cell r="AR181">
            <v>32.200000000000003</v>
          </cell>
          <cell r="AS181">
            <v>7.7</v>
          </cell>
          <cell r="AT181">
            <v>31</v>
          </cell>
          <cell r="AU181">
            <v>79.900000000000006</v>
          </cell>
          <cell r="AV181">
            <v>462.7</v>
          </cell>
          <cell r="AW181">
            <v>449.5</v>
          </cell>
        </row>
        <row r="182">
          <cell r="B182">
            <v>1399</v>
          </cell>
          <cell r="D182" t="str">
            <v xml:space="preserve">Fabrication d'autres textiles n.c.a. </v>
          </cell>
          <cell r="E182">
            <v>1588</v>
          </cell>
          <cell r="F182">
            <v>33</v>
          </cell>
          <cell r="G182">
            <v>18.399999999999999</v>
          </cell>
          <cell r="H182">
            <v>-0.4</v>
          </cell>
          <cell r="I182">
            <v>15</v>
          </cell>
          <cell r="J182">
            <v>367.7</v>
          </cell>
          <cell r="K182">
            <v>2.2000000000000002</v>
          </cell>
          <cell r="L182">
            <v>1.1000000000000001</v>
          </cell>
          <cell r="M182">
            <v>1.6</v>
          </cell>
          <cell r="N182">
            <v>372.6</v>
          </cell>
          <cell r="O182">
            <v>402.9</v>
          </cell>
          <cell r="P182">
            <v>1.1000000000000001</v>
          </cell>
          <cell r="Q182">
            <v>0.5</v>
          </cell>
          <cell r="R182">
            <v>97.8</v>
          </cell>
          <cell r="S182">
            <v>-1.7</v>
          </cell>
          <cell r="T182">
            <v>137.30000000000001</v>
          </cell>
          <cell r="U182">
            <v>43.8</v>
          </cell>
          <cell r="V182">
            <v>11.7</v>
          </cell>
          <cell r="W182">
            <v>3.2</v>
          </cell>
          <cell r="X182">
            <v>8</v>
          </cell>
          <cell r="Y182">
            <v>2.5</v>
          </cell>
          <cell r="Z182">
            <v>0.6</v>
          </cell>
          <cell r="AA182">
            <v>152.69999999999999</v>
          </cell>
          <cell r="AB182">
            <v>8.1999999999999993</v>
          </cell>
          <cell r="AC182">
            <v>93.7</v>
          </cell>
          <cell r="AD182">
            <v>33.4</v>
          </cell>
          <cell r="AE182">
            <v>0.8</v>
          </cell>
          <cell r="AF182">
            <v>18.3</v>
          </cell>
          <cell r="AG182">
            <v>9.6</v>
          </cell>
          <cell r="AH182">
            <v>12</v>
          </cell>
          <cell r="AI182">
            <v>17.2</v>
          </cell>
          <cell r="AJ182">
            <v>13.9</v>
          </cell>
          <cell r="AK182">
            <v>0</v>
          </cell>
          <cell r="AL182">
            <v>0</v>
          </cell>
          <cell r="AM182">
            <v>7.2</v>
          </cell>
          <cell r="AN182">
            <v>2.7</v>
          </cell>
          <cell r="AO182">
            <v>5.2</v>
          </cell>
          <cell r="AP182">
            <v>11.9</v>
          </cell>
          <cell r="AQ182">
            <v>12.7</v>
          </cell>
          <cell r="AR182">
            <v>8.1</v>
          </cell>
          <cell r="AS182">
            <v>0.5</v>
          </cell>
          <cell r="AT182">
            <v>3.2</v>
          </cell>
          <cell r="AU182">
            <v>12.9</v>
          </cell>
          <cell r="AV182">
            <v>154.19999999999999</v>
          </cell>
          <cell r="AW182">
            <v>145.4</v>
          </cell>
        </row>
        <row r="183">
          <cell r="B183">
            <v>13990</v>
          </cell>
          <cell r="D183" t="str">
            <v xml:space="preserve">Fabrication d'autres textiles n.c.a. </v>
          </cell>
          <cell r="E183">
            <v>1588</v>
          </cell>
          <cell r="F183">
            <v>33</v>
          </cell>
          <cell r="G183">
            <v>18.399999999999999</v>
          </cell>
          <cell r="H183">
            <v>-0.4</v>
          </cell>
          <cell r="I183">
            <v>15</v>
          </cell>
          <cell r="J183">
            <v>367.7</v>
          </cell>
          <cell r="K183">
            <v>2.2000000000000002</v>
          </cell>
          <cell r="L183">
            <v>1.1000000000000001</v>
          </cell>
          <cell r="M183">
            <v>1.6</v>
          </cell>
          <cell r="N183">
            <v>372.6</v>
          </cell>
          <cell r="O183">
            <v>402.9</v>
          </cell>
          <cell r="P183">
            <v>1.1000000000000001</v>
          </cell>
          <cell r="Q183">
            <v>0.5</v>
          </cell>
          <cell r="R183">
            <v>97.8</v>
          </cell>
          <cell r="S183">
            <v>-1.7</v>
          </cell>
          <cell r="T183">
            <v>137.30000000000001</v>
          </cell>
          <cell r="U183">
            <v>43.8</v>
          </cell>
          <cell r="V183">
            <v>11.7</v>
          </cell>
          <cell r="W183">
            <v>3.2</v>
          </cell>
          <cell r="X183">
            <v>8</v>
          </cell>
          <cell r="Y183">
            <v>2.5</v>
          </cell>
          <cell r="Z183">
            <v>0.6</v>
          </cell>
          <cell r="AA183">
            <v>152.69999999999999</v>
          </cell>
          <cell r="AB183">
            <v>8.1999999999999993</v>
          </cell>
          <cell r="AC183">
            <v>93.7</v>
          </cell>
          <cell r="AD183">
            <v>33.4</v>
          </cell>
          <cell r="AE183">
            <v>0.8</v>
          </cell>
          <cell r="AF183">
            <v>18.3</v>
          </cell>
          <cell r="AG183">
            <v>9.6</v>
          </cell>
          <cell r="AH183">
            <v>12</v>
          </cell>
          <cell r="AI183">
            <v>17.2</v>
          </cell>
          <cell r="AJ183">
            <v>13.9</v>
          </cell>
          <cell r="AK183">
            <v>0</v>
          </cell>
          <cell r="AL183">
            <v>0</v>
          </cell>
          <cell r="AM183">
            <v>7.2</v>
          </cell>
          <cell r="AN183">
            <v>2.7</v>
          </cell>
          <cell r="AO183">
            <v>5.2</v>
          </cell>
          <cell r="AP183">
            <v>11.9</v>
          </cell>
          <cell r="AQ183">
            <v>12.7</v>
          </cell>
          <cell r="AR183">
            <v>8.1</v>
          </cell>
          <cell r="AS183">
            <v>0.5</v>
          </cell>
          <cell r="AT183">
            <v>3.2</v>
          </cell>
          <cell r="AU183">
            <v>12.9</v>
          </cell>
          <cell r="AV183">
            <v>154.19999999999999</v>
          </cell>
          <cell r="AW183">
            <v>145.4</v>
          </cell>
        </row>
        <row r="184">
          <cell r="B184">
            <v>14</v>
          </cell>
          <cell r="D184" t="str">
            <v xml:space="preserve">Industrie de l'habillement </v>
          </cell>
          <cell r="E184">
            <v>10996</v>
          </cell>
          <cell r="F184">
            <v>3407.3</v>
          </cell>
          <cell r="G184">
            <v>2045.7</v>
          </cell>
          <cell r="H184">
            <v>-41.6</v>
          </cell>
          <cell r="I184">
            <v>1403.2</v>
          </cell>
          <cell r="J184">
            <v>5947.1</v>
          </cell>
          <cell r="K184">
            <v>292.5</v>
          </cell>
          <cell r="L184">
            <v>71.599999999999994</v>
          </cell>
          <cell r="M184">
            <v>9.1</v>
          </cell>
          <cell r="N184">
            <v>6320.2</v>
          </cell>
          <cell r="O184">
            <v>9646.9</v>
          </cell>
          <cell r="P184">
            <v>101.7</v>
          </cell>
          <cell r="Q184">
            <v>80.599999999999994</v>
          </cell>
          <cell r="R184">
            <v>2122.8000000000002</v>
          </cell>
          <cell r="S184">
            <v>-39.4</v>
          </cell>
          <cell r="T184">
            <v>3283.3</v>
          </cell>
          <cell r="U184">
            <v>948.8</v>
          </cell>
          <cell r="V184">
            <v>281.39999999999998</v>
          </cell>
          <cell r="W184">
            <v>11.4</v>
          </cell>
          <cell r="X184">
            <v>82</v>
          </cell>
          <cell r="Y184">
            <v>146.5</v>
          </cell>
          <cell r="Z184">
            <v>112.7</v>
          </cell>
          <cell r="AA184">
            <v>2311.8000000000002</v>
          </cell>
          <cell r="AB184">
            <v>113.3</v>
          </cell>
          <cell r="AC184">
            <v>1168.9000000000001</v>
          </cell>
          <cell r="AD184">
            <v>437.9</v>
          </cell>
          <cell r="AE184">
            <v>7.3</v>
          </cell>
          <cell r="AF184">
            <v>599.1</v>
          </cell>
          <cell r="AG184">
            <v>117.4</v>
          </cell>
          <cell r="AH184">
            <v>703.2</v>
          </cell>
          <cell r="AI184">
            <v>396.3</v>
          </cell>
          <cell r="AJ184">
            <v>174.9</v>
          </cell>
          <cell r="AK184">
            <v>9.4</v>
          </cell>
          <cell r="AL184">
            <v>0.7</v>
          </cell>
          <cell r="AM184">
            <v>113.7</v>
          </cell>
          <cell r="AN184">
            <v>51.3</v>
          </cell>
          <cell r="AO184">
            <v>212.7</v>
          </cell>
          <cell r="AP184">
            <v>265.2</v>
          </cell>
          <cell r="AQ184">
            <v>122.3</v>
          </cell>
          <cell r="AR184">
            <v>156.6</v>
          </cell>
          <cell r="AS184">
            <v>17</v>
          </cell>
          <cell r="AT184">
            <v>62.3</v>
          </cell>
          <cell r="AU184">
            <v>151.5</v>
          </cell>
          <cell r="AV184">
            <v>2356.6999999999998</v>
          </cell>
          <cell r="AW184">
            <v>2205.9</v>
          </cell>
        </row>
        <row r="185">
          <cell r="B185">
            <v>141</v>
          </cell>
          <cell r="D185" t="str">
            <v xml:space="preserve">Fabrication de vêtements, autres qu'en fourrure </v>
          </cell>
          <cell r="E185">
            <v>10432</v>
          </cell>
          <cell r="F185">
            <v>3027.2</v>
          </cell>
          <cell r="G185">
            <v>1822.4</v>
          </cell>
          <cell r="H185">
            <v>-34.299999999999997</v>
          </cell>
          <cell r="I185">
            <v>1239.0999999999999</v>
          </cell>
          <cell r="J185">
            <v>5219</v>
          </cell>
          <cell r="K185">
            <v>140.6</v>
          </cell>
          <cell r="L185">
            <v>80</v>
          </cell>
          <cell r="M185">
            <v>9</v>
          </cell>
          <cell r="N185">
            <v>5448.7</v>
          </cell>
          <cell r="O185">
            <v>8386.9</v>
          </cell>
          <cell r="P185">
            <v>41.7</v>
          </cell>
          <cell r="Q185">
            <v>21.9</v>
          </cell>
          <cell r="R185">
            <v>1822.9</v>
          </cell>
          <cell r="S185">
            <v>-18.3</v>
          </cell>
          <cell r="T185">
            <v>2935.5</v>
          </cell>
          <cell r="U185">
            <v>871.5</v>
          </cell>
          <cell r="V185">
            <v>255.9</v>
          </cell>
          <cell r="W185">
            <v>10.7</v>
          </cell>
          <cell r="X185">
            <v>68.599999999999994</v>
          </cell>
          <cell r="Y185">
            <v>79.2</v>
          </cell>
          <cell r="Z185">
            <v>49.9</v>
          </cell>
          <cell r="AA185">
            <v>1910.2</v>
          </cell>
          <cell r="AB185">
            <v>91</v>
          </cell>
          <cell r="AC185">
            <v>952.5</v>
          </cell>
          <cell r="AD185">
            <v>346.5</v>
          </cell>
          <cell r="AE185">
            <v>7</v>
          </cell>
          <cell r="AF185">
            <v>527.20000000000005</v>
          </cell>
          <cell r="AG185">
            <v>97.3</v>
          </cell>
          <cell r="AH185">
            <v>654.1</v>
          </cell>
          <cell r="AI185">
            <v>335.1</v>
          </cell>
          <cell r="AJ185">
            <v>110.9</v>
          </cell>
          <cell r="AK185">
            <v>9.4</v>
          </cell>
          <cell r="AL185">
            <v>0.7</v>
          </cell>
          <cell r="AM185">
            <v>92.6</v>
          </cell>
          <cell r="AN185">
            <v>42.5</v>
          </cell>
          <cell r="AO185">
            <v>113.2</v>
          </cell>
          <cell r="AP185">
            <v>122.8</v>
          </cell>
          <cell r="AQ185">
            <v>101.4</v>
          </cell>
          <cell r="AR185">
            <v>127.7</v>
          </cell>
          <cell r="AS185">
            <v>9.6999999999999993</v>
          </cell>
          <cell r="AT185">
            <v>49.5</v>
          </cell>
          <cell r="AU185">
            <v>37.4</v>
          </cell>
          <cell r="AV185">
            <v>1947.7</v>
          </cell>
          <cell r="AW185">
            <v>1826.2</v>
          </cell>
        </row>
        <row r="186">
          <cell r="B186">
            <v>1411</v>
          </cell>
          <cell r="D186" t="str">
            <v xml:space="preserve">Fabrication de vêtements en cuir </v>
          </cell>
          <cell r="E186">
            <v>98</v>
          </cell>
          <cell r="F186">
            <v>42</v>
          </cell>
          <cell r="G186">
            <v>30.8</v>
          </cell>
          <cell r="H186">
            <v>-1.5</v>
          </cell>
          <cell r="I186">
            <v>12.8</v>
          </cell>
          <cell r="J186">
            <v>72.5</v>
          </cell>
          <cell r="K186">
            <v>0</v>
          </cell>
          <cell r="L186">
            <v>0.4</v>
          </cell>
          <cell r="M186">
            <v>0.3</v>
          </cell>
          <cell r="N186">
            <v>73.2</v>
          </cell>
          <cell r="O186">
            <v>114.6</v>
          </cell>
          <cell r="P186">
            <v>0.1</v>
          </cell>
          <cell r="Q186">
            <v>0</v>
          </cell>
          <cell r="R186">
            <v>22.5</v>
          </cell>
          <cell r="S186">
            <v>0.2</v>
          </cell>
          <cell r="T186">
            <v>34.4</v>
          </cell>
          <cell r="U186">
            <v>7.7</v>
          </cell>
          <cell r="V186">
            <v>3.2</v>
          </cell>
          <cell r="W186">
            <v>0.1</v>
          </cell>
          <cell r="X186">
            <v>0.2</v>
          </cell>
          <cell r="Y186">
            <v>0.2</v>
          </cell>
          <cell r="Z186">
            <v>0</v>
          </cell>
          <cell r="AA186">
            <v>28.8</v>
          </cell>
          <cell r="AB186">
            <v>1.1000000000000001</v>
          </cell>
          <cell r="AC186">
            <v>16.3</v>
          </cell>
          <cell r="AD186">
            <v>5.9</v>
          </cell>
          <cell r="AE186">
            <v>0.1</v>
          </cell>
          <cell r="AF186">
            <v>5.6</v>
          </cell>
          <cell r="AG186">
            <v>0.8</v>
          </cell>
          <cell r="AH186">
            <v>2.6</v>
          </cell>
          <cell r="AI186">
            <v>6.5</v>
          </cell>
          <cell r="AJ186">
            <v>8.6</v>
          </cell>
          <cell r="AK186">
            <v>0</v>
          </cell>
          <cell r="AL186">
            <v>0</v>
          </cell>
          <cell r="AM186">
            <v>0.7</v>
          </cell>
          <cell r="AN186">
            <v>0.6</v>
          </cell>
          <cell r="AO186">
            <v>0.3</v>
          </cell>
          <cell r="AP186">
            <v>8.1999999999999993</v>
          </cell>
          <cell r="AQ186">
            <v>1.9</v>
          </cell>
          <cell r="AR186">
            <v>1.1000000000000001</v>
          </cell>
          <cell r="AS186">
            <v>0</v>
          </cell>
          <cell r="AT186">
            <v>1.1000000000000001</v>
          </cell>
          <cell r="AU186">
            <v>7.8</v>
          </cell>
          <cell r="AV186">
            <v>29</v>
          </cell>
          <cell r="AW186">
            <v>27.8</v>
          </cell>
        </row>
        <row r="187">
          <cell r="B187">
            <v>14110</v>
          </cell>
          <cell r="D187" t="str">
            <v xml:space="preserve">Fabrication de vêtements en cuir </v>
          </cell>
          <cell r="E187">
            <v>98</v>
          </cell>
          <cell r="F187">
            <v>42</v>
          </cell>
          <cell r="G187">
            <v>30.8</v>
          </cell>
          <cell r="H187">
            <v>-1.5</v>
          </cell>
          <cell r="I187">
            <v>12.8</v>
          </cell>
          <cell r="J187">
            <v>72.5</v>
          </cell>
          <cell r="K187">
            <v>0</v>
          </cell>
          <cell r="L187">
            <v>0.4</v>
          </cell>
          <cell r="M187">
            <v>0.3</v>
          </cell>
          <cell r="N187">
            <v>73.2</v>
          </cell>
          <cell r="O187">
            <v>114.6</v>
          </cell>
          <cell r="P187">
            <v>0.1</v>
          </cell>
          <cell r="Q187">
            <v>0</v>
          </cell>
          <cell r="R187">
            <v>22.5</v>
          </cell>
          <cell r="S187">
            <v>0.2</v>
          </cell>
          <cell r="T187">
            <v>34.4</v>
          </cell>
          <cell r="U187">
            <v>7.7</v>
          </cell>
          <cell r="V187">
            <v>3.2</v>
          </cell>
          <cell r="W187">
            <v>0.1</v>
          </cell>
          <cell r="X187">
            <v>0.2</v>
          </cell>
          <cell r="Y187">
            <v>0.2</v>
          </cell>
          <cell r="Z187">
            <v>0</v>
          </cell>
          <cell r="AA187">
            <v>28.8</v>
          </cell>
          <cell r="AB187">
            <v>1.1000000000000001</v>
          </cell>
          <cell r="AC187">
            <v>16.3</v>
          </cell>
          <cell r="AD187">
            <v>5.9</v>
          </cell>
          <cell r="AE187">
            <v>0.1</v>
          </cell>
          <cell r="AF187">
            <v>5.6</v>
          </cell>
          <cell r="AG187">
            <v>0.8</v>
          </cell>
          <cell r="AH187">
            <v>2.6</v>
          </cell>
          <cell r="AI187">
            <v>6.5</v>
          </cell>
          <cell r="AJ187">
            <v>8.6</v>
          </cell>
          <cell r="AK187">
            <v>0</v>
          </cell>
          <cell r="AL187">
            <v>0</v>
          </cell>
          <cell r="AM187">
            <v>0.7</v>
          </cell>
          <cell r="AN187">
            <v>0.6</v>
          </cell>
          <cell r="AO187">
            <v>0.3</v>
          </cell>
          <cell r="AP187">
            <v>8.1999999999999993</v>
          </cell>
          <cell r="AQ187">
            <v>1.9</v>
          </cell>
          <cell r="AR187">
            <v>1.1000000000000001</v>
          </cell>
          <cell r="AS187">
            <v>0</v>
          </cell>
          <cell r="AT187">
            <v>1.1000000000000001</v>
          </cell>
          <cell r="AU187">
            <v>7.8</v>
          </cell>
          <cell r="AV187">
            <v>29</v>
          </cell>
          <cell r="AW187">
            <v>27.8</v>
          </cell>
        </row>
        <row r="188">
          <cell r="B188">
            <v>1412</v>
          </cell>
          <cell r="D188" t="str">
            <v xml:space="preserve">Fabrication de vêtements de travail </v>
          </cell>
          <cell r="E188">
            <v>64</v>
          </cell>
          <cell r="F188">
            <v>288.60000000000002</v>
          </cell>
          <cell r="G188">
            <v>181.5</v>
          </cell>
          <cell r="H188">
            <v>-0.1</v>
          </cell>
          <cell r="I188">
            <v>107.2</v>
          </cell>
          <cell r="J188">
            <v>385.4</v>
          </cell>
          <cell r="K188">
            <v>7.2</v>
          </cell>
          <cell r="L188">
            <v>5.7</v>
          </cell>
          <cell r="M188">
            <v>1.8</v>
          </cell>
          <cell r="N188">
            <v>400.1</v>
          </cell>
          <cell r="O188">
            <v>681.2</v>
          </cell>
          <cell r="P188">
            <v>0.7</v>
          </cell>
          <cell r="Q188">
            <v>0</v>
          </cell>
          <cell r="R188">
            <v>168.5</v>
          </cell>
          <cell r="S188">
            <v>2.7</v>
          </cell>
          <cell r="T188">
            <v>201.1</v>
          </cell>
          <cell r="U188">
            <v>72.8</v>
          </cell>
          <cell r="V188">
            <v>10.3</v>
          </cell>
          <cell r="W188">
            <v>1</v>
          </cell>
          <cell r="X188">
            <v>7.3</v>
          </cell>
          <cell r="Y188">
            <v>2.2999999999999998</v>
          </cell>
          <cell r="Z188">
            <v>0.7</v>
          </cell>
          <cell r="AA188">
            <v>133.4</v>
          </cell>
          <cell r="AB188">
            <v>6.5</v>
          </cell>
          <cell r="AC188">
            <v>62.8</v>
          </cell>
          <cell r="AD188">
            <v>22.9</v>
          </cell>
          <cell r="AE188">
            <v>0.2</v>
          </cell>
          <cell r="AF188">
            <v>41.4</v>
          </cell>
          <cell r="AG188">
            <v>4.9000000000000004</v>
          </cell>
          <cell r="AH188">
            <v>50.1</v>
          </cell>
          <cell r="AI188">
            <v>24</v>
          </cell>
          <cell r="AJ188">
            <v>10.4</v>
          </cell>
          <cell r="AK188">
            <v>0</v>
          </cell>
          <cell r="AL188">
            <v>0.1</v>
          </cell>
          <cell r="AM188">
            <v>3.8</v>
          </cell>
          <cell r="AN188">
            <v>2.8</v>
          </cell>
          <cell r="AO188">
            <v>9.3000000000000007</v>
          </cell>
          <cell r="AP188">
            <v>16</v>
          </cell>
          <cell r="AQ188">
            <v>4.5999999999999996</v>
          </cell>
          <cell r="AR188">
            <v>2.7</v>
          </cell>
          <cell r="AS188">
            <v>0.2</v>
          </cell>
          <cell r="AT188">
            <v>2.7</v>
          </cell>
          <cell r="AU188">
            <v>14.9</v>
          </cell>
          <cell r="AV188">
            <v>134.9</v>
          </cell>
          <cell r="AW188">
            <v>127.1</v>
          </cell>
        </row>
        <row r="189">
          <cell r="B189">
            <v>14120</v>
          </cell>
          <cell r="D189" t="str">
            <v xml:space="preserve">Fabrication de vêtements de travail </v>
          </cell>
          <cell r="E189">
            <v>64</v>
          </cell>
          <cell r="F189">
            <v>288.60000000000002</v>
          </cell>
          <cell r="G189">
            <v>181.5</v>
          </cell>
          <cell r="H189">
            <v>-0.1</v>
          </cell>
          <cell r="I189">
            <v>107.2</v>
          </cell>
          <cell r="J189">
            <v>385.4</v>
          </cell>
          <cell r="K189">
            <v>7.2</v>
          </cell>
          <cell r="L189">
            <v>5.7</v>
          </cell>
          <cell r="M189">
            <v>1.8</v>
          </cell>
          <cell r="N189">
            <v>400.1</v>
          </cell>
          <cell r="O189">
            <v>681.2</v>
          </cell>
          <cell r="P189">
            <v>0.7</v>
          </cell>
          <cell r="Q189">
            <v>0</v>
          </cell>
          <cell r="R189">
            <v>168.5</v>
          </cell>
          <cell r="S189">
            <v>2.7</v>
          </cell>
          <cell r="T189">
            <v>201.1</v>
          </cell>
          <cell r="U189">
            <v>72.8</v>
          </cell>
          <cell r="V189">
            <v>10.3</v>
          </cell>
          <cell r="W189">
            <v>1</v>
          </cell>
          <cell r="X189">
            <v>7.3</v>
          </cell>
          <cell r="Y189">
            <v>2.2999999999999998</v>
          </cell>
          <cell r="Z189">
            <v>0.7</v>
          </cell>
          <cell r="AA189">
            <v>133.4</v>
          </cell>
          <cell r="AB189">
            <v>6.5</v>
          </cell>
          <cell r="AC189">
            <v>62.8</v>
          </cell>
          <cell r="AD189">
            <v>22.9</v>
          </cell>
          <cell r="AE189">
            <v>0.2</v>
          </cell>
          <cell r="AF189">
            <v>41.4</v>
          </cell>
          <cell r="AG189">
            <v>4.9000000000000004</v>
          </cell>
          <cell r="AH189">
            <v>50.1</v>
          </cell>
          <cell r="AI189">
            <v>24</v>
          </cell>
          <cell r="AJ189">
            <v>10.4</v>
          </cell>
          <cell r="AK189">
            <v>0</v>
          </cell>
          <cell r="AL189">
            <v>0.1</v>
          </cell>
          <cell r="AM189">
            <v>3.8</v>
          </cell>
          <cell r="AN189">
            <v>2.8</v>
          </cell>
          <cell r="AO189">
            <v>9.3000000000000007</v>
          </cell>
          <cell r="AP189">
            <v>16</v>
          </cell>
          <cell r="AQ189">
            <v>4.5999999999999996</v>
          </cell>
          <cell r="AR189">
            <v>2.7</v>
          </cell>
          <cell r="AS189">
            <v>0.2</v>
          </cell>
          <cell r="AT189">
            <v>2.7</v>
          </cell>
          <cell r="AU189">
            <v>14.9</v>
          </cell>
          <cell r="AV189">
            <v>134.9</v>
          </cell>
          <cell r="AW189">
            <v>127.1</v>
          </cell>
        </row>
        <row r="190">
          <cell r="B190">
            <v>1413</v>
          </cell>
          <cell r="D190" t="str">
            <v xml:space="preserve">Fabrication de vêtements de dessus </v>
          </cell>
          <cell r="E190">
            <v>7774</v>
          </cell>
          <cell r="F190">
            <v>2162.3000000000002</v>
          </cell>
          <cell r="G190">
            <v>1279.8</v>
          </cell>
          <cell r="H190">
            <v>-24</v>
          </cell>
          <cell r="I190">
            <v>906.5</v>
          </cell>
          <cell r="J190">
            <v>2936.3</v>
          </cell>
          <cell r="K190">
            <v>47.1</v>
          </cell>
          <cell r="L190">
            <v>62.1</v>
          </cell>
          <cell r="M190">
            <v>3.9</v>
          </cell>
          <cell r="N190">
            <v>3049.3</v>
          </cell>
          <cell r="O190">
            <v>5145.7</v>
          </cell>
          <cell r="P190">
            <v>33.200000000000003</v>
          </cell>
          <cell r="Q190">
            <v>18.3</v>
          </cell>
          <cell r="R190">
            <v>1026.5</v>
          </cell>
          <cell r="S190">
            <v>-8.1</v>
          </cell>
          <cell r="T190">
            <v>1820.9</v>
          </cell>
          <cell r="U190">
            <v>489.4</v>
          </cell>
          <cell r="V190">
            <v>184.7</v>
          </cell>
          <cell r="W190">
            <v>6.4</v>
          </cell>
          <cell r="X190">
            <v>48.7</v>
          </cell>
          <cell r="Y190">
            <v>61.9</v>
          </cell>
          <cell r="Z190">
            <v>40.5</v>
          </cell>
          <cell r="AA190">
            <v>1087.8</v>
          </cell>
          <cell r="AB190">
            <v>51.2</v>
          </cell>
          <cell r="AC190">
            <v>524.20000000000005</v>
          </cell>
          <cell r="AD190">
            <v>189.4</v>
          </cell>
          <cell r="AE190">
            <v>3.8</v>
          </cell>
          <cell r="AF190">
            <v>326.89999999999998</v>
          </cell>
          <cell r="AG190">
            <v>59.7</v>
          </cell>
          <cell r="AH190">
            <v>350.1</v>
          </cell>
          <cell r="AI190">
            <v>190.9</v>
          </cell>
          <cell r="AJ190">
            <v>108</v>
          </cell>
          <cell r="AK190">
            <v>9.4</v>
          </cell>
          <cell r="AL190">
            <v>0.6</v>
          </cell>
          <cell r="AM190">
            <v>55.9</v>
          </cell>
          <cell r="AN190">
            <v>27</v>
          </cell>
          <cell r="AO190">
            <v>63</v>
          </cell>
          <cell r="AP190">
            <v>106.2</v>
          </cell>
          <cell r="AQ190">
            <v>68.400000000000006</v>
          </cell>
          <cell r="AR190">
            <v>88</v>
          </cell>
          <cell r="AS190">
            <v>4.5</v>
          </cell>
          <cell r="AT190">
            <v>31</v>
          </cell>
          <cell r="AU190">
            <v>51.2</v>
          </cell>
          <cell r="AV190">
            <v>1116.5</v>
          </cell>
          <cell r="AW190">
            <v>1040.4000000000001</v>
          </cell>
        </row>
        <row r="191">
          <cell r="B191">
            <v>14130</v>
          </cell>
          <cell r="D191" t="str">
            <v xml:space="preserve">Fabrication de vêtements de dessus </v>
          </cell>
          <cell r="E191">
            <v>7774</v>
          </cell>
          <cell r="F191">
            <v>2162.3000000000002</v>
          </cell>
          <cell r="G191">
            <v>1279.8</v>
          </cell>
          <cell r="H191">
            <v>-24</v>
          </cell>
          <cell r="I191">
            <v>906.5</v>
          </cell>
          <cell r="J191">
            <v>2936.3</v>
          </cell>
          <cell r="K191">
            <v>47.1</v>
          </cell>
          <cell r="L191">
            <v>62.1</v>
          </cell>
          <cell r="M191">
            <v>3.9</v>
          </cell>
          <cell r="N191">
            <v>3049.3</v>
          </cell>
          <cell r="O191">
            <v>5145.7</v>
          </cell>
          <cell r="P191">
            <v>33.200000000000003</v>
          </cell>
          <cell r="Q191">
            <v>18.3</v>
          </cell>
          <cell r="R191">
            <v>1026.5</v>
          </cell>
          <cell r="S191">
            <v>-8.1</v>
          </cell>
          <cell r="T191">
            <v>1820.9</v>
          </cell>
          <cell r="U191">
            <v>489.4</v>
          </cell>
          <cell r="V191">
            <v>184.7</v>
          </cell>
          <cell r="W191">
            <v>6.4</v>
          </cell>
          <cell r="X191">
            <v>48.7</v>
          </cell>
          <cell r="Y191">
            <v>61.9</v>
          </cell>
          <cell r="Z191">
            <v>40.5</v>
          </cell>
          <cell r="AA191">
            <v>1087.8</v>
          </cell>
          <cell r="AB191">
            <v>51.2</v>
          </cell>
          <cell r="AC191">
            <v>524.20000000000005</v>
          </cell>
          <cell r="AD191">
            <v>189.4</v>
          </cell>
          <cell r="AE191">
            <v>3.8</v>
          </cell>
          <cell r="AF191">
            <v>326.89999999999998</v>
          </cell>
          <cell r="AG191">
            <v>59.7</v>
          </cell>
          <cell r="AH191">
            <v>350.1</v>
          </cell>
          <cell r="AI191">
            <v>190.9</v>
          </cell>
          <cell r="AJ191">
            <v>108</v>
          </cell>
          <cell r="AK191">
            <v>9.4</v>
          </cell>
          <cell r="AL191">
            <v>0.6</v>
          </cell>
          <cell r="AM191">
            <v>55.9</v>
          </cell>
          <cell r="AN191">
            <v>27</v>
          </cell>
          <cell r="AO191">
            <v>63</v>
          </cell>
          <cell r="AP191">
            <v>106.2</v>
          </cell>
          <cell r="AQ191">
            <v>68.400000000000006</v>
          </cell>
          <cell r="AR191">
            <v>88</v>
          </cell>
          <cell r="AS191">
            <v>4.5</v>
          </cell>
          <cell r="AT191">
            <v>31</v>
          </cell>
          <cell r="AU191">
            <v>51.2</v>
          </cell>
          <cell r="AV191">
            <v>1116.5</v>
          </cell>
          <cell r="AW191">
            <v>1040.4000000000001</v>
          </cell>
        </row>
        <row r="192">
          <cell r="B192">
            <v>1414</v>
          </cell>
          <cell r="D192" t="str">
            <v xml:space="preserve">Fabrication de vêtements de dessous </v>
          </cell>
          <cell r="E192">
            <v>187</v>
          </cell>
          <cell r="F192">
            <v>336.6</v>
          </cell>
          <cell r="G192">
            <v>212.8</v>
          </cell>
          <cell r="H192">
            <v>-8.4</v>
          </cell>
          <cell r="I192">
            <v>132.19999999999999</v>
          </cell>
          <cell r="J192">
            <v>1026.4000000000001</v>
          </cell>
          <cell r="K192">
            <v>73.400000000000006</v>
          </cell>
          <cell r="L192">
            <v>5.0999999999999996</v>
          </cell>
          <cell r="M192">
            <v>0.9</v>
          </cell>
          <cell r="N192">
            <v>1105.7</v>
          </cell>
          <cell r="O192">
            <v>1436.4</v>
          </cell>
          <cell r="P192">
            <v>2.5</v>
          </cell>
          <cell r="Q192">
            <v>0.7</v>
          </cell>
          <cell r="R192">
            <v>343.4</v>
          </cell>
          <cell r="S192">
            <v>-2.5</v>
          </cell>
          <cell r="T192">
            <v>497.7</v>
          </cell>
          <cell r="U192">
            <v>159.30000000000001</v>
          </cell>
          <cell r="V192">
            <v>35.299999999999997</v>
          </cell>
          <cell r="W192">
            <v>1.5</v>
          </cell>
          <cell r="X192">
            <v>6.9</v>
          </cell>
          <cell r="Y192">
            <v>6.1</v>
          </cell>
          <cell r="Z192">
            <v>3.2</v>
          </cell>
          <cell r="AA192">
            <v>395.7</v>
          </cell>
          <cell r="AB192">
            <v>20.7</v>
          </cell>
          <cell r="AC192">
            <v>220.2</v>
          </cell>
          <cell r="AD192">
            <v>80.5</v>
          </cell>
          <cell r="AE192">
            <v>1.2</v>
          </cell>
          <cell r="AF192">
            <v>75.5</v>
          </cell>
          <cell r="AG192">
            <v>19.100000000000001</v>
          </cell>
          <cell r="AH192">
            <v>148.5</v>
          </cell>
          <cell r="AI192">
            <v>66.3</v>
          </cell>
          <cell r="AJ192">
            <v>-25.7</v>
          </cell>
          <cell r="AK192">
            <v>0</v>
          </cell>
          <cell r="AL192">
            <v>0</v>
          </cell>
          <cell r="AM192">
            <v>18.8</v>
          </cell>
          <cell r="AN192">
            <v>8.1</v>
          </cell>
          <cell r="AO192">
            <v>32.799999999999997</v>
          </cell>
          <cell r="AP192">
            <v>-11.7</v>
          </cell>
          <cell r="AQ192">
            <v>11.8</v>
          </cell>
          <cell r="AR192">
            <v>25.2</v>
          </cell>
          <cell r="AS192">
            <v>2</v>
          </cell>
          <cell r="AT192">
            <v>7.1</v>
          </cell>
          <cell r="AU192">
            <v>-34.200000000000003</v>
          </cell>
          <cell r="AV192">
            <v>399.4</v>
          </cell>
          <cell r="AW192">
            <v>376.2</v>
          </cell>
        </row>
        <row r="193">
          <cell r="B193">
            <v>14140</v>
          </cell>
          <cell r="D193" t="str">
            <v xml:space="preserve">Fabrication de vêtements de dessous </v>
          </cell>
          <cell r="E193">
            <v>187</v>
          </cell>
          <cell r="F193">
            <v>336.6</v>
          </cell>
          <cell r="G193">
            <v>212.8</v>
          </cell>
          <cell r="H193">
            <v>-8.4</v>
          </cell>
          <cell r="I193">
            <v>132.19999999999999</v>
          </cell>
          <cell r="J193">
            <v>1026.4000000000001</v>
          </cell>
          <cell r="K193">
            <v>73.400000000000006</v>
          </cell>
          <cell r="L193">
            <v>5.0999999999999996</v>
          </cell>
          <cell r="M193">
            <v>0.9</v>
          </cell>
          <cell r="N193">
            <v>1105.7</v>
          </cell>
          <cell r="O193">
            <v>1436.4</v>
          </cell>
          <cell r="P193">
            <v>2.5</v>
          </cell>
          <cell r="Q193">
            <v>0.7</v>
          </cell>
          <cell r="R193">
            <v>343.4</v>
          </cell>
          <cell r="S193">
            <v>-2.5</v>
          </cell>
          <cell r="T193">
            <v>497.7</v>
          </cell>
          <cell r="U193">
            <v>159.30000000000001</v>
          </cell>
          <cell r="V193">
            <v>35.299999999999997</v>
          </cell>
          <cell r="W193">
            <v>1.5</v>
          </cell>
          <cell r="X193">
            <v>6.9</v>
          </cell>
          <cell r="Y193">
            <v>6.1</v>
          </cell>
          <cell r="Z193">
            <v>3.2</v>
          </cell>
          <cell r="AA193">
            <v>395.7</v>
          </cell>
          <cell r="AB193">
            <v>20.7</v>
          </cell>
          <cell r="AC193">
            <v>220.2</v>
          </cell>
          <cell r="AD193">
            <v>80.5</v>
          </cell>
          <cell r="AE193">
            <v>1.2</v>
          </cell>
          <cell r="AF193">
            <v>75.5</v>
          </cell>
          <cell r="AG193">
            <v>19.100000000000001</v>
          </cell>
          <cell r="AH193">
            <v>148.5</v>
          </cell>
          <cell r="AI193">
            <v>66.3</v>
          </cell>
          <cell r="AJ193">
            <v>-25.7</v>
          </cell>
          <cell r="AK193">
            <v>0</v>
          </cell>
          <cell r="AL193">
            <v>0</v>
          </cell>
          <cell r="AM193">
            <v>18.8</v>
          </cell>
          <cell r="AN193">
            <v>8.1</v>
          </cell>
          <cell r="AO193">
            <v>32.799999999999997</v>
          </cell>
          <cell r="AP193">
            <v>-11.7</v>
          </cell>
          <cell r="AQ193">
            <v>11.8</v>
          </cell>
          <cell r="AR193">
            <v>25.2</v>
          </cell>
          <cell r="AS193">
            <v>2</v>
          </cell>
          <cell r="AT193">
            <v>7.1</v>
          </cell>
          <cell r="AU193">
            <v>-34.200000000000003</v>
          </cell>
          <cell r="AV193">
            <v>399.4</v>
          </cell>
          <cell r="AW193">
            <v>376.2</v>
          </cell>
        </row>
        <row r="194">
          <cell r="B194">
            <v>1419</v>
          </cell>
          <cell r="D194" t="str">
            <v xml:space="preserve">Fabrication d'autres vêtements et accessoires </v>
          </cell>
          <cell r="E194">
            <v>2309</v>
          </cell>
          <cell r="F194">
            <v>197.6</v>
          </cell>
          <cell r="G194">
            <v>117.5</v>
          </cell>
          <cell r="H194">
            <v>-0.3</v>
          </cell>
          <cell r="I194">
            <v>80.400000000000006</v>
          </cell>
          <cell r="J194">
            <v>798.5</v>
          </cell>
          <cell r="K194">
            <v>12.9</v>
          </cell>
          <cell r="L194">
            <v>6.9</v>
          </cell>
          <cell r="M194">
            <v>2.2000000000000002</v>
          </cell>
          <cell r="N194">
            <v>820.5</v>
          </cell>
          <cell r="O194">
            <v>1009.1</v>
          </cell>
          <cell r="P194">
            <v>5.3</v>
          </cell>
          <cell r="Q194">
            <v>2.9</v>
          </cell>
          <cell r="R194">
            <v>262</v>
          </cell>
          <cell r="S194">
            <v>-10.5</v>
          </cell>
          <cell r="T194">
            <v>381.5</v>
          </cell>
          <cell r="U194">
            <v>142.30000000000001</v>
          </cell>
          <cell r="V194">
            <v>22.4</v>
          </cell>
          <cell r="W194">
            <v>1.7</v>
          </cell>
          <cell r="X194">
            <v>5.5</v>
          </cell>
          <cell r="Y194">
            <v>8.6999999999999993</v>
          </cell>
          <cell r="Z194">
            <v>5.5</v>
          </cell>
          <cell r="AA194">
            <v>264.5</v>
          </cell>
          <cell r="AB194">
            <v>11.4</v>
          </cell>
          <cell r="AC194">
            <v>129.1</v>
          </cell>
          <cell r="AD194">
            <v>47.8</v>
          </cell>
          <cell r="AE194">
            <v>1.7</v>
          </cell>
          <cell r="AF194">
            <v>77.900000000000006</v>
          </cell>
          <cell r="AG194">
            <v>12.9</v>
          </cell>
          <cell r="AH194">
            <v>102.7</v>
          </cell>
          <cell r="AI194">
            <v>47.4</v>
          </cell>
          <cell r="AJ194">
            <v>9.6999999999999993</v>
          </cell>
          <cell r="AK194">
            <v>0</v>
          </cell>
          <cell r="AL194">
            <v>0</v>
          </cell>
          <cell r="AM194">
            <v>13.3</v>
          </cell>
          <cell r="AN194">
            <v>4.0999999999999996</v>
          </cell>
          <cell r="AO194">
            <v>7.8</v>
          </cell>
          <cell r="AP194">
            <v>4.2</v>
          </cell>
          <cell r="AQ194">
            <v>14.8</v>
          </cell>
          <cell r="AR194">
            <v>10.8</v>
          </cell>
          <cell r="AS194">
            <v>3</v>
          </cell>
          <cell r="AT194">
            <v>7.5</v>
          </cell>
          <cell r="AU194">
            <v>-2.2999999999999998</v>
          </cell>
          <cell r="AV194">
            <v>268</v>
          </cell>
          <cell r="AW194">
            <v>254.8</v>
          </cell>
        </row>
        <row r="195">
          <cell r="B195">
            <v>14190</v>
          </cell>
          <cell r="D195" t="str">
            <v xml:space="preserve">Fabrication d'autres vêtements et accessoires </v>
          </cell>
          <cell r="E195">
            <v>2309</v>
          </cell>
          <cell r="F195">
            <v>197.6</v>
          </cell>
          <cell r="G195">
            <v>117.5</v>
          </cell>
          <cell r="H195">
            <v>-0.3</v>
          </cell>
          <cell r="I195">
            <v>80.400000000000006</v>
          </cell>
          <cell r="J195">
            <v>798.5</v>
          </cell>
          <cell r="K195">
            <v>12.9</v>
          </cell>
          <cell r="L195">
            <v>6.9</v>
          </cell>
          <cell r="M195">
            <v>2.2000000000000002</v>
          </cell>
          <cell r="N195">
            <v>820.5</v>
          </cell>
          <cell r="O195">
            <v>1009.1</v>
          </cell>
          <cell r="P195">
            <v>5.3</v>
          </cell>
          <cell r="Q195">
            <v>2.9</v>
          </cell>
          <cell r="R195">
            <v>262</v>
          </cell>
          <cell r="S195">
            <v>-10.5</v>
          </cell>
          <cell r="T195">
            <v>381.5</v>
          </cell>
          <cell r="U195">
            <v>142.30000000000001</v>
          </cell>
          <cell r="V195">
            <v>22.4</v>
          </cell>
          <cell r="W195">
            <v>1.7</v>
          </cell>
          <cell r="X195">
            <v>5.5</v>
          </cell>
          <cell r="Y195">
            <v>8.6999999999999993</v>
          </cell>
          <cell r="Z195">
            <v>5.5</v>
          </cell>
          <cell r="AA195">
            <v>264.5</v>
          </cell>
          <cell r="AB195">
            <v>11.4</v>
          </cell>
          <cell r="AC195">
            <v>129.1</v>
          </cell>
          <cell r="AD195">
            <v>47.8</v>
          </cell>
          <cell r="AE195">
            <v>1.7</v>
          </cell>
          <cell r="AF195">
            <v>77.900000000000006</v>
          </cell>
          <cell r="AG195">
            <v>12.9</v>
          </cell>
          <cell r="AH195">
            <v>102.7</v>
          </cell>
          <cell r="AI195">
            <v>47.4</v>
          </cell>
          <cell r="AJ195">
            <v>9.6999999999999993</v>
          </cell>
          <cell r="AK195">
            <v>0</v>
          </cell>
          <cell r="AL195">
            <v>0</v>
          </cell>
          <cell r="AM195">
            <v>13.3</v>
          </cell>
          <cell r="AN195">
            <v>4.0999999999999996</v>
          </cell>
          <cell r="AO195">
            <v>7.8</v>
          </cell>
          <cell r="AP195">
            <v>4.2</v>
          </cell>
          <cell r="AQ195">
            <v>14.8</v>
          </cell>
          <cell r="AR195">
            <v>10.8</v>
          </cell>
          <cell r="AS195">
            <v>3</v>
          </cell>
          <cell r="AT195">
            <v>7.5</v>
          </cell>
          <cell r="AU195">
            <v>-2.2999999999999998</v>
          </cell>
          <cell r="AV195">
            <v>268</v>
          </cell>
          <cell r="AW195">
            <v>254.8</v>
          </cell>
        </row>
        <row r="196">
          <cell r="B196">
            <v>142</v>
          </cell>
          <cell r="D196" t="str">
            <v xml:space="preserve">Fabrication d'articles en fourrure </v>
          </cell>
          <cell r="E196">
            <v>86</v>
          </cell>
          <cell r="F196">
            <v>3.7</v>
          </cell>
          <cell r="G196">
            <v>1.8</v>
          </cell>
          <cell r="H196">
            <v>0.1</v>
          </cell>
          <cell r="I196">
            <v>1.8</v>
          </cell>
          <cell r="J196">
            <v>56.6</v>
          </cell>
          <cell r="K196">
            <v>1</v>
          </cell>
          <cell r="L196">
            <v>-1.6</v>
          </cell>
          <cell r="M196">
            <v>0</v>
          </cell>
          <cell r="N196">
            <v>56</v>
          </cell>
          <cell r="O196">
            <v>61.3</v>
          </cell>
          <cell r="P196">
            <v>0.2</v>
          </cell>
          <cell r="Q196">
            <v>0</v>
          </cell>
          <cell r="R196">
            <v>31.5</v>
          </cell>
          <cell r="S196">
            <v>-11.9</v>
          </cell>
          <cell r="T196">
            <v>17.7</v>
          </cell>
          <cell r="U196">
            <v>2.7</v>
          </cell>
          <cell r="V196">
            <v>2.7</v>
          </cell>
          <cell r="W196">
            <v>0.1</v>
          </cell>
          <cell r="X196">
            <v>0.8</v>
          </cell>
          <cell r="Y196">
            <v>0.2</v>
          </cell>
          <cell r="Z196">
            <v>0</v>
          </cell>
          <cell r="AA196">
            <v>20.5</v>
          </cell>
          <cell r="AB196">
            <v>0.9</v>
          </cell>
          <cell r="AC196">
            <v>8.8000000000000007</v>
          </cell>
          <cell r="AD196">
            <v>3.6</v>
          </cell>
          <cell r="AE196">
            <v>0</v>
          </cell>
          <cell r="AF196">
            <v>7.2</v>
          </cell>
          <cell r="AG196">
            <v>0.6</v>
          </cell>
          <cell r="AH196">
            <v>7.8</v>
          </cell>
          <cell r="AI196">
            <v>3.9</v>
          </cell>
          <cell r="AJ196">
            <v>2.7</v>
          </cell>
          <cell r="AK196">
            <v>0</v>
          </cell>
          <cell r="AL196">
            <v>0</v>
          </cell>
          <cell r="AM196">
            <v>1.2</v>
          </cell>
          <cell r="AN196">
            <v>0.7</v>
          </cell>
          <cell r="AO196">
            <v>0.3</v>
          </cell>
          <cell r="AP196">
            <v>1.9</v>
          </cell>
          <cell r="AQ196">
            <v>0.8</v>
          </cell>
          <cell r="AR196">
            <v>0.4</v>
          </cell>
          <cell r="AS196">
            <v>0.3</v>
          </cell>
          <cell r="AT196">
            <v>1.4</v>
          </cell>
          <cell r="AU196">
            <v>0.6</v>
          </cell>
          <cell r="AV196">
            <v>20.5</v>
          </cell>
          <cell r="AW196">
            <v>19.600000000000001</v>
          </cell>
        </row>
        <row r="197">
          <cell r="B197">
            <v>1420</v>
          </cell>
          <cell r="D197" t="str">
            <v xml:space="preserve">Fabrication d'articles en fourrure </v>
          </cell>
          <cell r="E197">
            <v>86</v>
          </cell>
          <cell r="F197">
            <v>3.7</v>
          </cell>
          <cell r="G197">
            <v>1.8</v>
          </cell>
          <cell r="H197">
            <v>0.1</v>
          </cell>
          <cell r="I197">
            <v>1.8</v>
          </cell>
          <cell r="J197">
            <v>56.6</v>
          </cell>
          <cell r="K197">
            <v>1</v>
          </cell>
          <cell r="L197">
            <v>-1.6</v>
          </cell>
          <cell r="M197">
            <v>0</v>
          </cell>
          <cell r="N197">
            <v>56</v>
          </cell>
          <cell r="O197">
            <v>61.3</v>
          </cell>
          <cell r="P197">
            <v>0.2</v>
          </cell>
          <cell r="Q197">
            <v>0</v>
          </cell>
          <cell r="R197">
            <v>31.5</v>
          </cell>
          <cell r="S197">
            <v>-11.9</v>
          </cell>
          <cell r="T197">
            <v>17.7</v>
          </cell>
          <cell r="U197">
            <v>2.7</v>
          </cell>
          <cell r="V197">
            <v>2.7</v>
          </cell>
          <cell r="W197">
            <v>0.1</v>
          </cell>
          <cell r="X197">
            <v>0.8</v>
          </cell>
          <cell r="Y197">
            <v>0.2</v>
          </cell>
          <cell r="Z197">
            <v>0</v>
          </cell>
          <cell r="AA197">
            <v>20.5</v>
          </cell>
          <cell r="AB197">
            <v>0.9</v>
          </cell>
          <cell r="AC197">
            <v>8.8000000000000007</v>
          </cell>
          <cell r="AD197">
            <v>3.6</v>
          </cell>
          <cell r="AE197">
            <v>0</v>
          </cell>
          <cell r="AF197">
            <v>7.2</v>
          </cell>
          <cell r="AG197">
            <v>0.6</v>
          </cell>
          <cell r="AH197">
            <v>7.8</v>
          </cell>
          <cell r="AI197">
            <v>3.9</v>
          </cell>
          <cell r="AJ197">
            <v>2.7</v>
          </cell>
          <cell r="AK197">
            <v>0</v>
          </cell>
          <cell r="AL197">
            <v>0</v>
          </cell>
          <cell r="AM197">
            <v>1.2</v>
          </cell>
          <cell r="AN197">
            <v>0.7</v>
          </cell>
          <cell r="AO197">
            <v>0.3</v>
          </cell>
          <cell r="AP197">
            <v>1.9</v>
          </cell>
          <cell r="AQ197">
            <v>0.8</v>
          </cell>
          <cell r="AR197">
            <v>0.4</v>
          </cell>
          <cell r="AS197">
            <v>0.3</v>
          </cell>
          <cell r="AT197">
            <v>1.4</v>
          </cell>
          <cell r="AU197">
            <v>0.6</v>
          </cell>
          <cell r="AV197">
            <v>20.5</v>
          </cell>
          <cell r="AW197">
            <v>19.600000000000001</v>
          </cell>
        </row>
        <row r="198">
          <cell r="B198">
            <v>14200</v>
          </cell>
          <cell r="D198" t="str">
            <v xml:space="preserve">Fabrication d'articles en fourrure </v>
          </cell>
          <cell r="E198">
            <v>86</v>
          </cell>
          <cell r="F198">
            <v>3.7</v>
          </cell>
          <cell r="G198">
            <v>1.8</v>
          </cell>
          <cell r="H198">
            <v>0.1</v>
          </cell>
          <cell r="I198">
            <v>1.8</v>
          </cell>
          <cell r="J198">
            <v>56.6</v>
          </cell>
          <cell r="K198">
            <v>1</v>
          </cell>
          <cell r="L198">
            <v>-1.6</v>
          </cell>
          <cell r="M198">
            <v>0</v>
          </cell>
          <cell r="N198">
            <v>56</v>
          </cell>
          <cell r="O198">
            <v>61.3</v>
          </cell>
          <cell r="P198">
            <v>0.2</v>
          </cell>
          <cell r="Q198">
            <v>0</v>
          </cell>
          <cell r="R198">
            <v>31.5</v>
          </cell>
          <cell r="S198">
            <v>-11.9</v>
          </cell>
          <cell r="T198">
            <v>17.7</v>
          </cell>
          <cell r="U198">
            <v>2.7</v>
          </cell>
          <cell r="V198">
            <v>2.7</v>
          </cell>
          <cell r="W198">
            <v>0.1</v>
          </cell>
          <cell r="X198">
            <v>0.8</v>
          </cell>
          <cell r="Y198">
            <v>0.2</v>
          </cell>
          <cell r="Z198">
            <v>0</v>
          </cell>
          <cell r="AA198">
            <v>20.5</v>
          </cell>
          <cell r="AB198">
            <v>0.9</v>
          </cell>
          <cell r="AC198">
            <v>8.8000000000000007</v>
          </cell>
          <cell r="AD198">
            <v>3.6</v>
          </cell>
          <cell r="AE198">
            <v>0</v>
          </cell>
          <cell r="AF198">
            <v>7.2</v>
          </cell>
          <cell r="AG198">
            <v>0.6</v>
          </cell>
          <cell r="AH198">
            <v>7.8</v>
          </cell>
          <cell r="AI198">
            <v>3.9</v>
          </cell>
          <cell r="AJ198">
            <v>2.7</v>
          </cell>
          <cell r="AK198">
            <v>0</v>
          </cell>
          <cell r="AL198">
            <v>0</v>
          </cell>
          <cell r="AM198">
            <v>1.2</v>
          </cell>
          <cell r="AN198">
            <v>0.7</v>
          </cell>
          <cell r="AO198">
            <v>0.3</v>
          </cell>
          <cell r="AP198">
            <v>1.9</v>
          </cell>
          <cell r="AQ198">
            <v>0.8</v>
          </cell>
          <cell r="AR198">
            <v>0.4</v>
          </cell>
          <cell r="AS198">
            <v>0.3</v>
          </cell>
          <cell r="AT198">
            <v>1.4</v>
          </cell>
          <cell r="AU198">
            <v>0.6</v>
          </cell>
          <cell r="AV198">
            <v>20.5</v>
          </cell>
          <cell r="AW198">
            <v>19.600000000000001</v>
          </cell>
        </row>
        <row r="199">
          <cell r="B199">
            <v>143</v>
          </cell>
          <cell r="D199" t="str">
            <v xml:space="preserve">Fabrication d'articles à mailles </v>
          </cell>
          <cell r="E199">
            <v>479</v>
          </cell>
          <cell r="F199">
            <v>376.5</v>
          </cell>
          <cell r="G199">
            <v>221.6</v>
          </cell>
          <cell r="H199">
            <v>-7.4</v>
          </cell>
          <cell r="I199">
            <v>162.30000000000001</v>
          </cell>
          <cell r="J199">
            <v>671.4</v>
          </cell>
          <cell r="K199">
            <v>150.80000000000001</v>
          </cell>
          <cell r="L199">
            <v>-6.8</v>
          </cell>
          <cell r="M199">
            <v>0.1</v>
          </cell>
          <cell r="N199">
            <v>815.5</v>
          </cell>
          <cell r="O199">
            <v>1198.7</v>
          </cell>
          <cell r="P199">
            <v>59.8</v>
          </cell>
          <cell r="Q199">
            <v>58.8</v>
          </cell>
          <cell r="R199">
            <v>268.39999999999998</v>
          </cell>
          <cell r="S199">
            <v>-9.1999999999999993</v>
          </cell>
          <cell r="T199">
            <v>330.1</v>
          </cell>
          <cell r="U199">
            <v>74.599999999999994</v>
          </cell>
          <cell r="V199">
            <v>22.9</v>
          </cell>
          <cell r="W199">
            <v>0.7</v>
          </cell>
          <cell r="X199">
            <v>12.6</v>
          </cell>
          <cell r="Y199">
            <v>67.099999999999994</v>
          </cell>
          <cell r="Z199">
            <v>62.9</v>
          </cell>
          <cell r="AA199">
            <v>381.1</v>
          </cell>
          <cell r="AB199">
            <v>21.4</v>
          </cell>
          <cell r="AC199">
            <v>207.6</v>
          </cell>
          <cell r="AD199">
            <v>87.8</v>
          </cell>
          <cell r="AE199">
            <v>0.3</v>
          </cell>
          <cell r="AF199">
            <v>64.7</v>
          </cell>
          <cell r="AG199">
            <v>19.5</v>
          </cell>
          <cell r="AH199">
            <v>41.3</v>
          </cell>
          <cell r="AI199">
            <v>57.3</v>
          </cell>
          <cell r="AJ199">
            <v>61.2</v>
          </cell>
          <cell r="AK199">
            <v>0</v>
          </cell>
          <cell r="AL199">
            <v>0</v>
          </cell>
          <cell r="AM199">
            <v>19.899999999999999</v>
          </cell>
          <cell r="AN199">
            <v>8.1999999999999993</v>
          </cell>
          <cell r="AO199">
            <v>99.2</v>
          </cell>
          <cell r="AP199">
            <v>140.5</v>
          </cell>
          <cell r="AQ199">
            <v>20.2</v>
          </cell>
          <cell r="AR199">
            <v>28.6</v>
          </cell>
          <cell r="AS199">
            <v>7</v>
          </cell>
          <cell r="AT199">
            <v>11.5</v>
          </cell>
          <cell r="AU199">
            <v>113.5</v>
          </cell>
          <cell r="AV199">
            <v>388.5</v>
          </cell>
          <cell r="AW199">
            <v>360.1</v>
          </cell>
        </row>
        <row r="200">
          <cell r="B200">
            <v>1431</v>
          </cell>
          <cell r="D200" t="str">
            <v xml:space="preserve">Fabrication d'articles chaussants à mailles </v>
          </cell>
          <cell r="E200">
            <v>35</v>
          </cell>
          <cell r="F200">
            <v>220.7</v>
          </cell>
          <cell r="G200">
            <v>133.6</v>
          </cell>
          <cell r="H200">
            <v>-9.4</v>
          </cell>
          <cell r="I200">
            <v>96.5</v>
          </cell>
          <cell r="J200">
            <v>429.4</v>
          </cell>
          <cell r="K200">
            <v>32.4</v>
          </cell>
          <cell r="L200">
            <v>1.5</v>
          </cell>
          <cell r="M200">
            <v>0</v>
          </cell>
          <cell r="N200">
            <v>463.2</v>
          </cell>
          <cell r="O200">
            <v>682.4</v>
          </cell>
          <cell r="P200">
            <v>0.5</v>
          </cell>
          <cell r="Q200">
            <v>0</v>
          </cell>
          <cell r="R200">
            <v>99.5</v>
          </cell>
          <cell r="S200">
            <v>0.1</v>
          </cell>
          <cell r="T200">
            <v>187.3</v>
          </cell>
          <cell r="U200">
            <v>12.4</v>
          </cell>
          <cell r="V200">
            <v>10.7</v>
          </cell>
          <cell r="W200">
            <v>0.4</v>
          </cell>
          <cell r="X200">
            <v>8.3000000000000007</v>
          </cell>
          <cell r="Y200">
            <v>3.7</v>
          </cell>
          <cell r="Z200">
            <v>2.5</v>
          </cell>
          <cell r="AA200">
            <v>269.60000000000002</v>
          </cell>
          <cell r="AB200">
            <v>13.8</v>
          </cell>
          <cell r="AC200">
            <v>122.9</v>
          </cell>
          <cell r="AD200">
            <v>53.2</v>
          </cell>
          <cell r="AE200">
            <v>0.1</v>
          </cell>
          <cell r="AF200">
            <v>79.900000000000006</v>
          </cell>
          <cell r="AG200">
            <v>10.199999999999999</v>
          </cell>
          <cell r="AH200">
            <v>12.6</v>
          </cell>
          <cell r="AI200">
            <v>14.5</v>
          </cell>
          <cell r="AJ200">
            <v>71.7</v>
          </cell>
          <cell r="AK200">
            <v>0</v>
          </cell>
          <cell r="AL200">
            <v>0</v>
          </cell>
          <cell r="AM200">
            <v>9</v>
          </cell>
          <cell r="AN200">
            <v>6.9</v>
          </cell>
          <cell r="AO200">
            <v>6.9</v>
          </cell>
          <cell r="AP200">
            <v>69.599999999999994</v>
          </cell>
          <cell r="AQ200">
            <v>8.5</v>
          </cell>
          <cell r="AR200">
            <v>19.7</v>
          </cell>
          <cell r="AS200">
            <v>5.4</v>
          </cell>
          <cell r="AT200">
            <v>16.8</v>
          </cell>
          <cell r="AU200">
            <v>36.200000000000003</v>
          </cell>
          <cell r="AV200">
            <v>272.8</v>
          </cell>
          <cell r="AW200">
            <v>255.9</v>
          </cell>
        </row>
        <row r="201">
          <cell r="B201">
            <v>14310</v>
          </cell>
          <cell r="D201" t="str">
            <v xml:space="preserve">Fabrication d'articles chaussants à mailles </v>
          </cell>
          <cell r="E201">
            <v>35</v>
          </cell>
          <cell r="F201">
            <v>220.7</v>
          </cell>
          <cell r="G201">
            <v>133.6</v>
          </cell>
          <cell r="H201">
            <v>-9.4</v>
          </cell>
          <cell r="I201">
            <v>96.5</v>
          </cell>
          <cell r="J201">
            <v>429.4</v>
          </cell>
          <cell r="K201">
            <v>32.4</v>
          </cell>
          <cell r="L201">
            <v>1.5</v>
          </cell>
          <cell r="M201">
            <v>0</v>
          </cell>
          <cell r="N201">
            <v>463.2</v>
          </cell>
          <cell r="O201">
            <v>682.4</v>
          </cell>
          <cell r="P201">
            <v>0.5</v>
          </cell>
          <cell r="Q201">
            <v>0</v>
          </cell>
          <cell r="R201">
            <v>99.5</v>
          </cell>
          <cell r="S201">
            <v>0.1</v>
          </cell>
          <cell r="T201">
            <v>187.3</v>
          </cell>
          <cell r="U201">
            <v>12.4</v>
          </cell>
          <cell r="V201">
            <v>10.7</v>
          </cell>
          <cell r="W201">
            <v>0.4</v>
          </cell>
          <cell r="X201">
            <v>8.3000000000000007</v>
          </cell>
          <cell r="Y201">
            <v>3.7</v>
          </cell>
          <cell r="Z201">
            <v>2.5</v>
          </cell>
          <cell r="AA201">
            <v>269.60000000000002</v>
          </cell>
          <cell r="AB201">
            <v>13.8</v>
          </cell>
          <cell r="AC201">
            <v>122.9</v>
          </cell>
          <cell r="AD201">
            <v>53.2</v>
          </cell>
          <cell r="AE201">
            <v>0.1</v>
          </cell>
          <cell r="AF201">
            <v>79.900000000000006</v>
          </cell>
          <cell r="AG201">
            <v>10.199999999999999</v>
          </cell>
          <cell r="AH201">
            <v>12.6</v>
          </cell>
          <cell r="AI201">
            <v>14.5</v>
          </cell>
          <cell r="AJ201">
            <v>71.7</v>
          </cell>
          <cell r="AK201">
            <v>0</v>
          </cell>
          <cell r="AL201">
            <v>0</v>
          </cell>
          <cell r="AM201">
            <v>9</v>
          </cell>
          <cell r="AN201">
            <v>6.9</v>
          </cell>
          <cell r="AO201">
            <v>6.9</v>
          </cell>
          <cell r="AP201">
            <v>69.599999999999994</v>
          </cell>
          <cell r="AQ201">
            <v>8.5</v>
          </cell>
          <cell r="AR201">
            <v>19.7</v>
          </cell>
          <cell r="AS201">
            <v>5.4</v>
          </cell>
          <cell r="AT201">
            <v>16.8</v>
          </cell>
          <cell r="AU201">
            <v>36.200000000000003</v>
          </cell>
          <cell r="AV201">
            <v>272.8</v>
          </cell>
          <cell r="AW201">
            <v>255.9</v>
          </cell>
        </row>
        <row r="202">
          <cell r="B202">
            <v>1439</v>
          </cell>
          <cell r="D202" t="str">
            <v xml:space="preserve">Fabrication d'autres articles à mailles </v>
          </cell>
          <cell r="E202">
            <v>443</v>
          </cell>
          <cell r="F202">
            <v>155.80000000000001</v>
          </cell>
          <cell r="G202">
            <v>87.9</v>
          </cell>
          <cell r="H202">
            <v>2</v>
          </cell>
          <cell r="I202">
            <v>65.900000000000006</v>
          </cell>
          <cell r="J202">
            <v>242.1</v>
          </cell>
          <cell r="K202">
            <v>118.4</v>
          </cell>
          <cell r="L202">
            <v>-8.3000000000000007</v>
          </cell>
          <cell r="M202">
            <v>0.1</v>
          </cell>
          <cell r="N202">
            <v>352.3</v>
          </cell>
          <cell r="O202">
            <v>516.29999999999995</v>
          </cell>
          <cell r="P202">
            <v>59.2</v>
          </cell>
          <cell r="Q202">
            <v>58.8</v>
          </cell>
          <cell r="R202">
            <v>168.9</v>
          </cell>
          <cell r="S202">
            <v>-9.1999999999999993</v>
          </cell>
          <cell r="T202">
            <v>142.69999999999999</v>
          </cell>
          <cell r="U202">
            <v>62.2</v>
          </cell>
          <cell r="V202">
            <v>12.2</v>
          </cell>
          <cell r="W202">
            <v>0.3</v>
          </cell>
          <cell r="X202">
            <v>4.3</v>
          </cell>
          <cell r="Y202">
            <v>63.4</v>
          </cell>
          <cell r="Z202">
            <v>60.4</v>
          </cell>
          <cell r="AA202">
            <v>111.5</v>
          </cell>
          <cell r="AB202">
            <v>7.5</v>
          </cell>
          <cell r="AC202">
            <v>84.7</v>
          </cell>
          <cell r="AD202">
            <v>34.6</v>
          </cell>
          <cell r="AE202">
            <v>0.2</v>
          </cell>
          <cell r="AF202">
            <v>-15.1</v>
          </cell>
          <cell r="AG202">
            <v>9.3000000000000007</v>
          </cell>
          <cell r="AH202">
            <v>28.8</v>
          </cell>
          <cell r="AI202">
            <v>42.8</v>
          </cell>
          <cell r="AJ202">
            <v>-10.5</v>
          </cell>
          <cell r="AK202">
            <v>0</v>
          </cell>
          <cell r="AL202">
            <v>0</v>
          </cell>
          <cell r="AM202">
            <v>10.9</v>
          </cell>
          <cell r="AN202">
            <v>1.3</v>
          </cell>
          <cell r="AO202">
            <v>92.3</v>
          </cell>
          <cell r="AP202">
            <v>70.900000000000006</v>
          </cell>
          <cell r="AQ202">
            <v>11.7</v>
          </cell>
          <cell r="AR202">
            <v>8.9</v>
          </cell>
          <cell r="AS202">
            <v>1.7</v>
          </cell>
          <cell r="AT202">
            <v>-5.3</v>
          </cell>
          <cell r="AU202">
            <v>77.3</v>
          </cell>
          <cell r="AV202">
            <v>115.7</v>
          </cell>
          <cell r="AW202">
            <v>104.2</v>
          </cell>
        </row>
        <row r="203">
          <cell r="B203">
            <v>14390</v>
          </cell>
          <cell r="D203" t="str">
            <v xml:space="preserve">Fabrication d'autres articles à mailles </v>
          </cell>
          <cell r="E203">
            <v>443</v>
          </cell>
          <cell r="F203">
            <v>155.80000000000001</v>
          </cell>
          <cell r="G203">
            <v>87.9</v>
          </cell>
          <cell r="H203">
            <v>2</v>
          </cell>
          <cell r="I203">
            <v>65.900000000000006</v>
          </cell>
          <cell r="J203">
            <v>242.1</v>
          </cell>
          <cell r="K203">
            <v>118.4</v>
          </cell>
          <cell r="L203">
            <v>-8.3000000000000007</v>
          </cell>
          <cell r="M203">
            <v>0.1</v>
          </cell>
          <cell r="N203">
            <v>352.3</v>
          </cell>
          <cell r="O203">
            <v>516.29999999999995</v>
          </cell>
          <cell r="P203">
            <v>59.2</v>
          </cell>
          <cell r="Q203">
            <v>58.8</v>
          </cell>
          <cell r="R203">
            <v>168.9</v>
          </cell>
          <cell r="S203">
            <v>-9.1999999999999993</v>
          </cell>
          <cell r="T203">
            <v>142.69999999999999</v>
          </cell>
          <cell r="U203">
            <v>62.2</v>
          </cell>
          <cell r="V203">
            <v>12.2</v>
          </cell>
          <cell r="W203">
            <v>0.3</v>
          </cell>
          <cell r="X203">
            <v>4.3</v>
          </cell>
          <cell r="Y203">
            <v>63.4</v>
          </cell>
          <cell r="Z203">
            <v>60.4</v>
          </cell>
          <cell r="AA203">
            <v>111.5</v>
          </cell>
          <cell r="AB203">
            <v>7.5</v>
          </cell>
          <cell r="AC203">
            <v>84.7</v>
          </cell>
          <cell r="AD203">
            <v>34.6</v>
          </cell>
          <cell r="AE203">
            <v>0.2</v>
          </cell>
          <cell r="AF203">
            <v>-15.1</v>
          </cell>
          <cell r="AG203">
            <v>9.3000000000000007</v>
          </cell>
          <cell r="AH203">
            <v>28.8</v>
          </cell>
          <cell r="AI203">
            <v>42.8</v>
          </cell>
          <cell r="AJ203">
            <v>-10.5</v>
          </cell>
          <cell r="AK203">
            <v>0</v>
          </cell>
          <cell r="AL203">
            <v>0</v>
          </cell>
          <cell r="AM203">
            <v>10.9</v>
          </cell>
          <cell r="AN203">
            <v>1.3</v>
          </cell>
          <cell r="AO203">
            <v>92.3</v>
          </cell>
          <cell r="AP203">
            <v>70.900000000000006</v>
          </cell>
          <cell r="AQ203">
            <v>11.7</v>
          </cell>
          <cell r="AR203">
            <v>8.9</v>
          </cell>
          <cell r="AS203">
            <v>1.7</v>
          </cell>
          <cell r="AT203">
            <v>-5.3</v>
          </cell>
          <cell r="AU203">
            <v>77.3</v>
          </cell>
          <cell r="AV203">
            <v>115.7</v>
          </cell>
          <cell r="AW203">
            <v>104.2</v>
          </cell>
        </row>
        <row r="204">
          <cell r="B204">
            <v>15</v>
          </cell>
          <cell r="D204" t="str">
            <v xml:space="preserve">Industrie du cuir et de la chaussure </v>
          </cell>
          <cell r="E204">
            <v>2284</v>
          </cell>
          <cell r="F204">
            <v>2137.8000000000002</v>
          </cell>
          <cell r="G204">
            <v>1285.8</v>
          </cell>
          <cell r="H204">
            <v>-32.200000000000003</v>
          </cell>
          <cell r="I204">
            <v>884.2</v>
          </cell>
          <cell r="J204">
            <v>3791.8</v>
          </cell>
          <cell r="K204">
            <v>50.6</v>
          </cell>
          <cell r="L204">
            <v>33.5</v>
          </cell>
          <cell r="M204">
            <v>0.9</v>
          </cell>
          <cell r="N204">
            <v>3876.8</v>
          </cell>
          <cell r="O204">
            <v>5980.2</v>
          </cell>
          <cell r="P204">
            <v>10.7</v>
          </cell>
          <cell r="Q204">
            <v>3.9</v>
          </cell>
          <cell r="R204">
            <v>1472.2</v>
          </cell>
          <cell r="S204">
            <v>-19.899999999999999</v>
          </cell>
          <cell r="T204">
            <v>1118.9000000000001</v>
          </cell>
          <cell r="U204">
            <v>708</v>
          </cell>
          <cell r="V204">
            <v>88</v>
          </cell>
          <cell r="W204">
            <v>5.3</v>
          </cell>
          <cell r="X204">
            <v>82.1</v>
          </cell>
          <cell r="Y204">
            <v>131.5</v>
          </cell>
          <cell r="Z204">
            <v>22.5</v>
          </cell>
          <cell r="AA204">
            <v>2069</v>
          </cell>
          <cell r="AB204">
            <v>87.6</v>
          </cell>
          <cell r="AC204">
            <v>770</v>
          </cell>
          <cell r="AD204">
            <v>313.60000000000002</v>
          </cell>
          <cell r="AE204">
            <v>4.3</v>
          </cell>
          <cell r="AF204">
            <v>902.1</v>
          </cell>
          <cell r="AG204">
            <v>97.1</v>
          </cell>
          <cell r="AH204">
            <v>280</v>
          </cell>
          <cell r="AI204">
            <v>252.8</v>
          </cell>
          <cell r="AJ204">
            <v>777.8</v>
          </cell>
          <cell r="AK204">
            <v>0.1</v>
          </cell>
          <cell r="AL204">
            <v>0.1</v>
          </cell>
          <cell r="AM204">
            <v>59.3</v>
          </cell>
          <cell r="AN204">
            <v>15.7</v>
          </cell>
          <cell r="AO204">
            <v>58.5</v>
          </cell>
          <cell r="AP204">
            <v>777</v>
          </cell>
          <cell r="AQ204">
            <v>46.9</v>
          </cell>
          <cell r="AR204">
            <v>58.1</v>
          </cell>
          <cell r="AS204">
            <v>62</v>
          </cell>
          <cell r="AT204">
            <v>268.7</v>
          </cell>
          <cell r="AU204">
            <v>435.1</v>
          </cell>
          <cell r="AV204">
            <v>2189.6999999999998</v>
          </cell>
          <cell r="AW204">
            <v>1985.6</v>
          </cell>
        </row>
        <row r="205">
          <cell r="B205">
            <v>151</v>
          </cell>
          <cell r="D205" t="str">
            <v xml:space="preserve">Apprêt et tannage des cuirs </v>
          </cell>
          <cell r="E205">
            <v>1900</v>
          </cell>
          <cell r="F205">
            <v>1952.3</v>
          </cell>
          <cell r="G205">
            <v>1164.3</v>
          </cell>
          <cell r="H205">
            <v>-26.9</v>
          </cell>
          <cell r="I205">
            <v>814.9</v>
          </cell>
          <cell r="J205">
            <v>3028.1</v>
          </cell>
          <cell r="K205">
            <v>38.5</v>
          </cell>
          <cell r="L205">
            <v>21.1</v>
          </cell>
          <cell r="M205">
            <v>0.7</v>
          </cell>
          <cell r="N205">
            <v>3088.3</v>
          </cell>
          <cell r="O205">
            <v>5018.8999999999996</v>
          </cell>
          <cell r="P205">
            <v>3.7</v>
          </cell>
          <cell r="Q205">
            <v>0.3</v>
          </cell>
          <cell r="R205">
            <v>1134</v>
          </cell>
          <cell r="S205">
            <v>-15.6</v>
          </cell>
          <cell r="T205">
            <v>862.4</v>
          </cell>
          <cell r="U205">
            <v>620.79999999999995</v>
          </cell>
          <cell r="V205">
            <v>71.5</v>
          </cell>
          <cell r="W205">
            <v>4.4000000000000004</v>
          </cell>
          <cell r="X205">
            <v>69</v>
          </cell>
          <cell r="Y205">
            <v>124.7</v>
          </cell>
          <cell r="Z205">
            <v>18.3</v>
          </cell>
          <cell r="AA205">
            <v>1801.4</v>
          </cell>
          <cell r="AB205">
            <v>72.8</v>
          </cell>
          <cell r="AC205">
            <v>617.6</v>
          </cell>
          <cell r="AD205">
            <v>258.60000000000002</v>
          </cell>
          <cell r="AE205">
            <v>3.2</v>
          </cell>
          <cell r="AF205">
            <v>855.6</v>
          </cell>
          <cell r="AG205">
            <v>83.2</v>
          </cell>
          <cell r="AH205">
            <v>253.5</v>
          </cell>
          <cell r="AI205">
            <v>223.5</v>
          </cell>
          <cell r="AJ205">
            <v>742.3</v>
          </cell>
          <cell r="AK205">
            <v>0</v>
          </cell>
          <cell r="AL205">
            <v>0.1</v>
          </cell>
          <cell r="AM205">
            <v>47.8</v>
          </cell>
          <cell r="AN205">
            <v>8.6999999999999993</v>
          </cell>
          <cell r="AO205">
            <v>35.700000000000003</v>
          </cell>
          <cell r="AP205">
            <v>730.2</v>
          </cell>
          <cell r="AQ205">
            <v>23.8</v>
          </cell>
          <cell r="AR205">
            <v>40.299999999999997</v>
          </cell>
          <cell r="AS205">
            <v>58.1</v>
          </cell>
          <cell r="AT205">
            <v>253.2</v>
          </cell>
          <cell r="AU205">
            <v>402.4</v>
          </cell>
          <cell r="AV205">
            <v>1922.4</v>
          </cell>
          <cell r="AW205">
            <v>1731.8</v>
          </cell>
        </row>
        <row r="206">
          <cell r="B206">
            <v>1511</v>
          </cell>
          <cell r="D206" t="str">
            <v xml:space="preserve">Apprêt et tannage des cuirs - préparation et teinture des fourrures </v>
          </cell>
          <cell r="E206">
            <v>91</v>
          </cell>
          <cell r="F206">
            <v>17.3</v>
          </cell>
          <cell r="G206">
            <v>10.6</v>
          </cell>
          <cell r="H206">
            <v>-0.1</v>
          </cell>
          <cell r="I206">
            <v>6.9</v>
          </cell>
          <cell r="J206">
            <v>482.3</v>
          </cell>
          <cell r="K206">
            <v>4.5</v>
          </cell>
          <cell r="L206">
            <v>13.8</v>
          </cell>
          <cell r="M206">
            <v>0.2</v>
          </cell>
          <cell r="N206">
            <v>500.7</v>
          </cell>
          <cell r="O206">
            <v>504.1</v>
          </cell>
          <cell r="P206">
            <v>1.2</v>
          </cell>
          <cell r="Q206">
            <v>0</v>
          </cell>
          <cell r="R206">
            <v>339.1</v>
          </cell>
          <cell r="S206">
            <v>-8.1</v>
          </cell>
          <cell r="T206">
            <v>76.5</v>
          </cell>
          <cell r="U206">
            <v>19.7</v>
          </cell>
          <cell r="V206">
            <v>4.0999999999999996</v>
          </cell>
          <cell r="W206">
            <v>0.8</v>
          </cell>
          <cell r="X206">
            <v>6.8</v>
          </cell>
          <cell r="Y206">
            <v>0.9</v>
          </cell>
          <cell r="Z206">
            <v>0.5</v>
          </cell>
          <cell r="AA206">
            <v>100.5</v>
          </cell>
          <cell r="AB206">
            <v>6.7</v>
          </cell>
          <cell r="AC206">
            <v>57.8</v>
          </cell>
          <cell r="AD206">
            <v>24.6</v>
          </cell>
          <cell r="AE206">
            <v>0.7</v>
          </cell>
          <cell r="AF206">
            <v>12.1</v>
          </cell>
          <cell r="AG206">
            <v>8.3000000000000007</v>
          </cell>
          <cell r="AH206">
            <v>52.7</v>
          </cell>
          <cell r="AI206">
            <v>47.5</v>
          </cell>
          <cell r="AJ206">
            <v>-1.4</v>
          </cell>
          <cell r="AK206">
            <v>0</v>
          </cell>
          <cell r="AL206">
            <v>0</v>
          </cell>
          <cell r="AM206">
            <v>3.1</v>
          </cell>
          <cell r="AN206">
            <v>2.6</v>
          </cell>
          <cell r="AO206">
            <v>1.8</v>
          </cell>
          <cell r="AP206">
            <v>-2.7</v>
          </cell>
          <cell r="AQ206">
            <v>4.3</v>
          </cell>
          <cell r="AR206">
            <v>12.2</v>
          </cell>
          <cell r="AS206">
            <v>2.5</v>
          </cell>
          <cell r="AT206">
            <v>1.5</v>
          </cell>
          <cell r="AU206">
            <v>-14.6</v>
          </cell>
          <cell r="AV206">
            <v>100.2</v>
          </cell>
          <cell r="AW206">
            <v>94.5</v>
          </cell>
        </row>
        <row r="207">
          <cell r="B207">
            <v>15110</v>
          </cell>
          <cell r="D207" t="str">
            <v xml:space="preserve">Apprêt et tannage des cuirs - préparation et teinture des fourrures </v>
          </cell>
          <cell r="E207">
            <v>91</v>
          </cell>
          <cell r="F207">
            <v>17.3</v>
          </cell>
          <cell r="G207">
            <v>10.6</v>
          </cell>
          <cell r="H207">
            <v>-0.1</v>
          </cell>
          <cell r="I207">
            <v>6.9</v>
          </cell>
          <cell r="J207">
            <v>482.3</v>
          </cell>
          <cell r="K207">
            <v>4.5</v>
          </cell>
          <cell r="L207">
            <v>13.8</v>
          </cell>
          <cell r="M207">
            <v>0.2</v>
          </cell>
          <cell r="N207">
            <v>500.7</v>
          </cell>
          <cell r="O207">
            <v>504.1</v>
          </cell>
          <cell r="P207">
            <v>1.2</v>
          </cell>
          <cell r="Q207">
            <v>0</v>
          </cell>
          <cell r="R207">
            <v>339.1</v>
          </cell>
          <cell r="S207">
            <v>-8.1</v>
          </cell>
          <cell r="T207">
            <v>76.5</v>
          </cell>
          <cell r="U207">
            <v>19.7</v>
          </cell>
          <cell r="V207">
            <v>4.0999999999999996</v>
          </cell>
          <cell r="W207">
            <v>0.8</v>
          </cell>
          <cell r="X207">
            <v>6.8</v>
          </cell>
          <cell r="Y207">
            <v>0.9</v>
          </cell>
          <cell r="Z207">
            <v>0.5</v>
          </cell>
          <cell r="AA207">
            <v>100.5</v>
          </cell>
          <cell r="AB207">
            <v>6.7</v>
          </cell>
          <cell r="AC207">
            <v>57.8</v>
          </cell>
          <cell r="AD207">
            <v>24.6</v>
          </cell>
          <cell r="AE207">
            <v>0.7</v>
          </cell>
          <cell r="AF207">
            <v>12.1</v>
          </cell>
          <cell r="AG207">
            <v>8.3000000000000007</v>
          </cell>
          <cell r="AH207">
            <v>52.7</v>
          </cell>
          <cell r="AI207">
            <v>47.5</v>
          </cell>
          <cell r="AJ207">
            <v>-1.4</v>
          </cell>
          <cell r="AK207">
            <v>0</v>
          </cell>
          <cell r="AL207">
            <v>0</v>
          </cell>
          <cell r="AM207">
            <v>3.1</v>
          </cell>
          <cell r="AN207">
            <v>2.6</v>
          </cell>
          <cell r="AO207">
            <v>1.8</v>
          </cell>
          <cell r="AP207">
            <v>-2.7</v>
          </cell>
          <cell r="AQ207">
            <v>4.3</v>
          </cell>
          <cell r="AR207">
            <v>12.2</v>
          </cell>
          <cell r="AS207">
            <v>2.5</v>
          </cell>
          <cell r="AT207">
            <v>1.5</v>
          </cell>
          <cell r="AU207">
            <v>-14.6</v>
          </cell>
          <cell r="AV207">
            <v>100.2</v>
          </cell>
          <cell r="AW207">
            <v>94.5</v>
          </cell>
        </row>
        <row r="208">
          <cell r="B208">
            <v>1512</v>
          </cell>
          <cell r="D208" t="str">
            <v xml:space="preserve">Fabrication d'articles de voyage, de maroquinerie et de sellerie </v>
          </cell>
          <cell r="E208">
            <v>1809</v>
          </cell>
          <cell r="F208">
            <v>1935</v>
          </cell>
          <cell r="G208">
            <v>1153.8</v>
          </cell>
          <cell r="H208">
            <v>-26.8</v>
          </cell>
          <cell r="I208">
            <v>808.1</v>
          </cell>
          <cell r="J208">
            <v>2545.8000000000002</v>
          </cell>
          <cell r="K208">
            <v>33.9</v>
          </cell>
          <cell r="L208">
            <v>7.3</v>
          </cell>
          <cell r="M208">
            <v>0.5</v>
          </cell>
          <cell r="N208">
            <v>2587.5</v>
          </cell>
          <cell r="O208">
            <v>4514.7</v>
          </cell>
          <cell r="P208">
            <v>2.5</v>
          </cell>
          <cell r="Q208">
            <v>0.3</v>
          </cell>
          <cell r="R208">
            <v>794.9</v>
          </cell>
          <cell r="S208">
            <v>-7.5</v>
          </cell>
          <cell r="T208">
            <v>785.9</v>
          </cell>
          <cell r="U208">
            <v>601.1</v>
          </cell>
          <cell r="V208">
            <v>67.400000000000006</v>
          </cell>
          <cell r="W208">
            <v>3.6</v>
          </cell>
          <cell r="X208">
            <v>62.2</v>
          </cell>
          <cell r="Y208">
            <v>123.9</v>
          </cell>
          <cell r="Z208">
            <v>17.8</v>
          </cell>
          <cell r="AA208">
            <v>1700.9</v>
          </cell>
          <cell r="AB208">
            <v>66.099999999999994</v>
          </cell>
          <cell r="AC208">
            <v>559.79999999999995</v>
          </cell>
          <cell r="AD208">
            <v>234</v>
          </cell>
          <cell r="AE208">
            <v>2.5</v>
          </cell>
          <cell r="AF208">
            <v>843.5</v>
          </cell>
          <cell r="AG208">
            <v>74.900000000000006</v>
          </cell>
          <cell r="AH208">
            <v>200.9</v>
          </cell>
          <cell r="AI208">
            <v>176</v>
          </cell>
          <cell r="AJ208">
            <v>743.7</v>
          </cell>
          <cell r="AK208">
            <v>0</v>
          </cell>
          <cell r="AL208">
            <v>0.1</v>
          </cell>
          <cell r="AM208">
            <v>44.7</v>
          </cell>
          <cell r="AN208">
            <v>6.1</v>
          </cell>
          <cell r="AO208">
            <v>33.9</v>
          </cell>
          <cell r="AP208">
            <v>732.9</v>
          </cell>
          <cell r="AQ208">
            <v>19.5</v>
          </cell>
          <cell r="AR208">
            <v>28.1</v>
          </cell>
          <cell r="AS208">
            <v>55.6</v>
          </cell>
          <cell r="AT208">
            <v>251.7</v>
          </cell>
          <cell r="AU208">
            <v>417</v>
          </cell>
          <cell r="AV208">
            <v>1822.3</v>
          </cell>
          <cell r="AW208">
            <v>1637.3</v>
          </cell>
        </row>
        <row r="209">
          <cell r="B209">
            <v>15120</v>
          </cell>
          <cell r="D209" t="str">
            <v xml:space="preserve">Fabrication d'articles de voyage, de maroquinerie et de sellerie </v>
          </cell>
          <cell r="E209">
            <v>1809</v>
          </cell>
          <cell r="F209">
            <v>1935</v>
          </cell>
          <cell r="G209">
            <v>1153.8</v>
          </cell>
          <cell r="H209">
            <v>-26.8</v>
          </cell>
          <cell r="I209">
            <v>808.1</v>
          </cell>
          <cell r="J209">
            <v>2545.8000000000002</v>
          </cell>
          <cell r="K209">
            <v>33.9</v>
          </cell>
          <cell r="L209">
            <v>7.3</v>
          </cell>
          <cell r="M209">
            <v>0.5</v>
          </cell>
          <cell r="N209">
            <v>2587.5</v>
          </cell>
          <cell r="O209">
            <v>4514.7</v>
          </cell>
          <cell r="P209">
            <v>2.5</v>
          </cell>
          <cell r="Q209">
            <v>0.3</v>
          </cell>
          <cell r="R209">
            <v>794.9</v>
          </cell>
          <cell r="S209">
            <v>-7.5</v>
          </cell>
          <cell r="T209">
            <v>785.9</v>
          </cell>
          <cell r="U209">
            <v>601.1</v>
          </cell>
          <cell r="V209">
            <v>67.400000000000006</v>
          </cell>
          <cell r="W209">
            <v>3.6</v>
          </cell>
          <cell r="X209">
            <v>62.2</v>
          </cell>
          <cell r="Y209">
            <v>123.9</v>
          </cell>
          <cell r="Z209">
            <v>17.8</v>
          </cell>
          <cell r="AA209">
            <v>1700.9</v>
          </cell>
          <cell r="AB209">
            <v>66.099999999999994</v>
          </cell>
          <cell r="AC209">
            <v>559.79999999999995</v>
          </cell>
          <cell r="AD209">
            <v>234</v>
          </cell>
          <cell r="AE209">
            <v>2.5</v>
          </cell>
          <cell r="AF209">
            <v>843.5</v>
          </cell>
          <cell r="AG209">
            <v>74.900000000000006</v>
          </cell>
          <cell r="AH209">
            <v>200.9</v>
          </cell>
          <cell r="AI209">
            <v>176</v>
          </cell>
          <cell r="AJ209">
            <v>743.7</v>
          </cell>
          <cell r="AK209">
            <v>0</v>
          </cell>
          <cell r="AL209">
            <v>0.1</v>
          </cell>
          <cell r="AM209">
            <v>44.7</v>
          </cell>
          <cell r="AN209">
            <v>6.1</v>
          </cell>
          <cell r="AO209">
            <v>33.9</v>
          </cell>
          <cell r="AP209">
            <v>732.9</v>
          </cell>
          <cell r="AQ209">
            <v>19.5</v>
          </cell>
          <cell r="AR209">
            <v>28.1</v>
          </cell>
          <cell r="AS209">
            <v>55.6</v>
          </cell>
          <cell r="AT209">
            <v>251.7</v>
          </cell>
          <cell r="AU209">
            <v>417</v>
          </cell>
          <cell r="AV209">
            <v>1822.3</v>
          </cell>
          <cell r="AW209">
            <v>1637.3</v>
          </cell>
        </row>
        <row r="210">
          <cell r="B210">
            <v>152</v>
          </cell>
          <cell r="D210" t="str">
            <v xml:space="preserve">Fabrication de chaussures </v>
          </cell>
          <cell r="E210">
            <v>384</v>
          </cell>
          <cell r="F210">
            <v>185.4</v>
          </cell>
          <cell r="G210">
            <v>121.5</v>
          </cell>
          <cell r="H210">
            <v>-5.3</v>
          </cell>
          <cell r="I210">
            <v>69.2</v>
          </cell>
          <cell r="J210">
            <v>763.8</v>
          </cell>
          <cell r="K210">
            <v>12.1</v>
          </cell>
          <cell r="L210">
            <v>12.4</v>
          </cell>
          <cell r="M210">
            <v>0.3</v>
          </cell>
          <cell r="N210">
            <v>788.5</v>
          </cell>
          <cell r="O210">
            <v>961.3</v>
          </cell>
          <cell r="P210">
            <v>7</v>
          </cell>
          <cell r="Q210">
            <v>3.6</v>
          </cell>
          <cell r="R210">
            <v>338.2</v>
          </cell>
          <cell r="S210">
            <v>-4.3</v>
          </cell>
          <cell r="T210">
            <v>256.60000000000002</v>
          </cell>
          <cell r="U210">
            <v>87.2</v>
          </cell>
          <cell r="V210">
            <v>16.5</v>
          </cell>
          <cell r="W210">
            <v>0.9</v>
          </cell>
          <cell r="X210">
            <v>13.2</v>
          </cell>
          <cell r="Y210">
            <v>6.8</v>
          </cell>
          <cell r="Z210">
            <v>4.3</v>
          </cell>
          <cell r="AA210">
            <v>267.60000000000002</v>
          </cell>
          <cell r="AB210">
            <v>14.8</v>
          </cell>
          <cell r="AC210">
            <v>152.4</v>
          </cell>
          <cell r="AD210">
            <v>54.9</v>
          </cell>
          <cell r="AE210">
            <v>1.1000000000000001</v>
          </cell>
          <cell r="AF210">
            <v>46.5</v>
          </cell>
          <cell r="AG210">
            <v>13.9</v>
          </cell>
          <cell r="AH210">
            <v>26.4</v>
          </cell>
          <cell r="AI210">
            <v>29.3</v>
          </cell>
          <cell r="AJ210">
            <v>35.5</v>
          </cell>
          <cell r="AK210">
            <v>0.1</v>
          </cell>
          <cell r="AL210">
            <v>0</v>
          </cell>
          <cell r="AM210">
            <v>11.5</v>
          </cell>
          <cell r="AN210">
            <v>7</v>
          </cell>
          <cell r="AO210">
            <v>22.8</v>
          </cell>
          <cell r="AP210">
            <v>46.7</v>
          </cell>
          <cell r="AQ210">
            <v>23.1</v>
          </cell>
          <cell r="AR210">
            <v>17.8</v>
          </cell>
          <cell r="AS210">
            <v>3.9</v>
          </cell>
          <cell r="AT210">
            <v>15.5</v>
          </cell>
          <cell r="AU210">
            <v>32.700000000000003</v>
          </cell>
          <cell r="AV210">
            <v>267.3</v>
          </cell>
          <cell r="AW210">
            <v>253.8</v>
          </cell>
        </row>
        <row r="211">
          <cell r="B211">
            <v>1520</v>
          </cell>
          <cell r="D211" t="str">
            <v xml:space="preserve">Fabrication de chaussures </v>
          </cell>
          <cell r="E211">
            <v>384</v>
          </cell>
          <cell r="F211">
            <v>185.4</v>
          </cell>
          <cell r="G211">
            <v>121.5</v>
          </cell>
          <cell r="H211">
            <v>-5.3</v>
          </cell>
          <cell r="I211">
            <v>69.2</v>
          </cell>
          <cell r="J211">
            <v>763.8</v>
          </cell>
          <cell r="K211">
            <v>12.1</v>
          </cell>
          <cell r="L211">
            <v>12.4</v>
          </cell>
          <cell r="M211">
            <v>0.3</v>
          </cell>
          <cell r="N211">
            <v>788.5</v>
          </cell>
          <cell r="O211">
            <v>961.3</v>
          </cell>
          <cell r="P211">
            <v>7</v>
          </cell>
          <cell r="Q211">
            <v>3.6</v>
          </cell>
          <cell r="R211">
            <v>338.2</v>
          </cell>
          <cell r="S211">
            <v>-4.3</v>
          </cell>
          <cell r="T211">
            <v>256.60000000000002</v>
          </cell>
          <cell r="U211">
            <v>87.2</v>
          </cell>
          <cell r="V211">
            <v>16.5</v>
          </cell>
          <cell r="W211">
            <v>0.9</v>
          </cell>
          <cell r="X211">
            <v>13.2</v>
          </cell>
          <cell r="Y211">
            <v>6.8</v>
          </cell>
          <cell r="Z211">
            <v>4.3</v>
          </cell>
          <cell r="AA211">
            <v>267.60000000000002</v>
          </cell>
          <cell r="AB211">
            <v>14.8</v>
          </cell>
          <cell r="AC211">
            <v>152.4</v>
          </cell>
          <cell r="AD211">
            <v>54.9</v>
          </cell>
          <cell r="AE211">
            <v>1.1000000000000001</v>
          </cell>
          <cell r="AF211">
            <v>46.5</v>
          </cell>
          <cell r="AG211">
            <v>13.9</v>
          </cell>
          <cell r="AH211">
            <v>26.4</v>
          </cell>
          <cell r="AI211">
            <v>29.3</v>
          </cell>
          <cell r="AJ211">
            <v>35.5</v>
          </cell>
          <cell r="AK211">
            <v>0.1</v>
          </cell>
          <cell r="AL211">
            <v>0</v>
          </cell>
          <cell r="AM211">
            <v>11.5</v>
          </cell>
          <cell r="AN211">
            <v>7</v>
          </cell>
          <cell r="AO211">
            <v>22.8</v>
          </cell>
          <cell r="AP211">
            <v>46.7</v>
          </cell>
          <cell r="AQ211">
            <v>23.1</v>
          </cell>
          <cell r="AR211">
            <v>17.8</v>
          </cell>
          <cell r="AS211">
            <v>3.9</v>
          </cell>
          <cell r="AT211">
            <v>15.5</v>
          </cell>
          <cell r="AU211">
            <v>32.700000000000003</v>
          </cell>
          <cell r="AV211">
            <v>267.3</v>
          </cell>
          <cell r="AW211">
            <v>253.8</v>
          </cell>
        </row>
        <row r="212">
          <cell r="B212">
            <v>15200</v>
          </cell>
          <cell r="D212" t="str">
            <v xml:space="preserve">Fabrication de chaussures </v>
          </cell>
          <cell r="E212">
            <v>384</v>
          </cell>
          <cell r="F212">
            <v>185.4</v>
          </cell>
          <cell r="G212">
            <v>121.5</v>
          </cell>
          <cell r="H212">
            <v>-5.3</v>
          </cell>
          <cell r="I212">
            <v>69.2</v>
          </cell>
          <cell r="J212">
            <v>763.8</v>
          </cell>
          <cell r="K212">
            <v>12.1</v>
          </cell>
          <cell r="L212">
            <v>12.4</v>
          </cell>
          <cell r="M212">
            <v>0.3</v>
          </cell>
          <cell r="N212">
            <v>788.5</v>
          </cell>
          <cell r="O212">
            <v>961.3</v>
          </cell>
          <cell r="P212">
            <v>7</v>
          </cell>
          <cell r="Q212">
            <v>3.6</v>
          </cell>
          <cell r="R212">
            <v>338.2</v>
          </cell>
          <cell r="S212">
            <v>-4.3</v>
          </cell>
          <cell r="T212">
            <v>256.60000000000002</v>
          </cell>
          <cell r="U212">
            <v>87.2</v>
          </cell>
          <cell r="V212">
            <v>16.5</v>
          </cell>
          <cell r="W212">
            <v>0.9</v>
          </cell>
          <cell r="X212">
            <v>13.2</v>
          </cell>
          <cell r="Y212">
            <v>6.8</v>
          </cell>
          <cell r="Z212">
            <v>4.3</v>
          </cell>
          <cell r="AA212">
            <v>267.60000000000002</v>
          </cell>
          <cell r="AB212">
            <v>14.8</v>
          </cell>
          <cell r="AC212">
            <v>152.4</v>
          </cell>
          <cell r="AD212">
            <v>54.9</v>
          </cell>
          <cell r="AE212">
            <v>1.1000000000000001</v>
          </cell>
          <cell r="AF212">
            <v>46.5</v>
          </cell>
          <cell r="AG212">
            <v>13.9</v>
          </cell>
          <cell r="AH212">
            <v>26.4</v>
          </cell>
          <cell r="AI212">
            <v>29.3</v>
          </cell>
          <cell r="AJ212">
            <v>35.5</v>
          </cell>
          <cell r="AK212">
            <v>0.1</v>
          </cell>
          <cell r="AL212">
            <v>0</v>
          </cell>
          <cell r="AM212">
            <v>11.5</v>
          </cell>
          <cell r="AN212">
            <v>7</v>
          </cell>
          <cell r="AO212">
            <v>22.8</v>
          </cell>
          <cell r="AP212">
            <v>46.7</v>
          </cell>
          <cell r="AQ212">
            <v>23.1</v>
          </cell>
          <cell r="AR212">
            <v>17.8</v>
          </cell>
          <cell r="AS212">
            <v>3.9</v>
          </cell>
          <cell r="AT212">
            <v>15.5</v>
          </cell>
          <cell r="AU212">
            <v>32.700000000000003</v>
          </cell>
          <cell r="AV212">
            <v>267.3</v>
          </cell>
          <cell r="AW212">
            <v>253.8</v>
          </cell>
        </row>
        <row r="213">
          <cell r="B213">
            <v>16</v>
          </cell>
          <cell r="D213" t="str">
            <v xml:space="preserve">Travail du bois et fabrication d'articles en bois et en liège, à l'exception des meubles - fabrication d'articles en vannerie et sparterie </v>
          </cell>
          <cell r="E213">
            <v>10953</v>
          </cell>
          <cell r="F213">
            <v>1092.2</v>
          </cell>
          <cell r="G213">
            <v>750.9</v>
          </cell>
          <cell r="H213">
            <v>-11.1</v>
          </cell>
          <cell r="I213">
            <v>352.5</v>
          </cell>
          <cell r="J213">
            <v>10942.8</v>
          </cell>
          <cell r="K213">
            <v>93.7</v>
          </cell>
          <cell r="L213">
            <v>25.6</v>
          </cell>
          <cell r="M213">
            <v>16.7</v>
          </cell>
          <cell r="N213">
            <v>11078.9</v>
          </cell>
          <cell r="O213">
            <v>12128.8</v>
          </cell>
          <cell r="P213">
            <v>30.7</v>
          </cell>
          <cell r="Q213">
            <v>4.9000000000000004</v>
          </cell>
          <cell r="R213">
            <v>5115.5</v>
          </cell>
          <cell r="S213">
            <v>-92.7</v>
          </cell>
          <cell r="T213">
            <v>3206.4</v>
          </cell>
          <cell r="U213">
            <v>493.5</v>
          </cell>
          <cell r="V213">
            <v>230</v>
          </cell>
          <cell r="W213">
            <v>108.8</v>
          </cell>
          <cell r="X213">
            <v>198.4</v>
          </cell>
          <cell r="Y213">
            <v>46.2</v>
          </cell>
          <cell r="Z213">
            <v>19</v>
          </cell>
          <cell r="AA213">
            <v>3186.6</v>
          </cell>
          <cell r="AB213">
            <v>188</v>
          </cell>
          <cell r="AC213">
            <v>1798.9</v>
          </cell>
          <cell r="AD213">
            <v>679.5</v>
          </cell>
          <cell r="AE213">
            <v>14.1</v>
          </cell>
          <cell r="AF213">
            <v>534.4</v>
          </cell>
          <cell r="AG213">
            <v>394.2</v>
          </cell>
          <cell r="AH213">
            <v>153.9</v>
          </cell>
          <cell r="AI213">
            <v>216.2</v>
          </cell>
          <cell r="AJ213">
            <v>202.4</v>
          </cell>
          <cell r="AK213">
            <v>0.1</v>
          </cell>
          <cell r="AL213">
            <v>1.5</v>
          </cell>
          <cell r="AM213">
            <v>113.1</v>
          </cell>
          <cell r="AN213">
            <v>100.8</v>
          </cell>
          <cell r="AO213">
            <v>69.8</v>
          </cell>
          <cell r="AP213">
            <v>160.5</v>
          </cell>
          <cell r="AQ213">
            <v>308.39999999999998</v>
          </cell>
          <cell r="AR213">
            <v>345.1</v>
          </cell>
          <cell r="AS213">
            <v>10</v>
          </cell>
          <cell r="AT213">
            <v>90.3</v>
          </cell>
          <cell r="AU213">
            <v>23.5</v>
          </cell>
          <cell r="AV213">
            <v>3202.2</v>
          </cell>
          <cell r="AW213">
            <v>3012.7</v>
          </cell>
        </row>
        <row r="214">
          <cell r="B214">
            <v>161</v>
          </cell>
          <cell r="D214" t="str">
            <v>Sciageetrabotagedubois</v>
          </cell>
          <cell r="E214">
            <v>3247</v>
          </cell>
          <cell r="F214">
            <v>310.5</v>
          </cell>
          <cell r="G214">
            <v>224.3</v>
          </cell>
          <cell r="H214">
            <v>0.2</v>
          </cell>
          <cell r="I214">
            <v>86</v>
          </cell>
          <cell r="J214">
            <v>3431.7</v>
          </cell>
          <cell r="K214">
            <v>34.9</v>
          </cell>
          <cell r="L214">
            <v>34.4</v>
          </cell>
          <cell r="M214">
            <v>3.2</v>
          </cell>
          <cell r="N214">
            <v>3504.1</v>
          </cell>
          <cell r="O214">
            <v>3777.1</v>
          </cell>
          <cell r="P214">
            <v>5.6</v>
          </cell>
          <cell r="Q214">
            <v>0.7</v>
          </cell>
          <cell r="R214">
            <v>1660.3</v>
          </cell>
          <cell r="S214">
            <v>-53</v>
          </cell>
          <cell r="T214">
            <v>1031.5</v>
          </cell>
          <cell r="U214">
            <v>207</v>
          </cell>
          <cell r="V214">
            <v>60.1</v>
          </cell>
          <cell r="W214">
            <v>53.7</v>
          </cell>
          <cell r="X214">
            <v>37</v>
          </cell>
          <cell r="Y214">
            <v>10.8</v>
          </cell>
          <cell r="Z214">
            <v>0.9</v>
          </cell>
          <cell r="AA214">
            <v>946.3</v>
          </cell>
          <cell r="AB214">
            <v>52.5</v>
          </cell>
          <cell r="AC214">
            <v>515.79999999999995</v>
          </cell>
          <cell r="AD214">
            <v>182.4</v>
          </cell>
          <cell r="AE214">
            <v>5.0999999999999996</v>
          </cell>
          <cell r="AF214">
            <v>200.6</v>
          </cell>
          <cell r="AG214">
            <v>145</v>
          </cell>
          <cell r="AH214">
            <v>72.900000000000006</v>
          </cell>
          <cell r="AI214">
            <v>76.099999999999994</v>
          </cell>
          <cell r="AJ214">
            <v>58.7</v>
          </cell>
          <cell r="AK214">
            <v>0</v>
          </cell>
          <cell r="AL214">
            <v>0.1</v>
          </cell>
          <cell r="AM214">
            <v>34.6</v>
          </cell>
          <cell r="AN214">
            <v>32.1</v>
          </cell>
          <cell r="AO214">
            <v>15.7</v>
          </cell>
          <cell r="AP214">
            <v>39.9</v>
          </cell>
          <cell r="AQ214">
            <v>97.3</v>
          </cell>
          <cell r="AR214">
            <v>73.099999999999994</v>
          </cell>
          <cell r="AS214">
            <v>0.7</v>
          </cell>
          <cell r="AT214">
            <v>24.8</v>
          </cell>
          <cell r="AU214">
            <v>38.6</v>
          </cell>
          <cell r="AV214">
            <v>951.5</v>
          </cell>
          <cell r="AW214">
            <v>898.9</v>
          </cell>
        </row>
        <row r="215">
          <cell r="B215">
            <v>1610</v>
          </cell>
          <cell r="D215" t="str">
            <v>Sciageetrabotagedubois</v>
          </cell>
          <cell r="E215">
            <v>3247</v>
          </cell>
          <cell r="F215">
            <v>310.5</v>
          </cell>
          <cell r="G215">
            <v>224.3</v>
          </cell>
          <cell r="H215">
            <v>0.2</v>
          </cell>
          <cell r="I215">
            <v>86</v>
          </cell>
          <cell r="J215">
            <v>3431.7</v>
          </cell>
          <cell r="K215">
            <v>34.9</v>
          </cell>
          <cell r="L215">
            <v>34.4</v>
          </cell>
          <cell r="M215">
            <v>3.2</v>
          </cell>
          <cell r="N215">
            <v>3504.1</v>
          </cell>
          <cell r="O215">
            <v>3777.1</v>
          </cell>
          <cell r="P215">
            <v>5.6</v>
          </cell>
          <cell r="Q215">
            <v>0.7</v>
          </cell>
          <cell r="R215">
            <v>1660.3</v>
          </cell>
          <cell r="S215">
            <v>-53</v>
          </cell>
          <cell r="T215">
            <v>1031.5</v>
          </cell>
          <cell r="U215">
            <v>207</v>
          </cell>
          <cell r="V215">
            <v>60.1</v>
          </cell>
          <cell r="W215">
            <v>53.7</v>
          </cell>
          <cell r="X215">
            <v>37</v>
          </cell>
          <cell r="Y215">
            <v>10.8</v>
          </cell>
          <cell r="Z215">
            <v>0.9</v>
          </cell>
          <cell r="AA215">
            <v>946.3</v>
          </cell>
          <cell r="AB215">
            <v>52.5</v>
          </cell>
          <cell r="AC215">
            <v>515.79999999999995</v>
          </cell>
          <cell r="AD215">
            <v>182.4</v>
          </cell>
          <cell r="AE215">
            <v>5.0999999999999996</v>
          </cell>
          <cell r="AF215">
            <v>200.6</v>
          </cell>
          <cell r="AG215">
            <v>145</v>
          </cell>
          <cell r="AH215">
            <v>72.900000000000006</v>
          </cell>
          <cell r="AI215">
            <v>76.099999999999994</v>
          </cell>
          <cell r="AJ215">
            <v>58.7</v>
          </cell>
          <cell r="AK215">
            <v>0</v>
          </cell>
          <cell r="AL215">
            <v>0.1</v>
          </cell>
          <cell r="AM215">
            <v>34.6</v>
          </cell>
          <cell r="AN215">
            <v>32.1</v>
          </cell>
          <cell r="AO215">
            <v>15.7</v>
          </cell>
          <cell r="AP215">
            <v>39.9</v>
          </cell>
          <cell r="AQ215">
            <v>97.3</v>
          </cell>
          <cell r="AR215">
            <v>73.099999999999994</v>
          </cell>
          <cell r="AS215">
            <v>0.7</v>
          </cell>
          <cell r="AT215">
            <v>24.8</v>
          </cell>
          <cell r="AU215">
            <v>38.6</v>
          </cell>
          <cell r="AV215">
            <v>951.5</v>
          </cell>
          <cell r="AW215">
            <v>898.9</v>
          </cell>
        </row>
        <row r="216">
          <cell r="B216">
            <v>16101</v>
          </cell>
          <cell r="D216" t="str">
            <v>Sciageetrabotagedubois,horsimprégnation</v>
          </cell>
          <cell r="E216">
            <v>2656</v>
          </cell>
          <cell r="F216">
            <v>307.5</v>
          </cell>
          <cell r="G216">
            <v>222.2</v>
          </cell>
          <cell r="H216">
            <v>0.2</v>
          </cell>
          <cell r="I216">
            <v>85.1</v>
          </cell>
          <cell r="J216">
            <v>3115.7</v>
          </cell>
          <cell r="K216">
            <v>33.200000000000003</v>
          </cell>
          <cell r="L216">
            <v>34.1</v>
          </cell>
          <cell r="M216">
            <v>3</v>
          </cell>
          <cell r="N216">
            <v>3186</v>
          </cell>
          <cell r="O216">
            <v>3456.5</v>
          </cell>
          <cell r="P216">
            <v>5.0999999999999996</v>
          </cell>
          <cell r="Q216">
            <v>0.7</v>
          </cell>
          <cell r="R216">
            <v>1590.4</v>
          </cell>
          <cell r="S216">
            <v>-52.2</v>
          </cell>
          <cell r="T216">
            <v>930</v>
          </cell>
          <cell r="U216">
            <v>181</v>
          </cell>
          <cell r="V216">
            <v>50.5</v>
          </cell>
          <cell r="W216">
            <v>51.6</v>
          </cell>
          <cell r="X216">
            <v>32.9</v>
          </cell>
          <cell r="Y216">
            <v>8.4</v>
          </cell>
          <cell r="Z216">
            <v>0.3</v>
          </cell>
          <cell r="AA216">
            <v>799.7</v>
          </cell>
          <cell r="AB216">
            <v>48.8</v>
          </cell>
          <cell r="AC216">
            <v>433.1</v>
          </cell>
          <cell r="AD216">
            <v>152.1</v>
          </cell>
          <cell r="AE216">
            <v>4.8</v>
          </cell>
          <cell r="AF216">
            <v>170.6</v>
          </cell>
          <cell r="AG216">
            <v>138.4</v>
          </cell>
          <cell r="AH216">
            <v>62.2</v>
          </cell>
          <cell r="AI216">
            <v>70.2</v>
          </cell>
          <cell r="AJ216">
            <v>40.200000000000003</v>
          </cell>
          <cell r="AK216">
            <v>0</v>
          </cell>
          <cell r="AL216">
            <v>0.1</v>
          </cell>
          <cell r="AM216">
            <v>33.1</v>
          </cell>
          <cell r="AN216">
            <v>30.9</v>
          </cell>
          <cell r="AO216">
            <v>14.9</v>
          </cell>
          <cell r="AP216">
            <v>22.1</v>
          </cell>
          <cell r="AQ216">
            <v>91.5</v>
          </cell>
          <cell r="AR216">
            <v>67.8</v>
          </cell>
          <cell r="AS216">
            <v>0.7</v>
          </cell>
          <cell r="AT216">
            <v>20.9</v>
          </cell>
          <cell r="AU216">
            <v>24.2</v>
          </cell>
          <cell r="AV216">
            <v>803</v>
          </cell>
          <cell r="AW216">
            <v>755.7</v>
          </cell>
        </row>
        <row r="217">
          <cell r="B217">
            <v>16102</v>
          </cell>
          <cell r="D217" t="str">
            <v xml:space="preserve">Imprégnation du bois </v>
          </cell>
          <cell r="E217">
            <v>591</v>
          </cell>
          <cell r="F217">
            <v>3</v>
          </cell>
          <cell r="G217">
            <v>2.1</v>
          </cell>
          <cell r="H217">
            <v>0</v>
          </cell>
          <cell r="I217">
            <v>0.9</v>
          </cell>
          <cell r="J217">
            <v>316</v>
          </cell>
          <cell r="K217">
            <v>1.7</v>
          </cell>
          <cell r="L217">
            <v>0.3</v>
          </cell>
          <cell r="M217">
            <v>0.2</v>
          </cell>
          <cell r="N217">
            <v>318.10000000000002</v>
          </cell>
          <cell r="O217">
            <v>320.60000000000002</v>
          </cell>
          <cell r="P217">
            <v>0.5</v>
          </cell>
          <cell r="Q217">
            <v>0</v>
          </cell>
          <cell r="R217">
            <v>69.8</v>
          </cell>
          <cell r="S217">
            <v>-0.8</v>
          </cell>
          <cell r="T217">
            <v>101.5</v>
          </cell>
          <cell r="U217">
            <v>26</v>
          </cell>
          <cell r="V217">
            <v>9.6</v>
          </cell>
          <cell r="W217">
            <v>2.1</v>
          </cell>
          <cell r="X217">
            <v>4.0999999999999996</v>
          </cell>
          <cell r="Y217">
            <v>2.4</v>
          </cell>
          <cell r="Z217">
            <v>0.5</v>
          </cell>
          <cell r="AA217">
            <v>146.6</v>
          </cell>
          <cell r="AB217">
            <v>3.7</v>
          </cell>
          <cell r="AC217">
            <v>82.8</v>
          </cell>
          <cell r="AD217">
            <v>30.4</v>
          </cell>
          <cell r="AE217">
            <v>0.3</v>
          </cell>
          <cell r="AF217">
            <v>30</v>
          </cell>
          <cell r="AG217">
            <v>6.6</v>
          </cell>
          <cell r="AH217">
            <v>10.7</v>
          </cell>
          <cell r="AI217">
            <v>5.8</v>
          </cell>
          <cell r="AJ217">
            <v>18.5</v>
          </cell>
          <cell r="AK217">
            <v>0</v>
          </cell>
          <cell r="AL217">
            <v>0</v>
          </cell>
          <cell r="AM217">
            <v>1.5</v>
          </cell>
          <cell r="AN217">
            <v>1.2</v>
          </cell>
          <cell r="AO217">
            <v>0.8</v>
          </cell>
          <cell r="AP217">
            <v>17.8</v>
          </cell>
          <cell r="AQ217">
            <v>5.8</v>
          </cell>
          <cell r="AR217">
            <v>5.3</v>
          </cell>
          <cell r="AS217">
            <v>0</v>
          </cell>
          <cell r="AT217">
            <v>3.9</v>
          </cell>
          <cell r="AU217">
            <v>14.4</v>
          </cell>
          <cell r="AV217">
            <v>148.5</v>
          </cell>
          <cell r="AW217">
            <v>143.19999999999999</v>
          </cell>
        </row>
        <row r="218">
          <cell r="B218">
            <v>162</v>
          </cell>
          <cell r="D218" t="str">
            <v xml:space="preserve">Fabrication d'articles en bois, liège, vannerie et sparterie </v>
          </cell>
          <cell r="E218">
            <v>7706</v>
          </cell>
          <cell r="F218">
            <v>781.7</v>
          </cell>
          <cell r="G218">
            <v>526.6</v>
          </cell>
          <cell r="H218">
            <v>-11.4</v>
          </cell>
          <cell r="I218">
            <v>266.5</v>
          </cell>
          <cell r="J218">
            <v>7511.1</v>
          </cell>
          <cell r="K218">
            <v>58.8</v>
          </cell>
          <cell r="L218">
            <v>-8.8000000000000007</v>
          </cell>
          <cell r="M218">
            <v>13.6</v>
          </cell>
          <cell r="N218">
            <v>7574.7</v>
          </cell>
          <cell r="O218">
            <v>8351.6</v>
          </cell>
          <cell r="P218">
            <v>25.1</v>
          </cell>
          <cell r="Q218">
            <v>4.3</v>
          </cell>
          <cell r="R218">
            <v>3455.2</v>
          </cell>
          <cell r="S218">
            <v>-39.6</v>
          </cell>
          <cell r="T218">
            <v>2174.9</v>
          </cell>
          <cell r="U218">
            <v>286.60000000000002</v>
          </cell>
          <cell r="V218">
            <v>170</v>
          </cell>
          <cell r="W218">
            <v>55.2</v>
          </cell>
          <cell r="X218">
            <v>161.30000000000001</v>
          </cell>
          <cell r="Y218">
            <v>35.4</v>
          </cell>
          <cell r="Z218">
            <v>18.100000000000001</v>
          </cell>
          <cell r="AA218">
            <v>2240.4</v>
          </cell>
          <cell r="AB218">
            <v>135.5</v>
          </cell>
          <cell r="AC218">
            <v>1283</v>
          </cell>
          <cell r="AD218">
            <v>497.1</v>
          </cell>
          <cell r="AE218">
            <v>9</v>
          </cell>
          <cell r="AF218">
            <v>333.8</v>
          </cell>
          <cell r="AG218">
            <v>249.2</v>
          </cell>
          <cell r="AH218">
            <v>81</v>
          </cell>
          <cell r="AI218">
            <v>140.19999999999999</v>
          </cell>
          <cell r="AJ218">
            <v>143.69999999999999</v>
          </cell>
          <cell r="AK218">
            <v>0.1</v>
          </cell>
          <cell r="AL218">
            <v>1.4</v>
          </cell>
          <cell r="AM218">
            <v>78.5</v>
          </cell>
          <cell r="AN218">
            <v>68.7</v>
          </cell>
          <cell r="AO218">
            <v>54.1</v>
          </cell>
          <cell r="AP218">
            <v>120.6</v>
          </cell>
          <cell r="AQ218">
            <v>211.1</v>
          </cell>
          <cell r="AR218">
            <v>272.10000000000002</v>
          </cell>
          <cell r="AS218">
            <v>9.3000000000000007</v>
          </cell>
          <cell r="AT218">
            <v>65.5</v>
          </cell>
          <cell r="AU218">
            <v>-15.1</v>
          </cell>
          <cell r="AV218">
            <v>2250.6999999999998</v>
          </cell>
          <cell r="AW218">
            <v>2113.8000000000002</v>
          </cell>
        </row>
        <row r="219">
          <cell r="B219">
            <v>1621</v>
          </cell>
          <cell r="D219" t="str">
            <v xml:space="preserve">Fabrication de placage et de panneaux de bois </v>
          </cell>
          <cell r="E219">
            <v>124</v>
          </cell>
          <cell r="F219">
            <v>160.9</v>
          </cell>
          <cell r="G219">
            <v>108.8</v>
          </cell>
          <cell r="H219">
            <v>-1.8</v>
          </cell>
          <cell r="I219">
            <v>54</v>
          </cell>
          <cell r="J219">
            <v>1584.4</v>
          </cell>
          <cell r="K219">
            <v>3.5</v>
          </cell>
          <cell r="L219">
            <v>0.3</v>
          </cell>
          <cell r="M219">
            <v>1.3</v>
          </cell>
          <cell r="N219">
            <v>1589.5</v>
          </cell>
          <cell r="O219">
            <v>1748.8</v>
          </cell>
          <cell r="P219">
            <v>3.3</v>
          </cell>
          <cell r="Q219">
            <v>0</v>
          </cell>
          <cell r="R219">
            <v>867</v>
          </cell>
          <cell r="S219">
            <v>-14</v>
          </cell>
          <cell r="T219">
            <v>470.9</v>
          </cell>
          <cell r="U219">
            <v>30.7</v>
          </cell>
          <cell r="V219">
            <v>19</v>
          </cell>
          <cell r="W219">
            <v>5.4</v>
          </cell>
          <cell r="X219">
            <v>24.1</v>
          </cell>
          <cell r="Y219">
            <v>3.6</v>
          </cell>
          <cell r="Z219">
            <v>9.1</v>
          </cell>
          <cell r="AA219">
            <v>319.3</v>
          </cell>
          <cell r="AB219">
            <v>30</v>
          </cell>
          <cell r="AC219">
            <v>181.1</v>
          </cell>
          <cell r="AD219">
            <v>69.400000000000006</v>
          </cell>
          <cell r="AE219">
            <v>0.6</v>
          </cell>
          <cell r="AF219">
            <v>39.4</v>
          </cell>
          <cell r="AG219">
            <v>79.5</v>
          </cell>
          <cell r="AH219">
            <v>20.2</v>
          </cell>
          <cell r="AI219">
            <v>37.6</v>
          </cell>
          <cell r="AJ219">
            <v>-22.7</v>
          </cell>
          <cell r="AK219">
            <v>0</v>
          </cell>
          <cell r="AL219">
            <v>0.2</v>
          </cell>
          <cell r="AM219">
            <v>28.4</v>
          </cell>
          <cell r="AN219">
            <v>25.8</v>
          </cell>
          <cell r="AO219">
            <v>4.2</v>
          </cell>
          <cell r="AP219">
            <v>-46.7</v>
          </cell>
          <cell r="AQ219">
            <v>87.7</v>
          </cell>
          <cell r="AR219">
            <v>164.3</v>
          </cell>
          <cell r="AS219">
            <v>1</v>
          </cell>
          <cell r="AT219">
            <v>4.9000000000000004</v>
          </cell>
          <cell r="AU219">
            <v>-129.30000000000001</v>
          </cell>
          <cell r="AV219">
            <v>319.7</v>
          </cell>
          <cell r="AW219">
            <v>289.89999999999998</v>
          </cell>
        </row>
        <row r="220">
          <cell r="B220">
            <v>16210</v>
          </cell>
          <cell r="D220" t="str">
            <v xml:space="preserve">Fabrication de placage et de panneaux de bois </v>
          </cell>
          <cell r="E220">
            <v>124</v>
          </cell>
          <cell r="F220">
            <v>160.9</v>
          </cell>
          <cell r="G220">
            <v>108.8</v>
          </cell>
          <cell r="H220">
            <v>-1.8</v>
          </cell>
          <cell r="I220">
            <v>54</v>
          </cell>
          <cell r="J220">
            <v>1584.4</v>
          </cell>
          <cell r="K220">
            <v>3.5</v>
          </cell>
          <cell r="L220">
            <v>0.3</v>
          </cell>
          <cell r="M220">
            <v>1.3</v>
          </cell>
          <cell r="N220">
            <v>1589.5</v>
          </cell>
          <cell r="O220">
            <v>1748.8</v>
          </cell>
          <cell r="P220">
            <v>3.3</v>
          </cell>
          <cell r="Q220">
            <v>0</v>
          </cell>
          <cell r="R220">
            <v>867</v>
          </cell>
          <cell r="S220">
            <v>-14</v>
          </cell>
          <cell r="T220">
            <v>470.9</v>
          </cell>
          <cell r="U220">
            <v>30.7</v>
          </cell>
          <cell r="V220">
            <v>19</v>
          </cell>
          <cell r="W220">
            <v>5.4</v>
          </cell>
          <cell r="X220">
            <v>24.1</v>
          </cell>
          <cell r="Y220">
            <v>3.6</v>
          </cell>
          <cell r="Z220">
            <v>9.1</v>
          </cell>
          <cell r="AA220">
            <v>319.3</v>
          </cell>
          <cell r="AB220">
            <v>30</v>
          </cell>
          <cell r="AC220">
            <v>181.1</v>
          </cell>
          <cell r="AD220">
            <v>69.400000000000006</v>
          </cell>
          <cell r="AE220">
            <v>0.6</v>
          </cell>
          <cell r="AF220">
            <v>39.4</v>
          </cell>
          <cell r="AG220">
            <v>79.5</v>
          </cell>
          <cell r="AH220">
            <v>20.2</v>
          </cell>
          <cell r="AI220">
            <v>37.6</v>
          </cell>
          <cell r="AJ220">
            <v>-22.7</v>
          </cell>
          <cell r="AK220">
            <v>0</v>
          </cell>
          <cell r="AL220">
            <v>0.2</v>
          </cell>
          <cell r="AM220">
            <v>28.4</v>
          </cell>
          <cell r="AN220">
            <v>25.8</v>
          </cell>
          <cell r="AO220">
            <v>4.2</v>
          </cell>
          <cell r="AP220">
            <v>-46.7</v>
          </cell>
          <cell r="AQ220">
            <v>87.7</v>
          </cell>
          <cell r="AR220">
            <v>164.3</v>
          </cell>
          <cell r="AS220">
            <v>1</v>
          </cell>
          <cell r="AT220">
            <v>4.9000000000000004</v>
          </cell>
          <cell r="AU220">
            <v>-129.30000000000001</v>
          </cell>
          <cell r="AV220">
            <v>319.7</v>
          </cell>
          <cell r="AW220">
            <v>289.89999999999998</v>
          </cell>
        </row>
        <row r="221">
          <cell r="B221">
            <v>1622</v>
          </cell>
          <cell r="D221" t="str">
            <v xml:space="preserve">Fabrication de parquets assemblés </v>
          </cell>
          <cell r="E221">
            <v>24</v>
          </cell>
          <cell r="F221">
            <v>14.3</v>
          </cell>
          <cell r="G221">
            <v>9.6999999999999993</v>
          </cell>
          <cell r="H221">
            <v>-2.7</v>
          </cell>
          <cell r="I221">
            <v>7.3</v>
          </cell>
          <cell r="J221">
            <v>144.69999999999999</v>
          </cell>
          <cell r="K221">
            <v>2</v>
          </cell>
          <cell r="L221">
            <v>-6.5</v>
          </cell>
          <cell r="M221">
            <v>0</v>
          </cell>
          <cell r="N221">
            <v>140.19999999999999</v>
          </cell>
          <cell r="O221">
            <v>161</v>
          </cell>
          <cell r="P221">
            <v>0.2</v>
          </cell>
          <cell r="Q221">
            <v>0</v>
          </cell>
          <cell r="R221">
            <v>62.7</v>
          </cell>
          <cell r="S221">
            <v>1.6</v>
          </cell>
          <cell r="T221">
            <v>45.4</v>
          </cell>
          <cell r="U221">
            <v>6.8</v>
          </cell>
          <cell r="V221">
            <v>2.5</v>
          </cell>
          <cell r="W221">
            <v>0.7</v>
          </cell>
          <cell r="X221">
            <v>3</v>
          </cell>
          <cell r="Y221">
            <v>1.1000000000000001</v>
          </cell>
          <cell r="Z221">
            <v>0.8</v>
          </cell>
          <cell r="AA221">
            <v>37.1</v>
          </cell>
          <cell r="AB221">
            <v>3.7</v>
          </cell>
          <cell r="AC221">
            <v>28.3</v>
          </cell>
          <cell r="AD221">
            <v>10.3</v>
          </cell>
          <cell r="AE221">
            <v>0.2</v>
          </cell>
          <cell r="AF221">
            <v>-5</v>
          </cell>
          <cell r="AG221">
            <v>5.0999999999999996</v>
          </cell>
          <cell r="AH221">
            <v>4.4000000000000004</v>
          </cell>
          <cell r="AI221">
            <v>5.7</v>
          </cell>
          <cell r="AJ221">
            <v>-8.8000000000000007</v>
          </cell>
          <cell r="AK221">
            <v>0</v>
          </cell>
          <cell r="AL221">
            <v>0</v>
          </cell>
          <cell r="AM221">
            <v>1.9</v>
          </cell>
          <cell r="AN221">
            <v>1.7</v>
          </cell>
          <cell r="AO221">
            <v>0.5</v>
          </cell>
          <cell r="AP221">
            <v>-10.199999999999999</v>
          </cell>
          <cell r="AQ221">
            <v>3.6</v>
          </cell>
          <cell r="AR221">
            <v>13.2</v>
          </cell>
          <cell r="AS221">
            <v>0.1</v>
          </cell>
          <cell r="AT221">
            <v>0.5</v>
          </cell>
          <cell r="AU221">
            <v>-20.3</v>
          </cell>
          <cell r="AV221">
            <v>37.9</v>
          </cell>
          <cell r="AW221">
            <v>33.6</v>
          </cell>
        </row>
        <row r="222">
          <cell r="B222">
            <v>16220</v>
          </cell>
          <cell r="D222" t="str">
            <v xml:space="preserve">Fabrication de parquets assemblés </v>
          </cell>
          <cell r="E222">
            <v>24</v>
          </cell>
          <cell r="F222">
            <v>14.3</v>
          </cell>
          <cell r="G222">
            <v>9.6999999999999993</v>
          </cell>
          <cell r="H222">
            <v>-2.7</v>
          </cell>
          <cell r="I222">
            <v>7.3</v>
          </cell>
          <cell r="J222">
            <v>144.69999999999999</v>
          </cell>
          <cell r="K222">
            <v>2</v>
          </cell>
          <cell r="L222">
            <v>-6.5</v>
          </cell>
          <cell r="M222">
            <v>0</v>
          </cell>
          <cell r="N222">
            <v>140.19999999999999</v>
          </cell>
          <cell r="O222">
            <v>161</v>
          </cell>
          <cell r="P222">
            <v>0.2</v>
          </cell>
          <cell r="Q222">
            <v>0</v>
          </cell>
          <cell r="R222">
            <v>62.7</v>
          </cell>
          <cell r="S222">
            <v>1.6</v>
          </cell>
          <cell r="T222">
            <v>45.4</v>
          </cell>
          <cell r="U222">
            <v>6.8</v>
          </cell>
          <cell r="V222">
            <v>2.5</v>
          </cell>
          <cell r="W222">
            <v>0.7</v>
          </cell>
          <cell r="X222">
            <v>3</v>
          </cell>
          <cell r="Y222">
            <v>1.1000000000000001</v>
          </cell>
          <cell r="Z222">
            <v>0.8</v>
          </cell>
          <cell r="AA222">
            <v>37.1</v>
          </cell>
          <cell r="AB222">
            <v>3.7</v>
          </cell>
          <cell r="AC222">
            <v>28.3</v>
          </cell>
          <cell r="AD222">
            <v>10.3</v>
          </cell>
          <cell r="AE222">
            <v>0.2</v>
          </cell>
          <cell r="AF222">
            <v>-5</v>
          </cell>
          <cell r="AG222">
            <v>5.0999999999999996</v>
          </cell>
          <cell r="AH222">
            <v>4.4000000000000004</v>
          </cell>
          <cell r="AI222">
            <v>5.7</v>
          </cell>
          <cell r="AJ222">
            <v>-8.8000000000000007</v>
          </cell>
          <cell r="AK222">
            <v>0</v>
          </cell>
          <cell r="AL222">
            <v>0</v>
          </cell>
          <cell r="AM222">
            <v>1.9</v>
          </cell>
          <cell r="AN222">
            <v>1.7</v>
          </cell>
          <cell r="AO222">
            <v>0.5</v>
          </cell>
          <cell r="AP222">
            <v>-10.199999999999999</v>
          </cell>
          <cell r="AQ222">
            <v>3.6</v>
          </cell>
          <cell r="AR222">
            <v>13.2</v>
          </cell>
          <cell r="AS222">
            <v>0.1</v>
          </cell>
          <cell r="AT222">
            <v>0.5</v>
          </cell>
          <cell r="AU222">
            <v>-20.3</v>
          </cell>
          <cell r="AV222">
            <v>37.9</v>
          </cell>
          <cell r="AW222">
            <v>33.6</v>
          </cell>
        </row>
        <row r="223">
          <cell r="B223">
            <v>1623</v>
          </cell>
          <cell r="D223" t="str">
            <v xml:space="preserve">Fabrication de charpentes et d'autres menuiseries </v>
          </cell>
          <cell r="E223">
            <v>3131</v>
          </cell>
          <cell r="F223">
            <v>302.2</v>
          </cell>
          <cell r="G223">
            <v>211.2</v>
          </cell>
          <cell r="H223">
            <v>-3</v>
          </cell>
          <cell r="I223">
            <v>94.1</v>
          </cell>
          <cell r="J223">
            <v>2930.7</v>
          </cell>
          <cell r="K223">
            <v>21.3</v>
          </cell>
          <cell r="L223">
            <v>-12.2</v>
          </cell>
          <cell r="M223">
            <v>9.5</v>
          </cell>
          <cell r="N223">
            <v>2949.3</v>
          </cell>
          <cell r="O223">
            <v>3254.2</v>
          </cell>
          <cell r="P223">
            <v>10.5</v>
          </cell>
          <cell r="Q223">
            <v>0</v>
          </cell>
          <cell r="R223">
            <v>1204.0999999999999</v>
          </cell>
          <cell r="S223">
            <v>9.1999999999999993</v>
          </cell>
          <cell r="T223">
            <v>880.1</v>
          </cell>
          <cell r="U223">
            <v>144.9</v>
          </cell>
          <cell r="V223">
            <v>72</v>
          </cell>
          <cell r="W223">
            <v>23.4</v>
          </cell>
          <cell r="X223">
            <v>70.3</v>
          </cell>
          <cell r="Y223">
            <v>16.8</v>
          </cell>
          <cell r="Z223">
            <v>2.2000000000000002</v>
          </cell>
          <cell r="AA223">
            <v>943.6</v>
          </cell>
          <cell r="AB223">
            <v>52.9</v>
          </cell>
          <cell r="AC223">
            <v>581.79999999999995</v>
          </cell>
          <cell r="AD223">
            <v>232.4</v>
          </cell>
          <cell r="AE223">
            <v>3.8</v>
          </cell>
          <cell r="AF223">
            <v>80.3</v>
          </cell>
          <cell r="AG223">
            <v>93.7</v>
          </cell>
          <cell r="AH223">
            <v>35.4</v>
          </cell>
          <cell r="AI223">
            <v>58.4</v>
          </cell>
          <cell r="AJ223">
            <v>9.6</v>
          </cell>
          <cell r="AK223">
            <v>0.1</v>
          </cell>
          <cell r="AL223">
            <v>0.2</v>
          </cell>
          <cell r="AM223">
            <v>24.9</v>
          </cell>
          <cell r="AN223">
            <v>23.3</v>
          </cell>
          <cell r="AO223">
            <v>18</v>
          </cell>
          <cell r="AP223">
            <v>2.8</v>
          </cell>
          <cell r="AQ223">
            <v>55.8</v>
          </cell>
          <cell r="AR223">
            <v>38.299999999999997</v>
          </cell>
          <cell r="AS223">
            <v>3.7</v>
          </cell>
          <cell r="AT223">
            <v>14</v>
          </cell>
          <cell r="AU223">
            <v>2.6</v>
          </cell>
          <cell r="AV223">
            <v>949.9</v>
          </cell>
          <cell r="AW223">
            <v>894.4</v>
          </cell>
        </row>
        <row r="224">
          <cell r="B224">
            <v>16230</v>
          </cell>
          <cell r="D224" t="str">
            <v xml:space="preserve">Fabrication de charpentes et d'autres menuiseries </v>
          </cell>
          <cell r="E224">
            <v>3131</v>
          </cell>
          <cell r="F224">
            <v>302.2</v>
          </cell>
          <cell r="G224">
            <v>211.2</v>
          </cell>
          <cell r="H224">
            <v>-3</v>
          </cell>
          <cell r="I224">
            <v>94.1</v>
          </cell>
          <cell r="J224">
            <v>2930.7</v>
          </cell>
          <cell r="K224">
            <v>21.3</v>
          </cell>
          <cell r="L224">
            <v>-12.2</v>
          </cell>
          <cell r="M224">
            <v>9.5</v>
          </cell>
          <cell r="N224">
            <v>2949.3</v>
          </cell>
          <cell r="O224">
            <v>3254.2</v>
          </cell>
          <cell r="P224">
            <v>10.5</v>
          </cell>
          <cell r="Q224">
            <v>0</v>
          </cell>
          <cell r="R224">
            <v>1204.0999999999999</v>
          </cell>
          <cell r="S224">
            <v>9.1999999999999993</v>
          </cell>
          <cell r="T224">
            <v>880.1</v>
          </cell>
          <cell r="U224">
            <v>144.9</v>
          </cell>
          <cell r="V224">
            <v>72</v>
          </cell>
          <cell r="W224">
            <v>23.4</v>
          </cell>
          <cell r="X224">
            <v>70.3</v>
          </cell>
          <cell r="Y224">
            <v>16.8</v>
          </cell>
          <cell r="Z224">
            <v>2.2000000000000002</v>
          </cell>
          <cell r="AA224">
            <v>943.6</v>
          </cell>
          <cell r="AB224">
            <v>52.9</v>
          </cell>
          <cell r="AC224">
            <v>581.79999999999995</v>
          </cell>
          <cell r="AD224">
            <v>232.4</v>
          </cell>
          <cell r="AE224">
            <v>3.8</v>
          </cell>
          <cell r="AF224">
            <v>80.3</v>
          </cell>
          <cell r="AG224">
            <v>93.7</v>
          </cell>
          <cell r="AH224">
            <v>35.4</v>
          </cell>
          <cell r="AI224">
            <v>58.4</v>
          </cell>
          <cell r="AJ224">
            <v>9.6</v>
          </cell>
          <cell r="AK224">
            <v>0.1</v>
          </cell>
          <cell r="AL224">
            <v>0.2</v>
          </cell>
          <cell r="AM224">
            <v>24.9</v>
          </cell>
          <cell r="AN224">
            <v>23.3</v>
          </cell>
          <cell r="AO224">
            <v>18</v>
          </cell>
          <cell r="AP224">
            <v>2.8</v>
          </cell>
          <cell r="AQ224">
            <v>55.8</v>
          </cell>
          <cell r="AR224">
            <v>38.299999999999997</v>
          </cell>
          <cell r="AS224">
            <v>3.7</v>
          </cell>
          <cell r="AT224">
            <v>14</v>
          </cell>
          <cell r="AU224">
            <v>2.6</v>
          </cell>
          <cell r="AV224">
            <v>949.9</v>
          </cell>
          <cell r="AW224">
            <v>894.4</v>
          </cell>
        </row>
        <row r="225">
          <cell r="B225">
            <v>1624</v>
          </cell>
          <cell r="D225" t="str">
            <v xml:space="preserve">Fabrication d'emballages en bois </v>
          </cell>
          <cell r="E225">
            <v>845</v>
          </cell>
          <cell r="F225">
            <v>193</v>
          </cell>
          <cell r="G225">
            <v>123</v>
          </cell>
          <cell r="H225">
            <v>-0.8</v>
          </cell>
          <cell r="I225">
            <v>70.8</v>
          </cell>
          <cell r="J225">
            <v>2172.6</v>
          </cell>
          <cell r="K225">
            <v>25.9</v>
          </cell>
          <cell r="L225">
            <v>7.2</v>
          </cell>
          <cell r="M225">
            <v>2.1</v>
          </cell>
          <cell r="N225">
            <v>2207.8000000000002</v>
          </cell>
          <cell r="O225">
            <v>2391.5</v>
          </cell>
          <cell r="P225">
            <v>1.9</v>
          </cell>
          <cell r="Q225">
            <v>0.2</v>
          </cell>
          <cell r="R225">
            <v>1001.7</v>
          </cell>
          <cell r="S225">
            <v>-36.6</v>
          </cell>
          <cell r="T225">
            <v>592.4</v>
          </cell>
          <cell r="U225">
            <v>84.4</v>
          </cell>
          <cell r="V225">
            <v>63.1</v>
          </cell>
          <cell r="W225">
            <v>22.5</v>
          </cell>
          <cell r="X225">
            <v>57.2</v>
          </cell>
          <cell r="Y225">
            <v>6.2</v>
          </cell>
          <cell r="Z225">
            <v>2.1</v>
          </cell>
          <cell r="AA225">
            <v>716.8</v>
          </cell>
          <cell r="AB225">
            <v>37</v>
          </cell>
          <cell r="AC225">
            <v>372</v>
          </cell>
          <cell r="AD225">
            <v>138.6</v>
          </cell>
          <cell r="AE225">
            <v>3.7</v>
          </cell>
          <cell r="AF225">
            <v>173</v>
          </cell>
          <cell r="AG225">
            <v>50.3</v>
          </cell>
          <cell r="AH225">
            <v>12.4</v>
          </cell>
          <cell r="AI225">
            <v>27.5</v>
          </cell>
          <cell r="AJ225">
            <v>137.80000000000001</v>
          </cell>
          <cell r="AK225">
            <v>0</v>
          </cell>
          <cell r="AL225">
            <v>1</v>
          </cell>
          <cell r="AM225">
            <v>18.8</v>
          </cell>
          <cell r="AN225">
            <v>13.8</v>
          </cell>
          <cell r="AO225">
            <v>18.3</v>
          </cell>
          <cell r="AP225">
            <v>138.30000000000001</v>
          </cell>
          <cell r="AQ225">
            <v>31.9</v>
          </cell>
          <cell r="AR225">
            <v>25.9</v>
          </cell>
          <cell r="AS225">
            <v>3.5</v>
          </cell>
          <cell r="AT225">
            <v>37</v>
          </cell>
          <cell r="AU225">
            <v>103.8</v>
          </cell>
          <cell r="AV225">
            <v>721.2</v>
          </cell>
          <cell r="AW225">
            <v>683.6</v>
          </cell>
        </row>
        <row r="226">
          <cell r="B226">
            <v>16240</v>
          </cell>
          <cell r="D226" t="str">
            <v xml:space="preserve">Fabrication d'emballages en bois </v>
          </cell>
          <cell r="E226">
            <v>845</v>
          </cell>
          <cell r="F226">
            <v>193</v>
          </cell>
          <cell r="G226">
            <v>123</v>
          </cell>
          <cell r="H226">
            <v>-0.8</v>
          </cell>
          <cell r="I226">
            <v>70.8</v>
          </cell>
          <cell r="J226">
            <v>2172.6</v>
          </cell>
          <cell r="K226">
            <v>25.9</v>
          </cell>
          <cell r="L226">
            <v>7.2</v>
          </cell>
          <cell r="M226">
            <v>2.1</v>
          </cell>
          <cell r="N226">
            <v>2207.8000000000002</v>
          </cell>
          <cell r="O226">
            <v>2391.5</v>
          </cell>
          <cell r="P226">
            <v>1.9</v>
          </cell>
          <cell r="Q226">
            <v>0.2</v>
          </cell>
          <cell r="R226">
            <v>1001.7</v>
          </cell>
          <cell r="S226">
            <v>-36.6</v>
          </cell>
          <cell r="T226">
            <v>592.4</v>
          </cell>
          <cell r="U226">
            <v>84.4</v>
          </cell>
          <cell r="V226">
            <v>63.1</v>
          </cell>
          <cell r="W226">
            <v>22.5</v>
          </cell>
          <cell r="X226">
            <v>57.2</v>
          </cell>
          <cell r="Y226">
            <v>6.2</v>
          </cell>
          <cell r="Z226">
            <v>2.1</v>
          </cell>
          <cell r="AA226">
            <v>716.8</v>
          </cell>
          <cell r="AB226">
            <v>37</v>
          </cell>
          <cell r="AC226">
            <v>372</v>
          </cell>
          <cell r="AD226">
            <v>138.6</v>
          </cell>
          <cell r="AE226">
            <v>3.7</v>
          </cell>
          <cell r="AF226">
            <v>173</v>
          </cell>
          <cell r="AG226">
            <v>50.3</v>
          </cell>
          <cell r="AH226">
            <v>12.4</v>
          </cell>
          <cell r="AI226">
            <v>27.5</v>
          </cell>
          <cell r="AJ226">
            <v>137.80000000000001</v>
          </cell>
          <cell r="AK226">
            <v>0</v>
          </cell>
          <cell r="AL226">
            <v>1</v>
          </cell>
          <cell r="AM226">
            <v>18.8</v>
          </cell>
          <cell r="AN226">
            <v>13.8</v>
          </cell>
          <cell r="AO226">
            <v>18.3</v>
          </cell>
          <cell r="AP226">
            <v>138.30000000000001</v>
          </cell>
          <cell r="AQ226">
            <v>31.9</v>
          </cell>
          <cell r="AR226">
            <v>25.9</v>
          </cell>
          <cell r="AS226">
            <v>3.5</v>
          </cell>
          <cell r="AT226">
            <v>37</v>
          </cell>
          <cell r="AU226">
            <v>103.8</v>
          </cell>
          <cell r="AV226">
            <v>721.2</v>
          </cell>
          <cell r="AW226">
            <v>683.6</v>
          </cell>
        </row>
        <row r="227">
          <cell r="B227">
            <v>1629</v>
          </cell>
          <cell r="D227" t="str">
            <v xml:space="preserve">Fabrication d'objets divers en bois - fabrication d'objets en liège, vannerie et sparterie </v>
          </cell>
          <cell r="E227">
            <v>3581</v>
          </cell>
          <cell r="F227">
            <v>111.2</v>
          </cell>
          <cell r="G227">
            <v>74</v>
          </cell>
          <cell r="H227">
            <v>-3</v>
          </cell>
          <cell r="I227">
            <v>40.299999999999997</v>
          </cell>
          <cell r="J227">
            <v>678.8</v>
          </cell>
          <cell r="K227">
            <v>6.1</v>
          </cell>
          <cell r="L227">
            <v>2.5</v>
          </cell>
          <cell r="M227">
            <v>0.6</v>
          </cell>
          <cell r="N227">
            <v>687.9</v>
          </cell>
          <cell r="O227">
            <v>796.1</v>
          </cell>
          <cell r="P227">
            <v>9.3000000000000007</v>
          </cell>
          <cell r="Q227">
            <v>4</v>
          </cell>
          <cell r="R227">
            <v>319.89999999999998</v>
          </cell>
          <cell r="S227">
            <v>0.2</v>
          </cell>
          <cell r="T227">
            <v>186.1</v>
          </cell>
          <cell r="U227">
            <v>19.8</v>
          </cell>
          <cell r="V227">
            <v>13.5</v>
          </cell>
          <cell r="W227">
            <v>3.2</v>
          </cell>
          <cell r="X227">
            <v>6.7</v>
          </cell>
          <cell r="Y227">
            <v>7.7</v>
          </cell>
          <cell r="Z227">
            <v>3.9</v>
          </cell>
          <cell r="AA227">
            <v>223.6</v>
          </cell>
          <cell r="AB227">
            <v>12</v>
          </cell>
          <cell r="AC227">
            <v>119.9</v>
          </cell>
          <cell r="AD227">
            <v>46.4</v>
          </cell>
          <cell r="AE227">
            <v>0.7</v>
          </cell>
          <cell r="AF227">
            <v>46.1</v>
          </cell>
          <cell r="AG227">
            <v>20.6</v>
          </cell>
          <cell r="AH227">
            <v>8.6</v>
          </cell>
          <cell r="AI227">
            <v>10.9</v>
          </cell>
          <cell r="AJ227">
            <v>27.8</v>
          </cell>
          <cell r="AK227">
            <v>0</v>
          </cell>
          <cell r="AL227">
            <v>0</v>
          </cell>
          <cell r="AM227">
            <v>4.5</v>
          </cell>
          <cell r="AN227">
            <v>4.0999999999999996</v>
          </cell>
          <cell r="AO227">
            <v>13.2</v>
          </cell>
          <cell r="AP227">
            <v>36.5</v>
          </cell>
          <cell r="AQ227">
            <v>32.200000000000003</v>
          </cell>
          <cell r="AR227">
            <v>30.4</v>
          </cell>
          <cell r="AS227">
            <v>1.1000000000000001</v>
          </cell>
          <cell r="AT227">
            <v>9.1</v>
          </cell>
          <cell r="AU227">
            <v>28</v>
          </cell>
          <cell r="AV227">
            <v>222</v>
          </cell>
          <cell r="AW227">
            <v>212.4</v>
          </cell>
        </row>
        <row r="228">
          <cell r="B228">
            <v>16290</v>
          </cell>
          <cell r="D228" t="str">
            <v xml:space="preserve">Fabrication d'objets divers en bois - fabrication d'objets en liège, vannerie et sparterie </v>
          </cell>
          <cell r="E228">
            <v>3581</v>
          </cell>
          <cell r="F228">
            <v>111.2</v>
          </cell>
          <cell r="G228">
            <v>74</v>
          </cell>
          <cell r="H228">
            <v>-3</v>
          </cell>
          <cell r="I228">
            <v>40.299999999999997</v>
          </cell>
          <cell r="J228">
            <v>678.8</v>
          </cell>
          <cell r="K228">
            <v>6.1</v>
          </cell>
          <cell r="L228">
            <v>2.5</v>
          </cell>
          <cell r="M228">
            <v>0.6</v>
          </cell>
          <cell r="N228">
            <v>687.9</v>
          </cell>
          <cell r="O228">
            <v>796.1</v>
          </cell>
          <cell r="P228">
            <v>9.3000000000000007</v>
          </cell>
          <cell r="Q228">
            <v>4</v>
          </cell>
          <cell r="R228">
            <v>319.89999999999998</v>
          </cell>
          <cell r="S228">
            <v>0.2</v>
          </cell>
          <cell r="T228">
            <v>186.1</v>
          </cell>
          <cell r="U228">
            <v>19.8</v>
          </cell>
          <cell r="V228">
            <v>13.5</v>
          </cell>
          <cell r="W228">
            <v>3.2</v>
          </cell>
          <cell r="X228">
            <v>6.7</v>
          </cell>
          <cell r="Y228">
            <v>7.7</v>
          </cell>
          <cell r="Z228">
            <v>3.9</v>
          </cell>
          <cell r="AA228">
            <v>223.6</v>
          </cell>
          <cell r="AB228">
            <v>12</v>
          </cell>
          <cell r="AC228">
            <v>119.9</v>
          </cell>
          <cell r="AD228">
            <v>46.4</v>
          </cell>
          <cell r="AE228">
            <v>0.7</v>
          </cell>
          <cell r="AF228">
            <v>46.1</v>
          </cell>
          <cell r="AG228">
            <v>20.6</v>
          </cell>
          <cell r="AH228">
            <v>8.6</v>
          </cell>
          <cell r="AI228">
            <v>10.9</v>
          </cell>
          <cell r="AJ228">
            <v>27.8</v>
          </cell>
          <cell r="AK228">
            <v>0</v>
          </cell>
          <cell r="AL228">
            <v>0</v>
          </cell>
          <cell r="AM228">
            <v>4.5</v>
          </cell>
          <cell r="AN228">
            <v>4.0999999999999996</v>
          </cell>
          <cell r="AO228">
            <v>13.2</v>
          </cell>
          <cell r="AP228">
            <v>36.5</v>
          </cell>
          <cell r="AQ228">
            <v>32.200000000000003</v>
          </cell>
          <cell r="AR228">
            <v>30.4</v>
          </cell>
          <cell r="AS228">
            <v>1.1000000000000001</v>
          </cell>
          <cell r="AT228">
            <v>9.1</v>
          </cell>
          <cell r="AU228">
            <v>28</v>
          </cell>
          <cell r="AV228">
            <v>222</v>
          </cell>
          <cell r="AW228">
            <v>212.4</v>
          </cell>
        </row>
        <row r="229">
          <cell r="B229">
            <v>17</v>
          </cell>
          <cell r="D229" t="str">
            <v xml:space="preserve">Industrie du papier et du carton </v>
          </cell>
          <cell r="E229">
            <v>1890</v>
          </cell>
          <cell r="F229">
            <v>1493</v>
          </cell>
          <cell r="G229">
            <v>1148.8</v>
          </cell>
          <cell r="H229">
            <v>3.2</v>
          </cell>
          <cell r="I229">
            <v>341</v>
          </cell>
          <cell r="J229">
            <v>16095.6</v>
          </cell>
          <cell r="K229">
            <v>310.3</v>
          </cell>
          <cell r="L229">
            <v>-49.2</v>
          </cell>
          <cell r="M229">
            <v>17.3</v>
          </cell>
          <cell r="N229">
            <v>16374.1</v>
          </cell>
          <cell r="O229">
            <v>17899</v>
          </cell>
          <cell r="P229">
            <v>41</v>
          </cell>
          <cell r="Q229">
            <v>3.5</v>
          </cell>
          <cell r="R229">
            <v>7685.2</v>
          </cell>
          <cell r="S229">
            <v>-5.7</v>
          </cell>
          <cell r="T229">
            <v>4603.5</v>
          </cell>
          <cell r="U229">
            <v>480.5</v>
          </cell>
          <cell r="V229">
            <v>273.2</v>
          </cell>
          <cell r="W229">
            <v>101.9</v>
          </cell>
          <cell r="X229">
            <v>340.6</v>
          </cell>
          <cell r="Y229">
            <v>134.1</v>
          </cell>
          <cell r="Z229">
            <v>35.700000000000003</v>
          </cell>
          <cell r="AA229">
            <v>4338.8999999999996</v>
          </cell>
          <cell r="AB229">
            <v>309.2</v>
          </cell>
          <cell r="AC229">
            <v>2279.8000000000002</v>
          </cell>
          <cell r="AD229">
            <v>961.2</v>
          </cell>
          <cell r="AE229">
            <v>7.3</v>
          </cell>
          <cell r="AF229">
            <v>796</v>
          </cell>
          <cell r="AG229">
            <v>504.1</v>
          </cell>
          <cell r="AH229">
            <v>364.2</v>
          </cell>
          <cell r="AI229">
            <v>360.3</v>
          </cell>
          <cell r="AJ229">
            <v>288</v>
          </cell>
          <cell r="AK229">
            <v>0</v>
          </cell>
          <cell r="AL229">
            <v>0.1</v>
          </cell>
          <cell r="AM229">
            <v>207</v>
          </cell>
          <cell r="AN229">
            <v>138.9</v>
          </cell>
          <cell r="AO229">
            <v>142.30000000000001</v>
          </cell>
          <cell r="AP229">
            <v>223.4</v>
          </cell>
          <cell r="AQ229">
            <v>451.7</v>
          </cell>
          <cell r="AR229">
            <v>428</v>
          </cell>
          <cell r="AS229">
            <v>34.799999999999997</v>
          </cell>
          <cell r="AT229">
            <v>158.1</v>
          </cell>
          <cell r="AU229">
            <v>54.2</v>
          </cell>
          <cell r="AV229">
            <v>4432</v>
          </cell>
          <cell r="AW229">
            <v>4037</v>
          </cell>
        </row>
        <row r="230">
          <cell r="B230">
            <v>171</v>
          </cell>
          <cell r="D230" t="str">
            <v xml:space="preserve">Fabrication de pâte à papier, de papier et de carton </v>
          </cell>
          <cell r="E230">
            <v>130</v>
          </cell>
          <cell r="F230">
            <v>280.10000000000002</v>
          </cell>
          <cell r="G230">
            <v>238.4</v>
          </cell>
          <cell r="H230">
            <v>-2.8</v>
          </cell>
          <cell r="I230">
            <v>44.5</v>
          </cell>
          <cell r="J230">
            <v>6019.7</v>
          </cell>
          <cell r="K230">
            <v>90.6</v>
          </cell>
          <cell r="L230">
            <v>-19.2</v>
          </cell>
          <cell r="M230">
            <v>5.7</v>
          </cell>
          <cell r="N230">
            <v>6096.7</v>
          </cell>
          <cell r="O230">
            <v>6390.4</v>
          </cell>
          <cell r="P230">
            <v>25.5</v>
          </cell>
          <cell r="Q230">
            <v>2.2999999999999998</v>
          </cell>
          <cell r="R230">
            <v>3091.6</v>
          </cell>
          <cell r="S230">
            <v>-2.9</v>
          </cell>
          <cell r="T230">
            <v>1802.1</v>
          </cell>
          <cell r="U230">
            <v>118.2</v>
          </cell>
          <cell r="V230">
            <v>42.8</v>
          </cell>
          <cell r="W230">
            <v>18.899999999999999</v>
          </cell>
          <cell r="X230">
            <v>59.8</v>
          </cell>
          <cell r="Y230">
            <v>47.8</v>
          </cell>
          <cell r="Z230">
            <v>7.5</v>
          </cell>
          <cell r="AA230">
            <v>1228.2</v>
          </cell>
          <cell r="AB230">
            <v>110.2</v>
          </cell>
          <cell r="AC230">
            <v>630.4</v>
          </cell>
          <cell r="AD230">
            <v>288.89999999999998</v>
          </cell>
          <cell r="AE230">
            <v>1.6</v>
          </cell>
          <cell r="AF230">
            <v>200.3</v>
          </cell>
          <cell r="AG230">
            <v>183.9</v>
          </cell>
          <cell r="AH230">
            <v>271.2</v>
          </cell>
          <cell r="AI230">
            <v>210.2</v>
          </cell>
          <cell r="AJ230">
            <v>-44.6</v>
          </cell>
          <cell r="AK230">
            <v>0</v>
          </cell>
          <cell r="AL230">
            <v>0</v>
          </cell>
          <cell r="AM230">
            <v>111.4</v>
          </cell>
          <cell r="AN230">
            <v>77.900000000000006</v>
          </cell>
          <cell r="AO230">
            <v>66</v>
          </cell>
          <cell r="AP230">
            <v>-89.9</v>
          </cell>
          <cell r="AQ230">
            <v>236.5</v>
          </cell>
          <cell r="AR230">
            <v>236.7</v>
          </cell>
          <cell r="AS230">
            <v>6.1</v>
          </cell>
          <cell r="AT230">
            <v>41</v>
          </cell>
          <cell r="AU230">
            <v>-137.1</v>
          </cell>
          <cell r="AV230">
            <v>1250.5999999999999</v>
          </cell>
          <cell r="AW230">
            <v>1119.5999999999999</v>
          </cell>
        </row>
        <row r="231">
          <cell r="B231">
            <v>1711</v>
          </cell>
          <cell r="D231" t="str">
            <v xml:space="preserve">Fabrication de pâte à papier </v>
          </cell>
          <cell r="E231">
            <v>6</v>
          </cell>
          <cell r="F231">
            <v>0</v>
          </cell>
          <cell r="G231">
            <v>0</v>
          </cell>
          <cell r="H231">
            <v>0</v>
          </cell>
          <cell r="I231" t="str">
            <v>N</v>
          </cell>
          <cell r="J231">
            <v>628.70000000000005</v>
          </cell>
          <cell r="K231">
            <v>1.5</v>
          </cell>
          <cell r="L231">
            <v>5.0999999999999996</v>
          </cell>
          <cell r="M231">
            <v>0.1</v>
          </cell>
          <cell r="N231">
            <v>635.4</v>
          </cell>
          <cell r="O231">
            <v>630.20000000000005</v>
          </cell>
          <cell r="P231">
            <v>5.8</v>
          </cell>
          <cell r="Q231">
            <v>0</v>
          </cell>
          <cell r="R231">
            <v>383.8</v>
          </cell>
          <cell r="S231">
            <v>-12.9</v>
          </cell>
          <cell r="T231">
            <v>167.1</v>
          </cell>
          <cell r="U231">
            <v>16.2</v>
          </cell>
          <cell r="V231">
            <v>3.5</v>
          </cell>
          <cell r="W231">
            <v>0.1</v>
          </cell>
          <cell r="X231">
            <v>4.3</v>
          </cell>
          <cell r="Y231">
            <v>2.5</v>
          </cell>
          <cell r="Z231">
            <v>0</v>
          </cell>
          <cell r="AA231">
            <v>100.6</v>
          </cell>
          <cell r="AB231">
            <v>19.8</v>
          </cell>
          <cell r="AC231">
            <v>50.4</v>
          </cell>
          <cell r="AD231">
            <v>21.9</v>
          </cell>
          <cell r="AE231">
            <v>0.3</v>
          </cell>
          <cell r="AF231">
            <v>8.8000000000000007</v>
          </cell>
          <cell r="AG231">
            <v>21.7</v>
          </cell>
          <cell r="AH231">
            <v>15.2</v>
          </cell>
          <cell r="AI231">
            <v>23.5</v>
          </cell>
          <cell r="AJ231">
            <v>-4.7</v>
          </cell>
          <cell r="AK231">
            <v>0</v>
          </cell>
          <cell r="AL231">
            <v>0</v>
          </cell>
          <cell r="AM231">
            <v>13.7</v>
          </cell>
          <cell r="AN231">
            <v>2.1</v>
          </cell>
          <cell r="AO231">
            <v>2.8</v>
          </cell>
          <cell r="AP231">
            <v>-15.5</v>
          </cell>
          <cell r="AQ231">
            <v>42.7</v>
          </cell>
          <cell r="AR231">
            <v>1.4</v>
          </cell>
          <cell r="AS231">
            <v>1.5</v>
          </cell>
          <cell r="AT231">
            <v>11</v>
          </cell>
          <cell r="AU231">
            <v>13.3</v>
          </cell>
          <cell r="AV231">
            <v>97.3</v>
          </cell>
          <cell r="AW231">
            <v>81.099999999999994</v>
          </cell>
        </row>
        <row r="232">
          <cell r="B232">
            <v>17110</v>
          </cell>
          <cell r="D232" t="str">
            <v xml:space="preserve">Fabrication de pâte à papier </v>
          </cell>
          <cell r="E232">
            <v>6</v>
          </cell>
          <cell r="F232">
            <v>0</v>
          </cell>
          <cell r="G232">
            <v>0</v>
          </cell>
          <cell r="H232">
            <v>0</v>
          </cell>
          <cell r="I232" t="str">
            <v>N</v>
          </cell>
          <cell r="J232">
            <v>628.70000000000005</v>
          </cell>
          <cell r="K232">
            <v>1.5</v>
          </cell>
          <cell r="L232">
            <v>5.0999999999999996</v>
          </cell>
          <cell r="M232">
            <v>0.1</v>
          </cell>
          <cell r="N232">
            <v>635.4</v>
          </cell>
          <cell r="O232">
            <v>630.20000000000005</v>
          </cell>
          <cell r="P232">
            <v>5.8</v>
          </cell>
          <cell r="Q232">
            <v>0</v>
          </cell>
          <cell r="R232">
            <v>383.8</v>
          </cell>
          <cell r="S232">
            <v>-12.9</v>
          </cell>
          <cell r="T232">
            <v>167.1</v>
          </cell>
          <cell r="U232">
            <v>16.2</v>
          </cell>
          <cell r="V232">
            <v>3.5</v>
          </cell>
          <cell r="W232">
            <v>0.1</v>
          </cell>
          <cell r="X232">
            <v>4.3</v>
          </cell>
          <cell r="Y232">
            <v>2.5</v>
          </cell>
          <cell r="Z232">
            <v>0</v>
          </cell>
          <cell r="AA232">
            <v>100.6</v>
          </cell>
          <cell r="AB232">
            <v>19.8</v>
          </cell>
          <cell r="AC232">
            <v>50.4</v>
          </cell>
          <cell r="AD232">
            <v>21.9</v>
          </cell>
          <cell r="AE232">
            <v>0.3</v>
          </cell>
          <cell r="AF232">
            <v>8.8000000000000007</v>
          </cell>
          <cell r="AG232">
            <v>21.7</v>
          </cell>
          <cell r="AH232">
            <v>15.2</v>
          </cell>
          <cell r="AI232">
            <v>23.5</v>
          </cell>
          <cell r="AJ232">
            <v>-4.7</v>
          </cell>
          <cell r="AK232">
            <v>0</v>
          </cell>
          <cell r="AL232">
            <v>0</v>
          </cell>
          <cell r="AM232">
            <v>13.7</v>
          </cell>
          <cell r="AN232">
            <v>2.1</v>
          </cell>
          <cell r="AO232">
            <v>2.8</v>
          </cell>
          <cell r="AP232">
            <v>-15.5</v>
          </cell>
          <cell r="AQ232">
            <v>42.7</v>
          </cell>
          <cell r="AR232">
            <v>1.4</v>
          </cell>
          <cell r="AS232">
            <v>1.5</v>
          </cell>
          <cell r="AT232">
            <v>11</v>
          </cell>
          <cell r="AU232">
            <v>13.3</v>
          </cell>
          <cell r="AV232">
            <v>97.3</v>
          </cell>
          <cell r="AW232">
            <v>81.099999999999994</v>
          </cell>
        </row>
        <row r="233">
          <cell r="B233">
            <v>1712</v>
          </cell>
          <cell r="D233" t="str">
            <v xml:space="preserve">Fabrication de papier et de carton </v>
          </cell>
          <cell r="E233">
            <v>124</v>
          </cell>
          <cell r="F233">
            <v>280.10000000000002</v>
          </cell>
          <cell r="G233">
            <v>238.4</v>
          </cell>
          <cell r="H233">
            <v>-2.8</v>
          </cell>
          <cell r="I233">
            <v>44.5</v>
          </cell>
          <cell r="J233">
            <v>5391</v>
          </cell>
          <cell r="K233">
            <v>89.1</v>
          </cell>
          <cell r="L233">
            <v>-24.3</v>
          </cell>
          <cell r="M233">
            <v>5.5</v>
          </cell>
          <cell r="N233">
            <v>5461.4</v>
          </cell>
          <cell r="O233">
            <v>5760.2</v>
          </cell>
          <cell r="P233">
            <v>19.7</v>
          </cell>
          <cell r="Q233">
            <v>2.2999999999999998</v>
          </cell>
          <cell r="R233">
            <v>2707.7</v>
          </cell>
          <cell r="S233">
            <v>10</v>
          </cell>
          <cell r="T233">
            <v>1635</v>
          </cell>
          <cell r="U233">
            <v>102</v>
          </cell>
          <cell r="V233">
            <v>39.299999999999997</v>
          </cell>
          <cell r="W233">
            <v>18.7</v>
          </cell>
          <cell r="X233">
            <v>55.5</v>
          </cell>
          <cell r="Y233">
            <v>45.3</v>
          </cell>
          <cell r="Z233">
            <v>7.5</v>
          </cell>
          <cell r="AA233">
            <v>1127.5999999999999</v>
          </cell>
          <cell r="AB233">
            <v>90.4</v>
          </cell>
          <cell r="AC233">
            <v>580.1</v>
          </cell>
          <cell r="AD233">
            <v>267</v>
          </cell>
          <cell r="AE233">
            <v>1.3</v>
          </cell>
          <cell r="AF233">
            <v>191.5</v>
          </cell>
          <cell r="AG233">
            <v>162.30000000000001</v>
          </cell>
          <cell r="AH233">
            <v>255.9</v>
          </cell>
          <cell r="AI233">
            <v>186.8</v>
          </cell>
          <cell r="AJ233">
            <v>-39.9</v>
          </cell>
          <cell r="AK233">
            <v>0</v>
          </cell>
          <cell r="AL233">
            <v>0</v>
          </cell>
          <cell r="AM233">
            <v>97.7</v>
          </cell>
          <cell r="AN233">
            <v>75.8</v>
          </cell>
          <cell r="AO233">
            <v>63.2</v>
          </cell>
          <cell r="AP233">
            <v>-74.400000000000006</v>
          </cell>
          <cell r="AQ233">
            <v>193.8</v>
          </cell>
          <cell r="AR233">
            <v>235.3</v>
          </cell>
          <cell r="AS233">
            <v>4.5999999999999996</v>
          </cell>
          <cell r="AT233">
            <v>30</v>
          </cell>
          <cell r="AU233">
            <v>-150.4</v>
          </cell>
          <cell r="AV233">
            <v>1153.2</v>
          </cell>
          <cell r="AW233">
            <v>1038.5999999999999</v>
          </cell>
        </row>
        <row r="234">
          <cell r="B234">
            <v>17120</v>
          </cell>
          <cell r="D234" t="str">
            <v xml:space="preserve">Fabrication de papier et de carton </v>
          </cell>
          <cell r="E234">
            <v>124</v>
          </cell>
          <cell r="F234">
            <v>280.10000000000002</v>
          </cell>
          <cell r="G234">
            <v>238.4</v>
          </cell>
          <cell r="H234">
            <v>-2.8</v>
          </cell>
          <cell r="I234">
            <v>44.5</v>
          </cell>
          <cell r="J234">
            <v>5391</v>
          </cell>
          <cell r="K234">
            <v>89.1</v>
          </cell>
          <cell r="L234">
            <v>-24.3</v>
          </cell>
          <cell r="M234">
            <v>5.5</v>
          </cell>
          <cell r="N234">
            <v>5461.4</v>
          </cell>
          <cell r="O234">
            <v>5760.2</v>
          </cell>
          <cell r="P234">
            <v>19.7</v>
          </cell>
          <cell r="Q234">
            <v>2.2999999999999998</v>
          </cell>
          <cell r="R234">
            <v>2707.7</v>
          </cell>
          <cell r="S234">
            <v>10</v>
          </cell>
          <cell r="T234">
            <v>1635</v>
          </cell>
          <cell r="U234">
            <v>102</v>
          </cell>
          <cell r="V234">
            <v>39.299999999999997</v>
          </cell>
          <cell r="W234">
            <v>18.7</v>
          </cell>
          <cell r="X234">
            <v>55.5</v>
          </cell>
          <cell r="Y234">
            <v>45.3</v>
          </cell>
          <cell r="Z234">
            <v>7.5</v>
          </cell>
          <cell r="AA234">
            <v>1127.5999999999999</v>
          </cell>
          <cell r="AB234">
            <v>90.4</v>
          </cell>
          <cell r="AC234">
            <v>580.1</v>
          </cell>
          <cell r="AD234">
            <v>267</v>
          </cell>
          <cell r="AE234">
            <v>1.3</v>
          </cell>
          <cell r="AF234">
            <v>191.5</v>
          </cell>
          <cell r="AG234">
            <v>162.30000000000001</v>
          </cell>
          <cell r="AH234">
            <v>255.9</v>
          </cell>
          <cell r="AI234">
            <v>186.8</v>
          </cell>
          <cell r="AJ234">
            <v>-39.9</v>
          </cell>
          <cell r="AK234">
            <v>0</v>
          </cell>
          <cell r="AL234">
            <v>0</v>
          </cell>
          <cell r="AM234">
            <v>97.7</v>
          </cell>
          <cell r="AN234">
            <v>75.8</v>
          </cell>
          <cell r="AO234">
            <v>63.2</v>
          </cell>
          <cell r="AP234">
            <v>-74.400000000000006</v>
          </cell>
          <cell r="AQ234">
            <v>193.8</v>
          </cell>
          <cell r="AR234">
            <v>235.3</v>
          </cell>
          <cell r="AS234">
            <v>4.5999999999999996</v>
          </cell>
          <cell r="AT234">
            <v>30</v>
          </cell>
          <cell r="AU234">
            <v>-150.4</v>
          </cell>
          <cell r="AV234">
            <v>1153.2</v>
          </cell>
          <cell r="AW234">
            <v>1038.5999999999999</v>
          </cell>
        </row>
        <row r="235">
          <cell r="B235">
            <v>172</v>
          </cell>
          <cell r="D235" t="str">
            <v xml:space="preserve">Fabrication d'articles en papier ou en carton </v>
          </cell>
          <cell r="E235">
            <v>1759</v>
          </cell>
          <cell r="F235">
            <v>1212.9000000000001</v>
          </cell>
          <cell r="G235">
            <v>910.4</v>
          </cell>
          <cell r="H235">
            <v>6</v>
          </cell>
          <cell r="I235">
            <v>296.39999999999998</v>
          </cell>
          <cell r="J235">
            <v>10075.9</v>
          </cell>
          <cell r="K235">
            <v>219.7</v>
          </cell>
          <cell r="L235">
            <v>-30</v>
          </cell>
          <cell r="M235">
            <v>11.6</v>
          </cell>
          <cell r="N235">
            <v>10277.299999999999</v>
          </cell>
          <cell r="O235">
            <v>11508.6</v>
          </cell>
          <cell r="P235">
            <v>15.6</v>
          </cell>
          <cell r="Q235">
            <v>1.2</v>
          </cell>
          <cell r="R235">
            <v>4593.7</v>
          </cell>
          <cell r="S235">
            <v>-2.8</v>
          </cell>
          <cell r="T235">
            <v>2801.4</v>
          </cell>
          <cell r="U235">
            <v>362.3</v>
          </cell>
          <cell r="V235">
            <v>230.4</v>
          </cell>
          <cell r="W235">
            <v>83</v>
          </cell>
          <cell r="X235">
            <v>280.8</v>
          </cell>
          <cell r="Y235">
            <v>86.3</v>
          </cell>
          <cell r="Z235">
            <v>28.2</v>
          </cell>
          <cell r="AA235">
            <v>3110.7</v>
          </cell>
          <cell r="AB235">
            <v>199</v>
          </cell>
          <cell r="AC235">
            <v>1649.4</v>
          </cell>
          <cell r="AD235">
            <v>672.3</v>
          </cell>
          <cell r="AE235">
            <v>5.7</v>
          </cell>
          <cell r="AF235">
            <v>595.70000000000005</v>
          </cell>
          <cell r="AG235">
            <v>320.10000000000002</v>
          </cell>
          <cell r="AH235">
            <v>93.1</v>
          </cell>
          <cell r="AI235">
            <v>150.1</v>
          </cell>
          <cell r="AJ235">
            <v>332.6</v>
          </cell>
          <cell r="AK235">
            <v>0</v>
          </cell>
          <cell r="AL235">
            <v>0.1</v>
          </cell>
          <cell r="AM235">
            <v>95.6</v>
          </cell>
          <cell r="AN235">
            <v>61</v>
          </cell>
          <cell r="AO235">
            <v>76.3</v>
          </cell>
          <cell r="AP235">
            <v>313.3</v>
          </cell>
          <cell r="AQ235">
            <v>215.2</v>
          </cell>
          <cell r="AR235">
            <v>191.3</v>
          </cell>
          <cell r="AS235">
            <v>28.8</v>
          </cell>
          <cell r="AT235">
            <v>117.1</v>
          </cell>
          <cell r="AU235">
            <v>191.3</v>
          </cell>
          <cell r="AV235">
            <v>3181.5</v>
          </cell>
          <cell r="AW235">
            <v>2917.4</v>
          </cell>
        </row>
        <row r="236">
          <cell r="B236">
            <v>1721</v>
          </cell>
          <cell r="D236" t="str">
            <v xml:space="preserve">Fabrication de papier et carton ondulés et d'emballages en papier ou en carton </v>
          </cell>
          <cell r="E236">
            <v>679</v>
          </cell>
          <cell r="F236">
            <v>309.89999999999998</v>
          </cell>
          <cell r="G236">
            <v>223</v>
          </cell>
          <cell r="H236">
            <v>-0.4</v>
          </cell>
          <cell r="I236">
            <v>87.2</v>
          </cell>
          <cell r="J236">
            <v>5900.8</v>
          </cell>
          <cell r="K236">
            <v>59.8</v>
          </cell>
          <cell r="L236">
            <v>-0.9</v>
          </cell>
          <cell r="M236">
            <v>6.7</v>
          </cell>
          <cell r="N236">
            <v>5966.4</v>
          </cell>
          <cell r="O236">
            <v>6270.5</v>
          </cell>
          <cell r="P236">
            <v>8.9</v>
          </cell>
          <cell r="Q236">
            <v>0.1</v>
          </cell>
          <cell r="R236">
            <v>2795.6</v>
          </cell>
          <cell r="S236">
            <v>-2.7</v>
          </cell>
          <cell r="T236">
            <v>1497.7</v>
          </cell>
          <cell r="U236">
            <v>235.4</v>
          </cell>
          <cell r="V236">
            <v>127.3</v>
          </cell>
          <cell r="W236">
            <v>47.2</v>
          </cell>
          <cell r="X236">
            <v>168.9</v>
          </cell>
          <cell r="Y236">
            <v>55.2</v>
          </cell>
          <cell r="Z236">
            <v>4.0999999999999996</v>
          </cell>
          <cell r="AA236">
            <v>1716.7</v>
          </cell>
          <cell r="AB236">
            <v>108.3</v>
          </cell>
          <cell r="AC236">
            <v>977.2</v>
          </cell>
          <cell r="AD236">
            <v>397.1</v>
          </cell>
          <cell r="AE236">
            <v>1.9</v>
          </cell>
          <cell r="AF236">
            <v>236</v>
          </cell>
          <cell r="AG236">
            <v>168.9</v>
          </cell>
          <cell r="AH236">
            <v>55.7</v>
          </cell>
          <cell r="AI236">
            <v>78.2</v>
          </cell>
          <cell r="AJ236">
            <v>89.6</v>
          </cell>
          <cell r="AK236">
            <v>0</v>
          </cell>
          <cell r="AL236">
            <v>0</v>
          </cell>
          <cell r="AM236">
            <v>38.9</v>
          </cell>
          <cell r="AN236">
            <v>30.3</v>
          </cell>
          <cell r="AO236">
            <v>34.799999999999997</v>
          </cell>
          <cell r="AP236">
            <v>85.5</v>
          </cell>
          <cell r="AQ236">
            <v>114</v>
          </cell>
          <cell r="AR236">
            <v>103.9</v>
          </cell>
          <cell r="AS236">
            <v>11.5</v>
          </cell>
          <cell r="AT236">
            <v>47.6</v>
          </cell>
          <cell r="AU236">
            <v>36.5</v>
          </cell>
          <cell r="AV236">
            <v>1763</v>
          </cell>
          <cell r="AW236">
            <v>1610.4</v>
          </cell>
        </row>
        <row r="237">
          <cell r="B237">
            <v>17211</v>
          </cell>
          <cell r="D237" t="str">
            <v xml:space="preserve">Fabrication de carton ondulé </v>
          </cell>
          <cell r="E237">
            <v>204</v>
          </cell>
          <cell r="F237">
            <v>141.80000000000001</v>
          </cell>
          <cell r="G237">
            <v>105.9</v>
          </cell>
          <cell r="H237">
            <v>-0.1</v>
          </cell>
          <cell r="I237">
            <v>36</v>
          </cell>
          <cell r="J237">
            <v>3627.1</v>
          </cell>
          <cell r="K237">
            <v>34.1</v>
          </cell>
          <cell r="L237">
            <v>5.2</v>
          </cell>
          <cell r="M237">
            <v>2.8</v>
          </cell>
          <cell r="N237">
            <v>3669.2</v>
          </cell>
          <cell r="O237">
            <v>3803</v>
          </cell>
          <cell r="P237">
            <v>6.7</v>
          </cell>
          <cell r="Q237">
            <v>0</v>
          </cell>
          <cell r="R237">
            <v>1846.1</v>
          </cell>
          <cell r="S237">
            <v>-4.2</v>
          </cell>
          <cell r="T237">
            <v>900.8</v>
          </cell>
          <cell r="U237">
            <v>95.3</v>
          </cell>
          <cell r="V237">
            <v>71</v>
          </cell>
          <cell r="W237">
            <v>13.4</v>
          </cell>
          <cell r="X237">
            <v>99.1</v>
          </cell>
          <cell r="Y237">
            <v>45.8</v>
          </cell>
          <cell r="Z237">
            <v>2.2000000000000002</v>
          </cell>
          <cell r="AA237">
            <v>923.3</v>
          </cell>
          <cell r="AB237">
            <v>62.1</v>
          </cell>
          <cell r="AC237">
            <v>537.9</v>
          </cell>
          <cell r="AD237">
            <v>221.1</v>
          </cell>
          <cell r="AE237">
            <v>0.9</v>
          </cell>
          <cell r="AF237">
            <v>103.1</v>
          </cell>
          <cell r="AG237">
            <v>96.5</v>
          </cell>
          <cell r="AH237">
            <v>36.1</v>
          </cell>
          <cell r="AI237">
            <v>42.6</v>
          </cell>
          <cell r="AJ237">
            <v>13.1</v>
          </cell>
          <cell r="AK237">
            <v>0</v>
          </cell>
          <cell r="AL237">
            <v>0</v>
          </cell>
          <cell r="AM237">
            <v>24</v>
          </cell>
          <cell r="AN237">
            <v>18</v>
          </cell>
          <cell r="AO237">
            <v>21.3</v>
          </cell>
          <cell r="AP237">
            <v>10.4</v>
          </cell>
          <cell r="AQ237">
            <v>54.8</v>
          </cell>
          <cell r="AR237">
            <v>67.2</v>
          </cell>
          <cell r="AS237">
            <v>2.7</v>
          </cell>
          <cell r="AT237">
            <v>17.600000000000001</v>
          </cell>
          <cell r="AU237">
            <v>-22.2</v>
          </cell>
          <cell r="AV237">
            <v>962.4</v>
          </cell>
          <cell r="AW237">
            <v>862.1</v>
          </cell>
        </row>
        <row r="238">
          <cell r="B238">
            <v>17212</v>
          </cell>
          <cell r="D238" t="str">
            <v xml:space="preserve">Fabrication de cartonnages </v>
          </cell>
          <cell r="E238">
            <v>401</v>
          </cell>
          <cell r="F238">
            <v>110.9</v>
          </cell>
          <cell r="G238">
            <v>76.900000000000006</v>
          </cell>
          <cell r="H238">
            <v>-0.1</v>
          </cell>
          <cell r="I238">
            <v>34.1</v>
          </cell>
          <cell r="J238">
            <v>1722.5</v>
          </cell>
          <cell r="K238">
            <v>15.7</v>
          </cell>
          <cell r="L238">
            <v>-7.9</v>
          </cell>
          <cell r="M238">
            <v>1.8</v>
          </cell>
          <cell r="N238">
            <v>1732.1</v>
          </cell>
          <cell r="O238">
            <v>1849.1</v>
          </cell>
          <cell r="P238">
            <v>1.6</v>
          </cell>
          <cell r="Q238">
            <v>0</v>
          </cell>
          <cell r="R238">
            <v>670.2</v>
          </cell>
          <cell r="S238">
            <v>0.7</v>
          </cell>
          <cell r="T238">
            <v>475.3</v>
          </cell>
          <cell r="U238">
            <v>127</v>
          </cell>
          <cell r="V238">
            <v>47.4</v>
          </cell>
          <cell r="W238">
            <v>31.6</v>
          </cell>
          <cell r="X238">
            <v>56.3</v>
          </cell>
          <cell r="Y238">
            <v>7.2</v>
          </cell>
          <cell r="Z238">
            <v>1.8</v>
          </cell>
          <cell r="AA238">
            <v>614.29999999999995</v>
          </cell>
          <cell r="AB238">
            <v>34.799999999999997</v>
          </cell>
          <cell r="AC238">
            <v>338.6</v>
          </cell>
          <cell r="AD238">
            <v>135.19999999999999</v>
          </cell>
          <cell r="AE238">
            <v>0.8</v>
          </cell>
          <cell r="AF238">
            <v>106.5</v>
          </cell>
          <cell r="AG238">
            <v>52.5</v>
          </cell>
          <cell r="AH238">
            <v>12.9</v>
          </cell>
          <cell r="AI238">
            <v>24.6</v>
          </cell>
          <cell r="AJ238">
            <v>65.7</v>
          </cell>
          <cell r="AK238">
            <v>0</v>
          </cell>
          <cell r="AL238">
            <v>0</v>
          </cell>
          <cell r="AM238">
            <v>11.7</v>
          </cell>
          <cell r="AN238">
            <v>9.1</v>
          </cell>
          <cell r="AO238">
            <v>11.9</v>
          </cell>
          <cell r="AP238">
            <v>65.900000000000006</v>
          </cell>
          <cell r="AQ238">
            <v>39.4</v>
          </cell>
          <cell r="AR238">
            <v>31.2</v>
          </cell>
          <cell r="AS238">
            <v>6.6</v>
          </cell>
          <cell r="AT238">
            <v>22.4</v>
          </cell>
          <cell r="AU238">
            <v>45.1</v>
          </cell>
          <cell r="AV238">
            <v>619.9</v>
          </cell>
          <cell r="AW238">
            <v>580.29999999999995</v>
          </cell>
        </row>
        <row r="239">
          <cell r="B239">
            <v>17213</v>
          </cell>
          <cell r="D239" t="str">
            <v xml:space="preserve">Fabrication d'emballages en papier </v>
          </cell>
          <cell r="E239">
            <v>75</v>
          </cell>
          <cell r="F239">
            <v>57.1</v>
          </cell>
          <cell r="G239">
            <v>40.200000000000003</v>
          </cell>
          <cell r="H239">
            <v>-0.3</v>
          </cell>
          <cell r="I239">
            <v>17.2</v>
          </cell>
          <cell r="J239">
            <v>551.20000000000005</v>
          </cell>
          <cell r="K239">
            <v>10.1</v>
          </cell>
          <cell r="L239">
            <v>1.8</v>
          </cell>
          <cell r="M239">
            <v>2.1</v>
          </cell>
          <cell r="N239">
            <v>565.20000000000005</v>
          </cell>
          <cell r="O239">
            <v>618.4</v>
          </cell>
          <cell r="P239">
            <v>0.7</v>
          </cell>
          <cell r="Q239">
            <v>0</v>
          </cell>
          <cell r="R239">
            <v>279.3</v>
          </cell>
          <cell r="S239">
            <v>0.9</v>
          </cell>
          <cell r="T239">
            <v>121.5</v>
          </cell>
          <cell r="U239">
            <v>13.1</v>
          </cell>
          <cell r="V239">
            <v>8.9</v>
          </cell>
          <cell r="W239">
            <v>2.2000000000000002</v>
          </cell>
          <cell r="X239">
            <v>13.4</v>
          </cell>
          <cell r="Y239">
            <v>2.2000000000000002</v>
          </cell>
          <cell r="Z239">
            <v>0.1</v>
          </cell>
          <cell r="AA239">
            <v>179.2</v>
          </cell>
          <cell r="AB239">
            <v>11.3</v>
          </cell>
          <cell r="AC239">
            <v>100.8</v>
          </cell>
          <cell r="AD239">
            <v>40.799999999999997</v>
          </cell>
          <cell r="AE239">
            <v>0.2</v>
          </cell>
          <cell r="AF239">
            <v>26.4</v>
          </cell>
          <cell r="AG239">
            <v>19.8</v>
          </cell>
          <cell r="AH239">
            <v>6.8</v>
          </cell>
          <cell r="AI239">
            <v>11</v>
          </cell>
          <cell r="AJ239">
            <v>10.8</v>
          </cell>
          <cell r="AK239">
            <v>0</v>
          </cell>
          <cell r="AL239">
            <v>0</v>
          </cell>
          <cell r="AM239">
            <v>3.3</v>
          </cell>
          <cell r="AN239">
            <v>3.2</v>
          </cell>
          <cell r="AO239">
            <v>1.6</v>
          </cell>
          <cell r="AP239">
            <v>9.1999999999999993</v>
          </cell>
          <cell r="AQ239">
            <v>19.8</v>
          </cell>
          <cell r="AR239">
            <v>5.6</v>
          </cell>
          <cell r="AS239">
            <v>2.1</v>
          </cell>
          <cell r="AT239">
            <v>7.7</v>
          </cell>
          <cell r="AU239">
            <v>13.6</v>
          </cell>
          <cell r="AV239">
            <v>180.7</v>
          </cell>
          <cell r="AW239">
            <v>168</v>
          </cell>
        </row>
        <row r="240">
          <cell r="B240">
            <v>1722</v>
          </cell>
          <cell r="D240" t="str">
            <v xml:space="preserve">Fabrication d'articles en papier à usage sanitaire ou domestique </v>
          </cell>
          <cell r="E240">
            <v>53</v>
          </cell>
          <cell r="F240">
            <v>572.1</v>
          </cell>
          <cell r="G240">
            <v>463.1</v>
          </cell>
          <cell r="H240">
            <v>-0.7</v>
          </cell>
          <cell r="I240">
            <v>109.8</v>
          </cell>
          <cell r="J240">
            <v>2126.3000000000002</v>
          </cell>
          <cell r="K240">
            <v>145.6</v>
          </cell>
          <cell r="L240">
            <v>-32.5</v>
          </cell>
          <cell r="M240">
            <v>2.2999999999999998</v>
          </cell>
          <cell r="N240">
            <v>2241.6999999999998</v>
          </cell>
          <cell r="O240">
            <v>2844</v>
          </cell>
          <cell r="P240">
            <v>1.6</v>
          </cell>
          <cell r="Q240">
            <v>1</v>
          </cell>
          <cell r="R240">
            <v>965.9</v>
          </cell>
          <cell r="S240">
            <v>-2.4</v>
          </cell>
          <cell r="T240">
            <v>712.7</v>
          </cell>
          <cell r="U240">
            <v>40.299999999999997</v>
          </cell>
          <cell r="V240">
            <v>51.2</v>
          </cell>
          <cell r="W240">
            <v>9.9</v>
          </cell>
          <cell r="X240">
            <v>68.8</v>
          </cell>
          <cell r="Y240">
            <v>14.8</v>
          </cell>
          <cell r="Z240">
            <v>13.5</v>
          </cell>
          <cell r="AA240">
            <v>662</v>
          </cell>
          <cell r="AB240">
            <v>50.4</v>
          </cell>
          <cell r="AC240">
            <v>283.39999999999998</v>
          </cell>
          <cell r="AD240">
            <v>121.6</v>
          </cell>
          <cell r="AE240">
            <v>2.2999999999999998</v>
          </cell>
          <cell r="AF240">
            <v>208.8</v>
          </cell>
          <cell r="AG240">
            <v>81.099999999999994</v>
          </cell>
          <cell r="AH240">
            <v>11.5</v>
          </cell>
          <cell r="AI240">
            <v>31.9</v>
          </cell>
          <cell r="AJ240">
            <v>148.19999999999999</v>
          </cell>
          <cell r="AK240">
            <v>0</v>
          </cell>
          <cell r="AL240">
            <v>0</v>
          </cell>
          <cell r="AM240">
            <v>18.2</v>
          </cell>
          <cell r="AN240">
            <v>12.8</v>
          </cell>
          <cell r="AO240">
            <v>17.5</v>
          </cell>
          <cell r="AP240">
            <v>147.4</v>
          </cell>
          <cell r="AQ240">
            <v>43.7</v>
          </cell>
          <cell r="AR240">
            <v>38.5</v>
          </cell>
          <cell r="AS240">
            <v>11.5</v>
          </cell>
          <cell r="AT240">
            <v>40.1</v>
          </cell>
          <cell r="AU240">
            <v>101</v>
          </cell>
          <cell r="AV240">
            <v>675.2</v>
          </cell>
          <cell r="AW240">
            <v>613.9</v>
          </cell>
        </row>
        <row r="241">
          <cell r="B241">
            <v>17220</v>
          </cell>
          <cell r="D241" t="str">
            <v xml:space="preserve">Fabrication d'articles en papier à usage sanitaire ou domestique </v>
          </cell>
          <cell r="E241">
            <v>53</v>
          </cell>
          <cell r="F241">
            <v>572.1</v>
          </cell>
          <cell r="G241">
            <v>463.1</v>
          </cell>
          <cell r="H241">
            <v>-0.7</v>
          </cell>
          <cell r="I241">
            <v>109.8</v>
          </cell>
          <cell r="J241">
            <v>2126.3000000000002</v>
          </cell>
          <cell r="K241">
            <v>145.6</v>
          </cell>
          <cell r="L241">
            <v>-32.5</v>
          </cell>
          <cell r="M241">
            <v>2.2999999999999998</v>
          </cell>
          <cell r="N241">
            <v>2241.6999999999998</v>
          </cell>
          <cell r="O241">
            <v>2844</v>
          </cell>
          <cell r="P241">
            <v>1.6</v>
          </cell>
          <cell r="Q241">
            <v>1</v>
          </cell>
          <cell r="R241">
            <v>965.9</v>
          </cell>
          <cell r="S241">
            <v>-2.4</v>
          </cell>
          <cell r="T241">
            <v>712.7</v>
          </cell>
          <cell r="U241">
            <v>40.299999999999997</v>
          </cell>
          <cell r="V241">
            <v>51.2</v>
          </cell>
          <cell r="W241">
            <v>9.9</v>
          </cell>
          <cell r="X241">
            <v>68.8</v>
          </cell>
          <cell r="Y241">
            <v>14.8</v>
          </cell>
          <cell r="Z241">
            <v>13.5</v>
          </cell>
          <cell r="AA241">
            <v>662</v>
          </cell>
          <cell r="AB241">
            <v>50.4</v>
          </cell>
          <cell r="AC241">
            <v>283.39999999999998</v>
          </cell>
          <cell r="AD241">
            <v>121.6</v>
          </cell>
          <cell r="AE241">
            <v>2.2999999999999998</v>
          </cell>
          <cell r="AF241">
            <v>208.8</v>
          </cell>
          <cell r="AG241">
            <v>81.099999999999994</v>
          </cell>
          <cell r="AH241">
            <v>11.5</v>
          </cell>
          <cell r="AI241">
            <v>31.9</v>
          </cell>
          <cell r="AJ241">
            <v>148.19999999999999</v>
          </cell>
          <cell r="AK241">
            <v>0</v>
          </cell>
          <cell r="AL241">
            <v>0</v>
          </cell>
          <cell r="AM241">
            <v>18.2</v>
          </cell>
          <cell r="AN241">
            <v>12.8</v>
          </cell>
          <cell r="AO241">
            <v>17.5</v>
          </cell>
          <cell r="AP241">
            <v>147.4</v>
          </cell>
          <cell r="AQ241">
            <v>43.7</v>
          </cell>
          <cell r="AR241">
            <v>38.5</v>
          </cell>
          <cell r="AS241">
            <v>11.5</v>
          </cell>
          <cell r="AT241">
            <v>40.1</v>
          </cell>
          <cell r="AU241">
            <v>101</v>
          </cell>
          <cell r="AV241">
            <v>675.2</v>
          </cell>
          <cell r="AW241">
            <v>613.9</v>
          </cell>
        </row>
        <row r="242">
          <cell r="B242">
            <v>1723</v>
          </cell>
          <cell r="D242" t="str">
            <v xml:space="preserve">Fabrication d'articles de papeterie </v>
          </cell>
          <cell r="E242">
            <v>304</v>
          </cell>
          <cell r="F242">
            <v>217.7</v>
          </cell>
          <cell r="G242">
            <v>148.80000000000001</v>
          </cell>
          <cell r="H242">
            <v>6.9</v>
          </cell>
          <cell r="I242">
            <v>62</v>
          </cell>
          <cell r="J242">
            <v>699.1</v>
          </cell>
          <cell r="K242">
            <v>6.7</v>
          </cell>
          <cell r="L242">
            <v>1.5</v>
          </cell>
          <cell r="M242">
            <v>0.2</v>
          </cell>
          <cell r="N242">
            <v>707.4</v>
          </cell>
          <cell r="O242">
            <v>923.4</v>
          </cell>
          <cell r="P242">
            <v>3</v>
          </cell>
          <cell r="Q242">
            <v>0.1</v>
          </cell>
          <cell r="R242">
            <v>280.10000000000002</v>
          </cell>
          <cell r="S242">
            <v>3.5</v>
          </cell>
          <cell r="T242">
            <v>244.9</v>
          </cell>
          <cell r="U242">
            <v>28.8</v>
          </cell>
          <cell r="V242">
            <v>18</v>
          </cell>
          <cell r="W242">
            <v>2.5</v>
          </cell>
          <cell r="X242">
            <v>16.5</v>
          </cell>
          <cell r="Y242">
            <v>11</v>
          </cell>
          <cell r="Z242">
            <v>9.1</v>
          </cell>
          <cell r="AA242">
            <v>232.8</v>
          </cell>
          <cell r="AB242">
            <v>15.5</v>
          </cell>
          <cell r="AC242">
            <v>142.4</v>
          </cell>
          <cell r="AD242">
            <v>55.7</v>
          </cell>
          <cell r="AE242">
            <v>0.3</v>
          </cell>
          <cell r="AF242">
            <v>19.5</v>
          </cell>
          <cell r="AG242">
            <v>21.8</v>
          </cell>
          <cell r="AH242">
            <v>15.9</v>
          </cell>
          <cell r="AI242">
            <v>22.5</v>
          </cell>
          <cell r="AJ242">
            <v>4.3</v>
          </cell>
          <cell r="AK242">
            <v>0</v>
          </cell>
          <cell r="AL242">
            <v>0</v>
          </cell>
          <cell r="AM242">
            <v>30.1</v>
          </cell>
          <cell r="AN242">
            <v>11.3</v>
          </cell>
          <cell r="AO242">
            <v>10.5</v>
          </cell>
          <cell r="AP242">
            <v>-15.3</v>
          </cell>
          <cell r="AQ242">
            <v>27.2</v>
          </cell>
          <cell r="AR242">
            <v>20.9</v>
          </cell>
          <cell r="AS242">
            <v>1</v>
          </cell>
          <cell r="AT242">
            <v>2.9</v>
          </cell>
          <cell r="AU242">
            <v>-12.9</v>
          </cell>
          <cell r="AV242">
            <v>240.8</v>
          </cell>
          <cell r="AW242">
            <v>217.6</v>
          </cell>
        </row>
        <row r="243">
          <cell r="B243">
            <v>17230</v>
          </cell>
          <cell r="D243" t="str">
            <v xml:space="preserve">Fabrication d'articles de papeterie </v>
          </cell>
          <cell r="E243">
            <v>304</v>
          </cell>
          <cell r="F243">
            <v>217.7</v>
          </cell>
          <cell r="G243">
            <v>148.80000000000001</v>
          </cell>
          <cell r="H243">
            <v>6.9</v>
          </cell>
          <cell r="I243">
            <v>62</v>
          </cell>
          <cell r="J243">
            <v>699.1</v>
          </cell>
          <cell r="K243">
            <v>6.7</v>
          </cell>
          <cell r="L243">
            <v>1.5</v>
          </cell>
          <cell r="M243">
            <v>0.2</v>
          </cell>
          <cell r="N243">
            <v>707.4</v>
          </cell>
          <cell r="O243">
            <v>923.4</v>
          </cell>
          <cell r="P243">
            <v>3</v>
          </cell>
          <cell r="Q243">
            <v>0.1</v>
          </cell>
          <cell r="R243">
            <v>280.10000000000002</v>
          </cell>
          <cell r="S243">
            <v>3.5</v>
          </cell>
          <cell r="T243">
            <v>244.9</v>
          </cell>
          <cell r="U243">
            <v>28.8</v>
          </cell>
          <cell r="V243">
            <v>18</v>
          </cell>
          <cell r="W243">
            <v>2.5</v>
          </cell>
          <cell r="X243">
            <v>16.5</v>
          </cell>
          <cell r="Y243">
            <v>11</v>
          </cell>
          <cell r="Z243">
            <v>9.1</v>
          </cell>
          <cell r="AA243">
            <v>232.8</v>
          </cell>
          <cell r="AB243">
            <v>15.5</v>
          </cell>
          <cell r="AC243">
            <v>142.4</v>
          </cell>
          <cell r="AD243">
            <v>55.7</v>
          </cell>
          <cell r="AE243">
            <v>0.3</v>
          </cell>
          <cell r="AF243">
            <v>19.5</v>
          </cell>
          <cell r="AG243">
            <v>21.8</v>
          </cell>
          <cell r="AH243">
            <v>15.9</v>
          </cell>
          <cell r="AI243">
            <v>22.5</v>
          </cell>
          <cell r="AJ243">
            <v>4.3</v>
          </cell>
          <cell r="AK243">
            <v>0</v>
          </cell>
          <cell r="AL243">
            <v>0</v>
          </cell>
          <cell r="AM243">
            <v>30.1</v>
          </cell>
          <cell r="AN243">
            <v>11.3</v>
          </cell>
          <cell r="AO243">
            <v>10.5</v>
          </cell>
          <cell r="AP243">
            <v>-15.3</v>
          </cell>
          <cell r="AQ243">
            <v>27.2</v>
          </cell>
          <cell r="AR243">
            <v>20.9</v>
          </cell>
          <cell r="AS243">
            <v>1</v>
          </cell>
          <cell r="AT243">
            <v>2.9</v>
          </cell>
          <cell r="AU243">
            <v>-12.9</v>
          </cell>
          <cell r="AV243">
            <v>240.8</v>
          </cell>
          <cell r="AW243">
            <v>217.6</v>
          </cell>
        </row>
        <row r="244">
          <cell r="B244">
            <v>1724</v>
          </cell>
          <cell r="D244" t="str">
            <v xml:space="preserve">Fabrication de papiers peints </v>
          </cell>
          <cell r="E244">
            <v>11</v>
          </cell>
          <cell r="F244">
            <v>1.5</v>
          </cell>
          <cell r="G244">
            <v>1</v>
          </cell>
          <cell r="H244">
            <v>0</v>
          </cell>
          <cell r="I244">
            <v>0.5</v>
          </cell>
          <cell r="J244">
            <v>28.3</v>
          </cell>
          <cell r="K244">
            <v>0</v>
          </cell>
          <cell r="L244">
            <v>0.4</v>
          </cell>
          <cell r="M244">
            <v>0.2</v>
          </cell>
          <cell r="N244">
            <v>28.9</v>
          </cell>
          <cell r="O244">
            <v>29.8</v>
          </cell>
          <cell r="P244">
            <v>0</v>
          </cell>
          <cell r="Q244">
            <v>0</v>
          </cell>
          <cell r="R244">
            <v>13.8</v>
          </cell>
          <cell r="S244">
            <v>0.5</v>
          </cell>
          <cell r="T244">
            <v>6.6</v>
          </cell>
          <cell r="U244">
            <v>0.6</v>
          </cell>
          <cell r="V244">
            <v>0.9</v>
          </cell>
          <cell r="W244">
            <v>0.2</v>
          </cell>
          <cell r="X244">
            <v>0.8</v>
          </cell>
          <cell r="Y244">
            <v>0</v>
          </cell>
          <cell r="Z244">
            <v>0</v>
          </cell>
          <cell r="AA244">
            <v>8.6</v>
          </cell>
          <cell r="AB244">
            <v>0.6</v>
          </cell>
          <cell r="AC244">
            <v>4.9000000000000004</v>
          </cell>
          <cell r="AD244">
            <v>1.8</v>
          </cell>
          <cell r="AE244">
            <v>0</v>
          </cell>
          <cell r="AF244">
            <v>1.3</v>
          </cell>
          <cell r="AG244">
            <v>1.8</v>
          </cell>
          <cell r="AH244">
            <v>0.1</v>
          </cell>
          <cell r="AI244">
            <v>0.7</v>
          </cell>
          <cell r="AJ244">
            <v>0.1</v>
          </cell>
          <cell r="AK244">
            <v>0</v>
          </cell>
          <cell r="AL244">
            <v>0</v>
          </cell>
          <cell r="AM244">
            <v>0.2</v>
          </cell>
          <cell r="AN244">
            <v>0.2</v>
          </cell>
          <cell r="AO244">
            <v>0.1</v>
          </cell>
          <cell r="AP244">
            <v>0.1</v>
          </cell>
          <cell r="AQ244">
            <v>0.7</v>
          </cell>
          <cell r="AR244">
            <v>0.6</v>
          </cell>
          <cell r="AS244">
            <v>0</v>
          </cell>
          <cell r="AT244">
            <v>0.1</v>
          </cell>
          <cell r="AU244">
            <v>0.1</v>
          </cell>
          <cell r="AV244">
            <v>8.6</v>
          </cell>
          <cell r="AW244">
            <v>8</v>
          </cell>
        </row>
        <row r="245">
          <cell r="B245">
            <v>17240</v>
          </cell>
          <cell r="D245" t="str">
            <v xml:space="preserve">Fabrication de papiers peints </v>
          </cell>
          <cell r="E245">
            <v>11</v>
          </cell>
          <cell r="F245">
            <v>1.5</v>
          </cell>
          <cell r="G245">
            <v>1</v>
          </cell>
          <cell r="H245">
            <v>0</v>
          </cell>
          <cell r="I245">
            <v>0.5</v>
          </cell>
          <cell r="J245">
            <v>28.3</v>
          </cell>
          <cell r="K245">
            <v>0</v>
          </cell>
          <cell r="L245">
            <v>0.4</v>
          </cell>
          <cell r="M245">
            <v>0.2</v>
          </cell>
          <cell r="N245">
            <v>28.9</v>
          </cell>
          <cell r="O245">
            <v>29.8</v>
          </cell>
          <cell r="P245">
            <v>0</v>
          </cell>
          <cell r="Q245">
            <v>0</v>
          </cell>
          <cell r="R245">
            <v>13.8</v>
          </cell>
          <cell r="S245">
            <v>0.5</v>
          </cell>
          <cell r="T245">
            <v>6.6</v>
          </cell>
          <cell r="U245">
            <v>0.6</v>
          </cell>
          <cell r="V245">
            <v>0.9</v>
          </cell>
          <cell r="W245">
            <v>0.2</v>
          </cell>
          <cell r="X245">
            <v>0.8</v>
          </cell>
          <cell r="Y245">
            <v>0</v>
          </cell>
          <cell r="Z245">
            <v>0</v>
          </cell>
          <cell r="AA245">
            <v>8.6</v>
          </cell>
          <cell r="AB245">
            <v>0.6</v>
          </cell>
          <cell r="AC245">
            <v>4.9000000000000004</v>
          </cell>
          <cell r="AD245">
            <v>1.8</v>
          </cell>
          <cell r="AE245">
            <v>0</v>
          </cell>
          <cell r="AF245">
            <v>1.3</v>
          </cell>
          <cell r="AG245">
            <v>1.8</v>
          </cell>
          <cell r="AH245">
            <v>0.1</v>
          </cell>
          <cell r="AI245">
            <v>0.7</v>
          </cell>
          <cell r="AJ245">
            <v>0.1</v>
          </cell>
          <cell r="AK245">
            <v>0</v>
          </cell>
          <cell r="AL245">
            <v>0</v>
          </cell>
          <cell r="AM245">
            <v>0.2</v>
          </cell>
          <cell r="AN245">
            <v>0.2</v>
          </cell>
          <cell r="AO245">
            <v>0.1</v>
          </cell>
          <cell r="AP245">
            <v>0.1</v>
          </cell>
          <cell r="AQ245">
            <v>0.7</v>
          </cell>
          <cell r="AR245">
            <v>0.6</v>
          </cell>
          <cell r="AS245">
            <v>0</v>
          </cell>
          <cell r="AT245">
            <v>0.1</v>
          </cell>
          <cell r="AU245">
            <v>0.1</v>
          </cell>
          <cell r="AV245">
            <v>8.6</v>
          </cell>
          <cell r="AW245">
            <v>8</v>
          </cell>
        </row>
        <row r="246">
          <cell r="B246">
            <v>1729</v>
          </cell>
          <cell r="D246" t="str">
            <v xml:space="preserve">Fabrication d'autres articles en papier ou en carton </v>
          </cell>
          <cell r="E246">
            <v>712</v>
          </cell>
          <cell r="F246">
            <v>111.7</v>
          </cell>
          <cell r="G246">
            <v>74.5</v>
          </cell>
          <cell r="H246">
            <v>0.3</v>
          </cell>
          <cell r="I246">
            <v>37</v>
          </cell>
          <cell r="J246">
            <v>1321.5</v>
          </cell>
          <cell r="K246">
            <v>7.6</v>
          </cell>
          <cell r="L246">
            <v>1.7</v>
          </cell>
          <cell r="M246">
            <v>2.2000000000000002</v>
          </cell>
          <cell r="N246">
            <v>1333</v>
          </cell>
          <cell r="O246">
            <v>1440.9</v>
          </cell>
          <cell r="P246">
            <v>2</v>
          </cell>
          <cell r="Q246">
            <v>0</v>
          </cell>
          <cell r="R246">
            <v>538.29999999999995</v>
          </cell>
          <cell r="S246">
            <v>-1.8</v>
          </cell>
          <cell r="T246">
            <v>339.6</v>
          </cell>
          <cell r="U246">
            <v>57.2</v>
          </cell>
          <cell r="V246">
            <v>33.1</v>
          </cell>
          <cell r="W246">
            <v>23.1</v>
          </cell>
          <cell r="X246">
            <v>25.8</v>
          </cell>
          <cell r="Y246">
            <v>5.3</v>
          </cell>
          <cell r="Z246">
            <v>1.5</v>
          </cell>
          <cell r="AA246">
            <v>490.6</v>
          </cell>
          <cell r="AB246">
            <v>24.3</v>
          </cell>
          <cell r="AC246">
            <v>241.5</v>
          </cell>
          <cell r="AD246">
            <v>96</v>
          </cell>
          <cell r="AE246">
            <v>1.2</v>
          </cell>
          <cell r="AF246">
            <v>130.1</v>
          </cell>
          <cell r="AG246">
            <v>46.6</v>
          </cell>
          <cell r="AH246">
            <v>9.8000000000000007</v>
          </cell>
          <cell r="AI246">
            <v>16.8</v>
          </cell>
          <cell r="AJ246">
            <v>90.3</v>
          </cell>
          <cell r="AK246">
            <v>0</v>
          </cell>
          <cell r="AL246">
            <v>0.1</v>
          </cell>
          <cell r="AM246">
            <v>8.1999999999999993</v>
          </cell>
          <cell r="AN246">
            <v>6.5</v>
          </cell>
          <cell r="AO246">
            <v>13.4</v>
          </cell>
          <cell r="AP246">
            <v>95.6</v>
          </cell>
          <cell r="AQ246">
            <v>29.6</v>
          </cell>
          <cell r="AR246">
            <v>27.4</v>
          </cell>
          <cell r="AS246">
            <v>4.8</v>
          </cell>
          <cell r="AT246">
            <v>26.3</v>
          </cell>
          <cell r="AU246">
            <v>66.8</v>
          </cell>
          <cell r="AV246">
            <v>493.9</v>
          </cell>
          <cell r="AW246">
            <v>467.5</v>
          </cell>
        </row>
        <row r="247">
          <cell r="B247">
            <v>17290</v>
          </cell>
          <cell r="D247" t="str">
            <v xml:space="preserve">Fabrication d'autres articles en papier ou en carton </v>
          </cell>
          <cell r="E247">
            <v>712</v>
          </cell>
          <cell r="F247">
            <v>111.7</v>
          </cell>
          <cell r="G247">
            <v>74.5</v>
          </cell>
          <cell r="H247">
            <v>0.3</v>
          </cell>
          <cell r="I247">
            <v>37</v>
          </cell>
          <cell r="J247">
            <v>1321.5</v>
          </cell>
          <cell r="K247">
            <v>7.6</v>
          </cell>
          <cell r="L247">
            <v>1.7</v>
          </cell>
          <cell r="M247">
            <v>2.2000000000000002</v>
          </cell>
          <cell r="N247">
            <v>1333</v>
          </cell>
          <cell r="O247">
            <v>1440.9</v>
          </cell>
          <cell r="P247">
            <v>2</v>
          </cell>
          <cell r="Q247">
            <v>0</v>
          </cell>
          <cell r="R247">
            <v>538.29999999999995</v>
          </cell>
          <cell r="S247">
            <v>-1.8</v>
          </cell>
          <cell r="T247">
            <v>339.6</v>
          </cell>
          <cell r="U247">
            <v>57.2</v>
          </cell>
          <cell r="V247">
            <v>33.1</v>
          </cell>
          <cell r="W247">
            <v>23.1</v>
          </cell>
          <cell r="X247">
            <v>25.8</v>
          </cell>
          <cell r="Y247">
            <v>5.3</v>
          </cell>
          <cell r="Z247">
            <v>1.5</v>
          </cell>
          <cell r="AA247">
            <v>490.6</v>
          </cell>
          <cell r="AB247">
            <v>24.3</v>
          </cell>
          <cell r="AC247">
            <v>241.5</v>
          </cell>
          <cell r="AD247">
            <v>96</v>
          </cell>
          <cell r="AE247">
            <v>1.2</v>
          </cell>
          <cell r="AF247">
            <v>130.1</v>
          </cell>
          <cell r="AG247">
            <v>46.6</v>
          </cell>
          <cell r="AH247">
            <v>9.8000000000000007</v>
          </cell>
          <cell r="AI247">
            <v>16.8</v>
          </cell>
          <cell r="AJ247">
            <v>90.3</v>
          </cell>
          <cell r="AK247">
            <v>0</v>
          </cell>
          <cell r="AL247">
            <v>0.1</v>
          </cell>
          <cell r="AM247">
            <v>8.1999999999999993</v>
          </cell>
          <cell r="AN247">
            <v>6.5</v>
          </cell>
          <cell r="AO247">
            <v>13.4</v>
          </cell>
          <cell r="AP247">
            <v>95.6</v>
          </cell>
          <cell r="AQ247">
            <v>29.6</v>
          </cell>
          <cell r="AR247">
            <v>27.4</v>
          </cell>
          <cell r="AS247">
            <v>4.8</v>
          </cell>
          <cell r="AT247">
            <v>26.3</v>
          </cell>
          <cell r="AU247">
            <v>66.8</v>
          </cell>
          <cell r="AV247">
            <v>493.9</v>
          </cell>
          <cell r="AW247">
            <v>467.5</v>
          </cell>
        </row>
        <row r="248">
          <cell r="B248">
            <v>18</v>
          </cell>
          <cell r="D248" t="str">
            <v xml:space="preserve">Imprimerie et reproduction d'enregistrements </v>
          </cell>
          <cell r="E248">
            <v>21774</v>
          </cell>
          <cell r="F248">
            <v>137.69999999999999</v>
          </cell>
          <cell r="G248">
            <v>91.8</v>
          </cell>
          <cell r="H248">
            <v>-1.2</v>
          </cell>
          <cell r="I248">
            <v>47.1</v>
          </cell>
          <cell r="J248">
            <v>8756.6</v>
          </cell>
          <cell r="K248">
            <v>10.5</v>
          </cell>
          <cell r="L248">
            <v>-22.7</v>
          </cell>
          <cell r="M248">
            <v>6.2</v>
          </cell>
          <cell r="N248">
            <v>8750.5</v>
          </cell>
          <cell r="O248">
            <v>8904.7000000000007</v>
          </cell>
          <cell r="P248">
            <v>36.299999999999997</v>
          </cell>
          <cell r="Q248">
            <v>3.3</v>
          </cell>
          <cell r="R248">
            <v>2317.6</v>
          </cell>
          <cell r="S248">
            <v>1.6</v>
          </cell>
          <cell r="T248">
            <v>3142.1</v>
          </cell>
          <cell r="U248">
            <v>967.8</v>
          </cell>
          <cell r="V248">
            <v>356.9</v>
          </cell>
          <cell r="W248">
            <v>193.1</v>
          </cell>
          <cell r="X248">
            <v>131.80000000000001</v>
          </cell>
          <cell r="Y248">
            <v>51.6</v>
          </cell>
          <cell r="Z248">
            <v>15.7</v>
          </cell>
          <cell r="AA248">
            <v>3321.1</v>
          </cell>
          <cell r="AB248">
            <v>164.8</v>
          </cell>
          <cell r="AC248">
            <v>1972.8</v>
          </cell>
          <cell r="AD248">
            <v>786.3</v>
          </cell>
          <cell r="AE248">
            <v>10.1</v>
          </cell>
          <cell r="AF248">
            <v>407.2</v>
          </cell>
          <cell r="AG248">
            <v>269.5</v>
          </cell>
          <cell r="AH248">
            <v>83.7</v>
          </cell>
          <cell r="AI248">
            <v>149.5</v>
          </cell>
          <cell r="AJ248">
            <v>203.5</v>
          </cell>
          <cell r="AK248">
            <v>0.5</v>
          </cell>
          <cell r="AL248">
            <v>1.7</v>
          </cell>
          <cell r="AM248">
            <v>73.599999999999994</v>
          </cell>
          <cell r="AN248">
            <v>48.5</v>
          </cell>
          <cell r="AO248">
            <v>64.3</v>
          </cell>
          <cell r="AP248">
            <v>195.4</v>
          </cell>
          <cell r="AQ248">
            <v>251.9</v>
          </cell>
          <cell r="AR248">
            <v>280.3</v>
          </cell>
          <cell r="AS248">
            <v>10.5</v>
          </cell>
          <cell r="AT248">
            <v>61.2</v>
          </cell>
          <cell r="AU248">
            <v>95.4</v>
          </cell>
          <cell r="AV248">
            <v>3336.4</v>
          </cell>
          <cell r="AW248">
            <v>3166.4</v>
          </cell>
        </row>
        <row r="249">
          <cell r="B249">
            <v>181</v>
          </cell>
          <cell r="D249" t="str">
            <v xml:space="preserve">Imprimerie et services annexes </v>
          </cell>
          <cell r="E249">
            <v>21320</v>
          </cell>
          <cell r="F249">
            <v>137.19999999999999</v>
          </cell>
          <cell r="G249">
            <v>88.9</v>
          </cell>
          <cell r="H249">
            <v>-1.2</v>
          </cell>
          <cell r="I249">
            <v>49.5</v>
          </cell>
          <cell r="J249">
            <v>8645.4</v>
          </cell>
          <cell r="K249">
            <v>5</v>
          </cell>
          <cell r="L249">
            <v>-22.3</v>
          </cell>
          <cell r="M249">
            <v>5.3</v>
          </cell>
          <cell r="N249">
            <v>8633.4</v>
          </cell>
          <cell r="O249">
            <v>8787.6</v>
          </cell>
          <cell r="P249">
            <v>32.1</v>
          </cell>
          <cell r="Q249">
            <v>1.2</v>
          </cell>
          <cell r="R249">
            <v>2285.6999999999998</v>
          </cell>
          <cell r="S249">
            <v>-0.1</v>
          </cell>
          <cell r="T249">
            <v>3093.4</v>
          </cell>
          <cell r="U249">
            <v>954.6</v>
          </cell>
          <cell r="V249">
            <v>352.4</v>
          </cell>
          <cell r="W249">
            <v>192.3</v>
          </cell>
          <cell r="X249">
            <v>129.19999999999999</v>
          </cell>
          <cell r="Y249">
            <v>49.4</v>
          </cell>
          <cell r="Z249">
            <v>12.4</v>
          </cell>
          <cell r="AA249">
            <v>3286.6</v>
          </cell>
          <cell r="AB249">
            <v>161.9</v>
          </cell>
          <cell r="AC249">
            <v>1944.8</v>
          </cell>
          <cell r="AD249">
            <v>774</v>
          </cell>
          <cell r="AE249">
            <v>10</v>
          </cell>
          <cell r="AF249">
            <v>415.9</v>
          </cell>
          <cell r="AG249">
            <v>264.89999999999998</v>
          </cell>
          <cell r="AH249">
            <v>81.5</v>
          </cell>
          <cell r="AI249">
            <v>143.4</v>
          </cell>
          <cell r="AJ249">
            <v>212.9</v>
          </cell>
          <cell r="AK249">
            <v>0.5</v>
          </cell>
          <cell r="AL249">
            <v>1.7</v>
          </cell>
          <cell r="AM249">
            <v>71</v>
          </cell>
          <cell r="AN249">
            <v>47.7</v>
          </cell>
          <cell r="AO249">
            <v>60.8</v>
          </cell>
          <cell r="AP249">
            <v>203.8</v>
          </cell>
          <cell r="AQ249">
            <v>242.3</v>
          </cell>
          <cell r="AR249">
            <v>267.8</v>
          </cell>
          <cell r="AS249">
            <v>10.5</v>
          </cell>
          <cell r="AT249">
            <v>61.6</v>
          </cell>
          <cell r="AU249">
            <v>106.2</v>
          </cell>
          <cell r="AV249">
            <v>3303.9</v>
          </cell>
          <cell r="AW249">
            <v>3134.8</v>
          </cell>
        </row>
        <row r="250">
          <cell r="B250">
            <v>1811</v>
          </cell>
          <cell r="D250" t="str">
            <v xml:space="preserve">Imprimerie de journaux </v>
          </cell>
          <cell r="E250">
            <v>58</v>
          </cell>
          <cell r="F250">
            <v>0.1</v>
          </cell>
          <cell r="G250">
            <v>0</v>
          </cell>
          <cell r="H250">
            <v>0</v>
          </cell>
          <cell r="I250">
            <v>0</v>
          </cell>
          <cell r="J250">
            <v>234.7</v>
          </cell>
          <cell r="K250">
            <v>0</v>
          </cell>
          <cell r="L250">
            <v>0</v>
          </cell>
          <cell r="M250">
            <v>0.2</v>
          </cell>
          <cell r="N250">
            <v>234.9</v>
          </cell>
          <cell r="O250">
            <v>234.8</v>
          </cell>
          <cell r="P250">
            <v>0.7</v>
          </cell>
          <cell r="Q250">
            <v>0</v>
          </cell>
          <cell r="R250">
            <v>18.8</v>
          </cell>
          <cell r="S250">
            <v>0.5</v>
          </cell>
          <cell r="T250">
            <v>109.5</v>
          </cell>
          <cell r="U250">
            <v>39</v>
          </cell>
          <cell r="V250">
            <v>35.5</v>
          </cell>
          <cell r="W250">
            <v>6.2</v>
          </cell>
          <cell r="X250">
            <v>8.6</v>
          </cell>
          <cell r="Y250">
            <v>1.6</v>
          </cell>
          <cell r="Z250">
            <v>0.5</v>
          </cell>
          <cell r="AA250">
            <v>105.4</v>
          </cell>
          <cell r="AB250">
            <v>5.0999999999999996</v>
          </cell>
          <cell r="AC250">
            <v>74.099999999999994</v>
          </cell>
          <cell r="AD250">
            <v>33</v>
          </cell>
          <cell r="AE250">
            <v>2.5</v>
          </cell>
          <cell r="AF250">
            <v>-4.3</v>
          </cell>
          <cell r="AG250">
            <v>9.1999999999999993</v>
          </cell>
          <cell r="AH250">
            <v>3.1</v>
          </cell>
          <cell r="AI250">
            <v>16.899999999999999</v>
          </cell>
          <cell r="AJ250">
            <v>0.2</v>
          </cell>
          <cell r="AK250">
            <v>0.1</v>
          </cell>
          <cell r="AL250">
            <v>0.8</v>
          </cell>
          <cell r="AM250">
            <v>2.1</v>
          </cell>
          <cell r="AN250">
            <v>2.1</v>
          </cell>
          <cell r="AO250">
            <v>0.6</v>
          </cell>
          <cell r="AP250">
            <v>-0.5</v>
          </cell>
          <cell r="AQ250">
            <v>28.9</v>
          </cell>
          <cell r="AR250">
            <v>66.3</v>
          </cell>
          <cell r="AS250">
            <v>0</v>
          </cell>
          <cell r="AT250">
            <v>0.9</v>
          </cell>
          <cell r="AU250">
            <v>-38.700000000000003</v>
          </cell>
          <cell r="AV250">
            <v>106.3</v>
          </cell>
          <cell r="AW250">
            <v>102.8</v>
          </cell>
        </row>
        <row r="251">
          <cell r="B251">
            <v>18110</v>
          </cell>
          <cell r="D251" t="str">
            <v xml:space="preserve">Imprimerie de journaux </v>
          </cell>
          <cell r="E251">
            <v>58</v>
          </cell>
          <cell r="F251">
            <v>0.1</v>
          </cell>
          <cell r="G251">
            <v>0</v>
          </cell>
          <cell r="H251">
            <v>0</v>
          </cell>
          <cell r="I251">
            <v>0</v>
          </cell>
          <cell r="J251">
            <v>234.7</v>
          </cell>
          <cell r="K251">
            <v>0</v>
          </cell>
          <cell r="L251">
            <v>0</v>
          </cell>
          <cell r="M251">
            <v>0.2</v>
          </cell>
          <cell r="N251">
            <v>234.9</v>
          </cell>
          <cell r="O251">
            <v>234.8</v>
          </cell>
          <cell r="P251">
            <v>0.7</v>
          </cell>
          <cell r="Q251">
            <v>0</v>
          </cell>
          <cell r="R251">
            <v>18.8</v>
          </cell>
          <cell r="S251">
            <v>0.5</v>
          </cell>
          <cell r="T251">
            <v>109.5</v>
          </cell>
          <cell r="U251">
            <v>39</v>
          </cell>
          <cell r="V251">
            <v>35.5</v>
          </cell>
          <cell r="W251">
            <v>6.2</v>
          </cell>
          <cell r="X251">
            <v>8.6</v>
          </cell>
          <cell r="Y251">
            <v>1.6</v>
          </cell>
          <cell r="Z251">
            <v>0.5</v>
          </cell>
          <cell r="AA251">
            <v>105.4</v>
          </cell>
          <cell r="AB251">
            <v>5.0999999999999996</v>
          </cell>
          <cell r="AC251">
            <v>74.099999999999994</v>
          </cell>
          <cell r="AD251">
            <v>33</v>
          </cell>
          <cell r="AE251">
            <v>2.5</v>
          </cell>
          <cell r="AF251">
            <v>-4.3</v>
          </cell>
          <cell r="AG251">
            <v>9.1999999999999993</v>
          </cell>
          <cell r="AH251">
            <v>3.1</v>
          </cell>
          <cell r="AI251">
            <v>16.899999999999999</v>
          </cell>
          <cell r="AJ251">
            <v>0.2</v>
          </cell>
          <cell r="AK251">
            <v>0.1</v>
          </cell>
          <cell r="AL251">
            <v>0.8</v>
          </cell>
          <cell r="AM251">
            <v>2.1</v>
          </cell>
          <cell r="AN251">
            <v>2.1</v>
          </cell>
          <cell r="AO251">
            <v>0.6</v>
          </cell>
          <cell r="AP251">
            <v>-0.5</v>
          </cell>
          <cell r="AQ251">
            <v>28.9</v>
          </cell>
          <cell r="AR251">
            <v>66.3</v>
          </cell>
          <cell r="AS251">
            <v>0</v>
          </cell>
          <cell r="AT251">
            <v>0.9</v>
          </cell>
          <cell r="AU251">
            <v>-38.700000000000003</v>
          </cell>
          <cell r="AV251">
            <v>106.3</v>
          </cell>
          <cell r="AW251">
            <v>102.8</v>
          </cell>
        </row>
        <row r="252">
          <cell r="B252">
            <v>1812</v>
          </cell>
          <cell r="D252" t="str">
            <v xml:space="preserve">Autre imprimerie (labeur) </v>
          </cell>
          <cell r="E252">
            <v>5717</v>
          </cell>
          <cell r="F252">
            <v>109.3</v>
          </cell>
          <cell r="G252">
            <v>75.099999999999994</v>
          </cell>
          <cell r="H252">
            <v>-1</v>
          </cell>
          <cell r="I252">
            <v>35.200000000000003</v>
          </cell>
          <cell r="J252">
            <v>6473.7</v>
          </cell>
          <cell r="K252">
            <v>4.9000000000000004</v>
          </cell>
          <cell r="L252">
            <v>-22.8</v>
          </cell>
          <cell r="M252">
            <v>2.4</v>
          </cell>
          <cell r="N252">
            <v>6458.1</v>
          </cell>
          <cell r="O252">
            <v>6587.9</v>
          </cell>
          <cell r="P252">
            <v>21.8</v>
          </cell>
          <cell r="Q252">
            <v>0.9</v>
          </cell>
          <cell r="R252">
            <v>1925.8</v>
          </cell>
          <cell r="S252">
            <v>-0.3</v>
          </cell>
          <cell r="T252">
            <v>2268.1999999999998</v>
          </cell>
          <cell r="U252">
            <v>705.3</v>
          </cell>
          <cell r="V252">
            <v>234.4</v>
          </cell>
          <cell r="W252">
            <v>164.2</v>
          </cell>
          <cell r="X252">
            <v>93.2</v>
          </cell>
          <cell r="Y252">
            <v>37.5</v>
          </cell>
          <cell r="Z252">
            <v>10</v>
          </cell>
          <cell r="AA252">
            <v>2283.9</v>
          </cell>
          <cell r="AB252">
            <v>117.4</v>
          </cell>
          <cell r="AC252">
            <v>1361.7</v>
          </cell>
          <cell r="AD252">
            <v>533.70000000000005</v>
          </cell>
          <cell r="AE252">
            <v>5.2</v>
          </cell>
          <cell r="AF252">
            <v>276.3</v>
          </cell>
          <cell r="AG252">
            <v>197.7</v>
          </cell>
          <cell r="AH252">
            <v>58.8</v>
          </cell>
          <cell r="AI252">
            <v>100.1</v>
          </cell>
          <cell r="AJ252">
            <v>119.9</v>
          </cell>
          <cell r="AK252">
            <v>0.1</v>
          </cell>
          <cell r="AL252">
            <v>0.3</v>
          </cell>
          <cell r="AM252">
            <v>38.700000000000003</v>
          </cell>
          <cell r="AN252">
            <v>30.1</v>
          </cell>
          <cell r="AO252">
            <v>42.8</v>
          </cell>
          <cell r="AP252">
            <v>124.2</v>
          </cell>
          <cell r="AQ252">
            <v>175</v>
          </cell>
          <cell r="AR252">
            <v>161.30000000000001</v>
          </cell>
          <cell r="AS252">
            <v>9.1</v>
          </cell>
          <cell r="AT252">
            <v>49.4</v>
          </cell>
          <cell r="AU252">
            <v>79.400000000000006</v>
          </cell>
          <cell r="AV252">
            <v>2299.6999999999998</v>
          </cell>
          <cell r="AW252">
            <v>2171.6</v>
          </cell>
        </row>
        <row r="253">
          <cell r="B253">
            <v>18120</v>
          </cell>
          <cell r="D253" t="str">
            <v xml:space="preserve">Autre imprimerie (labeur) </v>
          </cell>
          <cell r="E253">
            <v>5717</v>
          </cell>
          <cell r="F253">
            <v>109.3</v>
          </cell>
          <cell r="G253">
            <v>75.099999999999994</v>
          </cell>
          <cell r="H253">
            <v>-1</v>
          </cell>
          <cell r="I253">
            <v>35.200000000000003</v>
          </cell>
          <cell r="J253">
            <v>6473.7</v>
          </cell>
          <cell r="K253">
            <v>4.9000000000000004</v>
          </cell>
          <cell r="L253">
            <v>-22.8</v>
          </cell>
          <cell r="M253">
            <v>2.4</v>
          </cell>
          <cell r="N253">
            <v>6458.1</v>
          </cell>
          <cell r="O253">
            <v>6587.9</v>
          </cell>
          <cell r="P253">
            <v>21.8</v>
          </cell>
          <cell r="Q253">
            <v>0.9</v>
          </cell>
          <cell r="R253">
            <v>1925.8</v>
          </cell>
          <cell r="S253">
            <v>-0.3</v>
          </cell>
          <cell r="T253">
            <v>2268.1999999999998</v>
          </cell>
          <cell r="U253">
            <v>705.3</v>
          </cell>
          <cell r="V253">
            <v>234.4</v>
          </cell>
          <cell r="W253">
            <v>164.2</v>
          </cell>
          <cell r="X253">
            <v>93.2</v>
          </cell>
          <cell r="Y253">
            <v>37.5</v>
          </cell>
          <cell r="Z253">
            <v>10</v>
          </cell>
          <cell r="AA253">
            <v>2283.9</v>
          </cell>
          <cell r="AB253">
            <v>117.4</v>
          </cell>
          <cell r="AC253">
            <v>1361.7</v>
          </cell>
          <cell r="AD253">
            <v>533.70000000000005</v>
          </cell>
          <cell r="AE253">
            <v>5.2</v>
          </cell>
          <cell r="AF253">
            <v>276.3</v>
          </cell>
          <cell r="AG253">
            <v>197.7</v>
          </cell>
          <cell r="AH253">
            <v>58.8</v>
          </cell>
          <cell r="AI253">
            <v>100.1</v>
          </cell>
          <cell r="AJ253">
            <v>119.9</v>
          </cell>
          <cell r="AK253">
            <v>0.1</v>
          </cell>
          <cell r="AL253">
            <v>0.3</v>
          </cell>
          <cell r="AM253">
            <v>38.700000000000003</v>
          </cell>
          <cell r="AN253">
            <v>30.1</v>
          </cell>
          <cell r="AO253">
            <v>42.8</v>
          </cell>
          <cell r="AP253">
            <v>124.2</v>
          </cell>
          <cell r="AQ253">
            <v>175</v>
          </cell>
          <cell r="AR253">
            <v>161.30000000000001</v>
          </cell>
          <cell r="AS253">
            <v>9.1</v>
          </cell>
          <cell r="AT253">
            <v>49.4</v>
          </cell>
          <cell r="AU253">
            <v>79.400000000000006</v>
          </cell>
          <cell r="AV253">
            <v>2299.6999999999998</v>
          </cell>
          <cell r="AW253">
            <v>2171.6</v>
          </cell>
        </row>
        <row r="254">
          <cell r="B254">
            <v>1813</v>
          </cell>
          <cell r="D254" t="str">
            <v xml:space="preserve">Activités de pré-presse </v>
          </cell>
          <cell r="E254">
            <v>14805</v>
          </cell>
          <cell r="F254">
            <v>26.2</v>
          </cell>
          <cell r="G254">
            <v>13.3</v>
          </cell>
          <cell r="H254">
            <v>-0.2</v>
          </cell>
          <cell r="I254">
            <v>13</v>
          </cell>
          <cell r="J254">
            <v>1633.5</v>
          </cell>
          <cell r="K254">
            <v>0.2</v>
          </cell>
          <cell r="L254">
            <v>0.5</v>
          </cell>
          <cell r="M254">
            <v>2.2999999999999998</v>
          </cell>
          <cell r="N254">
            <v>1636.4</v>
          </cell>
          <cell r="O254">
            <v>1659.8</v>
          </cell>
          <cell r="P254">
            <v>7.8</v>
          </cell>
          <cell r="Q254">
            <v>0.4</v>
          </cell>
          <cell r="R254">
            <v>299.8</v>
          </cell>
          <cell r="S254">
            <v>-0.8</v>
          </cell>
          <cell r="T254">
            <v>610</v>
          </cell>
          <cell r="U254">
            <v>194.8</v>
          </cell>
          <cell r="V254">
            <v>65</v>
          </cell>
          <cell r="W254">
            <v>15.6</v>
          </cell>
          <cell r="X254">
            <v>14.6</v>
          </cell>
          <cell r="Y254">
            <v>8.4</v>
          </cell>
          <cell r="Z254">
            <v>1.6</v>
          </cell>
          <cell r="AA254">
            <v>739.8</v>
          </cell>
          <cell r="AB254">
            <v>31.3</v>
          </cell>
          <cell r="AC254">
            <v>407.8</v>
          </cell>
          <cell r="AD254">
            <v>168.2</v>
          </cell>
          <cell r="AE254">
            <v>2</v>
          </cell>
          <cell r="AF254">
            <v>134.5</v>
          </cell>
          <cell r="AG254">
            <v>47.2</v>
          </cell>
          <cell r="AH254">
            <v>16.100000000000001</v>
          </cell>
          <cell r="AI254">
            <v>22.5</v>
          </cell>
          <cell r="AJ254">
            <v>93.7</v>
          </cell>
          <cell r="AK254">
            <v>0.3</v>
          </cell>
          <cell r="AL254">
            <v>0.5</v>
          </cell>
          <cell r="AM254">
            <v>28.1</v>
          </cell>
          <cell r="AN254">
            <v>13.4</v>
          </cell>
          <cell r="AO254">
            <v>15.5</v>
          </cell>
          <cell r="AP254">
            <v>81.2</v>
          </cell>
          <cell r="AQ254">
            <v>31.7</v>
          </cell>
          <cell r="AR254">
            <v>33.9</v>
          </cell>
          <cell r="AS254">
            <v>1.3</v>
          </cell>
          <cell r="AT254">
            <v>10.9</v>
          </cell>
          <cell r="AU254">
            <v>66.8</v>
          </cell>
          <cell r="AV254">
            <v>740.5</v>
          </cell>
          <cell r="AW254">
            <v>710.5</v>
          </cell>
        </row>
        <row r="255">
          <cell r="B255">
            <v>18130</v>
          </cell>
          <cell r="D255" t="str">
            <v xml:space="preserve">Activités de pré-presse </v>
          </cell>
          <cell r="E255">
            <v>14805</v>
          </cell>
          <cell r="F255">
            <v>26.2</v>
          </cell>
          <cell r="G255">
            <v>13.3</v>
          </cell>
          <cell r="H255">
            <v>-0.2</v>
          </cell>
          <cell r="I255">
            <v>13</v>
          </cell>
          <cell r="J255">
            <v>1633.5</v>
          </cell>
          <cell r="K255">
            <v>0.2</v>
          </cell>
          <cell r="L255">
            <v>0.5</v>
          </cell>
          <cell r="M255">
            <v>2.2999999999999998</v>
          </cell>
          <cell r="N255">
            <v>1636.4</v>
          </cell>
          <cell r="O255">
            <v>1659.8</v>
          </cell>
          <cell r="P255">
            <v>7.8</v>
          </cell>
          <cell r="Q255">
            <v>0.4</v>
          </cell>
          <cell r="R255">
            <v>299.8</v>
          </cell>
          <cell r="S255">
            <v>-0.8</v>
          </cell>
          <cell r="T255">
            <v>610</v>
          </cell>
          <cell r="U255">
            <v>194.8</v>
          </cell>
          <cell r="V255">
            <v>65</v>
          </cell>
          <cell r="W255">
            <v>15.6</v>
          </cell>
          <cell r="X255">
            <v>14.6</v>
          </cell>
          <cell r="Y255">
            <v>8.4</v>
          </cell>
          <cell r="Z255">
            <v>1.6</v>
          </cell>
          <cell r="AA255">
            <v>739.8</v>
          </cell>
          <cell r="AB255">
            <v>31.3</v>
          </cell>
          <cell r="AC255">
            <v>407.8</v>
          </cell>
          <cell r="AD255">
            <v>168.2</v>
          </cell>
          <cell r="AE255">
            <v>2</v>
          </cell>
          <cell r="AF255">
            <v>134.5</v>
          </cell>
          <cell r="AG255">
            <v>47.2</v>
          </cell>
          <cell r="AH255">
            <v>16.100000000000001</v>
          </cell>
          <cell r="AI255">
            <v>22.5</v>
          </cell>
          <cell r="AJ255">
            <v>93.7</v>
          </cell>
          <cell r="AK255">
            <v>0.3</v>
          </cell>
          <cell r="AL255">
            <v>0.5</v>
          </cell>
          <cell r="AM255">
            <v>28.1</v>
          </cell>
          <cell r="AN255">
            <v>13.4</v>
          </cell>
          <cell r="AO255">
            <v>15.5</v>
          </cell>
          <cell r="AP255">
            <v>81.2</v>
          </cell>
          <cell r="AQ255">
            <v>31.7</v>
          </cell>
          <cell r="AR255">
            <v>33.9</v>
          </cell>
          <cell r="AS255">
            <v>1.3</v>
          </cell>
          <cell r="AT255">
            <v>10.9</v>
          </cell>
          <cell r="AU255">
            <v>66.8</v>
          </cell>
          <cell r="AV255">
            <v>740.5</v>
          </cell>
          <cell r="AW255">
            <v>710.5</v>
          </cell>
        </row>
        <row r="256">
          <cell r="B256">
            <v>1814</v>
          </cell>
          <cell r="D256" t="str">
            <v xml:space="preserve">Reliure et activités connexes </v>
          </cell>
          <cell r="E256">
            <v>741</v>
          </cell>
          <cell r="F256">
            <v>1.6</v>
          </cell>
          <cell r="G256">
            <v>0.4</v>
          </cell>
          <cell r="H256">
            <v>0</v>
          </cell>
          <cell r="I256">
            <v>1.2</v>
          </cell>
          <cell r="J256">
            <v>303.60000000000002</v>
          </cell>
          <cell r="K256">
            <v>0</v>
          </cell>
          <cell r="L256">
            <v>0.1</v>
          </cell>
          <cell r="M256">
            <v>0.3</v>
          </cell>
          <cell r="N256">
            <v>304</v>
          </cell>
          <cell r="O256">
            <v>305.2</v>
          </cell>
          <cell r="P256">
            <v>1.8</v>
          </cell>
          <cell r="Q256">
            <v>0</v>
          </cell>
          <cell r="R256">
            <v>41.4</v>
          </cell>
          <cell r="S256">
            <v>0.5</v>
          </cell>
          <cell r="T256">
            <v>105.8</v>
          </cell>
          <cell r="U256">
            <v>15.7</v>
          </cell>
          <cell r="V256">
            <v>17.5</v>
          </cell>
          <cell r="W256">
            <v>6.4</v>
          </cell>
          <cell r="X256">
            <v>12.7</v>
          </cell>
          <cell r="Y256">
            <v>1.8</v>
          </cell>
          <cell r="Z256">
            <v>0.3</v>
          </cell>
          <cell r="AA256">
            <v>157.5</v>
          </cell>
          <cell r="AB256">
            <v>8</v>
          </cell>
          <cell r="AC256">
            <v>101.2</v>
          </cell>
          <cell r="AD256">
            <v>39.200000000000003</v>
          </cell>
          <cell r="AE256">
            <v>0.4</v>
          </cell>
          <cell r="AF256">
            <v>9.4</v>
          </cell>
          <cell r="AG256">
            <v>10.8</v>
          </cell>
          <cell r="AH256">
            <v>3.5</v>
          </cell>
          <cell r="AI256">
            <v>3.9</v>
          </cell>
          <cell r="AJ256">
            <v>-0.9</v>
          </cell>
          <cell r="AK256">
            <v>0</v>
          </cell>
          <cell r="AL256">
            <v>0.1</v>
          </cell>
          <cell r="AM256">
            <v>2.2000000000000002</v>
          </cell>
          <cell r="AN256">
            <v>2.1</v>
          </cell>
          <cell r="AO256">
            <v>1.9</v>
          </cell>
          <cell r="AP256">
            <v>-1.1000000000000001</v>
          </cell>
          <cell r="AQ256">
            <v>6.7</v>
          </cell>
          <cell r="AR256">
            <v>6.3</v>
          </cell>
          <cell r="AS256">
            <v>0.1</v>
          </cell>
          <cell r="AT256">
            <v>0.4</v>
          </cell>
          <cell r="AU256">
            <v>-1.2</v>
          </cell>
          <cell r="AV256">
            <v>157.5</v>
          </cell>
          <cell r="AW256">
            <v>149.80000000000001</v>
          </cell>
        </row>
        <row r="257">
          <cell r="B257">
            <v>18140</v>
          </cell>
          <cell r="D257" t="str">
            <v xml:space="preserve">Reliure et activités connexes </v>
          </cell>
          <cell r="E257">
            <v>741</v>
          </cell>
          <cell r="F257">
            <v>1.6</v>
          </cell>
          <cell r="G257">
            <v>0.4</v>
          </cell>
          <cell r="H257">
            <v>0</v>
          </cell>
          <cell r="I257">
            <v>1.2</v>
          </cell>
          <cell r="J257">
            <v>303.60000000000002</v>
          </cell>
          <cell r="K257">
            <v>0</v>
          </cell>
          <cell r="L257">
            <v>0.1</v>
          </cell>
          <cell r="M257">
            <v>0.3</v>
          </cell>
          <cell r="N257">
            <v>304</v>
          </cell>
          <cell r="O257">
            <v>305.2</v>
          </cell>
          <cell r="P257">
            <v>1.8</v>
          </cell>
          <cell r="Q257">
            <v>0</v>
          </cell>
          <cell r="R257">
            <v>41.4</v>
          </cell>
          <cell r="S257">
            <v>0.5</v>
          </cell>
          <cell r="T257">
            <v>105.8</v>
          </cell>
          <cell r="U257">
            <v>15.7</v>
          </cell>
          <cell r="V257">
            <v>17.5</v>
          </cell>
          <cell r="W257">
            <v>6.4</v>
          </cell>
          <cell r="X257">
            <v>12.7</v>
          </cell>
          <cell r="Y257">
            <v>1.8</v>
          </cell>
          <cell r="Z257">
            <v>0.3</v>
          </cell>
          <cell r="AA257">
            <v>157.5</v>
          </cell>
          <cell r="AB257">
            <v>8</v>
          </cell>
          <cell r="AC257">
            <v>101.2</v>
          </cell>
          <cell r="AD257">
            <v>39.200000000000003</v>
          </cell>
          <cell r="AE257">
            <v>0.4</v>
          </cell>
          <cell r="AF257">
            <v>9.4</v>
          </cell>
          <cell r="AG257">
            <v>10.8</v>
          </cell>
          <cell r="AH257">
            <v>3.5</v>
          </cell>
          <cell r="AI257">
            <v>3.9</v>
          </cell>
          <cell r="AJ257">
            <v>-0.9</v>
          </cell>
          <cell r="AK257">
            <v>0</v>
          </cell>
          <cell r="AL257">
            <v>0.1</v>
          </cell>
          <cell r="AM257">
            <v>2.2000000000000002</v>
          </cell>
          <cell r="AN257">
            <v>2.1</v>
          </cell>
          <cell r="AO257">
            <v>1.9</v>
          </cell>
          <cell r="AP257">
            <v>-1.1000000000000001</v>
          </cell>
          <cell r="AQ257">
            <v>6.7</v>
          </cell>
          <cell r="AR257">
            <v>6.3</v>
          </cell>
          <cell r="AS257">
            <v>0.1</v>
          </cell>
          <cell r="AT257">
            <v>0.4</v>
          </cell>
          <cell r="AU257">
            <v>-1.2</v>
          </cell>
          <cell r="AV257">
            <v>157.5</v>
          </cell>
          <cell r="AW257">
            <v>149.80000000000001</v>
          </cell>
        </row>
        <row r="258">
          <cell r="B258">
            <v>182</v>
          </cell>
          <cell r="D258" t="str">
            <v xml:space="preserve">Reproduction d'enregistrements </v>
          </cell>
          <cell r="E258">
            <v>455</v>
          </cell>
          <cell r="F258">
            <v>0.5</v>
          </cell>
          <cell r="G258">
            <v>2.9</v>
          </cell>
          <cell r="H258">
            <v>0</v>
          </cell>
          <cell r="I258">
            <v>-2.2999999999999998</v>
          </cell>
          <cell r="J258">
            <v>111.2</v>
          </cell>
          <cell r="K258">
            <v>5.5</v>
          </cell>
          <cell r="L258">
            <v>-0.4</v>
          </cell>
          <cell r="M258">
            <v>0.9</v>
          </cell>
          <cell r="N258">
            <v>117.1</v>
          </cell>
          <cell r="O258">
            <v>117.1</v>
          </cell>
          <cell r="P258">
            <v>4.2</v>
          </cell>
          <cell r="Q258">
            <v>2</v>
          </cell>
          <cell r="R258">
            <v>31.8</v>
          </cell>
          <cell r="S258">
            <v>1.7</v>
          </cell>
          <cell r="T258">
            <v>48.7</v>
          </cell>
          <cell r="U258">
            <v>13.2</v>
          </cell>
          <cell r="V258">
            <v>4.5</v>
          </cell>
          <cell r="W258">
            <v>0.8</v>
          </cell>
          <cell r="X258">
            <v>2.6</v>
          </cell>
          <cell r="Y258">
            <v>2.2000000000000002</v>
          </cell>
          <cell r="Z258">
            <v>3.3</v>
          </cell>
          <cell r="AA258">
            <v>34.5</v>
          </cell>
          <cell r="AB258">
            <v>2.9</v>
          </cell>
          <cell r="AC258">
            <v>28</v>
          </cell>
          <cell r="AD258">
            <v>12.3</v>
          </cell>
          <cell r="AE258">
            <v>0.1</v>
          </cell>
          <cell r="AF258">
            <v>-8.6</v>
          </cell>
          <cell r="AG258">
            <v>4.5999999999999996</v>
          </cell>
          <cell r="AH258">
            <v>2.1</v>
          </cell>
          <cell r="AI258">
            <v>6.1</v>
          </cell>
          <cell r="AJ258">
            <v>-9.4</v>
          </cell>
          <cell r="AK258">
            <v>0</v>
          </cell>
          <cell r="AL258">
            <v>0</v>
          </cell>
          <cell r="AM258">
            <v>2.6</v>
          </cell>
          <cell r="AN258">
            <v>0.8</v>
          </cell>
          <cell r="AO258">
            <v>3.6</v>
          </cell>
          <cell r="AP258">
            <v>-8.4</v>
          </cell>
          <cell r="AQ258">
            <v>9.6</v>
          </cell>
          <cell r="AR258">
            <v>12.4</v>
          </cell>
          <cell r="AS258">
            <v>0</v>
          </cell>
          <cell r="AT258">
            <v>-0.4</v>
          </cell>
          <cell r="AU258">
            <v>-10.7</v>
          </cell>
          <cell r="AV258">
            <v>32.5</v>
          </cell>
          <cell r="AW258">
            <v>31.6</v>
          </cell>
        </row>
        <row r="259">
          <cell r="B259">
            <v>1820</v>
          </cell>
          <cell r="D259" t="str">
            <v xml:space="preserve">Reproduction d'enregistrements </v>
          </cell>
          <cell r="E259">
            <v>455</v>
          </cell>
          <cell r="F259">
            <v>0.5</v>
          </cell>
          <cell r="G259">
            <v>2.9</v>
          </cell>
          <cell r="H259">
            <v>0</v>
          </cell>
          <cell r="I259">
            <v>-2.2999999999999998</v>
          </cell>
          <cell r="J259">
            <v>111.2</v>
          </cell>
          <cell r="K259">
            <v>5.5</v>
          </cell>
          <cell r="L259">
            <v>-0.4</v>
          </cell>
          <cell r="M259">
            <v>0.9</v>
          </cell>
          <cell r="N259">
            <v>117.1</v>
          </cell>
          <cell r="O259">
            <v>117.1</v>
          </cell>
          <cell r="P259">
            <v>4.2</v>
          </cell>
          <cell r="Q259">
            <v>2</v>
          </cell>
          <cell r="R259">
            <v>31.8</v>
          </cell>
          <cell r="S259">
            <v>1.7</v>
          </cell>
          <cell r="T259">
            <v>48.7</v>
          </cell>
          <cell r="U259">
            <v>13.2</v>
          </cell>
          <cell r="V259">
            <v>4.5</v>
          </cell>
          <cell r="W259">
            <v>0.8</v>
          </cell>
          <cell r="X259">
            <v>2.6</v>
          </cell>
          <cell r="Y259">
            <v>2.2000000000000002</v>
          </cell>
          <cell r="Z259">
            <v>3.3</v>
          </cell>
          <cell r="AA259">
            <v>34.5</v>
          </cell>
          <cell r="AB259">
            <v>2.9</v>
          </cell>
          <cell r="AC259">
            <v>28</v>
          </cell>
          <cell r="AD259">
            <v>12.3</v>
          </cell>
          <cell r="AE259">
            <v>0.1</v>
          </cell>
          <cell r="AF259">
            <v>-8.6</v>
          </cell>
          <cell r="AG259">
            <v>4.5999999999999996</v>
          </cell>
          <cell r="AH259">
            <v>2.1</v>
          </cell>
          <cell r="AI259">
            <v>6.1</v>
          </cell>
          <cell r="AJ259">
            <v>-9.4</v>
          </cell>
          <cell r="AK259">
            <v>0</v>
          </cell>
          <cell r="AL259">
            <v>0</v>
          </cell>
          <cell r="AM259">
            <v>2.6</v>
          </cell>
          <cell r="AN259">
            <v>0.8</v>
          </cell>
          <cell r="AO259">
            <v>3.6</v>
          </cell>
          <cell r="AP259">
            <v>-8.4</v>
          </cell>
          <cell r="AQ259">
            <v>9.6</v>
          </cell>
          <cell r="AR259">
            <v>12.4</v>
          </cell>
          <cell r="AS259">
            <v>0</v>
          </cell>
          <cell r="AT259">
            <v>-0.4</v>
          </cell>
          <cell r="AU259">
            <v>-10.7</v>
          </cell>
          <cell r="AV259">
            <v>32.5</v>
          </cell>
          <cell r="AW259">
            <v>31.6</v>
          </cell>
        </row>
        <row r="260">
          <cell r="B260">
            <v>18200</v>
          </cell>
          <cell r="D260" t="str">
            <v xml:space="preserve">Reproduction d'enregistrements </v>
          </cell>
          <cell r="E260">
            <v>455</v>
          </cell>
          <cell r="F260">
            <v>0.5</v>
          </cell>
          <cell r="G260">
            <v>2.9</v>
          </cell>
          <cell r="H260">
            <v>0</v>
          </cell>
          <cell r="I260">
            <v>-2.2999999999999998</v>
          </cell>
          <cell r="J260">
            <v>111.2</v>
          </cell>
          <cell r="K260">
            <v>5.5</v>
          </cell>
          <cell r="L260">
            <v>-0.4</v>
          </cell>
          <cell r="M260">
            <v>0.9</v>
          </cell>
          <cell r="N260">
            <v>117.1</v>
          </cell>
          <cell r="O260">
            <v>117.1</v>
          </cell>
          <cell r="P260">
            <v>4.2</v>
          </cell>
          <cell r="Q260">
            <v>2</v>
          </cell>
          <cell r="R260">
            <v>31.8</v>
          </cell>
          <cell r="S260">
            <v>1.7</v>
          </cell>
          <cell r="T260">
            <v>48.7</v>
          </cell>
          <cell r="U260">
            <v>13.2</v>
          </cell>
          <cell r="V260">
            <v>4.5</v>
          </cell>
          <cell r="W260">
            <v>0.8</v>
          </cell>
          <cell r="X260">
            <v>2.6</v>
          </cell>
          <cell r="Y260">
            <v>2.2000000000000002</v>
          </cell>
          <cell r="Z260">
            <v>3.3</v>
          </cell>
          <cell r="AA260">
            <v>34.5</v>
          </cell>
          <cell r="AB260">
            <v>2.9</v>
          </cell>
          <cell r="AC260">
            <v>28</v>
          </cell>
          <cell r="AD260">
            <v>12.3</v>
          </cell>
          <cell r="AE260">
            <v>0.1</v>
          </cell>
          <cell r="AF260">
            <v>-8.6</v>
          </cell>
          <cell r="AG260">
            <v>4.5999999999999996</v>
          </cell>
          <cell r="AH260">
            <v>2.1</v>
          </cell>
          <cell r="AI260">
            <v>6.1</v>
          </cell>
          <cell r="AJ260">
            <v>-9.4</v>
          </cell>
          <cell r="AK260">
            <v>0</v>
          </cell>
          <cell r="AL260">
            <v>0</v>
          </cell>
          <cell r="AM260">
            <v>2.6</v>
          </cell>
          <cell r="AN260">
            <v>0.8</v>
          </cell>
          <cell r="AO260">
            <v>3.6</v>
          </cell>
          <cell r="AP260">
            <v>-8.4</v>
          </cell>
          <cell r="AQ260">
            <v>9.6</v>
          </cell>
          <cell r="AR260">
            <v>12.4</v>
          </cell>
          <cell r="AS260">
            <v>0</v>
          </cell>
          <cell r="AT260">
            <v>-0.4</v>
          </cell>
          <cell r="AU260">
            <v>-10.7</v>
          </cell>
          <cell r="AV260">
            <v>32.5</v>
          </cell>
          <cell r="AW260">
            <v>31.6</v>
          </cell>
        </row>
        <row r="261">
          <cell r="B261">
            <v>19</v>
          </cell>
          <cell r="D261" t="str">
            <v xml:space="preserve">Cokéfaction et raffinage </v>
          </cell>
          <cell r="E261">
            <v>50</v>
          </cell>
          <cell r="F261" t="str">
            <v>S</v>
          </cell>
          <cell r="G261" t="str">
            <v>S</v>
          </cell>
          <cell r="H261" t="str">
            <v>S</v>
          </cell>
          <cell r="I261" t="str">
            <v>S</v>
          </cell>
          <cell r="J261" t="str">
            <v>S</v>
          </cell>
          <cell r="K261" t="str">
            <v>S</v>
          </cell>
          <cell r="L261" t="str">
            <v>S</v>
          </cell>
          <cell r="M261" t="str">
            <v>S</v>
          </cell>
          <cell r="N261" t="str">
            <v>S</v>
          </cell>
          <cell r="O261" t="str">
            <v>S</v>
          </cell>
          <cell r="P261" t="str">
            <v>S</v>
          </cell>
          <cell r="Q261" t="str">
            <v>S</v>
          </cell>
          <cell r="R261" t="str">
            <v>S</v>
          </cell>
          <cell r="S261" t="str">
            <v>S</v>
          </cell>
          <cell r="T261" t="str">
            <v>S</v>
          </cell>
          <cell r="U261" t="str">
            <v>S</v>
          </cell>
          <cell r="V261" t="str">
            <v>S</v>
          </cell>
          <cell r="W261" t="str">
            <v>S</v>
          </cell>
          <cell r="X261" t="str">
            <v>S</v>
          </cell>
          <cell r="Y261" t="str">
            <v>S</v>
          </cell>
          <cell r="Z261" t="str">
            <v>S</v>
          </cell>
          <cell r="AA261" t="str">
            <v>S</v>
          </cell>
          <cell r="AB261" t="str">
            <v>S</v>
          </cell>
          <cell r="AC261" t="str">
            <v>S</v>
          </cell>
          <cell r="AD261" t="str">
            <v>S</v>
          </cell>
          <cell r="AE261" t="str">
            <v>S</v>
          </cell>
          <cell r="AF261" t="str">
            <v>S</v>
          </cell>
          <cell r="AG261" t="str">
            <v>S</v>
          </cell>
          <cell r="AH261" t="str">
            <v>S</v>
          </cell>
          <cell r="AI261" t="str">
            <v>S</v>
          </cell>
          <cell r="AJ261" t="str">
            <v>S</v>
          </cell>
          <cell r="AK261" t="str">
            <v>S</v>
          </cell>
          <cell r="AL261" t="str">
            <v>S</v>
          </cell>
          <cell r="AM261" t="str">
            <v>S</v>
          </cell>
          <cell r="AN261" t="str">
            <v>S</v>
          </cell>
          <cell r="AO261" t="str">
            <v>S</v>
          </cell>
          <cell r="AP261" t="str">
            <v>S</v>
          </cell>
          <cell r="AQ261" t="str">
            <v>S</v>
          </cell>
          <cell r="AR261" t="str">
            <v>S</v>
          </cell>
          <cell r="AS261" t="str">
            <v>S</v>
          </cell>
          <cell r="AT261" t="str">
            <v>S</v>
          </cell>
          <cell r="AU261" t="str">
            <v>S</v>
          </cell>
          <cell r="AV261" t="str">
            <v>S</v>
          </cell>
          <cell r="AW261" t="str">
            <v>S</v>
          </cell>
        </row>
        <row r="262">
          <cell r="B262">
            <v>191</v>
          </cell>
          <cell r="D262" t="str">
            <v xml:space="preserve">Cokéfaction </v>
          </cell>
          <cell r="E262" t="str">
            <v>N</v>
          </cell>
          <cell r="F262" t="str">
            <v>N</v>
          </cell>
          <cell r="G262" t="str">
            <v>N</v>
          </cell>
          <cell r="H262" t="str">
            <v>N</v>
          </cell>
          <cell r="I262" t="str">
            <v>N</v>
          </cell>
          <cell r="J262" t="str">
            <v>N</v>
          </cell>
          <cell r="K262" t="str">
            <v>N</v>
          </cell>
          <cell r="L262" t="str">
            <v>N</v>
          </cell>
          <cell r="M262" t="str">
            <v>N</v>
          </cell>
          <cell r="N262" t="str">
            <v>N</v>
          </cell>
          <cell r="O262" t="str">
            <v>N</v>
          </cell>
          <cell r="P262" t="str">
            <v>N</v>
          </cell>
          <cell r="Q262" t="str">
            <v>N</v>
          </cell>
          <cell r="R262" t="str">
            <v>N</v>
          </cell>
          <cell r="S262" t="str">
            <v>N</v>
          </cell>
          <cell r="T262" t="str">
            <v>N</v>
          </cell>
          <cell r="U262" t="str">
            <v>N</v>
          </cell>
          <cell r="V262" t="str">
            <v>N</v>
          </cell>
          <cell r="W262" t="str">
            <v>N</v>
          </cell>
          <cell r="X262" t="str">
            <v>N</v>
          </cell>
          <cell r="Y262" t="str">
            <v>N</v>
          </cell>
          <cell r="Z262" t="str">
            <v>N</v>
          </cell>
          <cell r="AA262" t="str">
            <v>N</v>
          </cell>
          <cell r="AB262" t="str">
            <v>N</v>
          </cell>
          <cell r="AC262" t="str">
            <v>N</v>
          </cell>
          <cell r="AD262" t="str">
            <v>N</v>
          </cell>
          <cell r="AE262" t="str">
            <v>N</v>
          </cell>
          <cell r="AF262" t="str">
            <v>N</v>
          </cell>
          <cell r="AG262" t="str">
            <v>N</v>
          </cell>
          <cell r="AH262" t="str">
            <v>N</v>
          </cell>
          <cell r="AI262" t="str">
            <v>N</v>
          </cell>
          <cell r="AJ262" t="str">
            <v>N</v>
          </cell>
          <cell r="AK262" t="str">
            <v>N</v>
          </cell>
          <cell r="AL262" t="str">
            <v>N</v>
          </cell>
          <cell r="AM262" t="str">
            <v>N</v>
          </cell>
          <cell r="AN262" t="str">
            <v>N</v>
          </cell>
          <cell r="AO262" t="str">
            <v>N</v>
          </cell>
          <cell r="AP262" t="str">
            <v>N</v>
          </cell>
          <cell r="AQ262" t="str">
            <v>N</v>
          </cell>
          <cell r="AR262" t="str">
            <v>N</v>
          </cell>
          <cell r="AS262" t="str">
            <v>N</v>
          </cell>
          <cell r="AT262" t="str">
            <v>N</v>
          </cell>
          <cell r="AU262" t="str">
            <v>N</v>
          </cell>
          <cell r="AV262" t="str">
            <v>N</v>
          </cell>
          <cell r="AW262" t="str">
            <v>N</v>
          </cell>
        </row>
        <row r="263">
          <cell r="B263">
            <v>1910</v>
          </cell>
          <cell r="D263" t="str">
            <v xml:space="preserve">Cokéfaction </v>
          </cell>
          <cell r="E263" t="str">
            <v>N</v>
          </cell>
          <cell r="F263" t="str">
            <v>N</v>
          </cell>
          <cell r="G263" t="str">
            <v>N</v>
          </cell>
          <cell r="H263" t="str">
            <v>N</v>
          </cell>
          <cell r="I263" t="str">
            <v>N</v>
          </cell>
          <cell r="J263" t="str">
            <v>N</v>
          </cell>
          <cell r="K263" t="str">
            <v>N</v>
          </cell>
          <cell r="L263" t="str">
            <v>N</v>
          </cell>
          <cell r="M263" t="str">
            <v>N</v>
          </cell>
          <cell r="N263" t="str">
            <v>N</v>
          </cell>
          <cell r="O263" t="str">
            <v>N</v>
          </cell>
          <cell r="P263" t="str">
            <v>N</v>
          </cell>
          <cell r="Q263" t="str">
            <v>N</v>
          </cell>
          <cell r="R263" t="str">
            <v>N</v>
          </cell>
          <cell r="S263" t="str">
            <v>N</v>
          </cell>
          <cell r="T263" t="str">
            <v>N</v>
          </cell>
          <cell r="U263" t="str">
            <v>N</v>
          </cell>
          <cell r="V263" t="str">
            <v>N</v>
          </cell>
          <cell r="W263" t="str">
            <v>N</v>
          </cell>
          <cell r="X263" t="str">
            <v>N</v>
          </cell>
          <cell r="Y263" t="str">
            <v>N</v>
          </cell>
          <cell r="Z263" t="str">
            <v>N</v>
          </cell>
          <cell r="AA263" t="str">
            <v>N</v>
          </cell>
          <cell r="AB263" t="str">
            <v>N</v>
          </cell>
          <cell r="AC263" t="str">
            <v>N</v>
          </cell>
          <cell r="AD263" t="str">
            <v>N</v>
          </cell>
          <cell r="AE263" t="str">
            <v>N</v>
          </cell>
          <cell r="AF263" t="str">
            <v>N</v>
          </cell>
          <cell r="AG263" t="str">
            <v>N</v>
          </cell>
          <cell r="AH263" t="str">
            <v>N</v>
          </cell>
          <cell r="AI263" t="str">
            <v>N</v>
          </cell>
          <cell r="AJ263" t="str">
            <v>N</v>
          </cell>
          <cell r="AK263" t="str">
            <v>N</v>
          </cell>
          <cell r="AL263" t="str">
            <v>N</v>
          </cell>
          <cell r="AM263" t="str">
            <v>N</v>
          </cell>
          <cell r="AN263" t="str">
            <v>N</v>
          </cell>
          <cell r="AO263" t="str">
            <v>N</v>
          </cell>
          <cell r="AP263" t="str">
            <v>N</v>
          </cell>
          <cell r="AQ263" t="str">
            <v>N</v>
          </cell>
          <cell r="AR263" t="str">
            <v>N</v>
          </cell>
          <cell r="AS263" t="str">
            <v>N</v>
          </cell>
          <cell r="AT263" t="str">
            <v>N</v>
          </cell>
          <cell r="AU263" t="str">
            <v>N</v>
          </cell>
          <cell r="AV263" t="str">
            <v>N</v>
          </cell>
          <cell r="AW263" t="str">
            <v>N</v>
          </cell>
        </row>
        <row r="264">
          <cell r="B264">
            <v>19100</v>
          </cell>
          <cell r="D264" t="str">
            <v xml:space="preserve">Cokéfaction </v>
          </cell>
          <cell r="E264" t="str">
            <v>N</v>
          </cell>
          <cell r="F264" t="str">
            <v>N</v>
          </cell>
          <cell r="G264" t="str">
            <v>N</v>
          </cell>
          <cell r="H264" t="str">
            <v>N</v>
          </cell>
          <cell r="I264" t="str">
            <v>N</v>
          </cell>
          <cell r="J264" t="str">
            <v>N</v>
          </cell>
          <cell r="K264" t="str">
            <v>N</v>
          </cell>
          <cell r="L264" t="str">
            <v>N</v>
          </cell>
          <cell r="M264" t="str">
            <v>N</v>
          </cell>
          <cell r="N264" t="str">
            <v>N</v>
          </cell>
          <cell r="O264" t="str">
            <v>N</v>
          </cell>
          <cell r="P264" t="str">
            <v>N</v>
          </cell>
          <cell r="Q264" t="str">
            <v>N</v>
          </cell>
          <cell r="R264" t="str">
            <v>N</v>
          </cell>
          <cell r="S264" t="str">
            <v>N</v>
          </cell>
          <cell r="T264" t="str">
            <v>N</v>
          </cell>
          <cell r="U264" t="str">
            <v>N</v>
          </cell>
          <cell r="V264" t="str">
            <v>N</v>
          </cell>
          <cell r="W264" t="str">
            <v>N</v>
          </cell>
          <cell r="X264" t="str">
            <v>N</v>
          </cell>
          <cell r="Y264" t="str">
            <v>N</v>
          </cell>
          <cell r="Z264" t="str">
            <v>N</v>
          </cell>
          <cell r="AA264" t="str">
            <v>N</v>
          </cell>
          <cell r="AB264" t="str">
            <v>N</v>
          </cell>
          <cell r="AC264" t="str">
            <v>N</v>
          </cell>
          <cell r="AD264" t="str">
            <v>N</v>
          </cell>
          <cell r="AE264" t="str">
            <v>N</v>
          </cell>
          <cell r="AF264" t="str">
            <v>N</v>
          </cell>
          <cell r="AG264" t="str">
            <v>N</v>
          </cell>
          <cell r="AH264" t="str">
            <v>N</v>
          </cell>
          <cell r="AI264" t="str">
            <v>N</v>
          </cell>
          <cell r="AJ264" t="str">
            <v>N</v>
          </cell>
          <cell r="AK264" t="str">
            <v>N</v>
          </cell>
          <cell r="AL264" t="str">
            <v>N</v>
          </cell>
          <cell r="AM264" t="str">
            <v>N</v>
          </cell>
          <cell r="AN264" t="str">
            <v>N</v>
          </cell>
          <cell r="AO264" t="str">
            <v>N</v>
          </cell>
          <cell r="AP264" t="str">
            <v>N</v>
          </cell>
          <cell r="AQ264" t="str">
            <v>N</v>
          </cell>
          <cell r="AR264" t="str">
            <v>N</v>
          </cell>
          <cell r="AS264" t="str">
            <v>N</v>
          </cell>
          <cell r="AT264" t="str">
            <v>N</v>
          </cell>
          <cell r="AU264" t="str">
            <v>N</v>
          </cell>
          <cell r="AV264" t="str">
            <v>N</v>
          </cell>
          <cell r="AW264" t="str">
            <v>N</v>
          </cell>
        </row>
        <row r="265">
          <cell r="B265">
            <v>192</v>
          </cell>
          <cell r="D265" t="str">
            <v xml:space="preserve">Raffinage du pétrole </v>
          </cell>
          <cell r="E265">
            <v>50</v>
          </cell>
          <cell r="F265" t="str">
            <v>S</v>
          </cell>
          <cell r="G265" t="str">
            <v>S</v>
          </cell>
          <cell r="H265" t="str">
            <v>S</v>
          </cell>
          <cell r="I265" t="str">
            <v>S</v>
          </cell>
          <cell r="J265" t="str">
            <v>S</v>
          </cell>
          <cell r="K265" t="str">
            <v>S</v>
          </cell>
          <cell r="L265" t="str">
            <v>S</v>
          </cell>
          <cell r="M265" t="str">
            <v>S</v>
          </cell>
          <cell r="N265" t="str">
            <v>S</v>
          </cell>
          <cell r="O265" t="str">
            <v>S</v>
          </cell>
          <cell r="P265" t="str">
            <v>S</v>
          </cell>
          <cell r="Q265" t="str">
            <v>S</v>
          </cell>
          <cell r="R265" t="str">
            <v>S</v>
          </cell>
          <cell r="S265" t="str">
            <v>S</v>
          </cell>
          <cell r="T265" t="str">
            <v>S</v>
          </cell>
          <cell r="U265" t="str">
            <v>S</v>
          </cell>
          <cell r="V265" t="str">
            <v>S</v>
          </cell>
          <cell r="W265" t="str">
            <v>S</v>
          </cell>
          <cell r="X265" t="str">
            <v>S</v>
          </cell>
          <cell r="Y265" t="str">
            <v>S</v>
          </cell>
          <cell r="Z265" t="str">
            <v>S</v>
          </cell>
          <cell r="AA265" t="str">
            <v>S</v>
          </cell>
          <cell r="AB265" t="str">
            <v>S</v>
          </cell>
          <cell r="AC265" t="str">
            <v>S</v>
          </cell>
          <cell r="AD265" t="str">
            <v>S</v>
          </cell>
          <cell r="AE265" t="str">
            <v>S</v>
          </cell>
          <cell r="AF265" t="str">
            <v>S</v>
          </cell>
          <cell r="AG265" t="str">
            <v>S</v>
          </cell>
          <cell r="AH265" t="str">
            <v>S</v>
          </cell>
          <cell r="AI265" t="str">
            <v>S</v>
          </cell>
          <cell r="AJ265" t="str">
            <v>S</v>
          </cell>
          <cell r="AK265" t="str">
            <v>S</v>
          </cell>
          <cell r="AL265" t="str">
            <v>S</v>
          </cell>
          <cell r="AM265" t="str">
            <v>S</v>
          </cell>
          <cell r="AN265" t="str">
            <v>S</v>
          </cell>
          <cell r="AO265" t="str">
            <v>S</v>
          </cell>
          <cell r="AP265" t="str">
            <v>S</v>
          </cell>
          <cell r="AQ265" t="str">
            <v>S</v>
          </cell>
          <cell r="AR265" t="str">
            <v>S</v>
          </cell>
          <cell r="AS265" t="str">
            <v>S</v>
          </cell>
          <cell r="AT265" t="str">
            <v>S</v>
          </cell>
          <cell r="AU265" t="str">
            <v>S</v>
          </cell>
          <cell r="AV265" t="str">
            <v>S</v>
          </cell>
          <cell r="AW265" t="str">
            <v>S</v>
          </cell>
        </row>
        <row r="266">
          <cell r="B266">
            <v>1920</v>
          </cell>
          <cell r="D266" t="str">
            <v xml:space="preserve">Raffinage du pétrole </v>
          </cell>
          <cell r="E266">
            <v>50</v>
          </cell>
          <cell r="F266">
            <v>1896.6</v>
          </cell>
          <cell r="G266">
            <v>1717.7</v>
          </cell>
          <cell r="H266">
            <v>-0.5</v>
          </cell>
          <cell r="I266">
            <v>179.5</v>
          </cell>
          <cell r="J266">
            <v>44453.1</v>
          </cell>
          <cell r="K266">
            <v>787</v>
          </cell>
          <cell r="L266">
            <v>-841.3</v>
          </cell>
          <cell r="M266">
            <v>11.5</v>
          </cell>
          <cell r="N266">
            <v>44410.400000000001</v>
          </cell>
          <cell r="O266">
            <v>47136.800000000003</v>
          </cell>
          <cell r="P266">
            <v>54.7</v>
          </cell>
          <cell r="Q266" t="str">
            <v>N</v>
          </cell>
          <cell r="R266">
            <v>38675.800000000003</v>
          </cell>
          <cell r="S266">
            <v>1033.7</v>
          </cell>
          <cell r="T266">
            <v>3277.5</v>
          </cell>
          <cell r="U266">
            <v>520.9</v>
          </cell>
          <cell r="V266">
            <v>138.1</v>
          </cell>
          <cell r="W266">
            <v>2.1</v>
          </cell>
          <cell r="X266">
            <v>100</v>
          </cell>
          <cell r="Y266">
            <v>81</v>
          </cell>
          <cell r="Z266">
            <v>3.3</v>
          </cell>
          <cell r="AA266">
            <v>1576.5</v>
          </cell>
          <cell r="AB266">
            <v>1860.6</v>
          </cell>
          <cell r="AC266">
            <v>547.6</v>
          </cell>
          <cell r="AD266">
            <v>380.2</v>
          </cell>
          <cell r="AE266">
            <v>19.8</v>
          </cell>
          <cell r="AF266">
            <v>-1192.0999999999999</v>
          </cell>
          <cell r="AG266">
            <v>404</v>
          </cell>
          <cell r="AH266">
            <v>821.7</v>
          </cell>
          <cell r="AI266">
            <v>562.29999999999995</v>
          </cell>
          <cell r="AJ266">
            <v>-1855.4</v>
          </cell>
          <cell r="AK266">
            <v>0.1</v>
          </cell>
          <cell r="AL266">
            <v>0</v>
          </cell>
          <cell r="AM266">
            <v>351.7</v>
          </cell>
          <cell r="AN266">
            <v>35.9</v>
          </cell>
          <cell r="AO266">
            <v>355.2</v>
          </cell>
          <cell r="AP266">
            <v>-1852</v>
          </cell>
          <cell r="AQ266">
            <v>373.4</v>
          </cell>
          <cell r="AR266">
            <v>1136.0999999999999</v>
          </cell>
          <cell r="AS266">
            <v>7.4</v>
          </cell>
          <cell r="AT266">
            <v>60.8</v>
          </cell>
          <cell r="AU266" t="str">
            <v>N</v>
          </cell>
          <cell r="AV266">
            <v>1602.8</v>
          </cell>
          <cell r="AW266">
            <v>-264.3</v>
          </cell>
        </row>
        <row r="267">
          <cell r="B267">
            <v>19200</v>
          </cell>
          <cell r="D267" t="str">
            <v xml:space="preserve">Raffinage du pétrole </v>
          </cell>
          <cell r="E267">
            <v>50</v>
          </cell>
          <cell r="F267">
            <v>1896.6</v>
          </cell>
          <cell r="G267">
            <v>1717.7</v>
          </cell>
          <cell r="H267">
            <v>-0.5</v>
          </cell>
          <cell r="I267">
            <v>179.5</v>
          </cell>
          <cell r="J267">
            <v>44453.1</v>
          </cell>
          <cell r="K267">
            <v>787</v>
          </cell>
          <cell r="L267">
            <v>-841.3</v>
          </cell>
          <cell r="M267">
            <v>11.5</v>
          </cell>
          <cell r="N267">
            <v>44410.400000000001</v>
          </cell>
          <cell r="O267">
            <v>47136.800000000003</v>
          </cell>
          <cell r="P267">
            <v>54.7</v>
          </cell>
          <cell r="Q267" t="str">
            <v>N</v>
          </cell>
          <cell r="R267">
            <v>38675.800000000003</v>
          </cell>
          <cell r="S267">
            <v>1033.7</v>
          </cell>
          <cell r="T267">
            <v>3277.5</v>
          </cell>
          <cell r="U267">
            <v>520.9</v>
          </cell>
          <cell r="V267">
            <v>138.1</v>
          </cell>
          <cell r="W267">
            <v>2.1</v>
          </cell>
          <cell r="X267">
            <v>100</v>
          </cell>
          <cell r="Y267">
            <v>81</v>
          </cell>
          <cell r="Z267">
            <v>3.3</v>
          </cell>
          <cell r="AA267">
            <v>1576.5</v>
          </cell>
          <cell r="AB267">
            <v>1860.6</v>
          </cell>
          <cell r="AC267">
            <v>547.6</v>
          </cell>
          <cell r="AD267">
            <v>380.2</v>
          </cell>
          <cell r="AE267">
            <v>19.8</v>
          </cell>
          <cell r="AF267">
            <v>-1192.0999999999999</v>
          </cell>
          <cell r="AG267">
            <v>404</v>
          </cell>
          <cell r="AH267">
            <v>821.7</v>
          </cell>
          <cell r="AI267">
            <v>562.29999999999995</v>
          </cell>
          <cell r="AJ267">
            <v>-1855.4</v>
          </cell>
          <cell r="AK267">
            <v>0.1</v>
          </cell>
          <cell r="AL267">
            <v>0</v>
          </cell>
          <cell r="AM267">
            <v>351.7</v>
          </cell>
          <cell r="AN267">
            <v>35.9</v>
          </cell>
          <cell r="AO267">
            <v>355.2</v>
          </cell>
          <cell r="AP267">
            <v>-1852</v>
          </cell>
          <cell r="AQ267">
            <v>373.4</v>
          </cell>
          <cell r="AR267">
            <v>1136.0999999999999</v>
          </cell>
          <cell r="AS267">
            <v>7.4</v>
          </cell>
          <cell r="AT267">
            <v>60.8</v>
          </cell>
          <cell r="AU267" t="str">
            <v>N</v>
          </cell>
          <cell r="AV267">
            <v>1602.8</v>
          </cell>
          <cell r="AW267">
            <v>-264.3</v>
          </cell>
        </row>
        <row r="268">
          <cell r="B268">
            <v>20</v>
          </cell>
          <cell r="D268" t="str">
            <v xml:space="preserve">Industrie chimique </v>
          </cell>
          <cell r="E268">
            <v>2840</v>
          </cell>
          <cell r="F268">
            <v>6862.9</v>
          </cell>
          <cell r="G268">
            <v>4764.8</v>
          </cell>
          <cell r="H268">
            <v>-76.599999999999994</v>
          </cell>
          <cell r="I268">
            <v>2174.6999999999998</v>
          </cell>
          <cell r="J268">
            <v>61432.2</v>
          </cell>
          <cell r="K268">
            <v>5099</v>
          </cell>
          <cell r="L268">
            <v>13.8</v>
          </cell>
          <cell r="M268">
            <v>249.1</v>
          </cell>
          <cell r="N268">
            <v>66794</v>
          </cell>
          <cell r="O268">
            <v>73394</v>
          </cell>
          <cell r="P268">
            <v>472.7</v>
          </cell>
          <cell r="Q268">
            <v>711</v>
          </cell>
          <cell r="R268">
            <v>32330.5</v>
          </cell>
          <cell r="S268">
            <v>49.8</v>
          </cell>
          <cell r="T268">
            <v>18853.3</v>
          </cell>
          <cell r="U268">
            <v>5187.5</v>
          </cell>
          <cell r="V268">
            <v>1021</v>
          </cell>
          <cell r="W268">
            <v>68.2</v>
          </cell>
          <cell r="X268">
            <v>1061.5</v>
          </cell>
          <cell r="Y268">
            <v>1571</v>
          </cell>
          <cell r="Z268">
            <v>1614.7</v>
          </cell>
          <cell r="AA268">
            <v>16636.8</v>
          </cell>
          <cell r="AB268">
            <v>1158.5999999999999</v>
          </cell>
          <cell r="AC268">
            <v>6773.1</v>
          </cell>
          <cell r="AD268">
            <v>3276.8</v>
          </cell>
          <cell r="AE268">
            <v>72.7</v>
          </cell>
          <cell r="AF268">
            <v>5501</v>
          </cell>
          <cell r="AG268">
            <v>2193.6999999999998</v>
          </cell>
          <cell r="AH268">
            <v>1274.3</v>
          </cell>
          <cell r="AI268">
            <v>1513</v>
          </cell>
          <cell r="AJ268">
            <v>3546</v>
          </cell>
          <cell r="AK268">
            <v>0</v>
          </cell>
          <cell r="AL268">
            <v>7.9</v>
          </cell>
          <cell r="AM268">
            <v>1077.5999999999999</v>
          </cell>
          <cell r="AN268">
            <v>412.5</v>
          </cell>
          <cell r="AO268">
            <v>4098.2</v>
          </cell>
          <cell r="AP268">
            <v>6574.4</v>
          </cell>
          <cell r="AQ268">
            <v>4477.8999999999996</v>
          </cell>
          <cell r="AR268">
            <v>2169.6999999999998</v>
          </cell>
          <cell r="AS268">
            <v>224.3</v>
          </cell>
          <cell r="AT268">
            <v>1199</v>
          </cell>
          <cell r="AU268">
            <v>7459.3</v>
          </cell>
          <cell r="AV268">
            <v>17735.2</v>
          </cell>
          <cell r="AW268">
            <v>15550.9</v>
          </cell>
        </row>
        <row r="269">
          <cell r="B269">
            <v>201</v>
          </cell>
          <cell r="D269" t="str">
            <v xml:space="preserve">Fabrication de produits chimiques de base, de produits azotés et d'engrais, de matières plastiques de base et de caoutchouc synthétique </v>
          </cell>
          <cell r="E269">
            <v>802</v>
          </cell>
          <cell r="F269">
            <v>3172.7</v>
          </cell>
          <cell r="G269">
            <v>2326.6</v>
          </cell>
          <cell r="H269">
            <v>-27.8</v>
          </cell>
          <cell r="I269">
            <v>874</v>
          </cell>
          <cell r="J269">
            <v>32467.599999999999</v>
          </cell>
          <cell r="K269">
            <v>2288.1999999999998</v>
          </cell>
          <cell r="L269">
            <v>-70.7</v>
          </cell>
          <cell r="M269">
            <v>193.6</v>
          </cell>
          <cell r="N269">
            <v>34878.699999999997</v>
          </cell>
          <cell r="O269">
            <v>37928.5</v>
          </cell>
          <cell r="P269">
            <v>276.60000000000002</v>
          </cell>
          <cell r="Q269">
            <v>154.4</v>
          </cell>
          <cell r="R269">
            <v>19250.7</v>
          </cell>
          <cell r="S269">
            <v>149.69999999999999</v>
          </cell>
          <cell r="T269">
            <v>8912.7999999999993</v>
          </cell>
          <cell r="U269">
            <v>2263.4</v>
          </cell>
          <cell r="V269">
            <v>368.5</v>
          </cell>
          <cell r="W269">
            <v>20</v>
          </cell>
          <cell r="X269">
            <v>229.7</v>
          </cell>
          <cell r="Y269">
            <v>1274.7</v>
          </cell>
          <cell r="Z269">
            <v>1175.5999999999999</v>
          </cell>
          <cell r="AA269">
            <v>6441.3</v>
          </cell>
          <cell r="AB269">
            <v>487.2</v>
          </cell>
          <cell r="AC269">
            <v>2683.2</v>
          </cell>
          <cell r="AD269">
            <v>1369.5</v>
          </cell>
          <cell r="AE269">
            <v>53.1</v>
          </cell>
          <cell r="AF269">
            <v>1954.6</v>
          </cell>
          <cell r="AG269">
            <v>1315.7</v>
          </cell>
          <cell r="AH269">
            <v>703.8</v>
          </cell>
          <cell r="AI269">
            <v>858.9</v>
          </cell>
          <cell r="AJ269">
            <v>794</v>
          </cell>
          <cell r="AK269">
            <v>0</v>
          </cell>
          <cell r="AL269">
            <v>0</v>
          </cell>
          <cell r="AM269">
            <v>514.29999999999995</v>
          </cell>
          <cell r="AN269">
            <v>242.8</v>
          </cell>
          <cell r="AO269">
            <v>804.8</v>
          </cell>
          <cell r="AP269">
            <v>1084.5</v>
          </cell>
          <cell r="AQ269">
            <v>1235.9000000000001</v>
          </cell>
          <cell r="AR269">
            <v>1168.2</v>
          </cell>
          <cell r="AS269">
            <v>60.2</v>
          </cell>
          <cell r="AT269">
            <v>355</v>
          </cell>
          <cell r="AU269">
            <v>737</v>
          </cell>
          <cell r="AV269">
            <v>7439.4</v>
          </cell>
          <cell r="AW269">
            <v>6007.3</v>
          </cell>
        </row>
        <row r="270">
          <cell r="B270">
            <v>2011</v>
          </cell>
          <cell r="D270" t="str">
            <v xml:space="preserve">Fabrication de gaz industriels </v>
          </cell>
          <cell r="E270">
            <v>42</v>
          </cell>
          <cell r="F270">
            <v>114.2</v>
          </cell>
          <cell r="G270">
            <v>60.9</v>
          </cell>
          <cell r="H270">
            <v>-1</v>
          </cell>
          <cell r="I270">
            <v>54.3</v>
          </cell>
          <cell r="J270">
            <v>1320.2</v>
          </cell>
          <cell r="K270">
            <v>459.4</v>
          </cell>
          <cell r="L270">
            <v>-0.4</v>
          </cell>
          <cell r="M270">
            <v>52.8</v>
          </cell>
          <cell r="N270">
            <v>1832.1</v>
          </cell>
          <cell r="O270">
            <v>1893.8</v>
          </cell>
          <cell r="P270">
            <v>2.2999999999999998</v>
          </cell>
          <cell r="Q270">
            <v>0.8</v>
          </cell>
          <cell r="R270">
            <v>321.7</v>
          </cell>
          <cell r="S270">
            <v>-5.6</v>
          </cell>
          <cell r="T270">
            <v>807.1</v>
          </cell>
          <cell r="U270">
            <v>100</v>
          </cell>
          <cell r="V270">
            <v>48.8</v>
          </cell>
          <cell r="W270">
            <v>0.3</v>
          </cell>
          <cell r="X270">
            <v>20.399999999999999</v>
          </cell>
          <cell r="Y270">
            <v>59.2</v>
          </cell>
          <cell r="Z270">
            <v>49.4</v>
          </cell>
          <cell r="AA270">
            <v>706.3</v>
          </cell>
          <cell r="AB270">
            <v>37.700000000000003</v>
          </cell>
          <cell r="AC270">
            <v>195.3</v>
          </cell>
          <cell r="AD270">
            <v>101.2</v>
          </cell>
          <cell r="AE270">
            <v>0</v>
          </cell>
          <cell r="AF270">
            <v>372.1</v>
          </cell>
          <cell r="AG270">
            <v>131.30000000000001</v>
          </cell>
          <cell r="AH270">
            <v>33</v>
          </cell>
          <cell r="AI270">
            <v>28.4</v>
          </cell>
          <cell r="AJ270">
            <v>236.1</v>
          </cell>
          <cell r="AK270">
            <v>0</v>
          </cell>
          <cell r="AL270">
            <v>0</v>
          </cell>
          <cell r="AM270">
            <v>19.8</v>
          </cell>
          <cell r="AN270">
            <v>7.9</v>
          </cell>
          <cell r="AO270">
            <v>81.8</v>
          </cell>
          <cell r="AP270">
            <v>298.10000000000002</v>
          </cell>
          <cell r="AQ270">
            <v>92.4</v>
          </cell>
          <cell r="AR270">
            <v>59.7</v>
          </cell>
          <cell r="AS270">
            <v>7.4</v>
          </cell>
          <cell r="AT270">
            <v>89.5</v>
          </cell>
          <cell r="AU270">
            <v>233.9</v>
          </cell>
          <cell r="AV270">
            <v>763.1</v>
          </cell>
          <cell r="AW270">
            <v>668.6</v>
          </cell>
        </row>
        <row r="271">
          <cell r="B271">
            <v>20110</v>
          </cell>
          <cell r="D271" t="str">
            <v xml:space="preserve">Fabrication de gaz industriels </v>
          </cell>
          <cell r="E271">
            <v>42</v>
          </cell>
          <cell r="F271">
            <v>114.2</v>
          </cell>
          <cell r="G271">
            <v>60.9</v>
          </cell>
          <cell r="H271">
            <v>-1</v>
          </cell>
          <cell r="I271">
            <v>54.3</v>
          </cell>
          <cell r="J271">
            <v>1320.2</v>
          </cell>
          <cell r="K271">
            <v>459.4</v>
          </cell>
          <cell r="L271">
            <v>-0.4</v>
          </cell>
          <cell r="M271">
            <v>52.8</v>
          </cell>
          <cell r="N271">
            <v>1832.1</v>
          </cell>
          <cell r="O271">
            <v>1893.8</v>
          </cell>
          <cell r="P271">
            <v>2.2999999999999998</v>
          </cell>
          <cell r="Q271">
            <v>0.8</v>
          </cell>
          <cell r="R271">
            <v>321.7</v>
          </cell>
          <cell r="S271">
            <v>-5.6</v>
          </cell>
          <cell r="T271">
            <v>807.1</v>
          </cell>
          <cell r="U271">
            <v>100</v>
          </cell>
          <cell r="V271">
            <v>48.8</v>
          </cell>
          <cell r="W271">
            <v>0.3</v>
          </cell>
          <cell r="X271">
            <v>20.399999999999999</v>
          </cell>
          <cell r="Y271">
            <v>59.2</v>
          </cell>
          <cell r="Z271">
            <v>49.4</v>
          </cell>
          <cell r="AA271">
            <v>706.3</v>
          </cell>
          <cell r="AB271">
            <v>37.700000000000003</v>
          </cell>
          <cell r="AC271">
            <v>195.3</v>
          </cell>
          <cell r="AD271">
            <v>101.2</v>
          </cell>
          <cell r="AE271">
            <v>0</v>
          </cell>
          <cell r="AF271">
            <v>372.1</v>
          </cell>
          <cell r="AG271">
            <v>131.30000000000001</v>
          </cell>
          <cell r="AH271">
            <v>33</v>
          </cell>
          <cell r="AI271">
            <v>28.4</v>
          </cell>
          <cell r="AJ271">
            <v>236.1</v>
          </cell>
          <cell r="AK271">
            <v>0</v>
          </cell>
          <cell r="AL271">
            <v>0</v>
          </cell>
          <cell r="AM271">
            <v>19.8</v>
          </cell>
          <cell r="AN271">
            <v>7.9</v>
          </cell>
          <cell r="AO271">
            <v>81.8</v>
          </cell>
          <cell r="AP271">
            <v>298.10000000000002</v>
          </cell>
          <cell r="AQ271">
            <v>92.4</v>
          </cell>
          <cell r="AR271">
            <v>59.7</v>
          </cell>
          <cell r="AS271">
            <v>7.4</v>
          </cell>
          <cell r="AT271">
            <v>89.5</v>
          </cell>
          <cell r="AU271">
            <v>233.9</v>
          </cell>
          <cell r="AV271">
            <v>763.1</v>
          </cell>
          <cell r="AW271">
            <v>668.6</v>
          </cell>
        </row>
        <row r="272">
          <cell r="B272">
            <v>2012</v>
          </cell>
          <cell r="D272" t="str">
            <v xml:space="preserve">Fabrication de colorants et de pigments </v>
          </cell>
          <cell r="E272">
            <v>46</v>
          </cell>
          <cell r="F272">
            <v>138.1</v>
          </cell>
          <cell r="G272">
            <v>100.9</v>
          </cell>
          <cell r="H272">
            <v>-1</v>
          </cell>
          <cell r="I272">
            <v>38.200000000000003</v>
          </cell>
          <cell r="J272">
            <v>827.9</v>
          </cell>
          <cell r="K272">
            <v>28.5</v>
          </cell>
          <cell r="L272">
            <v>26.9</v>
          </cell>
          <cell r="M272">
            <v>15.8</v>
          </cell>
          <cell r="N272">
            <v>899.1</v>
          </cell>
          <cell r="O272">
            <v>994.5</v>
          </cell>
          <cell r="P272">
            <v>23.7</v>
          </cell>
          <cell r="Q272">
            <v>0</v>
          </cell>
          <cell r="R272">
            <v>412.4</v>
          </cell>
          <cell r="S272">
            <v>17</v>
          </cell>
          <cell r="T272">
            <v>264.3</v>
          </cell>
          <cell r="U272">
            <v>33.1</v>
          </cell>
          <cell r="V272">
            <v>12.8</v>
          </cell>
          <cell r="W272">
            <v>0.1</v>
          </cell>
          <cell r="X272">
            <v>8.1</v>
          </cell>
          <cell r="Y272">
            <v>8.6999999999999993</v>
          </cell>
          <cell r="Z272">
            <v>0.4</v>
          </cell>
          <cell r="AA272">
            <v>258.8</v>
          </cell>
          <cell r="AB272">
            <v>20.100000000000001</v>
          </cell>
          <cell r="AC272">
            <v>118.8</v>
          </cell>
          <cell r="AD272">
            <v>52.9</v>
          </cell>
          <cell r="AE272">
            <v>0.8</v>
          </cell>
          <cell r="AF272">
            <v>67.8</v>
          </cell>
          <cell r="AG272">
            <v>39.1</v>
          </cell>
          <cell r="AH272">
            <v>14.3</v>
          </cell>
          <cell r="AI272">
            <v>32.5</v>
          </cell>
          <cell r="AJ272">
            <v>46.9</v>
          </cell>
          <cell r="AK272">
            <v>0</v>
          </cell>
          <cell r="AL272">
            <v>0</v>
          </cell>
          <cell r="AM272">
            <v>31.3</v>
          </cell>
          <cell r="AN272">
            <v>14.8</v>
          </cell>
          <cell r="AO272">
            <v>36.9</v>
          </cell>
          <cell r="AP272">
            <v>52.5</v>
          </cell>
          <cell r="AQ272">
            <v>39.700000000000003</v>
          </cell>
          <cell r="AR272">
            <v>40.799999999999997</v>
          </cell>
          <cell r="AS272">
            <v>4.4000000000000004</v>
          </cell>
          <cell r="AT272">
            <v>14.8</v>
          </cell>
          <cell r="AU272">
            <v>32.1</v>
          </cell>
          <cell r="AV272">
            <v>243.7</v>
          </cell>
          <cell r="AW272">
            <v>239.5</v>
          </cell>
        </row>
        <row r="273">
          <cell r="B273">
            <v>20120</v>
          </cell>
          <cell r="D273" t="str">
            <v xml:space="preserve">Fabrication de colorants et de pigments </v>
          </cell>
          <cell r="E273">
            <v>46</v>
          </cell>
          <cell r="F273">
            <v>138.1</v>
          </cell>
          <cell r="G273">
            <v>100.9</v>
          </cell>
          <cell r="H273">
            <v>-1</v>
          </cell>
          <cell r="I273">
            <v>38.200000000000003</v>
          </cell>
          <cell r="J273">
            <v>827.9</v>
          </cell>
          <cell r="K273">
            <v>28.5</v>
          </cell>
          <cell r="L273">
            <v>26.9</v>
          </cell>
          <cell r="M273">
            <v>15.8</v>
          </cell>
          <cell r="N273">
            <v>899.1</v>
          </cell>
          <cell r="O273">
            <v>994.5</v>
          </cell>
          <cell r="P273">
            <v>23.7</v>
          </cell>
          <cell r="Q273">
            <v>0</v>
          </cell>
          <cell r="R273">
            <v>412.4</v>
          </cell>
          <cell r="S273">
            <v>17</v>
          </cell>
          <cell r="T273">
            <v>264.3</v>
          </cell>
          <cell r="U273">
            <v>33.1</v>
          </cell>
          <cell r="V273">
            <v>12.8</v>
          </cell>
          <cell r="W273">
            <v>0.1</v>
          </cell>
          <cell r="X273">
            <v>8.1</v>
          </cell>
          <cell r="Y273">
            <v>8.6999999999999993</v>
          </cell>
          <cell r="Z273">
            <v>0.4</v>
          </cell>
          <cell r="AA273">
            <v>258.8</v>
          </cell>
          <cell r="AB273">
            <v>20.100000000000001</v>
          </cell>
          <cell r="AC273">
            <v>118.8</v>
          </cell>
          <cell r="AD273">
            <v>52.9</v>
          </cell>
          <cell r="AE273">
            <v>0.8</v>
          </cell>
          <cell r="AF273">
            <v>67.8</v>
          </cell>
          <cell r="AG273">
            <v>39.1</v>
          </cell>
          <cell r="AH273">
            <v>14.3</v>
          </cell>
          <cell r="AI273">
            <v>32.5</v>
          </cell>
          <cell r="AJ273">
            <v>46.9</v>
          </cell>
          <cell r="AK273">
            <v>0</v>
          </cell>
          <cell r="AL273">
            <v>0</v>
          </cell>
          <cell r="AM273">
            <v>31.3</v>
          </cell>
          <cell r="AN273">
            <v>14.8</v>
          </cell>
          <cell r="AO273">
            <v>36.9</v>
          </cell>
          <cell r="AP273">
            <v>52.5</v>
          </cell>
          <cell r="AQ273">
            <v>39.700000000000003</v>
          </cell>
          <cell r="AR273">
            <v>40.799999999999997</v>
          </cell>
          <cell r="AS273">
            <v>4.4000000000000004</v>
          </cell>
          <cell r="AT273">
            <v>14.8</v>
          </cell>
          <cell r="AU273">
            <v>32.1</v>
          </cell>
          <cell r="AV273">
            <v>243.7</v>
          </cell>
          <cell r="AW273">
            <v>239.5</v>
          </cell>
        </row>
        <row r="274">
          <cell r="B274">
            <v>2013</v>
          </cell>
          <cell r="D274" t="str">
            <v xml:space="preserve">Fabrication d'autres produits chimiques inorganiques de base </v>
          </cell>
          <cell r="E274">
            <v>105</v>
          </cell>
          <cell r="F274">
            <v>152.1</v>
          </cell>
          <cell r="G274">
            <v>102.1</v>
          </cell>
          <cell r="H274">
            <v>-1.6</v>
          </cell>
          <cell r="I274">
            <v>51.6</v>
          </cell>
          <cell r="J274">
            <v>2132.1</v>
          </cell>
          <cell r="K274">
            <v>223.7</v>
          </cell>
          <cell r="L274">
            <v>6.2</v>
          </cell>
          <cell r="M274">
            <v>15.2</v>
          </cell>
          <cell r="N274">
            <v>2377.1</v>
          </cell>
          <cell r="O274">
            <v>2507.8000000000002</v>
          </cell>
          <cell r="P274">
            <v>25.6</v>
          </cell>
          <cell r="Q274">
            <v>2</v>
          </cell>
          <cell r="R274">
            <v>812.8</v>
          </cell>
          <cell r="S274">
            <v>-7.1</v>
          </cell>
          <cell r="T274">
            <v>890.3</v>
          </cell>
          <cell r="U274">
            <v>190.8</v>
          </cell>
          <cell r="V274">
            <v>31.6</v>
          </cell>
          <cell r="W274">
            <v>2.7</v>
          </cell>
          <cell r="X274">
            <v>19.399999999999999</v>
          </cell>
          <cell r="Y274">
            <v>6.7</v>
          </cell>
          <cell r="Z274">
            <v>2.6</v>
          </cell>
          <cell r="AA274">
            <v>751.6</v>
          </cell>
          <cell r="AB274">
            <v>56.9</v>
          </cell>
          <cell r="AC274">
            <v>329.9</v>
          </cell>
          <cell r="AD274">
            <v>152.19999999999999</v>
          </cell>
          <cell r="AE274">
            <v>0.9</v>
          </cell>
          <cell r="AF274">
            <v>213.5</v>
          </cell>
          <cell r="AG274">
            <v>113.2</v>
          </cell>
          <cell r="AH274">
            <v>61.4</v>
          </cell>
          <cell r="AI274">
            <v>52.7</v>
          </cell>
          <cell r="AJ274">
            <v>91.5</v>
          </cell>
          <cell r="AK274">
            <v>0</v>
          </cell>
          <cell r="AL274">
            <v>0</v>
          </cell>
          <cell r="AM274">
            <v>32.9</v>
          </cell>
          <cell r="AN274">
            <v>9.4</v>
          </cell>
          <cell r="AO274">
            <v>36.9</v>
          </cell>
          <cell r="AP274">
            <v>95.5</v>
          </cell>
          <cell r="AQ274">
            <v>199.5</v>
          </cell>
          <cell r="AR274">
            <v>180.6</v>
          </cell>
          <cell r="AS274">
            <v>8.1999999999999993</v>
          </cell>
          <cell r="AT274">
            <v>40.700000000000003</v>
          </cell>
          <cell r="AU274">
            <v>65.400000000000006</v>
          </cell>
          <cell r="AV274">
            <v>732.7</v>
          </cell>
          <cell r="AW274">
            <v>695.6</v>
          </cell>
        </row>
        <row r="275">
          <cell r="B275">
            <v>20131</v>
          </cell>
          <cell r="D275" t="str">
            <v xml:space="preserve">Enrichissement et retraitement de matières nucléaires </v>
          </cell>
          <cell r="E275" t="str">
            <v>S</v>
          </cell>
          <cell r="F275" t="str">
            <v>S</v>
          </cell>
          <cell r="G275" t="str">
            <v>S</v>
          </cell>
          <cell r="H275" t="str">
            <v>S</v>
          </cell>
          <cell r="I275" t="str">
            <v>S</v>
          </cell>
          <cell r="J275" t="str">
            <v>S</v>
          </cell>
          <cell r="K275" t="str">
            <v>S</v>
          </cell>
          <cell r="L275" t="str">
            <v>S</v>
          </cell>
          <cell r="M275" t="str">
            <v>S</v>
          </cell>
          <cell r="N275" t="str">
            <v>S</v>
          </cell>
          <cell r="O275" t="str">
            <v>S</v>
          </cell>
          <cell r="P275" t="str">
            <v>S</v>
          </cell>
          <cell r="Q275" t="str">
            <v>S</v>
          </cell>
          <cell r="R275" t="str">
            <v>S</v>
          </cell>
          <cell r="S275" t="str">
            <v>S</v>
          </cell>
          <cell r="T275" t="str">
            <v>S</v>
          </cell>
          <cell r="U275" t="str">
            <v>S</v>
          </cell>
          <cell r="V275" t="str">
            <v>S</v>
          </cell>
          <cell r="W275" t="str">
            <v>S</v>
          </cell>
          <cell r="X275" t="str">
            <v>S</v>
          </cell>
          <cell r="Y275" t="str">
            <v>S</v>
          </cell>
          <cell r="Z275" t="str">
            <v>S</v>
          </cell>
          <cell r="AA275" t="str">
            <v>S</v>
          </cell>
          <cell r="AB275" t="str">
            <v>S</v>
          </cell>
          <cell r="AC275" t="str">
            <v>S</v>
          </cell>
          <cell r="AD275" t="str">
            <v>S</v>
          </cell>
          <cell r="AE275" t="str">
            <v>S</v>
          </cell>
          <cell r="AF275" t="str">
            <v>S</v>
          </cell>
          <cell r="AG275" t="str">
            <v>S</v>
          </cell>
          <cell r="AH275" t="str">
            <v>S</v>
          </cell>
          <cell r="AI275" t="str">
            <v>S</v>
          </cell>
          <cell r="AJ275" t="str">
            <v>S</v>
          </cell>
          <cell r="AK275" t="str">
            <v>S</v>
          </cell>
          <cell r="AL275" t="str">
            <v>S</v>
          </cell>
          <cell r="AM275" t="str">
            <v>S</v>
          </cell>
          <cell r="AN275" t="str">
            <v>S</v>
          </cell>
          <cell r="AO275" t="str">
            <v>S</v>
          </cell>
          <cell r="AP275" t="str">
            <v>S</v>
          </cell>
          <cell r="AQ275" t="str">
            <v>S</v>
          </cell>
          <cell r="AR275" t="str">
            <v>S</v>
          </cell>
          <cell r="AS275" t="str">
            <v>S</v>
          </cell>
          <cell r="AT275" t="str">
            <v>S</v>
          </cell>
          <cell r="AU275" t="str">
            <v>S</v>
          </cell>
          <cell r="AV275" t="str">
            <v>S</v>
          </cell>
          <cell r="AW275" t="str">
            <v>S</v>
          </cell>
        </row>
        <row r="276">
          <cell r="B276">
            <v>20132</v>
          </cell>
          <cell r="D276" t="str">
            <v xml:space="preserve">Fabrication d'autres produits chimiques inorganiques de base n.c.a. </v>
          </cell>
          <cell r="E276" t="str">
            <v>S</v>
          </cell>
          <cell r="F276" t="str">
            <v>S</v>
          </cell>
          <cell r="G276" t="str">
            <v>S</v>
          </cell>
          <cell r="H276" t="str">
            <v>S</v>
          </cell>
          <cell r="I276" t="str">
            <v>S</v>
          </cell>
          <cell r="J276" t="str">
            <v>S</v>
          </cell>
          <cell r="K276" t="str">
            <v>S</v>
          </cell>
          <cell r="L276" t="str">
            <v>S</v>
          </cell>
          <cell r="M276" t="str">
            <v>S</v>
          </cell>
          <cell r="N276" t="str">
            <v>S</v>
          </cell>
          <cell r="O276" t="str">
            <v>S</v>
          </cell>
          <cell r="P276" t="str">
            <v>S</v>
          </cell>
          <cell r="Q276" t="str">
            <v>S</v>
          </cell>
          <cell r="R276" t="str">
            <v>S</v>
          </cell>
          <cell r="S276" t="str">
            <v>S</v>
          </cell>
          <cell r="T276" t="str">
            <v>S</v>
          </cell>
          <cell r="U276" t="str">
            <v>S</v>
          </cell>
          <cell r="V276" t="str">
            <v>S</v>
          </cell>
          <cell r="W276" t="str">
            <v>S</v>
          </cell>
          <cell r="X276" t="str">
            <v>S</v>
          </cell>
          <cell r="Y276" t="str">
            <v>S</v>
          </cell>
          <cell r="Z276" t="str">
            <v>S</v>
          </cell>
          <cell r="AA276" t="str">
            <v>S</v>
          </cell>
          <cell r="AB276" t="str">
            <v>S</v>
          </cell>
          <cell r="AC276" t="str">
            <v>S</v>
          </cell>
          <cell r="AD276" t="str">
            <v>S</v>
          </cell>
          <cell r="AE276" t="str">
            <v>S</v>
          </cell>
          <cell r="AF276" t="str">
            <v>S</v>
          </cell>
          <cell r="AG276" t="str">
            <v>S</v>
          </cell>
          <cell r="AH276" t="str">
            <v>S</v>
          </cell>
          <cell r="AI276" t="str">
            <v>S</v>
          </cell>
          <cell r="AJ276" t="str">
            <v>S</v>
          </cell>
          <cell r="AK276" t="str">
            <v>S</v>
          </cell>
          <cell r="AL276" t="str">
            <v>S</v>
          </cell>
          <cell r="AM276" t="str">
            <v>S</v>
          </cell>
          <cell r="AN276" t="str">
            <v>S</v>
          </cell>
          <cell r="AO276" t="str">
            <v>S</v>
          </cell>
          <cell r="AP276" t="str">
            <v>S</v>
          </cell>
          <cell r="AQ276" t="str">
            <v>S</v>
          </cell>
          <cell r="AR276" t="str">
            <v>S</v>
          </cell>
          <cell r="AS276" t="str">
            <v>S</v>
          </cell>
          <cell r="AT276" t="str">
            <v>S</v>
          </cell>
          <cell r="AU276" t="str">
            <v>S</v>
          </cell>
          <cell r="AV276" t="str">
            <v>S</v>
          </cell>
          <cell r="AW276" t="str">
            <v>S</v>
          </cell>
        </row>
        <row r="277">
          <cell r="B277">
            <v>2014</v>
          </cell>
          <cell r="D277" t="str">
            <v xml:space="preserve">Fabrication d'autres produits chimiques organiques de base </v>
          </cell>
          <cell r="E277">
            <v>266</v>
          </cell>
          <cell r="F277">
            <v>1371.5</v>
          </cell>
          <cell r="G277">
            <v>881</v>
          </cell>
          <cell r="H277">
            <v>-3</v>
          </cell>
          <cell r="I277">
            <v>493.5</v>
          </cell>
          <cell r="J277">
            <v>17725</v>
          </cell>
          <cell r="K277">
            <v>1267.5</v>
          </cell>
          <cell r="L277">
            <v>-39.700000000000003</v>
          </cell>
          <cell r="M277">
            <v>87.3</v>
          </cell>
          <cell r="N277">
            <v>19040.2</v>
          </cell>
          <cell r="O277">
            <v>20364</v>
          </cell>
          <cell r="P277">
            <v>206</v>
          </cell>
          <cell r="Q277">
            <v>144.5</v>
          </cell>
          <cell r="R277">
            <v>10965.2</v>
          </cell>
          <cell r="S277">
            <v>59.7</v>
          </cell>
          <cell r="T277">
            <v>4247.8</v>
          </cell>
          <cell r="U277">
            <v>1088.4000000000001</v>
          </cell>
          <cell r="V277">
            <v>174.6</v>
          </cell>
          <cell r="W277">
            <v>7.2</v>
          </cell>
          <cell r="X277">
            <v>114.3</v>
          </cell>
          <cell r="Y277">
            <v>1156.4000000000001</v>
          </cell>
          <cell r="Z277">
            <v>1089.5999999999999</v>
          </cell>
          <cell r="AA277">
            <v>3310.6</v>
          </cell>
          <cell r="AB277">
            <v>232.8</v>
          </cell>
          <cell r="AC277">
            <v>1265.5</v>
          </cell>
          <cell r="AD277">
            <v>687.1</v>
          </cell>
          <cell r="AE277">
            <v>22.2</v>
          </cell>
          <cell r="AF277">
            <v>1147.4000000000001</v>
          </cell>
          <cell r="AG277">
            <v>699.4</v>
          </cell>
          <cell r="AH277">
            <v>412.6</v>
          </cell>
          <cell r="AI277">
            <v>472.8</v>
          </cell>
          <cell r="AJ277">
            <v>508.2</v>
          </cell>
          <cell r="AK277">
            <v>0</v>
          </cell>
          <cell r="AL277">
            <v>0</v>
          </cell>
          <cell r="AM277">
            <v>317.39999999999998</v>
          </cell>
          <cell r="AN277">
            <v>160.9</v>
          </cell>
          <cell r="AO277">
            <v>515.1</v>
          </cell>
          <cell r="AP277">
            <v>705.9</v>
          </cell>
          <cell r="AQ277">
            <v>460.9</v>
          </cell>
          <cell r="AR277">
            <v>515.29999999999995</v>
          </cell>
          <cell r="AS277">
            <v>30.3</v>
          </cell>
          <cell r="AT277">
            <v>161.6</v>
          </cell>
          <cell r="AU277">
            <v>459.6</v>
          </cell>
          <cell r="AV277">
            <v>4261</v>
          </cell>
          <cell r="AW277">
            <v>3100</v>
          </cell>
        </row>
        <row r="278">
          <cell r="B278">
            <v>20140</v>
          </cell>
          <cell r="D278" t="str">
            <v xml:space="preserve">Fabrication d'autres produits chimiques organiques de base </v>
          </cell>
          <cell r="E278">
            <v>266</v>
          </cell>
          <cell r="F278">
            <v>1371.5</v>
          </cell>
          <cell r="G278">
            <v>881</v>
          </cell>
          <cell r="H278">
            <v>-3</v>
          </cell>
          <cell r="I278">
            <v>493.5</v>
          </cell>
          <cell r="J278">
            <v>17725</v>
          </cell>
          <cell r="K278">
            <v>1267.5</v>
          </cell>
          <cell r="L278">
            <v>-39.700000000000003</v>
          </cell>
          <cell r="M278">
            <v>87.3</v>
          </cell>
          <cell r="N278">
            <v>19040.2</v>
          </cell>
          <cell r="O278">
            <v>20364</v>
          </cell>
          <cell r="P278">
            <v>206</v>
          </cell>
          <cell r="Q278">
            <v>144.5</v>
          </cell>
          <cell r="R278">
            <v>10965.2</v>
          </cell>
          <cell r="S278">
            <v>59.7</v>
          </cell>
          <cell r="T278">
            <v>4247.8</v>
          </cell>
          <cell r="U278">
            <v>1088.4000000000001</v>
          </cell>
          <cell r="V278">
            <v>174.6</v>
          </cell>
          <cell r="W278">
            <v>7.2</v>
          </cell>
          <cell r="X278">
            <v>114.3</v>
          </cell>
          <cell r="Y278">
            <v>1156.4000000000001</v>
          </cell>
          <cell r="Z278">
            <v>1089.5999999999999</v>
          </cell>
          <cell r="AA278">
            <v>3310.6</v>
          </cell>
          <cell r="AB278">
            <v>232.8</v>
          </cell>
          <cell r="AC278">
            <v>1265.5</v>
          </cell>
          <cell r="AD278">
            <v>687.1</v>
          </cell>
          <cell r="AE278">
            <v>22.2</v>
          </cell>
          <cell r="AF278">
            <v>1147.4000000000001</v>
          </cell>
          <cell r="AG278">
            <v>699.4</v>
          </cell>
          <cell r="AH278">
            <v>412.6</v>
          </cell>
          <cell r="AI278">
            <v>472.8</v>
          </cell>
          <cell r="AJ278">
            <v>508.2</v>
          </cell>
          <cell r="AK278">
            <v>0</v>
          </cell>
          <cell r="AL278">
            <v>0</v>
          </cell>
          <cell r="AM278">
            <v>317.39999999999998</v>
          </cell>
          <cell r="AN278">
            <v>160.9</v>
          </cell>
          <cell r="AO278">
            <v>515.1</v>
          </cell>
          <cell r="AP278">
            <v>705.9</v>
          </cell>
          <cell r="AQ278">
            <v>460.9</v>
          </cell>
          <cell r="AR278">
            <v>515.29999999999995</v>
          </cell>
          <cell r="AS278">
            <v>30.3</v>
          </cell>
          <cell r="AT278">
            <v>161.6</v>
          </cell>
          <cell r="AU278">
            <v>459.6</v>
          </cell>
          <cell r="AV278">
            <v>4261</v>
          </cell>
          <cell r="AW278">
            <v>3100</v>
          </cell>
        </row>
        <row r="279">
          <cell r="B279">
            <v>2015</v>
          </cell>
          <cell r="D279" t="str">
            <v xml:space="preserve">Fabrication de produits azotés et d'engrais </v>
          </cell>
          <cell r="E279">
            <v>133</v>
          </cell>
          <cell r="F279">
            <v>499.6</v>
          </cell>
          <cell r="G279">
            <v>383.8</v>
          </cell>
          <cell r="H279">
            <v>-16.8</v>
          </cell>
          <cell r="I279">
            <v>132.5</v>
          </cell>
          <cell r="J279">
            <v>2093.6</v>
          </cell>
          <cell r="K279">
            <v>48.8</v>
          </cell>
          <cell r="L279">
            <v>4.8</v>
          </cell>
          <cell r="M279">
            <v>7.4</v>
          </cell>
          <cell r="N279">
            <v>2154.6</v>
          </cell>
          <cell r="O279">
            <v>2642</v>
          </cell>
          <cell r="P279">
            <v>0.8</v>
          </cell>
          <cell r="Q279">
            <v>0</v>
          </cell>
          <cell r="R279">
            <v>1294.4000000000001</v>
          </cell>
          <cell r="S279">
            <v>-22.3</v>
          </cell>
          <cell r="T279">
            <v>649.6</v>
          </cell>
          <cell r="U279">
            <v>149.19999999999999</v>
          </cell>
          <cell r="V279">
            <v>40.6</v>
          </cell>
          <cell r="W279">
            <v>2.5</v>
          </cell>
          <cell r="X279">
            <v>18.2</v>
          </cell>
          <cell r="Y279">
            <v>4.5</v>
          </cell>
          <cell r="Z279">
            <v>1.8</v>
          </cell>
          <cell r="AA279">
            <v>361.7</v>
          </cell>
          <cell r="AB279">
            <v>38.700000000000003</v>
          </cell>
          <cell r="AC279">
            <v>198.3</v>
          </cell>
          <cell r="AD279">
            <v>93.1</v>
          </cell>
          <cell r="AE279">
            <v>6.4</v>
          </cell>
          <cell r="AF279">
            <v>38</v>
          </cell>
          <cell r="AG279">
            <v>94.2</v>
          </cell>
          <cell r="AH279">
            <v>64.099999999999994</v>
          </cell>
          <cell r="AI279">
            <v>76.2</v>
          </cell>
          <cell r="AJ279">
            <v>-44.1</v>
          </cell>
          <cell r="AK279">
            <v>0</v>
          </cell>
          <cell r="AL279">
            <v>0</v>
          </cell>
          <cell r="AM279">
            <v>17</v>
          </cell>
          <cell r="AN279">
            <v>10.199999999999999</v>
          </cell>
          <cell r="AO279">
            <v>9.4</v>
          </cell>
          <cell r="AP279">
            <v>-51.7</v>
          </cell>
          <cell r="AQ279">
            <v>101.9</v>
          </cell>
          <cell r="AR279">
            <v>90.9</v>
          </cell>
          <cell r="AS279">
            <v>3.1</v>
          </cell>
          <cell r="AT279">
            <v>14.8</v>
          </cell>
          <cell r="AU279">
            <v>-58.5</v>
          </cell>
          <cell r="AV279">
            <v>365.4</v>
          </cell>
          <cell r="AW279">
            <v>329.4</v>
          </cell>
        </row>
        <row r="280">
          <cell r="B280">
            <v>20150</v>
          </cell>
          <cell r="D280" t="str">
            <v xml:space="preserve">Fabrication de produits azotés et d'engrais </v>
          </cell>
          <cell r="E280">
            <v>133</v>
          </cell>
          <cell r="F280">
            <v>499.6</v>
          </cell>
          <cell r="G280">
            <v>383.8</v>
          </cell>
          <cell r="H280">
            <v>-16.8</v>
          </cell>
          <cell r="I280">
            <v>132.5</v>
          </cell>
          <cell r="J280">
            <v>2093.6</v>
          </cell>
          <cell r="K280">
            <v>48.8</v>
          </cell>
          <cell r="L280">
            <v>4.8</v>
          </cell>
          <cell r="M280">
            <v>7.4</v>
          </cell>
          <cell r="N280">
            <v>2154.6</v>
          </cell>
          <cell r="O280">
            <v>2642</v>
          </cell>
          <cell r="P280">
            <v>0.8</v>
          </cell>
          <cell r="Q280">
            <v>0</v>
          </cell>
          <cell r="R280">
            <v>1294.4000000000001</v>
          </cell>
          <cell r="S280">
            <v>-22.3</v>
          </cell>
          <cell r="T280">
            <v>649.6</v>
          </cell>
          <cell r="U280">
            <v>149.19999999999999</v>
          </cell>
          <cell r="V280">
            <v>40.6</v>
          </cell>
          <cell r="W280">
            <v>2.5</v>
          </cell>
          <cell r="X280">
            <v>18.2</v>
          </cell>
          <cell r="Y280">
            <v>4.5</v>
          </cell>
          <cell r="Z280">
            <v>1.8</v>
          </cell>
          <cell r="AA280">
            <v>361.7</v>
          </cell>
          <cell r="AB280">
            <v>38.700000000000003</v>
          </cell>
          <cell r="AC280">
            <v>198.3</v>
          </cell>
          <cell r="AD280">
            <v>93.1</v>
          </cell>
          <cell r="AE280">
            <v>6.4</v>
          </cell>
          <cell r="AF280">
            <v>38</v>
          </cell>
          <cell r="AG280">
            <v>94.2</v>
          </cell>
          <cell r="AH280">
            <v>64.099999999999994</v>
          </cell>
          <cell r="AI280">
            <v>76.2</v>
          </cell>
          <cell r="AJ280">
            <v>-44.1</v>
          </cell>
          <cell r="AK280">
            <v>0</v>
          </cell>
          <cell r="AL280">
            <v>0</v>
          </cell>
          <cell r="AM280">
            <v>17</v>
          </cell>
          <cell r="AN280">
            <v>10.199999999999999</v>
          </cell>
          <cell r="AO280">
            <v>9.4</v>
          </cell>
          <cell r="AP280">
            <v>-51.7</v>
          </cell>
          <cell r="AQ280">
            <v>101.9</v>
          </cell>
          <cell r="AR280">
            <v>90.9</v>
          </cell>
          <cell r="AS280">
            <v>3.1</v>
          </cell>
          <cell r="AT280">
            <v>14.8</v>
          </cell>
          <cell r="AU280">
            <v>-58.5</v>
          </cell>
          <cell r="AV280">
            <v>365.4</v>
          </cell>
          <cell r="AW280">
            <v>329.4</v>
          </cell>
        </row>
        <row r="281">
          <cell r="B281">
            <v>2016</v>
          </cell>
          <cell r="D281" t="str">
            <v xml:space="preserve">Fabrication de matières plastiques de base </v>
          </cell>
          <cell r="E281">
            <v>193</v>
          </cell>
          <cell r="F281">
            <v>825.4</v>
          </cell>
          <cell r="G281">
            <v>750.1</v>
          </cell>
          <cell r="H281">
            <v>-3.4</v>
          </cell>
          <cell r="I281">
            <v>78.7</v>
          </cell>
          <cell r="J281">
            <v>7494.3</v>
          </cell>
          <cell r="K281">
            <v>253.5</v>
          </cell>
          <cell r="L281">
            <v>-73.099999999999994</v>
          </cell>
          <cell r="M281">
            <v>12.2</v>
          </cell>
          <cell r="N281">
            <v>7686.9</v>
          </cell>
          <cell r="O281">
            <v>8573.2000000000007</v>
          </cell>
          <cell r="P281">
            <v>14.6</v>
          </cell>
          <cell r="Q281">
            <v>5.6</v>
          </cell>
          <cell r="R281">
            <v>4955.3</v>
          </cell>
          <cell r="S281">
            <v>111</v>
          </cell>
          <cell r="T281">
            <v>1826.1</v>
          </cell>
          <cell r="U281">
            <v>635.70000000000005</v>
          </cell>
          <cell r="V281">
            <v>51.9</v>
          </cell>
          <cell r="W281">
            <v>7.1</v>
          </cell>
          <cell r="X281">
            <v>41.9</v>
          </cell>
          <cell r="Y281">
            <v>11.9</v>
          </cell>
          <cell r="Z281">
            <v>6.7</v>
          </cell>
          <cell r="AA281">
            <v>875.9</v>
          </cell>
          <cell r="AB281">
            <v>87.8</v>
          </cell>
          <cell r="AC281">
            <v>502.7</v>
          </cell>
          <cell r="AD281">
            <v>249.6</v>
          </cell>
          <cell r="AE281">
            <v>22.8</v>
          </cell>
          <cell r="AF281">
            <v>58.6</v>
          </cell>
          <cell r="AG281">
            <v>208.7</v>
          </cell>
          <cell r="AH281">
            <v>109.8</v>
          </cell>
          <cell r="AI281">
            <v>188.5</v>
          </cell>
          <cell r="AJ281">
            <v>-71.400000000000006</v>
          </cell>
          <cell r="AK281">
            <v>0</v>
          </cell>
          <cell r="AL281">
            <v>0</v>
          </cell>
          <cell r="AM281">
            <v>76.5</v>
          </cell>
          <cell r="AN281">
            <v>34.1</v>
          </cell>
          <cell r="AO281">
            <v>108.2</v>
          </cell>
          <cell r="AP281">
            <v>-39.700000000000003</v>
          </cell>
          <cell r="AQ281">
            <v>331.8</v>
          </cell>
          <cell r="AR281">
            <v>271.7</v>
          </cell>
          <cell r="AS281">
            <v>5.4</v>
          </cell>
          <cell r="AT281">
            <v>25.2</v>
          </cell>
          <cell r="AU281">
            <v>-10.199999999999999</v>
          </cell>
          <cell r="AV281">
            <v>873.2</v>
          </cell>
          <cell r="AW281">
            <v>810.9</v>
          </cell>
        </row>
        <row r="282">
          <cell r="B282">
            <v>20160</v>
          </cell>
          <cell r="D282" t="str">
            <v xml:space="preserve">Fabrication de matières plastiques de base </v>
          </cell>
          <cell r="E282">
            <v>193</v>
          </cell>
          <cell r="F282">
            <v>825.4</v>
          </cell>
          <cell r="G282">
            <v>750.1</v>
          </cell>
          <cell r="H282">
            <v>-3.4</v>
          </cell>
          <cell r="I282">
            <v>78.7</v>
          </cell>
          <cell r="J282">
            <v>7494.3</v>
          </cell>
          <cell r="K282">
            <v>253.5</v>
          </cell>
          <cell r="L282">
            <v>-73.099999999999994</v>
          </cell>
          <cell r="M282">
            <v>12.2</v>
          </cell>
          <cell r="N282">
            <v>7686.9</v>
          </cell>
          <cell r="O282">
            <v>8573.2000000000007</v>
          </cell>
          <cell r="P282">
            <v>14.6</v>
          </cell>
          <cell r="Q282">
            <v>5.6</v>
          </cell>
          <cell r="R282">
            <v>4955.3</v>
          </cell>
          <cell r="S282">
            <v>111</v>
          </cell>
          <cell r="T282">
            <v>1826.1</v>
          </cell>
          <cell r="U282">
            <v>635.70000000000005</v>
          </cell>
          <cell r="V282">
            <v>51.9</v>
          </cell>
          <cell r="W282">
            <v>7.1</v>
          </cell>
          <cell r="X282">
            <v>41.9</v>
          </cell>
          <cell r="Y282">
            <v>11.9</v>
          </cell>
          <cell r="Z282">
            <v>6.7</v>
          </cell>
          <cell r="AA282">
            <v>875.9</v>
          </cell>
          <cell r="AB282">
            <v>87.8</v>
          </cell>
          <cell r="AC282">
            <v>502.7</v>
          </cell>
          <cell r="AD282">
            <v>249.6</v>
          </cell>
          <cell r="AE282">
            <v>22.8</v>
          </cell>
          <cell r="AF282">
            <v>58.6</v>
          </cell>
          <cell r="AG282">
            <v>208.7</v>
          </cell>
          <cell r="AH282">
            <v>109.8</v>
          </cell>
          <cell r="AI282">
            <v>188.5</v>
          </cell>
          <cell r="AJ282">
            <v>-71.400000000000006</v>
          </cell>
          <cell r="AK282">
            <v>0</v>
          </cell>
          <cell r="AL282">
            <v>0</v>
          </cell>
          <cell r="AM282">
            <v>76.5</v>
          </cell>
          <cell r="AN282">
            <v>34.1</v>
          </cell>
          <cell r="AO282">
            <v>108.2</v>
          </cell>
          <cell r="AP282">
            <v>-39.700000000000003</v>
          </cell>
          <cell r="AQ282">
            <v>331.8</v>
          </cell>
          <cell r="AR282">
            <v>271.7</v>
          </cell>
          <cell r="AS282">
            <v>5.4</v>
          </cell>
          <cell r="AT282">
            <v>25.2</v>
          </cell>
          <cell r="AU282">
            <v>-10.199999999999999</v>
          </cell>
          <cell r="AV282">
            <v>873.2</v>
          </cell>
          <cell r="AW282">
            <v>810.9</v>
          </cell>
        </row>
        <row r="283">
          <cell r="B283">
            <v>2017</v>
          </cell>
          <cell r="D283" t="str">
            <v xml:space="preserve">Fabrication de caoutchouc synthétique </v>
          </cell>
          <cell r="E283">
            <v>17</v>
          </cell>
          <cell r="F283">
            <v>71.900000000000006</v>
          </cell>
          <cell r="G283">
            <v>47.7</v>
          </cell>
          <cell r="H283">
            <v>-1.1000000000000001</v>
          </cell>
          <cell r="I283">
            <v>25.2</v>
          </cell>
          <cell r="J283">
            <v>874.5</v>
          </cell>
          <cell r="K283">
            <v>6.8</v>
          </cell>
          <cell r="L283">
            <v>4.5</v>
          </cell>
          <cell r="M283">
            <v>2.9</v>
          </cell>
          <cell r="N283">
            <v>888.7</v>
          </cell>
          <cell r="O283">
            <v>953.1</v>
          </cell>
          <cell r="P283">
            <v>3.6</v>
          </cell>
          <cell r="Q283">
            <v>1.5</v>
          </cell>
          <cell r="R283">
            <v>488.9</v>
          </cell>
          <cell r="S283">
            <v>-2.9</v>
          </cell>
          <cell r="T283">
            <v>227.6</v>
          </cell>
          <cell r="U283">
            <v>66.2</v>
          </cell>
          <cell r="V283">
            <v>8.1</v>
          </cell>
          <cell r="W283">
            <v>0.1</v>
          </cell>
          <cell r="X283">
            <v>7.4</v>
          </cell>
          <cell r="Y283">
            <v>27.3</v>
          </cell>
          <cell r="Z283">
            <v>25.1</v>
          </cell>
          <cell r="AA283">
            <v>176.6</v>
          </cell>
          <cell r="AB283">
            <v>13.2</v>
          </cell>
          <cell r="AC283">
            <v>72.7</v>
          </cell>
          <cell r="AD283">
            <v>33.5</v>
          </cell>
          <cell r="AE283">
            <v>0</v>
          </cell>
          <cell r="AF283">
            <v>57.3</v>
          </cell>
          <cell r="AG283">
            <v>29.8</v>
          </cell>
          <cell r="AH283">
            <v>8.6999999999999993</v>
          </cell>
          <cell r="AI283">
            <v>7.9</v>
          </cell>
          <cell r="AJ283">
            <v>26.8</v>
          </cell>
          <cell r="AK283">
            <v>0</v>
          </cell>
          <cell r="AL283">
            <v>0</v>
          </cell>
          <cell r="AM283">
            <v>19.5</v>
          </cell>
          <cell r="AN283">
            <v>5.6</v>
          </cell>
          <cell r="AO283">
            <v>16.600000000000001</v>
          </cell>
          <cell r="AP283">
            <v>23.9</v>
          </cell>
          <cell r="AQ283">
            <v>9.6999999999999993</v>
          </cell>
          <cell r="AR283">
            <v>9.1</v>
          </cell>
          <cell r="AS283">
            <v>1.3</v>
          </cell>
          <cell r="AT283">
            <v>8.5</v>
          </cell>
          <cell r="AU283">
            <v>14.7</v>
          </cell>
          <cell r="AV283">
            <v>200.3</v>
          </cell>
          <cell r="AW283">
            <v>163.4</v>
          </cell>
        </row>
        <row r="284">
          <cell r="B284">
            <v>20170</v>
          </cell>
          <cell r="D284" t="str">
            <v xml:space="preserve">Fabrication de caoutchouc synthétique </v>
          </cell>
          <cell r="E284">
            <v>17</v>
          </cell>
          <cell r="F284">
            <v>71.900000000000006</v>
          </cell>
          <cell r="G284">
            <v>47.7</v>
          </cell>
          <cell r="H284">
            <v>-1.1000000000000001</v>
          </cell>
          <cell r="I284">
            <v>25.2</v>
          </cell>
          <cell r="J284">
            <v>874.5</v>
          </cell>
          <cell r="K284">
            <v>6.8</v>
          </cell>
          <cell r="L284">
            <v>4.5</v>
          </cell>
          <cell r="M284">
            <v>2.9</v>
          </cell>
          <cell r="N284">
            <v>888.7</v>
          </cell>
          <cell r="O284">
            <v>953.1</v>
          </cell>
          <cell r="P284">
            <v>3.6</v>
          </cell>
          <cell r="Q284">
            <v>1.5</v>
          </cell>
          <cell r="R284">
            <v>488.9</v>
          </cell>
          <cell r="S284">
            <v>-2.9</v>
          </cell>
          <cell r="T284">
            <v>227.6</v>
          </cell>
          <cell r="U284">
            <v>66.2</v>
          </cell>
          <cell r="V284">
            <v>8.1</v>
          </cell>
          <cell r="W284">
            <v>0.1</v>
          </cell>
          <cell r="X284">
            <v>7.4</v>
          </cell>
          <cell r="Y284">
            <v>27.3</v>
          </cell>
          <cell r="Z284">
            <v>25.1</v>
          </cell>
          <cell r="AA284">
            <v>176.6</v>
          </cell>
          <cell r="AB284">
            <v>13.2</v>
          </cell>
          <cell r="AC284">
            <v>72.7</v>
          </cell>
          <cell r="AD284">
            <v>33.5</v>
          </cell>
          <cell r="AE284">
            <v>0</v>
          </cell>
          <cell r="AF284">
            <v>57.3</v>
          </cell>
          <cell r="AG284">
            <v>29.8</v>
          </cell>
          <cell r="AH284">
            <v>8.6999999999999993</v>
          </cell>
          <cell r="AI284">
            <v>7.9</v>
          </cell>
          <cell r="AJ284">
            <v>26.8</v>
          </cell>
          <cell r="AK284">
            <v>0</v>
          </cell>
          <cell r="AL284">
            <v>0</v>
          </cell>
          <cell r="AM284">
            <v>19.5</v>
          </cell>
          <cell r="AN284">
            <v>5.6</v>
          </cell>
          <cell r="AO284">
            <v>16.600000000000001</v>
          </cell>
          <cell r="AP284">
            <v>23.9</v>
          </cell>
          <cell r="AQ284">
            <v>9.6999999999999993</v>
          </cell>
          <cell r="AR284">
            <v>9.1</v>
          </cell>
          <cell r="AS284">
            <v>1.3</v>
          </cell>
          <cell r="AT284">
            <v>8.5</v>
          </cell>
          <cell r="AU284">
            <v>14.7</v>
          </cell>
          <cell r="AV284">
            <v>200.3</v>
          </cell>
          <cell r="AW284">
            <v>163.4</v>
          </cell>
        </row>
        <row r="285">
          <cell r="B285">
            <v>202</v>
          </cell>
          <cell r="D285" t="str">
            <v xml:space="preserve">Fabrication de pesticides et d'autres produits agrochimiques </v>
          </cell>
          <cell r="E285">
            <v>43</v>
          </cell>
          <cell r="F285">
            <v>485.9</v>
          </cell>
          <cell r="G285">
            <v>349.8</v>
          </cell>
          <cell r="H285">
            <v>-13</v>
          </cell>
          <cell r="I285">
            <v>149.1</v>
          </cell>
          <cell r="J285">
            <v>3015.5</v>
          </cell>
          <cell r="K285">
            <v>321.60000000000002</v>
          </cell>
          <cell r="L285">
            <v>26.7</v>
          </cell>
          <cell r="M285">
            <v>4.7</v>
          </cell>
          <cell r="N285">
            <v>3368.6</v>
          </cell>
          <cell r="O285">
            <v>3823.1</v>
          </cell>
          <cell r="P285">
            <v>76.599999999999994</v>
          </cell>
          <cell r="Q285">
            <v>56.3</v>
          </cell>
          <cell r="R285">
            <v>2047</v>
          </cell>
          <cell r="S285">
            <v>7.3</v>
          </cell>
          <cell r="T285">
            <v>726.4</v>
          </cell>
          <cell r="U285">
            <v>186.3</v>
          </cell>
          <cell r="V285">
            <v>35.1</v>
          </cell>
          <cell r="W285">
            <v>1.9</v>
          </cell>
          <cell r="X285">
            <v>45.5</v>
          </cell>
          <cell r="Y285">
            <v>10.4</v>
          </cell>
          <cell r="Z285">
            <v>8.3000000000000007</v>
          </cell>
          <cell r="AA285">
            <v>803.2</v>
          </cell>
          <cell r="AB285">
            <v>53.6</v>
          </cell>
          <cell r="AC285">
            <v>331</v>
          </cell>
          <cell r="AD285">
            <v>164.5</v>
          </cell>
          <cell r="AE285">
            <v>0.8</v>
          </cell>
          <cell r="AF285">
            <v>254.9</v>
          </cell>
          <cell r="AG285">
            <v>64.400000000000006</v>
          </cell>
          <cell r="AH285">
            <v>49.1</v>
          </cell>
          <cell r="AI285">
            <v>70.900000000000006</v>
          </cell>
          <cell r="AJ285">
            <v>212.3</v>
          </cell>
          <cell r="AK285">
            <v>0</v>
          </cell>
          <cell r="AL285">
            <v>1.6</v>
          </cell>
          <cell r="AM285">
            <v>71</v>
          </cell>
          <cell r="AN285">
            <v>38.6</v>
          </cell>
          <cell r="AO285">
            <v>236.8</v>
          </cell>
          <cell r="AP285">
            <v>379.7</v>
          </cell>
          <cell r="AQ285">
            <v>70</v>
          </cell>
          <cell r="AR285">
            <v>110.6</v>
          </cell>
          <cell r="AS285">
            <v>8</v>
          </cell>
          <cell r="AT285">
            <v>27</v>
          </cell>
          <cell r="AU285">
            <v>304.10000000000002</v>
          </cell>
          <cell r="AV285">
            <v>737</v>
          </cell>
          <cell r="AW285">
            <v>750.4</v>
          </cell>
        </row>
        <row r="286">
          <cell r="B286">
            <v>2020</v>
          </cell>
          <cell r="D286" t="str">
            <v xml:space="preserve">Fabrication de pesticides et d'autres produits agrochimiques </v>
          </cell>
          <cell r="E286">
            <v>43</v>
          </cell>
          <cell r="F286">
            <v>485.9</v>
          </cell>
          <cell r="G286">
            <v>349.8</v>
          </cell>
          <cell r="H286">
            <v>-13</v>
          </cell>
          <cell r="I286">
            <v>149.1</v>
          </cell>
          <cell r="J286">
            <v>3015.5</v>
          </cell>
          <cell r="K286">
            <v>321.60000000000002</v>
          </cell>
          <cell r="L286">
            <v>26.7</v>
          </cell>
          <cell r="M286">
            <v>4.7</v>
          </cell>
          <cell r="N286">
            <v>3368.6</v>
          </cell>
          <cell r="O286">
            <v>3823.1</v>
          </cell>
          <cell r="P286">
            <v>76.599999999999994</v>
          </cell>
          <cell r="Q286">
            <v>56.3</v>
          </cell>
          <cell r="R286">
            <v>2047</v>
          </cell>
          <cell r="S286">
            <v>7.3</v>
          </cell>
          <cell r="T286">
            <v>726.4</v>
          </cell>
          <cell r="U286">
            <v>186.3</v>
          </cell>
          <cell r="V286">
            <v>35.1</v>
          </cell>
          <cell r="W286">
            <v>1.9</v>
          </cell>
          <cell r="X286">
            <v>45.5</v>
          </cell>
          <cell r="Y286">
            <v>10.4</v>
          </cell>
          <cell r="Z286">
            <v>8.3000000000000007</v>
          </cell>
          <cell r="AA286">
            <v>803.2</v>
          </cell>
          <cell r="AB286">
            <v>53.6</v>
          </cell>
          <cell r="AC286">
            <v>331</v>
          </cell>
          <cell r="AD286">
            <v>164.5</v>
          </cell>
          <cell r="AE286">
            <v>0.8</v>
          </cell>
          <cell r="AF286">
            <v>254.9</v>
          </cell>
          <cell r="AG286">
            <v>64.400000000000006</v>
          </cell>
          <cell r="AH286">
            <v>49.1</v>
          </cell>
          <cell r="AI286">
            <v>70.900000000000006</v>
          </cell>
          <cell r="AJ286">
            <v>212.3</v>
          </cell>
          <cell r="AK286">
            <v>0</v>
          </cell>
          <cell r="AL286">
            <v>1.6</v>
          </cell>
          <cell r="AM286">
            <v>71</v>
          </cell>
          <cell r="AN286">
            <v>38.6</v>
          </cell>
          <cell r="AO286">
            <v>236.8</v>
          </cell>
          <cell r="AP286">
            <v>379.7</v>
          </cell>
          <cell r="AQ286">
            <v>70</v>
          </cell>
          <cell r="AR286">
            <v>110.6</v>
          </cell>
          <cell r="AS286">
            <v>8</v>
          </cell>
          <cell r="AT286">
            <v>27</v>
          </cell>
          <cell r="AU286">
            <v>304.10000000000002</v>
          </cell>
          <cell r="AV286">
            <v>737</v>
          </cell>
          <cell r="AW286">
            <v>750.4</v>
          </cell>
        </row>
        <row r="287">
          <cell r="B287">
            <v>20200</v>
          </cell>
          <cell r="D287" t="str">
            <v xml:space="preserve">Fabrication de pesticides et d'autres produits agrochimiques </v>
          </cell>
          <cell r="E287">
            <v>43</v>
          </cell>
          <cell r="F287">
            <v>485.9</v>
          </cell>
          <cell r="G287">
            <v>349.8</v>
          </cell>
          <cell r="H287">
            <v>-13</v>
          </cell>
          <cell r="I287">
            <v>149.1</v>
          </cell>
          <cell r="J287">
            <v>3015.5</v>
          </cell>
          <cell r="K287">
            <v>321.60000000000002</v>
          </cell>
          <cell r="L287">
            <v>26.7</v>
          </cell>
          <cell r="M287">
            <v>4.7</v>
          </cell>
          <cell r="N287">
            <v>3368.6</v>
          </cell>
          <cell r="O287">
            <v>3823.1</v>
          </cell>
          <cell r="P287">
            <v>76.599999999999994</v>
          </cell>
          <cell r="Q287">
            <v>56.3</v>
          </cell>
          <cell r="R287">
            <v>2047</v>
          </cell>
          <cell r="S287">
            <v>7.3</v>
          </cell>
          <cell r="T287">
            <v>726.4</v>
          </cell>
          <cell r="U287">
            <v>186.3</v>
          </cell>
          <cell r="V287">
            <v>35.1</v>
          </cell>
          <cell r="W287">
            <v>1.9</v>
          </cell>
          <cell r="X287">
            <v>45.5</v>
          </cell>
          <cell r="Y287">
            <v>10.4</v>
          </cell>
          <cell r="Z287">
            <v>8.3000000000000007</v>
          </cell>
          <cell r="AA287">
            <v>803.2</v>
          </cell>
          <cell r="AB287">
            <v>53.6</v>
          </cell>
          <cell r="AC287">
            <v>331</v>
          </cell>
          <cell r="AD287">
            <v>164.5</v>
          </cell>
          <cell r="AE287">
            <v>0.8</v>
          </cell>
          <cell r="AF287">
            <v>254.9</v>
          </cell>
          <cell r="AG287">
            <v>64.400000000000006</v>
          </cell>
          <cell r="AH287">
            <v>49.1</v>
          </cell>
          <cell r="AI287">
            <v>70.900000000000006</v>
          </cell>
          <cell r="AJ287">
            <v>212.3</v>
          </cell>
          <cell r="AK287">
            <v>0</v>
          </cell>
          <cell r="AL287">
            <v>1.6</v>
          </cell>
          <cell r="AM287">
            <v>71</v>
          </cell>
          <cell r="AN287">
            <v>38.6</v>
          </cell>
          <cell r="AO287">
            <v>236.8</v>
          </cell>
          <cell r="AP287">
            <v>379.7</v>
          </cell>
          <cell r="AQ287">
            <v>70</v>
          </cell>
          <cell r="AR287">
            <v>110.6</v>
          </cell>
          <cell r="AS287">
            <v>8</v>
          </cell>
          <cell r="AT287">
            <v>27</v>
          </cell>
          <cell r="AU287">
            <v>304.10000000000002</v>
          </cell>
          <cell r="AV287">
            <v>737</v>
          </cell>
          <cell r="AW287">
            <v>750.4</v>
          </cell>
        </row>
        <row r="288">
          <cell r="B288">
            <v>203</v>
          </cell>
          <cell r="D288" t="str">
            <v xml:space="preserve">Fabrication de peintures, vernis, encres et mastics </v>
          </cell>
          <cell r="E288">
            <v>203</v>
          </cell>
          <cell r="F288">
            <v>626</v>
          </cell>
          <cell r="G288">
            <v>401.1</v>
          </cell>
          <cell r="H288">
            <v>5.3</v>
          </cell>
          <cell r="I288">
            <v>219.6</v>
          </cell>
          <cell r="J288">
            <v>2943.6</v>
          </cell>
          <cell r="K288">
            <v>82.3</v>
          </cell>
          <cell r="L288">
            <v>-4.9000000000000004</v>
          </cell>
          <cell r="M288">
            <v>1.2</v>
          </cell>
          <cell r="N288">
            <v>3022.2</v>
          </cell>
          <cell r="O288">
            <v>3651.9</v>
          </cell>
          <cell r="P288">
            <v>16.7</v>
          </cell>
          <cell r="Q288">
            <v>7.8</v>
          </cell>
          <cell r="R288">
            <v>1569</v>
          </cell>
          <cell r="S288">
            <v>-18.100000000000001</v>
          </cell>
          <cell r="T288">
            <v>690</v>
          </cell>
          <cell r="U288">
            <v>82</v>
          </cell>
          <cell r="V288">
            <v>60.1</v>
          </cell>
          <cell r="W288">
            <v>6.9</v>
          </cell>
          <cell r="X288">
            <v>72.5</v>
          </cell>
          <cell r="Y288">
            <v>45.6</v>
          </cell>
          <cell r="Z288">
            <v>19.3</v>
          </cell>
          <cell r="AA288">
            <v>971.9</v>
          </cell>
          <cell r="AB288">
            <v>61.3</v>
          </cell>
          <cell r="AC288">
            <v>472.3</v>
          </cell>
          <cell r="AD288">
            <v>205.8</v>
          </cell>
          <cell r="AE288">
            <v>2.6</v>
          </cell>
          <cell r="AF288">
            <v>235.1</v>
          </cell>
          <cell r="AG288">
            <v>70</v>
          </cell>
          <cell r="AH288">
            <v>46.6</v>
          </cell>
          <cell r="AI288">
            <v>60.8</v>
          </cell>
          <cell r="AJ288">
            <v>179.2</v>
          </cell>
          <cell r="AK288">
            <v>0</v>
          </cell>
          <cell r="AL288">
            <v>0</v>
          </cell>
          <cell r="AM288">
            <v>31.7</v>
          </cell>
          <cell r="AN288">
            <v>20.7</v>
          </cell>
          <cell r="AO288">
            <v>41.1</v>
          </cell>
          <cell r="AP288">
            <v>188.6</v>
          </cell>
          <cell r="AQ288">
            <v>71.8</v>
          </cell>
          <cell r="AR288">
            <v>53.8</v>
          </cell>
          <cell r="AS288">
            <v>13</v>
          </cell>
          <cell r="AT288">
            <v>44.8</v>
          </cell>
          <cell r="AU288">
            <v>148.9</v>
          </cell>
          <cell r="AV288">
            <v>1000.9</v>
          </cell>
          <cell r="AW288">
            <v>913.2</v>
          </cell>
        </row>
        <row r="289">
          <cell r="B289">
            <v>2030</v>
          </cell>
          <cell r="D289" t="str">
            <v xml:space="preserve">Fabrication de peintures, vernis, encres et mastics </v>
          </cell>
          <cell r="E289">
            <v>203</v>
          </cell>
          <cell r="F289">
            <v>626</v>
          </cell>
          <cell r="G289">
            <v>401.1</v>
          </cell>
          <cell r="H289">
            <v>5.3</v>
          </cell>
          <cell r="I289">
            <v>219.6</v>
          </cell>
          <cell r="J289">
            <v>2943.6</v>
          </cell>
          <cell r="K289">
            <v>82.3</v>
          </cell>
          <cell r="L289">
            <v>-4.9000000000000004</v>
          </cell>
          <cell r="M289">
            <v>1.2</v>
          </cell>
          <cell r="N289">
            <v>3022.2</v>
          </cell>
          <cell r="O289">
            <v>3651.9</v>
          </cell>
          <cell r="P289">
            <v>16.7</v>
          </cell>
          <cell r="Q289">
            <v>7.8</v>
          </cell>
          <cell r="R289">
            <v>1569</v>
          </cell>
          <cell r="S289">
            <v>-18.100000000000001</v>
          </cell>
          <cell r="T289">
            <v>690</v>
          </cell>
          <cell r="U289">
            <v>82</v>
          </cell>
          <cell r="V289">
            <v>60.1</v>
          </cell>
          <cell r="W289">
            <v>6.9</v>
          </cell>
          <cell r="X289">
            <v>72.5</v>
          </cell>
          <cell r="Y289">
            <v>45.6</v>
          </cell>
          <cell r="Z289">
            <v>19.3</v>
          </cell>
          <cell r="AA289">
            <v>971.9</v>
          </cell>
          <cell r="AB289">
            <v>61.3</v>
          </cell>
          <cell r="AC289">
            <v>472.3</v>
          </cell>
          <cell r="AD289">
            <v>205.8</v>
          </cell>
          <cell r="AE289">
            <v>2.6</v>
          </cell>
          <cell r="AF289">
            <v>235.1</v>
          </cell>
          <cell r="AG289">
            <v>70</v>
          </cell>
          <cell r="AH289">
            <v>46.6</v>
          </cell>
          <cell r="AI289">
            <v>60.8</v>
          </cell>
          <cell r="AJ289">
            <v>179.2</v>
          </cell>
          <cell r="AK289">
            <v>0</v>
          </cell>
          <cell r="AL289">
            <v>0</v>
          </cell>
          <cell r="AM289">
            <v>31.7</v>
          </cell>
          <cell r="AN289">
            <v>20.7</v>
          </cell>
          <cell r="AO289">
            <v>41.1</v>
          </cell>
          <cell r="AP289">
            <v>188.6</v>
          </cell>
          <cell r="AQ289">
            <v>71.8</v>
          </cell>
          <cell r="AR289">
            <v>53.8</v>
          </cell>
          <cell r="AS289">
            <v>13</v>
          </cell>
          <cell r="AT289">
            <v>44.8</v>
          </cell>
          <cell r="AU289">
            <v>148.9</v>
          </cell>
          <cell r="AV289">
            <v>1000.9</v>
          </cell>
          <cell r="AW289">
            <v>913.2</v>
          </cell>
        </row>
        <row r="290">
          <cell r="B290">
            <v>20300</v>
          </cell>
          <cell r="D290" t="str">
            <v xml:space="preserve">Fabrication de peintures, vernis, encres et mastics </v>
          </cell>
          <cell r="E290">
            <v>203</v>
          </cell>
          <cell r="F290">
            <v>626</v>
          </cell>
          <cell r="G290">
            <v>401.1</v>
          </cell>
          <cell r="H290">
            <v>5.3</v>
          </cell>
          <cell r="I290">
            <v>219.6</v>
          </cell>
          <cell r="J290">
            <v>2943.6</v>
          </cell>
          <cell r="K290">
            <v>82.3</v>
          </cell>
          <cell r="L290">
            <v>-4.9000000000000004</v>
          </cell>
          <cell r="M290">
            <v>1.2</v>
          </cell>
          <cell r="N290">
            <v>3022.2</v>
          </cell>
          <cell r="O290">
            <v>3651.9</v>
          </cell>
          <cell r="P290">
            <v>16.7</v>
          </cell>
          <cell r="Q290">
            <v>7.8</v>
          </cell>
          <cell r="R290">
            <v>1569</v>
          </cell>
          <cell r="S290">
            <v>-18.100000000000001</v>
          </cell>
          <cell r="T290">
            <v>690</v>
          </cell>
          <cell r="U290">
            <v>82</v>
          </cell>
          <cell r="V290">
            <v>60.1</v>
          </cell>
          <cell r="W290">
            <v>6.9</v>
          </cell>
          <cell r="X290">
            <v>72.5</v>
          </cell>
          <cell r="Y290">
            <v>45.6</v>
          </cell>
          <cell r="Z290">
            <v>19.3</v>
          </cell>
          <cell r="AA290">
            <v>971.9</v>
          </cell>
          <cell r="AB290">
            <v>61.3</v>
          </cell>
          <cell r="AC290">
            <v>472.3</v>
          </cell>
          <cell r="AD290">
            <v>205.8</v>
          </cell>
          <cell r="AE290">
            <v>2.6</v>
          </cell>
          <cell r="AF290">
            <v>235.1</v>
          </cell>
          <cell r="AG290">
            <v>70</v>
          </cell>
          <cell r="AH290">
            <v>46.6</v>
          </cell>
          <cell r="AI290">
            <v>60.8</v>
          </cell>
          <cell r="AJ290">
            <v>179.2</v>
          </cell>
          <cell r="AK290">
            <v>0</v>
          </cell>
          <cell r="AL290">
            <v>0</v>
          </cell>
          <cell r="AM290">
            <v>31.7</v>
          </cell>
          <cell r="AN290">
            <v>20.7</v>
          </cell>
          <cell r="AO290">
            <v>41.1</v>
          </cell>
          <cell r="AP290">
            <v>188.6</v>
          </cell>
          <cell r="AQ290">
            <v>71.8</v>
          </cell>
          <cell r="AR290">
            <v>53.8</v>
          </cell>
          <cell r="AS290">
            <v>13</v>
          </cell>
          <cell r="AT290">
            <v>44.8</v>
          </cell>
          <cell r="AU290">
            <v>148.9</v>
          </cell>
          <cell r="AV290">
            <v>1000.9</v>
          </cell>
          <cell r="AW290">
            <v>913.2</v>
          </cell>
        </row>
        <row r="291">
          <cell r="B291">
            <v>204</v>
          </cell>
          <cell r="D291" t="str">
            <v xml:space="preserve">Fabrication de savons, de produits d'entretien et de parfums </v>
          </cell>
          <cell r="E291">
            <v>1228</v>
          </cell>
          <cell r="F291">
            <v>1558.6</v>
          </cell>
          <cell r="G291">
            <v>1004.4</v>
          </cell>
          <cell r="H291">
            <v>-35.9</v>
          </cell>
          <cell r="I291">
            <v>590.1</v>
          </cell>
          <cell r="J291">
            <v>15560.5</v>
          </cell>
          <cell r="K291">
            <v>2052.6999999999998</v>
          </cell>
          <cell r="L291">
            <v>19.3</v>
          </cell>
          <cell r="M291">
            <v>23.4</v>
          </cell>
          <cell r="N291">
            <v>17656</v>
          </cell>
          <cell r="O291">
            <v>19171.8</v>
          </cell>
          <cell r="P291" t="str">
            <v>N</v>
          </cell>
          <cell r="Q291">
            <v>380.1</v>
          </cell>
          <cell r="R291">
            <v>5549.3</v>
          </cell>
          <cell r="S291">
            <v>-60.8</v>
          </cell>
          <cell r="T291">
            <v>6646.8</v>
          </cell>
          <cell r="U291">
            <v>2301.3000000000002</v>
          </cell>
          <cell r="V291">
            <v>460.5</v>
          </cell>
          <cell r="W291">
            <v>28.7</v>
          </cell>
          <cell r="X291">
            <v>602</v>
          </cell>
          <cell r="Y291">
            <v>71.900000000000006</v>
          </cell>
          <cell r="Z291">
            <v>269.10000000000002</v>
          </cell>
          <cell r="AA291">
            <v>5979.7</v>
          </cell>
          <cell r="AB291">
            <v>425.2</v>
          </cell>
          <cell r="AC291">
            <v>2343.5</v>
          </cell>
          <cell r="AD291">
            <v>1092.5</v>
          </cell>
          <cell r="AE291">
            <v>5.6</v>
          </cell>
          <cell r="AF291">
            <v>2124</v>
          </cell>
          <cell r="AG291">
            <v>499.5</v>
          </cell>
          <cell r="AH291">
            <v>356.4</v>
          </cell>
          <cell r="AI291">
            <v>375.6</v>
          </cell>
          <cell r="AJ291">
            <v>1643.9</v>
          </cell>
          <cell r="AK291">
            <v>0</v>
          </cell>
          <cell r="AL291">
            <v>5.2</v>
          </cell>
          <cell r="AM291">
            <v>349.4</v>
          </cell>
          <cell r="AN291">
            <v>67.599999999999994</v>
          </cell>
          <cell r="AO291">
            <v>2804.9</v>
          </cell>
          <cell r="AP291">
            <v>4104.5</v>
          </cell>
          <cell r="AQ291">
            <v>2961.7</v>
          </cell>
          <cell r="AR291">
            <v>669.7</v>
          </cell>
          <cell r="AS291">
            <v>100.5</v>
          </cell>
          <cell r="AT291">
            <v>539.4</v>
          </cell>
          <cell r="AU291">
            <v>5756.6</v>
          </cell>
          <cell r="AV291">
            <v>6110.7</v>
          </cell>
          <cell r="AW291">
            <v>5560.1</v>
          </cell>
        </row>
        <row r="292">
          <cell r="B292">
            <v>2041</v>
          </cell>
          <cell r="D292" t="str">
            <v xml:space="preserve">Fabrication de savons, détergents et produits d'entretien </v>
          </cell>
          <cell r="E292">
            <v>379</v>
          </cell>
          <cell r="F292">
            <v>983.6</v>
          </cell>
          <cell r="G292">
            <v>567.6</v>
          </cell>
          <cell r="H292">
            <v>-5.9</v>
          </cell>
          <cell r="I292">
            <v>421.9</v>
          </cell>
          <cell r="J292">
            <v>1599.6</v>
          </cell>
          <cell r="K292">
            <v>78.400000000000006</v>
          </cell>
          <cell r="L292">
            <v>-0.2</v>
          </cell>
          <cell r="M292">
            <v>6.8</v>
          </cell>
          <cell r="N292">
            <v>1684.5</v>
          </cell>
          <cell r="O292">
            <v>2661.5</v>
          </cell>
          <cell r="P292">
            <v>7.9</v>
          </cell>
          <cell r="Q292">
            <v>1.8</v>
          </cell>
          <cell r="R292">
            <v>653.9</v>
          </cell>
          <cell r="S292">
            <v>-4</v>
          </cell>
          <cell r="T292">
            <v>718.6</v>
          </cell>
          <cell r="U292">
            <v>70.5</v>
          </cell>
          <cell r="V292">
            <v>56.7</v>
          </cell>
          <cell r="W292">
            <v>2.9</v>
          </cell>
          <cell r="X292">
            <v>78.7</v>
          </cell>
          <cell r="Y292">
            <v>50.3</v>
          </cell>
          <cell r="Z292">
            <v>36.4</v>
          </cell>
          <cell r="AA292">
            <v>695.5</v>
          </cell>
          <cell r="AB292">
            <v>52.9</v>
          </cell>
          <cell r="AC292">
            <v>275.60000000000002</v>
          </cell>
          <cell r="AD292">
            <v>122.4</v>
          </cell>
          <cell r="AE292">
            <v>1.2</v>
          </cell>
          <cell r="AF292">
            <v>245.9</v>
          </cell>
          <cell r="AG292">
            <v>75.3</v>
          </cell>
          <cell r="AH292">
            <v>37.9</v>
          </cell>
          <cell r="AI292">
            <v>34.6</v>
          </cell>
          <cell r="AJ292">
            <v>167.3</v>
          </cell>
          <cell r="AK292">
            <v>0</v>
          </cell>
          <cell r="AL292">
            <v>0</v>
          </cell>
          <cell r="AM292">
            <v>12.8</v>
          </cell>
          <cell r="AN292">
            <v>11</v>
          </cell>
          <cell r="AO292">
            <v>41.5</v>
          </cell>
          <cell r="AP292">
            <v>196.1</v>
          </cell>
          <cell r="AQ292">
            <v>52.5</v>
          </cell>
          <cell r="AR292">
            <v>176.8</v>
          </cell>
          <cell r="AS292">
            <v>12.7</v>
          </cell>
          <cell r="AT292">
            <v>58.9</v>
          </cell>
          <cell r="AU292">
            <v>0.2</v>
          </cell>
          <cell r="AV292">
            <v>737.9</v>
          </cell>
          <cell r="AW292">
            <v>643.9</v>
          </cell>
        </row>
        <row r="293">
          <cell r="B293">
            <v>20410</v>
          </cell>
          <cell r="D293" t="str">
            <v xml:space="preserve">Fabrication de savons, détergents et produits d'entretien </v>
          </cell>
          <cell r="E293">
            <v>379</v>
          </cell>
          <cell r="F293">
            <v>983.6</v>
          </cell>
          <cell r="G293">
            <v>567.6</v>
          </cell>
          <cell r="H293">
            <v>-5.9</v>
          </cell>
          <cell r="I293">
            <v>421.9</v>
          </cell>
          <cell r="J293">
            <v>1599.6</v>
          </cell>
          <cell r="K293">
            <v>78.400000000000006</v>
          </cell>
          <cell r="L293">
            <v>-0.2</v>
          </cell>
          <cell r="M293">
            <v>6.8</v>
          </cell>
          <cell r="N293">
            <v>1684.5</v>
          </cell>
          <cell r="O293">
            <v>2661.5</v>
          </cell>
          <cell r="P293">
            <v>7.9</v>
          </cell>
          <cell r="Q293">
            <v>1.8</v>
          </cell>
          <cell r="R293">
            <v>653.9</v>
          </cell>
          <cell r="S293">
            <v>-4</v>
          </cell>
          <cell r="T293">
            <v>718.6</v>
          </cell>
          <cell r="U293">
            <v>70.5</v>
          </cell>
          <cell r="V293">
            <v>56.7</v>
          </cell>
          <cell r="W293">
            <v>2.9</v>
          </cell>
          <cell r="X293">
            <v>78.7</v>
          </cell>
          <cell r="Y293">
            <v>50.3</v>
          </cell>
          <cell r="Z293">
            <v>36.4</v>
          </cell>
          <cell r="AA293">
            <v>695.5</v>
          </cell>
          <cell r="AB293">
            <v>52.9</v>
          </cell>
          <cell r="AC293">
            <v>275.60000000000002</v>
          </cell>
          <cell r="AD293">
            <v>122.4</v>
          </cell>
          <cell r="AE293">
            <v>1.2</v>
          </cell>
          <cell r="AF293">
            <v>245.9</v>
          </cell>
          <cell r="AG293">
            <v>75.3</v>
          </cell>
          <cell r="AH293">
            <v>37.9</v>
          </cell>
          <cell r="AI293">
            <v>34.6</v>
          </cell>
          <cell r="AJ293">
            <v>167.3</v>
          </cell>
          <cell r="AK293">
            <v>0</v>
          </cell>
          <cell r="AL293">
            <v>0</v>
          </cell>
          <cell r="AM293">
            <v>12.8</v>
          </cell>
          <cell r="AN293">
            <v>11</v>
          </cell>
          <cell r="AO293">
            <v>41.5</v>
          </cell>
          <cell r="AP293">
            <v>196.1</v>
          </cell>
          <cell r="AQ293">
            <v>52.5</v>
          </cell>
          <cell r="AR293">
            <v>176.8</v>
          </cell>
          <cell r="AS293">
            <v>12.7</v>
          </cell>
          <cell r="AT293">
            <v>58.9</v>
          </cell>
          <cell r="AU293">
            <v>0.2</v>
          </cell>
          <cell r="AV293">
            <v>737.9</v>
          </cell>
          <cell r="AW293">
            <v>643.9</v>
          </cell>
        </row>
        <row r="294">
          <cell r="B294">
            <v>2042</v>
          </cell>
          <cell r="D294" t="str">
            <v xml:space="preserve">Fabrication de parfums et de produits pour la toilette </v>
          </cell>
          <cell r="E294">
            <v>849</v>
          </cell>
          <cell r="F294">
            <v>575</v>
          </cell>
          <cell r="G294">
            <v>436.8</v>
          </cell>
          <cell r="H294">
            <v>-30</v>
          </cell>
          <cell r="I294">
            <v>168.2</v>
          </cell>
          <cell r="J294">
            <v>13961</v>
          </cell>
          <cell r="K294">
            <v>1974.3</v>
          </cell>
          <cell r="L294">
            <v>19.5</v>
          </cell>
          <cell r="M294">
            <v>16.7</v>
          </cell>
          <cell r="N294">
            <v>15971.4</v>
          </cell>
          <cell r="O294">
            <v>16510.3</v>
          </cell>
          <cell r="P294" t="str">
            <v>N</v>
          </cell>
          <cell r="Q294">
            <v>378.3</v>
          </cell>
          <cell r="R294">
            <v>4895.3999999999996</v>
          </cell>
          <cell r="S294">
            <v>-56.8</v>
          </cell>
          <cell r="T294">
            <v>5928.1</v>
          </cell>
          <cell r="U294">
            <v>2230.8000000000002</v>
          </cell>
          <cell r="V294">
            <v>403.8</v>
          </cell>
          <cell r="W294">
            <v>25.8</v>
          </cell>
          <cell r="X294">
            <v>523.29999999999995</v>
          </cell>
          <cell r="Y294">
            <v>21.7</v>
          </cell>
          <cell r="Z294">
            <v>232.6</v>
          </cell>
          <cell r="AA294">
            <v>5284.2</v>
          </cell>
          <cell r="AB294">
            <v>372.3</v>
          </cell>
          <cell r="AC294">
            <v>2067.9</v>
          </cell>
          <cell r="AD294">
            <v>970.1</v>
          </cell>
          <cell r="AE294">
            <v>4.3</v>
          </cell>
          <cell r="AF294">
            <v>1878.1</v>
          </cell>
          <cell r="AG294">
            <v>424.1</v>
          </cell>
          <cell r="AH294">
            <v>318.5</v>
          </cell>
          <cell r="AI294">
            <v>341</v>
          </cell>
          <cell r="AJ294">
            <v>1476.5</v>
          </cell>
          <cell r="AK294">
            <v>0</v>
          </cell>
          <cell r="AL294">
            <v>5.0999999999999996</v>
          </cell>
          <cell r="AM294">
            <v>336.6</v>
          </cell>
          <cell r="AN294">
            <v>56.7</v>
          </cell>
          <cell r="AO294">
            <v>2763.4</v>
          </cell>
          <cell r="AP294">
            <v>3908.4</v>
          </cell>
          <cell r="AQ294">
            <v>2909.3</v>
          </cell>
          <cell r="AR294">
            <v>492.9</v>
          </cell>
          <cell r="AS294">
            <v>87.8</v>
          </cell>
          <cell r="AT294">
            <v>480.5</v>
          </cell>
          <cell r="AU294">
            <v>5756.4</v>
          </cell>
          <cell r="AV294">
            <v>5372.9</v>
          </cell>
          <cell r="AW294">
            <v>4916.2</v>
          </cell>
        </row>
        <row r="295">
          <cell r="B295">
            <v>20420</v>
          </cell>
          <cell r="D295" t="str">
            <v xml:space="preserve">Fabrication de parfums et de produits pour la toilette </v>
          </cell>
          <cell r="E295">
            <v>849</v>
          </cell>
          <cell r="F295">
            <v>575</v>
          </cell>
          <cell r="G295">
            <v>436.8</v>
          </cell>
          <cell r="H295">
            <v>-30</v>
          </cell>
          <cell r="I295">
            <v>168.2</v>
          </cell>
          <cell r="J295">
            <v>13961</v>
          </cell>
          <cell r="K295">
            <v>1974.3</v>
          </cell>
          <cell r="L295">
            <v>19.5</v>
          </cell>
          <cell r="M295">
            <v>16.7</v>
          </cell>
          <cell r="N295">
            <v>15971.4</v>
          </cell>
          <cell r="O295">
            <v>16510.3</v>
          </cell>
          <cell r="P295" t="str">
            <v>N</v>
          </cell>
          <cell r="Q295">
            <v>378.3</v>
          </cell>
          <cell r="R295">
            <v>4895.3999999999996</v>
          </cell>
          <cell r="S295">
            <v>-56.8</v>
          </cell>
          <cell r="T295">
            <v>5928.1</v>
          </cell>
          <cell r="U295">
            <v>2230.8000000000002</v>
          </cell>
          <cell r="V295">
            <v>403.8</v>
          </cell>
          <cell r="W295">
            <v>25.8</v>
          </cell>
          <cell r="X295">
            <v>523.29999999999995</v>
          </cell>
          <cell r="Y295">
            <v>21.7</v>
          </cell>
          <cell r="Z295">
            <v>232.6</v>
          </cell>
          <cell r="AA295">
            <v>5284.2</v>
          </cell>
          <cell r="AB295">
            <v>372.3</v>
          </cell>
          <cell r="AC295">
            <v>2067.9</v>
          </cell>
          <cell r="AD295">
            <v>970.1</v>
          </cell>
          <cell r="AE295">
            <v>4.3</v>
          </cell>
          <cell r="AF295">
            <v>1878.1</v>
          </cell>
          <cell r="AG295">
            <v>424.1</v>
          </cell>
          <cell r="AH295">
            <v>318.5</v>
          </cell>
          <cell r="AI295">
            <v>341</v>
          </cell>
          <cell r="AJ295">
            <v>1476.5</v>
          </cell>
          <cell r="AK295">
            <v>0</v>
          </cell>
          <cell r="AL295">
            <v>5.0999999999999996</v>
          </cell>
          <cell r="AM295">
            <v>336.6</v>
          </cell>
          <cell r="AN295">
            <v>56.7</v>
          </cell>
          <cell r="AO295">
            <v>2763.4</v>
          </cell>
          <cell r="AP295">
            <v>3908.4</v>
          </cell>
          <cell r="AQ295">
            <v>2909.3</v>
          </cell>
          <cell r="AR295">
            <v>492.9</v>
          </cell>
          <cell r="AS295">
            <v>87.8</v>
          </cell>
          <cell r="AT295">
            <v>480.5</v>
          </cell>
          <cell r="AU295">
            <v>5756.4</v>
          </cell>
          <cell r="AV295">
            <v>5372.9</v>
          </cell>
          <cell r="AW295">
            <v>4916.2</v>
          </cell>
        </row>
        <row r="296">
          <cell r="B296">
            <v>205</v>
          </cell>
          <cell r="D296" t="str">
            <v xml:space="preserve">Fabrication d'autres produits chimiques </v>
          </cell>
          <cell r="E296">
            <v>549</v>
          </cell>
          <cell r="F296">
            <v>1008</v>
          </cell>
          <cell r="G296">
            <v>676.3</v>
          </cell>
          <cell r="H296">
            <v>-4.4000000000000004</v>
          </cell>
          <cell r="I296">
            <v>336.1</v>
          </cell>
          <cell r="J296">
            <v>7307.6</v>
          </cell>
          <cell r="K296">
            <v>353.9</v>
          </cell>
          <cell r="L296">
            <v>43.6</v>
          </cell>
          <cell r="M296">
            <v>25.8</v>
          </cell>
          <cell r="N296">
            <v>7730.8</v>
          </cell>
          <cell r="O296">
            <v>8669.5</v>
          </cell>
          <cell r="P296">
            <v>161.80000000000001</v>
          </cell>
          <cell r="Q296">
            <v>112.4</v>
          </cell>
          <cell r="R296">
            <v>3861.7</v>
          </cell>
          <cell r="S296">
            <v>-27.7</v>
          </cell>
          <cell r="T296">
            <v>1829.9</v>
          </cell>
          <cell r="U296">
            <v>346.6</v>
          </cell>
          <cell r="V296">
            <v>95.1</v>
          </cell>
          <cell r="W296">
            <v>10.8</v>
          </cell>
          <cell r="X296">
            <v>108.6</v>
          </cell>
          <cell r="Y296">
            <v>166.4</v>
          </cell>
          <cell r="Z296">
            <v>140.6</v>
          </cell>
          <cell r="AA296">
            <v>2398.6</v>
          </cell>
          <cell r="AB296">
            <v>128.30000000000001</v>
          </cell>
          <cell r="AC296">
            <v>919.2</v>
          </cell>
          <cell r="AD296">
            <v>434.5</v>
          </cell>
          <cell r="AE296">
            <v>10.3</v>
          </cell>
          <cell r="AF296">
            <v>926.8</v>
          </cell>
          <cell r="AG296">
            <v>239.3</v>
          </cell>
          <cell r="AH296">
            <v>114.7</v>
          </cell>
          <cell r="AI296">
            <v>141.69999999999999</v>
          </cell>
          <cell r="AJ296">
            <v>714.4</v>
          </cell>
          <cell r="AK296">
            <v>0</v>
          </cell>
          <cell r="AL296">
            <v>1</v>
          </cell>
          <cell r="AM296">
            <v>104.1</v>
          </cell>
          <cell r="AN296">
            <v>39.799999999999997</v>
          </cell>
          <cell r="AO296">
            <v>206.7</v>
          </cell>
          <cell r="AP296">
            <v>818.1</v>
          </cell>
          <cell r="AQ296">
            <v>137.1</v>
          </cell>
          <cell r="AR296">
            <v>163.1</v>
          </cell>
          <cell r="AS296">
            <v>42.6</v>
          </cell>
          <cell r="AT296">
            <v>232.1</v>
          </cell>
          <cell r="AU296">
            <v>517.4</v>
          </cell>
          <cell r="AV296">
            <v>2403.1</v>
          </cell>
          <cell r="AW296">
            <v>2280.5</v>
          </cell>
        </row>
        <row r="297">
          <cell r="B297">
            <v>2051</v>
          </cell>
          <cell r="D297" t="str">
            <v xml:space="preserve">Fabrication de produits explosifs </v>
          </cell>
          <cell r="E297">
            <v>17</v>
          </cell>
          <cell r="F297">
            <v>22.2</v>
          </cell>
          <cell r="G297">
            <v>13.9</v>
          </cell>
          <cell r="H297">
            <v>1</v>
          </cell>
          <cell r="I297">
            <v>7.3</v>
          </cell>
          <cell r="J297">
            <v>500.1</v>
          </cell>
          <cell r="K297">
            <v>56</v>
          </cell>
          <cell r="L297">
            <v>0.5</v>
          </cell>
          <cell r="M297">
            <v>0.8</v>
          </cell>
          <cell r="N297">
            <v>557.4</v>
          </cell>
          <cell r="O297">
            <v>578.29999999999995</v>
          </cell>
          <cell r="P297">
            <v>4.9000000000000004</v>
          </cell>
          <cell r="Q297">
            <v>4.5999999999999996</v>
          </cell>
          <cell r="R297">
            <v>221.5</v>
          </cell>
          <cell r="S297">
            <v>0.7</v>
          </cell>
          <cell r="T297">
            <v>120.6</v>
          </cell>
          <cell r="U297">
            <v>18.600000000000001</v>
          </cell>
          <cell r="V297">
            <v>9.5</v>
          </cell>
          <cell r="W297">
            <v>0.5</v>
          </cell>
          <cell r="X297">
            <v>19.399999999999999</v>
          </cell>
          <cell r="Y297">
            <v>1.9</v>
          </cell>
          <cell r="Z297">
            <v>0.2</v>
          </cell>
          <cell r="AA297">
            <v>224.8</v>
          </cell>
          <cell r="AB297">
            <v>11.7</v>
          </cell>
          <cell r="AC297">
            <v>107.1</v>
          </cell>
          <cell r="AD297">
            <v>46.2</v>
          </cell>
          <cell r="AE297">
            <v>1</v>
          </cell>
          <cell r="AF297">
            <v>60.9</v>
          </cell>
          <cell r="AG297">
            <v>21.9</v>
          </cell>
          <cell r="AH297">
            <v>16.899999999999999</v>
          </cell>
          <cell r="AI297">
            <v>14.3</v>
          </cell>
          <cell r="AJ297">
            <v>36.299999999999997</v>
          </cell>
          <cell r="AK297">
            <v>0</v>
          </cell>
          <cell r="AL297">
            <v>0</v>
          </cell>
          <cell r="AM297">
            <v>2.5</v>
          </cell>
          <cell r="AN297">
            <v>1.1000000000000001</v>
          </cell>
          <cell r="AO297">
            <v>8.6999999999999993</v>
          </cell>
          <cell r="AP297">
            <v>42.5</v>
          </cell>
          <cell r="AQ297">
            <v>6.7</v>
          </cell>
          <cell r="AR297">
            <v>5.3</v>
          </cell>
          <cell r="AS297">
            <v>3.6</v>
          </cell>
          <cell r="AT297">
            <v>4.8</v>
          </cell>
          <cell r="AU297">
            <v>35.5</v>
          </cell>
          <cell r="AV297">
            <v>221.8</v>
          </cell>
          <cell r="AW297">
            <v>214.1</v>
          </cell>
        </row>
        <row r="298">
          <cell r="B298">
            <v>20510</v>
          </cell>
          <cell r="D298" t="str">
            <v xml:space="preserve">Fabrication de produits explosifs </v>
          </cell>
          <cell r="E298">
            <v>17</v>
          </cell>
          <cell r="F298">
            <v>22.2</v>
          </cell>
          <cell r="G298">
            <v>13.9</v>
          </cell>
          <cell r="H298">
            <v>1</v>
          </cell>
          <cell r="I298">
            <v>7.3</v>
          </cell>
          <cell r="J298">
            <v>500.1</v>
          </cell>
          <cell r="K298">
            <v>56</v>
          </cell>
          <cell r="L298">
            <v>0.5</v>
          </cell>
          <cell r="M298">
            <v>0.8</v>
          </cell>
          <cell r="N298">
            <v>557.4</v>
          </cell>
          <cell r="O298">
            <v>578.29999999999995</v>
          </cell>
          <cell r="P298">
            <v>4.9000000000000004</v>
          </cell>
          <cell r="Q298">
            <v>4.5999999999999996</v>
          </cell>
          <cell r="R298">
            <v>221.5</v>
          </cell>
          <cell r="S298">
            <v>0.7</v>
          </cell>
          <cell r="T298">
            <v>120.6</v>
          </cell>
          <cell r="U298">
            <v>18.600000000000001</v>
          </cell>
          <cell r="V298">
            <v>9.5</v>
          </cell>
          <cell r="W298">
            <v>0.5</v>
          </cell>
          <cell r="X298">
            <v>19.399999999999999</v>
          </cell>
          <cell r="Y298">
            <v>1.9</v>
          </cell>
          <cell r="Z298">
            <v>0.2</v>
          </cell>
          <cell r="AA298">
            <v>224.8</v>
          </cell>
          <cell r="AB298">
            <v>11.7</v>
          </cell>
          <cell r="AC298">
            <v>107.1</v>
          </cell>
          <cell r="AD298">
            <v>46.2</v>
          </cell>
          <cell r="AE298">
            <v>1</v>
          </cell>
          <cell r="AF298">
            <v>60.9</v>
          </cell>
          <cell r="AG298">
            <v>21.9</v>
          </cell>
          <cell r="AH298">
            <v>16.899999999999999</v>
          </cell>
          <cell r="AI298">
            <v>14.3</v>
          </cell>
          <cell r="AJ298">
            <v>36.299999999999997</v>
          </cell>
          <cell r="AK298">
            <v>0</v>
          </cell>
          <cell r="AL298">
            <v>0</v>
          </cell>
          <cell r="AM298">
            <v>2.5</v>
          </cell>
          <cell r="AN298">
            <v>1.1000000000000001</v>
          </cell>
          <cell r="AO298">
            <v>8.6999999999999993</v>
          </cell>
          <cell r="AP298">
            <v>42.5</v>
          </cell>
          <cell r="AQ298">
            <v>6.7</v>
          </cell>
          <cell r="AR298">
            <v>5.3</v>
          </cell>
          <cell r="AS298">
            <v>3.6</v>
          </cell>
          <cell r="AT298">
            <v>4.8</v>
          </cell>
          <cell r="AU298">
            <v>35.5</v>
          </cell>
          <cell r="AV298">
            <v>221.8</v>
          </cell>
          <cell r="AW298">
            <v>214.1</v>
          </cell>
        </row>
        <row r="299">
          <cell r="B299">
            <v>2052</v>
          </cell>
          <cell r="D299" t="str">
            <v xml:space="preserve">Fabrication de colles </v>
          </cell>
          <cell r="E299">
            <v>38</v>
          </cell>
          <cell r="F299">
            <v>234.3</v>
          </cell>
          <cell r="G299">
            <v>135.69999999999999</v>
          </cell>
          <cell r="H299">
            <v>-0.5</v>
          </cell>
          <cell r="I299">
            <v>99.1</v>
          </cell>
          <cell r="J299">
            <v>679.8</v>
          </cell>
          <cell r="K299">
            <v>29.8</v>
          </cell>
          <cell r="L299">
            <v>2.2999999999999998</v>
          </cell>
          <cell r="M299">
            <v>1.3</v>
          </cell>
          <cell r="N299">
            <v>713.3</v>
          </cell>
          <cell r="O299">
            <v>943.9</v>
          </cell>
          <cell r="P299">
            <v>20.8</v>
          </cell>
          <cell r="Q299">
            <v>19.8</v>
          </cell>
          <cell r="R299">
            <v>399.4</v>
          </cell>
          <cell r="S299">
            <v>-2.2999999999999998</v>
          </cell>
          <cell r="T299">
            <v>204</v>
          </cell>
          <cell r="U299">
            <v>7.2</v>
          </cell>
          <cell r="V299">
            <v>11.6</v>
          </cell>
          <cell r="W299">
            <v>0.8</v>
          </cell>
          <cell r="X299">
            <v>29</v>
          </cell>
          <cell r="Y299">
            <v>19</v>
          </cell>
          <cell r="Z299">
            <v>15.7</v>
          </cell>
          <cell r="AA299">
            <v>213.2</v>
          </cell>
          <cell r="AB299">
            <v>14.8</v>
          </cell>
          <cell r="AC299">
            <v>109.9</v>
          </cell>
          <cell r="AD299">
            <v>54.1</v>
          </cell>
          <cell r="AE299">
            <v>2.5</v>
          </cell>
          <cell r="AF299">
            <v>36.799999999999997</v>
          </cell>
          <cell r="AG299">
            <v>22.2</v>
          </cell>
          <cell r="AH299">
            <v>13.5</v>
          </cell>
          <cell r="AI299">
            <v>19.7</v>
          </cell>
          <cell r="AJ299">
            <v>20.7</v>
          </cell>
          <cell r="AK299">
            <v>0</v>
          </cell>
          <cell r="AL299">
            <v>0</v>
          </cell>
          <cell r="AM299">
            <v>3.9</v>
          </cell>
          <cell r="AN299">
            <v>2.9</v>
          </cell>
          <cell r="AO299">
            <v>43.8</v>
          </cell>
          <cell r="AP299">
            <v>60.7</v>
          </cell>
          <cell r="AQ299">
            <v>19.8</v>
          </cell>
          <cell r="AR299">
            <v>33.700000000000003</v>
          </cell>
          <cell r="AS299">
            <v>5.8</v>
          </cell>
          <cell r="AT299">
            <v>14.5</v>
          </cell>
          <cell r="AU299">
            <v>26.4</v>
          </cell>
          <cell r="AV299">
            <v>211.4</v>
          </cell>
          <cell r="AW299">
            <v>200.8</v>
          </cell>
        </row>
        <row r="300">
          <cell r="B300">
            <v>20520</v>
          </cell>
          <cell r="D300" t="str">
            <v xml:space="preserve">Fabrication de colles </v>
          </cell>
          <cell r="E300">
            <v>38</v>
          </cell>
          <cell r="F300">
            <v>234.3</v>
          </cell>
          <cell r="G300">
            <v>135.69999999999999</v>
          </cell>
          <cell r="H300">
            <v>-0.5</v>
          </cell>
          <cell r="I300">
            <v>99.1</v>
          </cell>
          <cell r="J300">
            <v>679.8</v>
          </cell>
          <cell r="K300">
            <v>29.8</v>
          </cell>
          <cell r="L300">
            <v>2.2999999999999998</v>
          </cell>
          <cell r="M300">
            <v>1.3</v>
          </cell>
          <cell r="N300">
            <v>713.3</v>
          </cell>
          <cell r="O300">
            <v>943.9</v>
          </cell>
          <cell r="P300">
            <v>20.8</v>
          </cell>
          <cell r="Q300">
            <v>19.8</v>
          </cell>
          <cell r="R300">
            <v>399.4</v>
          </cell>
          <cell r="S300">
            <v>-2.2999999999999998</v>
          </cell>
          <cell r="T300">
            <v>204</v>
          </cell>
          <cell r="U300">
            <v>7.2</v>
          </cell>
          <cell r="V300">
            <v>11.6</v>
          </cell>
          <cell r="W300">
            <v>0.8</v>
          </cell>
          <cell r="X300">
            <v>29</v>
          </cell>
          <cell r="Y300">
            <v>19</v>
          </cell>
          <cell r="Z300">
            <v>15.7</v>
          </cell>
          <cell r="AA300">
            <v>213.2</v>
          </cell>
          <cell r="AB300">
            <v>14.8</v>
          </cell>
          <cell r="AC300">
            <v>109.9</v>
          </cell>
          <cell r="AD300">
            <v>54.1</v>
          </cell>
          <cell r="AE300">
            <v>2.5</v>
          </cell>
          <cell r="AF300">
            <v>36.799999999999997</v>
          </cell>
          <cell r="AG300">
            <v>22.2</v>
          </cell>
          <cell r="AH300">
            <v>13.5</v>
          </cell>
          <cell r="AI300">
            <v>19.7</v>
          </cell>
          <cell r="AJ300">
            <v>20.7</v>
          </cell>
          <cell r="AK300">
            <v>0</v>
          </cell>
          <cell r="AL300">
            <v>0</v>
          </cell>
          <cell r="AM300">
            <v>3.9</v>
          </cell>
          <cell r="AN300">
            <v>2.9</v>
          </cell>
          <cell r="AO300">
            <v>43.8</v>
          </cell>
          <cell r="AP300">
            <v>60.7</v>
          </cell>
          <cell r="AQ300">
            <v>19.8</v>
          </cell>
          <cell r="AR300">
            <v>33.700000000000003</v>
          </cell>
          <cell r="AS300">
            <v>5.8</v>
          </cell>
          <cell r="AT300">
            <v>14.5</v>
          </cell>
          <cell r="AU300">
            <v>26.4</v>
          </cell>
          <cell r="AV300">
            <v>211.4</v>
          </cell>
          <cell r="AW300">
            <v>200.8</v>
          </cell>
        </row>
        <row r="301">
          <cell r="B301">
            <v>2053</v>
          </cell>
          <cell r="D301" t="str">
            <v xml:space="preserve">Fabrication d'huiles essentielles </v>
          </cell>
          <cell r="E301">
            <v>200</v>
          </cell>
          <cell r="F301">
            <v>119</v>
          </cell>
          <cell r="G301">
            <v>82.3</v>
          </cell>
          <cell r="H301">
            <v>-3.2</v>
          </cell>
          <cell r="I301">
            <v>40</v>
          </cell>
          <cell r="J301">
            <v>1383.8</v>
          </cell>
          <cell r="K301">
            <v>29.4</v>
          </cell>
          <cell r="L301">
            <v>9.6</v>
          </cell>
          <cell r="M301">
            <v>2.2999999999999998</v>
          </cell>
          <cell r="N301">
            <v>1425.2</v>
          </cell>
          <cell r="O301">
            <v>1532.3</v>
          </cell>
          <cell r="P301">
            <v>63.7</v>
          </cell>
          <cell r="Q301">
            <v>33.4</v>
          </cell>
          <cell r="R301">
            <v>646.5</v>
          </cell>
          <cell r="S301">
            <v>-20.3</v>
          </cell>
          <cell r="T301">
            <v>321.2</v>
          </cell>
          <cell r="U301">
            <v>42.3</v>
          </cell>
          <cell r="V301">
            <v>19.399999999999999</v>
          </cell>
          <cell r="W301">
            <v>3.5</v>
          </cell>
          <cell r="X301">
            <v>18.2</v>
          </cell>
          <cell r="Y301">
            <v>10</v>
          </cell>
          <cell r="Z301">
            <v>2.4</v>
          </cell>
          <cell r="AA301">
            <v>571.5</v>
          </cell>
          <cell r="AB301">
            <v>29.8</v>
          </cell>
          <cell r="AC301">
            <v>238.4</v>
          </cell>
          <cell r="AD301">
            <v>107</v>
          </cell>
          <cell r="AE301">
            <v>2.5</v>
          </cell>
          <cell r="AF301">
            <v>198.7</v>
          </cell>
          <cell r="AG301">
            <v>53.6</v>
          </cell>
          <cell r="AH301">
            <v>18.8</v>
          </cell>
          <cell r="AI301">
            <v>23.8</v>
          </cell>
          <cell r="AJ301">
            <v>150.1</v>
          </cell>
          <cell r="AK301">
            <v>0</v>
          </cell>
          <cell r="AL301">
            <v>0</v>
          </cell>
          <cell r="AM301">
            <v>33.299999999999997</v>
          </cell>
          <cell r="AN301">
            <v>16</v>
          </cell>
          <cell r="AO301">
            <v>71.3</v>
          </cell>
          <cell r="AP301">
            <v>188.1</v>
          </cell>
          <cell r="AQ301">
            <v>24.9</v>
          </cell>
          <cell r="AR301">
            <v>38.700000000000003</v>
          </cell>
          <cell r="AS301">
            <v>11.6</v>
          </cell>
          <cell r="AT301">
            <v>35.700000000000003</v>
          </cell>
          <cell r="AU301">
            <v>127.1</v>
          </cell>
          <cell r="AV301">
            <v>517.79999999999995</v>
          </cell>
          <cell r="AW301">
            <v>544.1</v>
          </cell>
        </row>
        <row r="302">
          <cell r="B302">
            <v>20530</v>
          </cell>
          <cell r="D302" t="str">
            <v xml:space="preserve">Fabrication d'huiles essentielles </v>
          </cell>
          <cell r="E302">
            <v>200</v>
          </cell>
          <cell r="F302">
            <v>119</v>
          </cell>
          <cell r="G302">
            <v>82.3</v>
          </cell>
          <cell r="H302">
            <v>-3.2</v>
          </cell>
          <cell r="I302">
            <v>40</v>
          </cell>
          <cell r="J302">
            <v>1383.8</v>
          </cell>
          <cell r="K302">
            <v>29.4</v>
          </cell>
          <cell r="L302">
            <v>9.6</v>
          </cell>
          <cell r="M302">
            <v>2.2999999999999998</v>
          </cell>
          <cell r="N302">
            <v>1425.2</v>
          </cell>
          <cell r="O302">
            <v>1532.3</v>
          </cell>
          <cell r="P302">
            <v>63.7</v>
          </cell>
          <cell r="Q302">
            <v>33.4</v>
          </cell>
          <cell r="R302">
            <v>646.5</v>
          </cell>
          <cell r="S302">
            <v>-20.3</v>
          </cell>
          <cell r="T302">
            <v>321.2</v>
          </cell>
          <cell r="U302">
            <v>42.3</v>
          </cell>
          <cell r="V302">
            <v>19.399999999999999</v>
          </cell>
          <cell r="W302">
            <v>3.5</v>
          </cell>
          <cell r="X302">
            <v>18.2</v>
          </cell>
          <cell r="Y302">
            <v>10</v>
          </cell>
          <cell r="Z302">
            <v>2.4</v>
          </cell>
          <cell r="AA302">
            <v>571.5</v>
          </cell>
          <cell r="AB302">
            <v>29.8</v>
          </cell>
          <cell r="AC302">
            <v>238.4</v>
          </cell>
          <cell r="AD302">
            <v>107</v>
          </cell>
          <cell r="AE302">
            <v>2.5</v>
          </cell>
          <cell r="AF302">
            <v>198.7</v>
          </cell>
          <cell r="AG302">
            <v>53.6</v>
          </cell>
          <cell r="AH302">
            <v>18.8</v>
          </cell>
          <cell r="AI302">
            <v>23.8</v>
          </cell>
          <cell r="AJ302">
            <v>150.1</v>
          </cell>
          <cell r="AK302">
            <v>0</v>
          </cell>
          <cell r="AL302">
            <v>0</v>
          </cell>
          <cell r="AM302">
            <v>33.299999999999997</v>
          </cell>
          <cell r="AN302">
            <v>16</v>
          </cell>
          <cell r="AO302">
            <v>71.3</v>
          </cell>
          <cell r="AP302">
            <v>188.1</v>
          </cell>
          <cell r="AQ302">
            <v>24.9</v>
          </cell>
          <cell r="AR302">
            <v>38.700000000000003</v>
          </cell>
          <cell r="AS302">
            <v>11.6</v>
          </cell>
          <cell r="AT302">
            <v>35.700000000000003</v>
          </cell>
          <cell r="AU302">
            <v>127.1</v>
          </cell>
          <cell r="AV302">
            <v>517.79999999999995</v>
          </cell>
          <cell r="AW302">
            <v>544.1</v>
          </cell>
        </row>
        <row r="303">
          <cell r="B303">
            <v>2059</v>
          </cell>
          <cell r="D303" t="str">
            <v xml:space="preserve">Fabrication d'autres produits chimiques n.c.a. </v>
          </cell>
          <cell r="E303">
            <v>293</v>
          </cell>
          <cell r="F303">
            <v>632.4</v>
          </cell>
          <cell r="G303">
            <v>444.5</v>
          </cell>
          <cell r="H303">
            <v>-1.7</v>
          </cell>
          <cell r="I303">
            <v>189.7</v>
          </cell>
          <cell r="J303">
            <v>4743.8</v>
          </cell>
          <cell r="K303">
            <v>238.7</v>
          </cell>
          <cell r="L303">
            <v>31.1</v>
          </cell>
          <cell r="M303">
            <v>21.4</v>
          </cell>
          <cell r="N303">
            <v>5035.1000000000004</v>
          </cell>
          <cell r="O303">
            <v>5615</v>
          </cell>
          <cell r="P303">
            <v>72.400000000000006</v>
          </cell>
          <cell r="Q303">
            <v>54.6</v>
          </cell>
          <cell r="R303">
            <v>2594.4</v>
          </cell>
          <cell r="S303">
            <v>-5.8</v>
          </cell>
          <cell r="T303">
            <v>1184</v>
          </cell>
          <cell r="U303">
            <v>278.5</v>
          </cell>
          <cell r="V303">
            <v>54.6</v>
          </cell>
          <cell r="W303">
            <v>6</v>
          </cell>
          <cell r="X303">
            <v>42</v>
          </cell>
          <cell r="Y303">
            <v>135.4</v>
          </cell>
          <cell r="Z303">
            <v>122.4</v>
          </cell>
          <cell r="AA303">
            <v>1389.1</v>
          </cell>
          <cell r="AB303">
            <v>72</v>
          </cell>
          <cell r="AC303">
            <v>463.8</v>
          </cell>
          <cell r="AD303">
            <v>227.2</v>
          </cell>
          <cell r="AE303">
            <v>4.3</v>
          </cell>
          <cell r="AF303">
            <v>630.4</v>
          </cell>
          <cell r="AG303">
            <v>141.5</v>
          </cell>
          <cell r="AH303">
            <v>65.5</v>
          </cell>
          <cell r="AI303">
            <v>84</v>
          </cell>
          <cell r="AJ303">
            <v>507.3</v>
          </cell>
          <cell r="AK303">
            <v>0</v>
          </cell>
          <cell r="AL303">
            <v>1</v>
          </cell>
          <cell r="AM303">
            <v>64.400000000000006</v>
          </cell>
          <cell r="AN303">
            <v>19.8</v>
          </cell>
          <cell r="AO303">
            <v>82.8</v>
          </cell>
          <cell r="AP303">
            <v>526.79999999999995</v>
          </cell>
          <cell r="AQ303">
            <v>85.8</v>
          </cell>
          <cell r="AR303">
            <v>85.5</v>
          </cell>
          <cell r="AS303">
            <v>21.6</v>
          </cell>
          <cell r="AT303">
            <v>177.1</v>
          </cell>
          <cell r="AU303">
            <v>328.4</v>
          </cell>
          <cell r="AV303">
            <v>1452.1</v>
          </cell>
          <cell r="AW303">
            <v>1321.5</v>
          </cell>
        </row>
        <row r="304">
          <cell r="B304">
            <v>20590</v>
          </cell>
          <cell r="D304" t="str">
            <v xml:space="preserve">Fabrication d'autres produits chimiques n.c.a. </v>
          </cell>
          <cell r="E304">
            <v>293</v>
          </cell>
          <cell r="F304">
            <v>632.4</v>
          </cell>
          <cell r="G304">
            <v>444.5</v>
          </cell>
          <cell r="H304">
            <v>-1.7</v>
          </cell>
          <cell r="I304">
            <v>189.7</v>
          </cell>
          <cell r="J304">
            <v>4743.8</v>
          </cell>
          <cell r="K304">
            <v>238.7</v>
          </cell>
          <cell r="L304">
            <v>31.1</v>
          </cell>
          <cell r="M304">
            <v>21.4</v>
          </cell>
          <cell r="N304">
            <v>5035.1000000000004</v>
          </cell>
          <cell r="O304">
            <v>5615</v>
          </cell>
          <cell r="P304">
            <v>72.400000000000006</v>
          </cell>
          <cell r="Q304">
            <v>54.6</v>
          </cell>
          <cell r="R304">
            <v>2594.4</v>
          </cell>
          <cell r="S304">
            <v>-5.8</v>
          </cell>
          <cell r="T304">
            <v>1184</v>
          </cell>
          <cell r="U304">
            <v>278.5</v>
          </cell>
          <cell r="V304">
            <v>54.6</v>
          </cell>
          <cell r="W304">
            <v>6</v>
          </cell>
          <cell r="X304">
            <v>42</v>
          </cell>
          <cell r="Y304">
            <v>135.4</v>
          </cell>
          <cell r="Z304">
            <v>122.4</v>
          </cell>
          <cell r="AA304">
            <v>1389.1</v>
          </cell>
          <cell r="AB304">
            <v>72</v>
          </cell>
          <cell r="AC304">
            <v>463.8</v>
          </cell>
          <cell r="AD304">
            <v>227.2</v>
          </cell>
          <cell r="AE304">
            <v>4.3</v>
          </cell>
          <cell r="AF304">
            <v>630.4</v>
          </cell>
          <cell r="AG304">
            <v>141.5</v>
          </cell>
          <cell r="AH304">
            <v>65.5</v>
          </cell>
          <cell r="AI304">
            <v>84</v>
          </cell>
          <cell r="AJ304">
            <v>507.3</v>
          </cell>
          <cell r="AK304">
            <v>0</v>
          </cell>
          <cell r="AL304">
            <v>1</v>
          </cell>
          <cell r="AM304">
            <v>64.400000000000006</v>
          </cell>
          <cell r="AN304">
            <v>19.8</v>
          </cell>
          <cell r="AO304">
            <v>82.8</v>
          </cell>
          <cell r="AP304">
            <v>526.79999999999995</v>
          </cell>
          <cell r="AQ304">
            <v>85.8</v>
          </cell>
          <cell r="AR304">
            <v>85.5</v>
          </cell>
          <cell r="AS304">
            <v>21.6</v>
          </cell>
          <cell r="AT304">
            <v>177.1</v>
          </cell>
          <cell r="AU304">
            <v>328.4</v>
          </cell>
          <cell r="AV304">
            <v>1452.1</v>
          </cell>
          <cell r="AW304">
            <v>1321.5</v>
          </cell>
        </row>
        <row r="305">
          <cell r="B305">
            <v>206</v>
          </cell>
          <cell r="D305" t="str">
            <v xml:space="preserve">Fabrication de fibres artificielles ou synthétiques </v>
          </cell>
          <cell r="E305">
            <v>15</v>
          </cell>
          <cell r="F305">
            <v>11.7</v>
          </cell>
          <cell r="G305">
            <v>6.6</v>
          </cell>
          <cell r="H305">
            <v>-0.8</v>
          </cell>
          <cell r="I305">
            <v>5.9</v>
          </cell>
          <cell r="J305">
            <v>137.30000000000001</v>
          </cell>
          <cell r="K305">
            <v>0.3</v>
          </cell>
          <cell r="L305">
            <v>-0.3</v>
          </cell>
          <cell r="M305">
            <v>0.4</v>
          </cell>
          <cell r="N305">
            <v>137.69999999999999</v>
          </cell>
          <cell r="O305">
            <v>149.30000000000001</v>
          </cell>
          <cell r="P305">
            <v>0.1</v>
          </cell>
          <cell r="Q305">
            <v>0</v>
          </cell>
          <cell r="R305">
            <v>52.8</v>
          </cell>
          <cell r="S305">
            <v>-0.6</v>
          </cell>
          <cell r="T305">
            <v>47.4</v>
          </cell>
          <cell r="U305">
            <v>7.7</v>
          </cell>
          <cell r="V305">
            <v>1.9</v>
          </cell>
          <cell r="W305">
            <v>0</v>
          </cell>
          <cell r="X305">
            <v>3.3</v>
          </cell>
          <cell r="Y305">
            <v>2.1</v>
          </cell>
          <cell r="Z305">
            <v>1.8</v>
          </cell>
          <cell r="AA305">
            <v>42.1</v>
          </cell>
          <cell r="AB305">
            <v>3.1</v>
          </cell>
          <cell r="AC305">
            <v>23.9</v>
          </cell>
          <cell r="AD305">
            <v>9.9</v>
          </cell>
          <cell r="AE305">
            <v>0.4</v>
          </cell>
          <cell r="AF305">
            <v>5.7</v>
          </cell>
          <cell r="AG305">
            <v>4.9000000000000004</v>
          </cell>
          <cell r="AH305">
            <v>3.7</v>
          </cell>
          <cell r="AI305">
            <v>5.0999999999999996</v>
          </cell>
          <cell r="AJ305">
            <v>2.2000000000000002</v>
          </cell>
          <cell r="AK305">
            <v>0</v>
          </cell>
          <cell r="AL305">
            <v>0</v>
          </cell>
          <cell r="AM305">
            <v>7.1</v>
          </cell>
          <cell r="AN305">
            <v>3</v>
          </cell>
          <cell r="AO305">
            <v>3.9</v>
          </cell>
          <cell r="AP305">
            <v>-1</v>
          </cell>
          <cell r="AQ305">
            <v>1.4</v>
          </cell>
          <cell r="AR305">
            <v>4.4000000000000004</v>
          </cell>
          <cell r="AS305">
            <v>0</v>
          </cell>
          <cell r="AT305">
            <v>0.7</v>
          </cell>
          <cell r="AU305">
            <v>-4.7</v>
          </cell>
          <cell r="AV305">
            <v>44.1</v>
          </cell>
          <cell r="AW305">
            <v>39.4</v>
          </cell>
        </row>
        <row r="306">
          <cell r="B306">
            <v>2060</v>
          </cell>
          <cell r="D306" t="str">
            <v xml:space="preserve">Fabrication de fibres artificielles ou synthétiques </v>
          </cell>
          <cell r="E306">
            <v>15</v>
          </cell>
          <cell r="F306">
            <v>11.7</v>
          </cell>
          <cell r="G306">
            <v>6.6</v>
          </cell>
          <cell r="H306">
            <v>-0.8</v>
          </cell>
          <cell r="I306">
            <v>5.9</v>
          </cell>
          <cell r="J306">
            <v>137.30000000000001</v>
          </cell>
          <cell r="K306">
            <v>0.3</v>
          </cell>
          <cell r="L306">
            <v>-0.3</v>
          </cell>
          <cell r="M306">
            <v>0.4</v>
          </cell>
          <cell r="N306">
            <v>137.69999999999999</v>
          </cell>
          <cell r="O306">
            <v>149.30000000000001</v>
          </cell>
          <cell r="P306">
            <v>0.1</v>
          </cell>
          <cell r="Q306">
            <v>0</v>
          </cell>
          <cell r="R306">
            <v>52.8</v>
          </cell>
          <cell r="S306">
            <v>-0.6</v>
          </cell>
          <cell r="T306">
            <v>47.4</v>
          </cell>
          <cell r="U306">
            <v>7.7</v>
          </cell>
          <cell r="V306">
            <v>1.9</v>
          </cell>
          <cell r="W306">
            <v>0</v>
          </cell>
          <cell r="X306">
            <v>3.3</v>
          </cell>
          <cell r="Y306">
            <v>2.1</v>
          </cell>
          <cell r="Z306">
            <v>1.8</v>
          </cell>
          <cell r="AA306">
            <v>42.1</v>
          </cell>
          <cell r="AB306">
            <v>3.1</v>
          </cell>
          <cell r="AC306">
            <v>23.9</v>
          </cell>
          <cell r="AD306">
            <v>9.9</v>
          </cell>
          <cell r="AE306">
            <v>0.4</v>
          </cell>
          <cell r="AF306">
            <v>5.7</v>
          </cell>
          <cell r="AG306">
            <v>4.9000000000000004</v>
          </cell>
          <cell r="AH306">
            <v>3.7</v>
          </cell>
          <cell r="AI306">
            <v>5.0999999999999996</v>
          </cell>
          <cell r="AJ306">
            <v>2.2000000000000002</v>
          </cell>
          <cell r="AK306">
            <v>0</v>
          </cell>
          <cell r="AL306">
            <v>0</v>
          </cell>
          <cell r="AM306">
            <v>7.1</v>
          </cell>
          <cell r="AN306">
            <v>3</v>
          </cell>
          <cell r="AO306">
            <v>3.9</v>
          </cell>
          <cell r="AP306">
            <v>-1</v>
          </cell>
          <cell r="AQ306">
            <v>1.4</v>
          </cell>
          <cell r="AR306">
            <v>4.4000000000000004</v>
          </cell>
          <cell r="AS306">
            <v>0</v>
          </cell>
          <cell r="AT306">
            <v>0.7</v>
          </cell>
          <cell r="AU306">
            <v>-4.7</v>
          </cell>
          <cell r="AV306">
            <v>44.1</v>
          </cell>
          <cell r="AW306">
            <v>39.4</v>
          </cell>
        </row>
        <row r="307">
          <cell r="B307">
            <v>20600</v>
          </cell>
          <cell r="D307" t="str">
            <v xml:space="preserve">Fabrication de fibres artificielles ou synthétiques </v>
          </cell>
          <cell r="E307">
            <v>15</v>
          </cell>
          <cell r="F307">
            <v>11.7</v>
          </cell>
          <cell r="G307">
            <v>6.6</v>
          </cell>
          <cell r="H307">
            <v>-0.8</v>
          </cell>
          <cell r="I307">
            <v>5.9</v>
          </cell>
          <cell r="J307">
            <v>137.30000000000001</v>
          </cell>
          <cell r="K307">
            <v>0.3</v>
          </cell>
          <cell r="L307">
            <v>-0.3</v>
          </cell>
          <cell r="M307">
            <v>0.4</v>
          </cell>
          <cell r="N307">
            <v>137.69999999999999</v>
          </cell>
          <cell r="O307">
            <v>149.30000000000001</v>
          </cell>
          <cell r="P307">
            <v>0.1</v>
          </cell>
          <cell r="Q307">
            <v>0</v>
          </cell>
          <cell r="R307">
            <v>52.8</v>
          </cell>
          <cell r="S307">
            <v>-0.6</v>
          </cell>
          <cell r="T307">
            <v>47.4</v>
          </cell>
          <cell r="U307">
            <v>7.7</v>
          </cell>
          <cell r="V307">
            <v>1.9</v>
          </cell>
          <cell r="W307">
            <v>0</v>
          </cell>
          <cell r="X307">
            <v>3.3</v>
          </cell>
          <cell r="Y307">
            <v>2.1</v>
          </cell>
          <cell r="Z307">
            <v>1.8</v>
          </cell>
          <cell r="AA307">
            <v>42.1</v>
          </cell>
          <cell r="AB307">
            <v>3.1</v>
          </cell>
          <cell r="AC307">
            <v>23.9</v>
          </cell>
          <cell r="AD307">
            <v>9.9</v>
          </cell>
          <cell r="AE307">
            <v>0.4</v>
          </cell>
          <cell r="AF307">
            <v>5.7</v>
          </cell>
          <cell r="AG307">
            <v>4.9000000000000004</v>
          </cell>
          <cell r="AH307">
            <v>3.7</v>
          </cell>
          <cell r="AI307">
            <v>5.0999999999999996</v>
          </cell>
          <cell r="AJ307">
            <v>2.2000000000000002</v>
          </cell>
          <cell r="AK307">
            <v>0</v>
          </cell>
          <cell r="AL307">
            <v>0</v>
          </cell>
          <cell r="AM307">
            <v>7.1</v>
          </cell>
          <cell r="AN307">
            <v>3</v>
          </cell>
          <cell r="AO307">
            <v>3.9</v>
          </cell>
          <cell r="AP307">
            <v>-1</v>
          </cell>
          <cell r="AQ307">
            <v>1.4</v>
          </cell>
          <cell r="AR307">
            <v>4.4000000000000004</v>
          </cell>
          <cell r="AS307">
            <v>0</v>
          </cell>
          <cell r="AT307">
            <v>0.7</v>
          </cell>
          <cell r="AU307">
            <v>-4.7</v>
          </cell>
          <cell r="AV307">
            <v>44.1</v>
          </cell>
          <cell r="AW307">
            <v>39.4</v>
          </cell>
        </row>
        <row r="308">
          <cell r="B308">
            <v>21</v>
          </cell>
          <cell r="D308" t="str">
            <v xml:space="preserve">Industrie pharmaceutique </v>
          </cell>
          <cell r="E308">
            <v>346</v>
          </cell>
          <cell r="F308">
            <v>13441.1</v>
          </cell>
          <cell r="G308">
            <v>10291</v>
          </cell>
          <cell r="H308">
            <v>42</v>
          </cell>
          <cell r="I308">
            <v>3108.1</v>
          </cell>
          <cell r="J308">
            <v>22971.3</v>
          </cell>
          <cell r="K308">
            <v>1899.2</v>
          </cell>
          <cell r="L308">
            <v>472.2</v>
          </cell>
          <cell r="M308">
            <v>115.6</v>
          </cell>
          <cell r="N308">
            <v>25458.3</v>
          </cell>
          <cell r="O308">
            <v>38311.5</v>
          </cell>
          <cell r="P308">
            <v>2958.4</v>
          </cell>
          <cell r="Q308">
            <v>2801.6</v>
          </cell>
          <cell r="R308">
            <v>8209.9</v>
          </cell>
          <cell r="S308">
            <v>143.69999999999999</v>
          </cell>
          <cell r="T308">
            <v>9921.7999999999993</v>
          </cell>
          <cell r="U308">
            <v>2306.4</v>
          </cell>
          <cell r="V308">
            <v>385.6</v>
          </cell>
          <cell r="W308">
            <v>37</v>
          </cell>
          <cell r="X308">
            <v>501</v>
          </cell>
          <cell r="Y308">
            <v>2591.1999999999998</v>
          </cell>
          <cell r="Z308">
            <v>2419.5</v>
          </cell>
          <cell r="AA308">
            <v>10658.2</v>
          </cell>
          <cell r="AB308">
            <v>1238.5</v>
          </cell>
          <cell r="AC308">
            <v>4828.3999999999996</v>
          </cell>
          <cell r="AD308">
            <v>2395.8000000000002</v>
          </cell>
          <cell r="AE308">
            <v>18.899999999999999</v>
          </cell>
          <cell r="AF308">
            <v>2214.4</v>
          </cell>
          <cell r="AG308">
            <v>1166.5</v>
          </cell>
          <cell r="AH308">
            <v>1232.3</v>
          </cell>
          <cell r="AI308">
            <v>1705.7</v>
          </cell>
          <cell r="AJ308">
            <v>1521.3</v>
          </cell>
          <cell r="AK308">
            <v>1.8</v>
          </cell>
          <cell r="AL308">
            <v>3.9</v>
          </cell>
          <cell r="AM308">
            <v>6230.4</v>
          </cell>
          <cell r="AN308">
            <v>5877.2</v>
          </cell>
          <cell r="AO308">
            <v>14530</v>
          </cell>
          <cell r="AP308">
            <v>9822.9</v>
          </cell>
          <cell r="AQ308">
            <v>3188.2</v>
          </cell>
          <cell r="AR308">
            <v>3227.9</v>
          </cell>
          <cell r="AS308">
            <v>229.3</v>
          </cell>
          <cell r="AT308">
            <v>1372.8</v>
          </cell>
          <cell r="AU308">
            <v>8181.1</v>
          </cell>
          <cell r="AV308">
            <v>10291</v>
          </cell>
          <cell r="AW308">
            <v>9438.6</v>
          </cell>
        </row>
        <row r="309">
          <cell r="B309">
            <v>211</v>
          </cell>
          <cell r="D309" t="str">
            <v xml:space="preserve">Fabrication de produits pharmaceutiques de base </v>
          </cell>
          <cell r="E309">
            <v>53</v>
          </cell>
          <cell r="F309" t="str">
            <v>S</v>
          </cell>
          <cell r="G309" t="str">
            <v>S</v>
          </cell>
          <cell r="H309" t="str">
            <v>S</v>
          </cell>
          <cell r="I309" t="str">
            <v>S</v>
          </cell>
          <cell r="J309" t="str">
            <v>S</v>
          </cell>
          <cell r="K309" t="str">
            <v>S</v>
          </cell>
          <cell r="L309" t="str">
            <v>S</v>
          </cell>
          <cell r="M309" t="str">
            <v>S</v>
          </cell>
          <cell r="N309" t="str">
            <v>S</v>
          </cell>
          <cell r="O309" t="str">
            <v>S</v>
          </cell>
          <cell r="P309" t="str">
            <v>S</v>
          </cell>
          <cell r="Q309" t="str">
            <v>S</v>
          </cell>
          <cell r="R309" t="str">
            <v>S</v>
          </cell>
          <cell r="S309" t="str">
            <v>S</v>
          </cell>
          <cell r="T309" t="str">
            <v>S</v>
          </cell>
          <cell r="U309" t="str">
            <v>S</v>
          </cell>
          <cell r="V309" t="str">
            <v>S</v>
          </cell>
          <cell r="W309" t="str">
            <v>S</v>
          </cell>
          <cell r="X309" t="str">
            <v>S</v>
          </cell>
          <cell r="Y309" t="str">
            <v>S</v>
          </cell>
          <cell r="Z309" t="str">
            <v>S</v>
          </cell>
          <cell r="AA309" t="str">
            <v>S</v>
          </cell>
          <cell r="AB309" t="str">
            <v>S</v>
          </cell>
          <cell r="AC309" t="str">
            <v>S</v>
          </cell>
          <cell r="AD309" t="str">
            <v>S</v>
          </cell>
          <cell r="AE309" t="str">
            <v>S</v>
          </cell>
          <cell r="AF309" t="str">
            <v>S</v>
          </cell>
          <cell r="AG309" t="str">
            <v>S</v>
          </cell>
          <cell r="AH309" t="str">
            <v>S</v>
          </cell>
          <cell r="AI309" t="str">
            <v>S</v>
          </cell>
          <cell r="AJ309" t="str">
            <v>S</v>
          </cell>
          <cell r="AK309" t="str">
            <v>S</v>
          </cell>
          <cell r="AL309" t="str">
            <v>S</v>
          </cell>
          <cell r="AM309" t="str">
            <v>S</v>
          </cell>
          <cell r="AN309" t="str">
            <v>S</v>
          </cell>
          <cell r="AO309" t="str">
            <v>S</v>
          </cell>
          <cell r="AP309" t="str">
            <v>S</v>
          </cell>
          <cell r="AQ309" t="str">
            <v>S</v>
          </cell>
          <cell r="AR309" t="str">
            <v>S</v>
          </cell>
          <cell r="AS309" t="str">
            <v>S</v>
          </cell>
          <cell r="AT309" t="str">
            <v>S</v>
          </cell>
          <cell r="AU309" t="str">
            <v>S</v>
          </cell>
          <cell r="AV309" t="str">
            <v>S</v>
          </cell>
          <cell r="AW309" t="str">
            <v>S</v>
          </cell>
        </row>
        <row r="310">
          <cell r="B310">
            <v>2110</v>
          </cell>
          <cell r="D310" t="str">
            <v xml:space="preserve">Fabrication de produits pharmaceutiques de base </v>
          </cell>
          <cell r="E310">
            <v>53</v>
          </cell>
          <cell r="F310">
            <v>93.7</v>
          </cell>
          <cell r="G310">
            <v>71.7</v>
          </cell>
          <cell r="H310">
            <v>-5.5</v>
          </cell>
          <cell r="I310">
            <v>27.5</v>
          </cell>
          <cell r="J310">
            <v>732.8</v>
          </cell>
          <cell r="K310">
            <v>38.6</v>
          </cell>
          <cell r="L310">
            <v>-1.2</v>
          </cell>
          <cell r="M310">
            <v>1.5</v>
          </cell>
          <cell r="N310">
            <v>771.7</v>
          </cell>
          <cell r="O310">
            <v>865.1</v>
          </cell>
          <cell r="P310">
            <v>0.8</v>
          </cell>
          <cell r="Q310">
            <v>0</v>
          </cell>
          <cell r="R310">
            <v>258.7</v>
          </cell>
          <cell r="S310">
            <v>-1.8</v>
          </cell>
          <cell r="T310">
            <v>256.2</v>
          </cell>
          <cell r="U310">
            <v>36.5</v>
          </cell>
          <cell r="V310">
            <v>9.8000000000000007</v>
          </cell>
          <cell r="W310">
            <v>0.8</v>
          </cell>
          <cell r="X310">
            <v>9.1</v>
          </cell>
          <cell r="Y310">
            <v>14.3</v>
          </cell>
          <cell r="Z310">
            <v>8.3000000000000007</v>
          </cell>
          <cell r="AA310">
            <v>272.60000000000002</v>
          </cell>
          <cell r="AB310">
            <v>21.8</v>
          </cell>
          <cell r="AC310">
            <v>129.30000000000001</v>
          </cell>
          <cell r="AD310">
            <v>59.7</v>
          </cell>
          <cell r="AE310">
            <v>1.3</v>
          </cell>
          <cell r="AF310">
            <v>63</v>
          </cell>
          <cell r="AG310">
            <v>45.9</v>
          </cell>
          <cell r="AH310">
            <v>57.4</v>
          </cell>
          <cell r="AI310">
            <v>24.2</v>
          </cell>
          <cell r="AJ310">
            <v>-16.100000000000001</v>
          </cell>
          <cell r="AK310">
            <v>0.1</v>
          </cell>
          <cell r="AL310">
            <v>0.1</v>
          </cell>
          <cell r="AM310">
            <v>9.4</v>
          </cell>
          <cell r="AN310">
            <v>2.6</v>
          </cell>
          <cell r="AO310">
            <v>19.399999999999999</v>
          </cell>
          <cell r="AP310">
            <v>-6.1</v>
          </cell>
          <cell r="AQ310">
            <v>48.8</v>
          </cell>
          <cell r="AR310">
            <v>60.7</v>
          </cell>
          <cell r="AS310">
            <v>4.2</v>
          </cell>
          <cell r="AT310">
            <v>21.5</v>
          </cell>
          <cell r="AU310">
            <v>-43.6</v>
          </cell>
          <cell r="AV310">
            <v>286.10000000000002</v>
          </cell>
          <cell r="AW310">
            <v>252</v>
          </cell>
        </row>
        <row r="311">
          <cell r="B311">
            <v>21100</v>
          </cell>
          <cell r="D311" t="str">
            <v xml:space="preserve">Fabrication de produits pharmaceutiques de base </v>
          </cell>
          <cell r="E311">
            <v>53</v>
          </cell>
          <cell r="F311">
            <v>93.7</v>
          </cell>
          <cell r="G311">
            <v>71.7</v>
          </cell>
          <cell r="H311">
            <v>-5.5</v>
          </cell>
          <cell r="I311">
            <v>27.5</v>
          </cell>
          <cell r="J311">
            <v>732.8</v>
          </cell>
          <cell r="K311">
            <v>38.6</v>
          </cell>
          <cell r="L311">
            <v>-1.2</v>
          </cell>
          <cell r="M311">
            <v>1.5</v>
          </cell>
          <cell r="N311">
            <v>771.7</v>
          </cell>
          <cell r="O311">
            <v>865.1</v>
          </cell>
          <cell r="P311">
            <v>0.8</v>
          </cell>
          <cell r="Q311">
            <v>0</v>
          </cell>
          <cell r="R311">
            <v>258.7</v>
          </cell>
          <cell r="S311">
            <v>-1.8</v>
          </cell>
          <cell r="T311">
            <v>256.2</v>
          </cell>
          <cell r="U311">
            <v>36.5</v>
          </cell>
          <cell r="V311">
            <v>9.8000000000000007</v>
          </cell>
          <cell r="W311">
            <v>0.8</v>
          </cell>
          <cell r="X311">
            <v>9.1</v>
          </cell>
          <cell r="Y311">
            <v>14.3</v>
          </cell>
          <cell r="Z311">
            <v>8.3000000000000007</v>
          </cell>
          <cell r="AA311">
            <v>272.60000000000002</v>
          </cell>
          <cell r="AB311">
            <v>21.8</v>
          </cell>
          <cell r="AC311">
            <v>129.30000000000001</v>
          </cell>
          <cell r="AD311">
            <v>59.7</v>
          </cell>
          <cell r="AE311">
            <v>1.3</v>
          </cell>
          <cell r="AF311">
            <v>63</v>
          </cell>
          <cell r="AG311">
            <v>45.9</v>
          </cell>
          <cell r="AH311">
            <v>57.4</v>
          </cell>
          <cell r="AI311">
            <v>24.2</v>
          </cell>
          <cell r="AJ311">
            <v>-16.100000000000001</v>
          </cell>
          <cell r="AK311">
            <v>0.1</v>
          </cell>
          <cell r="AL311">
            <v>0.1</v>
          </cell>
          <cell r="AM311">
            <v>9.4</v>
          </cell>
          <cell r="AN311">
            <v>2.6</v>
          </cell>
          <cell r="AO311">
            <v>19.399999999999999</v>
          </cell>
          <cell r="AP311">
            <v>-6.1</v>
          </cell>
          <cell r="AQ311">
            <v>48.8</v>
          </cell>
          <cell r="AR311">
            <v>60.7</v>
          </cell>
          <cell r="AS311">
            <v>4.2</v>
          </cell>
          <cell r="AT311">
            <v>21.5</v>
          </cell>
          <cell r="AU311">
            <v>-43.6</v>
          </cell>
          <cell r="AV311">
            <v>286.10000000000002</v>
          </cell>
          <cell r="AW311">
            <v>252</v>
          </cell>
        </row>
        <row r="312">
          <cell r="B312">
            <v>212</v>
          </cell>
          <cell r="D312" t="str">
            <v xml:space="preserve">Fabrication de préparations pharmaceutiques </v>
          </cell>
          <cell r="E312">
            <v>294</v>
          </cell>
          <cell r="F312" t="str">
            <v>S</v>
          </cell>
          <cell r="G312" t="str">
            <v>S</v>
          </cell>
          <cell r="H312" t="str">
            <v>S</v>
          </cell>
          <cell r="I312" t="str">
            <v>S</v>
          </cell>
          <cell r="J312" t="str">
            <v>S</v>
          </cell>
          <cell r="K312" t="str">
            <v>S</v>
          </cell>
          <cell r="L312" t="str">
            <v>S</v>
          </cell>
          <cell r="M312" t="str">
            <v>S</v>
          </cell>
          <cell r="N312" t="str">
            <v>S</v>
          </cell>
          <cell r="O312" t="str">
            <v>S</v>
          </cell>
          <cell r="P312" t="str">
            <v>S</v>
          </cell>
          <cell r="Q312" t="str">
            <v>S</v>
          </cell>
          <cell r="R312" t="str">
            <v>S</v>
          </cell>
          <cell r="S312" t="str">
            <v>S</v>
          </cell>
          <cell r="T312" t="str">
            <v>S</v>
          </cell>
          <cell r="U312" t="str">
            <v>S</v>
          </cell>
          <cell r="V312" t="str">
            <v>S</v>
          </cell>
          <cell r="W312" t="str">
            <v>S</v>
          </cell>
          <cell r="X312" t="str">
            <v>S</v>
          </cell>
          <cell r="Y312" t="str">
            <v>S</v>
          </cell>
          <cell r="Z312" t="str">
            <v>S</v>
          </cell>
          <cell r="AA312" t="str">
            <v>S</v>
          </cell>
          <cell r="AB312" t="str">
            <v>S</v>
          </cell>
          <cell r="AC312" t="str">
            <v>S</v>
          </cell>
          <cell r="AD312" t="str">
            <v>S</v>
          </cell>
          <cell r="AE312" t="str">
            <v>S</v>
          </cell>
          <cell r="AF312" t="str">
            <v>S</v>
          </cell>
          <cell r="AG312" t="str">
            <v>S</v>
          </cell>
          <cell r="AH312" t="str">
            <v>S</v>
          </cell>
          <cell r="AI312" t="str">
            <v>S</v>
          </cell>
          <cell r="AJ312" t="str">
            <v>S</v>
          </cell>
          <cell r="AK312" t="str">
            <v>S</v>
          </cell>
          <cell r="AL312" t="str">
            <v>S</v>
          </cell>
          <cell r="AM312" t="str">
            <v>S</v>
          </cell>
          <cell r="AN312" t="str">
            <v>S</v>
          </cell>
          <cell r="AO312" t="str">
            <v>S</v>
          </cell>
          <cell r="AP312" t="str">
            <v>S</v>
          </cell>
          <cell r="AQ312" t="str">
            <v>S</v>
          </cell>
          <cell r="AR312" t="str">
            <v>S</v>
          </cell>
          <cell r="AS312" t="str">
            <v>S</v>
          </cell>
          <cell r="AT312" t="str">
            <v>S</v>
          </cell>
          <cell r="AU312" t="str">
            <v>S</v>
          </cell>
          <cell r="AV312" t="str">
            <v>S</v>
          </cell>
          <cell r="AW312" t="str">
            <v>S</v>
          </cell>
        </row>
        <row r="313">
          <cell r="B313">
            <v>2120</v>
          </cell>
          <cell r="D313" t="str">
            <v xml:space="preserve">Fabrication de préparations pharmaceutiques </v>
          </cell>
          <cell r="E313">
            <v>294</v>
          </cell>
          <cell r="F313">
            <v>13347.4</v>
          </cell>
          <cell r="G313">
            <v>10219.299999999999</v>
          </cell>
          <cell r="H313">
            <v>47.5</v>
          </cell>
          <cell r="I313">
            <v>3080.6</v>
          </cell>
          <cell r="J313">
            <v>22238.5</v>
          </cell>
          <cell r="K313">
            <v>1860.6</v>
          </cell>
          <cell r="L313">
            <v>473.4</v>
          </cell>
          <cell r="M313">
            <v>114.1</v>
          </cell>
          <cell r="N313">
            <v>24686.6</v>
          </cell>
          <cell r="O313">
            <v>37446.5</v>
          </cell>
          <cell r="P313">
            <v>2957.7</v>
          </cell>
          <cell r="Q313">
            <v>2801.6</v>
          </cell>
          <cell r="R313">
            <v>7951.2</v>
          </cell>
          <cell r="S313">
            <v>145.4</v>
          </cell>
          <cell r="T313">
            <v>9665.6</v>
          </cell>
          <cell r="U313">
            <v>2270</v>
          </cell>
          <cell r="V313">
            <v>375.7</v>
          </cell>
          <cell r="W313">
            <v>36.200000000000003</v>
          </cell>
          <cell r="X313">
            <v>492</v>
          </cell>
          <cell r="Y313">
            <v>2576.9</v>
          </cell>
          <cell r="Z313">
            <v>2411.1</v>
          </cell>
          <cell r="AA313">
            <v>10385.6</v>
          </cell>
          <cell r="AB313">
            <v>1216.7</v>
          </cell>
          <cell r="AC313">
            <v>4699.1000000000004</v>
          </cell>
          <cell r="AD313">
            <v>2336.1</v>
          </cell>
          <cell r="AE313">
            <v>17.7</v>
          </cell>
          <cell r="AF313">
            <v>2151.4</v>
          </cell>
          <cell r="AG313">
            <v>1120.5999999999999</v>
          </cell>
          <cell r="AH313">
            <v>1174.9000000000001</v>
          </cell>
          <cell r="AI313">
            <v>1681.5</v>
          </cell>
          <cell r="AJ313">
            <v>1537.4</v>
          </cell>
          <cell r="AK313">
            <v>1.7</v>
          </cell>
          <cell r="AL313">
            <v>3.8</v>
          </cell>
          <cell r="AM313">
            <v>6221.1</v>
          </cell>
          <cell r="AN313">
            <v>5874.6</v>
          </cell>
          <cell r="AO313">
            <v>14510.6</v>
          </cell>
          <cell r="AP313">
            <v>9829</v>
          </cell>
          <cell r="AQ313">
            <v>3139.4</v>
          </cell>
          <cell r="AR313">
            <v>3167.2</v>
          </cell>
          <cell r="AS313">
            <v>225.1</v>
          </cell>
          <cell r="AT313">
            <v>1351.4</v>
          </cell>
          <cell r="AU313">
            <v>8224.7000000000007</v>
          </cell>
          <cell r="AV313">
            <v>10004.9</v>
          </cell>
          <cell r="AW313">
            <v>9186.6</v>
          </cell>
        </row>
        <row r="314">
          <cell r="B314">
            <v>21200</v>
          </cell>
          <cell r="D314" t="str">
            <v xml:space="preserve">Fabrication de préparations pharmaceutiques </v>
          </cell>
          <cell r="E314">
            <v>294</v>
          </cell>
          <cell r="F314">
            <v>13347.4</v>
          </cell>
          <cell r="G314">
            <v>10219.299999999999</v>
          </cell>
          <cell r="H314">
            <v>47.5</v>
          </cell>
          <cell r="I314">
            <v>3080.6</v>
          </cell>
          <cell r="J314">
            <v>22238.5</v>
          </cell>
          <cell r="K314">
            <v>1860.6</v>
          </cell>
          <cell r="L314">
            <v>473.4</v>
          </cell>
          <cell r="M314">
            <v>114.1</v>
          </cell>
          <cell r="N314">
            <v>24686.6</v>
          </cell>
          <cell r="O314">
            <v>37446.5</v>
          </cell>
          <cell r="P314">
            <v>2957.7</v>
          </cell>
          <cell r="Q314">
            <v>2801.6</v>
          </cell>
          <cell r="R314">
            <v>7951.2</v>
          </cell>
          <cell r="S314">
            <v>145.4</v>
          </cell>
          <cell r="T314">
            <v>9665.6</v>
          </cell>
          <cell r="U314">
            <v>2270</v>
          </cell>
          <cell r="V314">
            <v>375.7</v>
          </cell>
          <cell r="W314">
            <v>36.200000000000003</v>
          </cell>
          <cell r="X314">
            <v>492</v>
          </cell>
          <cell r="Y314">
            <v>2576.9</v>
          </cell>
          <cell r="Z314">
            <v>2411.1</v>
          </cell>
          <cell r="AA314">
            <v>10385.6</v>
          </cell>
          <cell r="AB314">
            <v>1216.7</v>
          </cell>
          <cell r="AC314">
            <v>4699.1000000000004</v>
          </cell>
          <cell r="AD314">
            <v>2336.1</v>
          </cell>
          <cell r="AE314">
            <v>17.7</v>
          </cell>
          <cell r="AF314">
            <v>2151.4</v>
          </cell>
          <cell r="AG314">
            <v>1120.5999999999999</v>
          </cell>
          <cell r="AH314">
            <v>1174.9000000000001</v>
          </cell>
          <cell r="AI314">
            <v>1681.5</v>
          </cell>
          <cell r="AJ314">
            <v>1537.4</v>
          </cell>
          <cell r="AK314">
            <v>1.7</v>
          </cell>
          <cell r="AL314">
            <v>3.8</v>
          </cell>
          <cell r="AM314">
            <v>6221.1</v>
          </cell>
          <cell r="AN314">
            <v>5874.6</v>
          </cell>
          <cell r="AO314">
            <v>14510.6</v>
          </cell>
          <cell r="AP314">
            <v>9829</v>
          </cell>
          <cell r="AQ314">
            <v>3139.4</v>
          </cell>
          <cell r="AR314">
            <v>3167.2</v>
          </cell>
          <cell r="AS314">
            <v>225.1</v>
          </cell>
          <cell r="AT314">
            <v>1351.4</v>
          </cell>
          <cell r="AU314">
            <v>8224.7000000000007</v>
          </cell>
          <cell r="AV314">
            <v>10004.9</v>
          </cell>
          <cell r="AW314">
            <v>9186.6</v>
          </cell>
        </row>
        <row r="315">
          <cell r="B315">
            <v>22</v>
          </cell>
          <cell r="D315" t="str">
            <v xml:space="preserve">Fabrication de produits en caoutchouc et en plastique </v>
          </cell>
          <cell r="E315">
            <v>4155</v>
          </cell>
          <cell r="F315">
            <v>6191.5</v>
          </cell>
          <cell r="G315">
            <v>4863.6000000000004</v>
          </cell>
          <cell r="H315">
            <v>69.099999999999994</v>
          </cell>
          <cell r="I315">
            <v>1258.8</v>
          </cell>
          <cell r="J315">
            <v>26482.7</v>
          </cell>
          <cell r="K315">
            <v>1957.8</v>
          </cell>
          <cell r="L315">
            <v>-76.599999999999994</v>
          </cell>
          <cell r="M315">
            <v>178.7</v>
          </cell>
          <cell r="N315">
            <v>28542.6</v>
          </cell>
          <cell r="O315">
            <v>34631.9</v>
          </cell>
          <cell r="P315">
            <v>150.4</v>
          </cell>
          <cell r="Q315">
            <v>88.8</v>
          </cell>
          <cell r="R315">
            <v>11618.3</v>
          </cell>
          <cell r="S315">
            <v>38.5</v>
          </cell>
          <cell r="T315">
            <v>7644.3</v>
          </cell>
          <cell r="U315">
            <v>1602.6</v>
          </cell>
          <cell r="V315">
            <v>592.9</v>
          </cell>
          <cell r="W315">
            <v>166.8</v>
          </cell>
          <cell r="X315">
            <v>798.9</v>
          </cell>
          <cell r="Y315">
            <v>316.60000000000002</v>
          </cell>
          <cell r="Z315">
            <v>152.4</v>
          </cell>
          <cell r="AA315">
            <v>10334.200000000001</v>
          </cell>
          <cell r="AB315">
            <v>604.5</v>
          </cell>
          <cell r="AC315">
            <v>5384.9</v>
          </cell>
          <cell r="AD315">
            <v>2227</v>
          </cell>
          <cell r="AE315">
            <v>21.2</v>
          </cell>
          <cell r="AF315">
            <v>2139</v>
          </cell>
          <cell r="AG315">
            <v>1013</v>
          </cell>
          <cell r="AH315">
            <v>459</v>
          </cell>
          <cell r="AI315">
            <v>600</v>
          </cell>
          <cell r="AJ315">
            <v>1267</v>
          </cell>
          <cell r="AK315">
            <v>0.7</v>
          </cell>
          <cell r="AL315">
            <v>0.5</v>
          </cell>
          <cell r="AM315">
            <v>539.4</v>
          </cell>
          <cell r="AN315">
            <v>222.9</v>
          </cell>
          <cell r="AO315">
            <v>600.1</v>
          </cell>
          <cell r="AP315">
            <v>1327.5</v>
          </cell>
          <cell r="AQ315">
            <v>1076.2</v>
          </cell>
          <cell r="AR315">
            <v>981.7</v>
          </cell>
          <cell r="AS315">
            <v>105.1</v>
          </cell>
          <cell r="AT315">
            <v>264.2</v>
          </cell>
          <cell r="AU315">
            <v>1052.5999999999999</v>
          </cell>
          <cell r="AV315">
            <v>10500.4</v>
          </cell>
          <cell r="AW315">
            <v>9750.9</v>
          </cell>
        </row>
        <row r="316">
          <cell r="B316">
            <v>221</v>
          </cell>
          <cell r="D316" t="str">
            <v xml:space="preserve">Fabrication de produits en caoutchouc </v>
          </cell>
          <cell r="E316">
            <v>638</v>
          </cell>
          <cell r="F316">
            <v>3321.3</v>
          </cell>
          <cell r="G316">
            <v>2867.6</v>
          </cell>
          <cell r="H316">
            <v>10</v>
          </cell>
          <cell r="I316">
            <v>443.7</v>
          </cell>
          <cell r="J316">
            <v>6031.3</v>
          </cell>
          <cell r="K316">
            <v>1495.1</v>
          </cell>
          <cell r="L316">
            <v>-61.1</v>
          </cell>
          <cell r="M316">
            <v>117.4</v>
          </cell>
          <cell r="N316">
            <v>7582.8</v>
          </cell>
          <cell r="O316">
            <v>10847.8</v>
          </cell>
          <cell r="P316">
            <v>65.400000000000006</v>
          </cell>
          <cell r="Q316">
            <v>31.5</v>
          </cell>
          <cell r="R316">
            <v>2268.8000000000002</v>
          </cell>
          <cell r="S316">
            <v>-1.8</v>
          </cell>
          <cell r="T316">
            <v>2153</v>
          </cell>
          <cell r="U316">
            <v>610.79999999999995</v>
          </cell>
          <cell r="V316">
            <v>152.6</v>
          </cell>
          <cell r="W316">
            <v>10.3</v>
          </cell>
          <cell r="X316">
            <v>198.1</v>
          </cell>
          <cell r="Y316">
            <v>166.9</v>
          </cell>
          <cell r="Z316">
            <v>84.4</v>
          </cell>
          <cell r="AA316">
            <v>3505</v>
          </cell>
          <cell r="AB316">
            <v>200.3</v>
          </cell>
          <cell r="AC316">
            <v>1794.6</v>
          </cell>
          <cell r="AD316">
            <v>785.5</v>
          </cell>
          <cell r="AE316">
            <v>4.8</v>
          </cell>
          <cell r="AF316">
            <v>729.4</v>
          </cell>
          <cell r="AG316">
            <v>307.60000000000002</v>
          </cell>
          <cell r="AH316">
            <v>178.1</v>
          </cell>
          <cell r="AI316">
            <v>148.69999999999999</v>
          </cell>
          <cell r="AJ316">
            <v>392.3</v>
          </cell>
          <cell r="AK316">
            <v>0</v>
          </cell>
          <cell r="AL316">
            <v>0</v>
          </cell>
          <cell r="AM316">
            <v>126.9</v>
          </cell>
          <cell r="AN316">
            <v>43.5</v>
          </cell>
          <cell r="AO316">
            <v>75.400000000000006</v>
          </cell>
          <cell r="AP316">
            <v>340.8</v>
          </cell>
          <cell r="AQ316">
            <v>319.7</v>
          </cell>
          <cell r="AR316">
            <v>356.5</v>
          </cell>
          <cell r="AS316">
            <v>33.1</v>
          </cell>
          <cell r="AT316">
            <v>30.1</v>
          </cell>
          <cell r="AU316">
            <v>240.9</v>
          </cell>
          <cell r="AV316">
            <v>3606.4</v>
          </cell>
          <cell r="AW316">
            <v>3309.5</v>
          </cell>
        </row>
        <row r="317">
          <cell r="B317">
            <v>2211</v>
          </cell>
          <cell r="D317" t="str">
            <v xml:space="preserve">Fabrication et rechapage de pneumatiques </v>
          </cell>
          <cell r="E317">
            <v>78</v>
          </cell>
          <cell r="F317">
            <v>2723.9</v>
          </cell>
          <cell r="G317">
            <v>2420.6</v>
          </cell>
          <cell r="H317">
            <v>4</v>
          </cell>
          <cell r="I317">
            <v>299.3</v>
          </cell>
          <cell r="J317">
            <v>2754.5</v>
          </cell>
          <cell r="K317">
            <v>1416.1</v>
          </cell>
          <cell r="L317">
            <v>-74.099999999999994</v>
          </cell>
          <cell r="M317">
            <v>116.1</v>
          </cell>
          <cell r="N317">
            <v>4212.6000000000004</v>
          </cell>
          <cell r="O317">
            <v>6894.5</v>
          </cell>
          <cell r="P317">
            <v>48.8</v>
          </cell>
          <cell r="Q317">
            <v>29.3</v>
          </cell>
          <cell r="R317">
            <v>1018.2</v>
          </cell>
          <cell r="S317">
            <v>3.8</v>
          </cell>
          <cell r="T317">
            <v>1280.0999999999999</v>
          </cell>
          <cell r="U317">
            <v>451.1</v>
          </cell>
          <cell r="V317">
            <v>79.400000000000006</v>
          </cell>
          <cell r="W317">
            <v>3.2</v>
          </cell>
          <cell r="X317">
            <v>71.099999999999994</v>
          </cell>
          <cell r="Y317">
            <v>117.9</v>
          </cell>
          <cell r="Z317">
            <v>74.900000000000006</v>
          </cell>
          <cell r="AA317">
            <v>2140.6999999999998</v>
          </cell>
          <cell r="AB317">
            <v>127.3</v>
          </cell>
          <cell r="AC317">
            <v>1060</v>
          </cell>
          <cell r="AD317">
            <v>475.7</v>
          </cell>
          <cell r="AE317">
            <v>2</v>
          </cell>
          <cell r="AF317">
            <v>479.8</v>
          </cell>
          <cell r="AG317">
            <v>236.7</v>
          </cell>
          <cell r="AH317">
            <v>94</v>
          </cell>
          <cell r="AI317">
            <v>37.1</v>
          </cell>
          <cell r="AJ317">
            <v>186.2</v>
          </cell>
          <cell r="AK317">
            <v>0</v>
          </cell>
          <cell r="AL317">
            <v>0</v>
          </cell>
          <cell r="AM317">
            <v>97.6</v>
          </cell>
          <cell r="AN317">
            <v>30.8</v>
          </cell>
          <cell r="AO317">
            <v>39.4</v>
          </cell>
          <cell r="AP317">
            <v>128</v>
          </cell>
          <cell r="AQ317">
            <v>255.9</v>
          </cell>
          <cell r="AR317">
            <v>272.39999999999998</v>
          </cell>
          <cell r="AS317">
            <v>16.399999999999999</v>
          </cell>
          <cell r="AT317">
            <v>-1.3</v>
          </cell>
          <cell r="AU317">
            <v>96.3</v>
          </cell>
          <cell r="AV317">
            <v>2209.8000000000002</v>
          </cell>
          <cell r="AW317">
            <v>2015.4</v>
          </cell>
        </row>
        <row r="318">
          <cell r="B318">
            <v>22110</v>
          </cell>
          <cell r="D318" t="str">
            <v xml:space="preserve">Fabrication et rechapage de pneumatiques </v>
          </cell>
          <cell r="E318">
            <v>78</v>
          </cell>
          <cell r="F318">
            <v>2723.9</v>
          </cell>
          <cell r="G318">
            <v>2420.6</v>
          </cell>
          <cell r="H318">
            <v>4</v>
          </cell>
          <cell r="I318">
            <v>299.3</v>
          </cell>
          <cell r="J318">
            <v>2754.5</v>
          </cell>
          <cell r="K318">
            <v>1416.1</v>
          </cell>
          <cell r="L318">
            <v>-74.099999999999994</v>
          </cell>
          <cell r="M318">
            <v>116.1</v>
          </cell>
          <cell r="N318">
            <v>4212.6000000000004</v>
          </cell>
          <cell r="O318">
            <v>6894.5</v>
          </cell>
          <cell r="P318">
            <v>48.8</v>
          </cell>
          <cell r="Q318">
            <v>29.3</v>
          </cell>
          <cell r="R318">
            <v>1018.2</v>
          </cell>
          <cell r="S318">
            <v>3.8</v>
          </cell>
          <cell r="T318">
            <v>1280.0999999999999</v>
          </cell>
          <cell r="U318">
            <v>451.1</v>
          </cell>
          <cell r="V318">
            <v>79.400000000000006</v>
          </cell>
          <cell r="W318">
            <v>3.2</v>
          </cell>
          <cell r="X318">
            <v>71.099999999999994</v>
          </cell>
          <cell r="Y318">
            <v>117.9</v>
          </cell>
          <cell r="Z318">
            <v>74.900000000000006</v>
          </cell>
          <cell r="AA318">
            <v>2140.6999999999998</v>
          </cell>
          <cell r="AB318">
            <v>127.3</v>
          </cell>
          <cell r="AC318">
            <v>1060</v>
          </cell>
          <cell r="AD318">
            <v>475.7</v>
          </cell>
          <cell r="AE318">
            <v>2</v>
          </cell>
          <cell r="AF318">
            <v>479.8</v>
          </cell>
          <cell r="AG318">
            <v>236.7</v>
          </cell>
          <cell r="AH318">
            <v>94</v>
          </cell>
          <cell r="AI318">
            <v>37.1</v>
          </cell>
          <cell r="AJ318">
            <v>186.2</v>
          </cell>
          <cell r="AK318">
            <v>0</v>
          </cell>
          <cell r="AL318">
            <v>0</v>
          </cell>
          <cell r="AM318">
            <v>97.6</v>
          </cell>
          <cell r="AN318">
            <v>30.8</v>
          </cell>
          <cell r="AO318">
            <v>39.4</v>
          </cell>
          <cell r="AP318">
            <v>128</v>
          </cell>
          <cell r="AQ318">
            <v>255.9</v>
          </cell>
          <cell r="AR318">
            <v>272.39999999999998</v>
          </cell>
          <cell r="AS318">
            <v>16.399999999999999</v>
          </cell>
          <cell r="AT318">
            <v>-1.3</v>
          </cell>
          <cell r="AU318">
            <v>96.3</v>
          </cell>
          <cell r="AV318">
            <v>2209.8000000000002</v>
          </cell>
          <cell r="AW318">
            <v>2015.4</v>
          </cell>
        </row>
        <row r="319">
          <cell r="B319">
            <v>2219</v>
          </cell>
          <cell r="D319" t="str">
            <v xml:space="preserve">Fabrication d'autres articles en caoutchouc </v>
          </cell>
          <cell r="E319">
            <v>560</v>
          </cell>
          <cell r="F319">
            <v>597.4</v>
          </cell>
          <cell r="G319">
            <v>447</v>
          </cell>
          <cell r="H319">
            <v>6.1</v>
          </cell>
          <cell r="I319">
            <v>144.4</v>
          </cell>
          <cell r="J319">
            <v>3276.8</v>
          </cell>
          <cell r="K319">
            <v>79.099999999999994</v>
          </cell>
          <cell r="L319">
            <v>13.1</v>
          </cell>
          <cell r="M319">
            <v>1.3</v>
          </cell>
          <cell r="N319">
            <v>3370.2</v>
          </cell>
          <cell r="O319">
            <v>3953.3</v>
          </cell>
          <cell r="P319">
            <v>16.7</v>
          </cell>
          <cell r="Q319">
            <v>2.2000000000000002</v>
          </cell>
          <cell r="R319">
            <v>1250.5999999999999</v>
          </cell>
          <cell r="S319">
            <v>-5.6</v>
          </cell>
          <cell r="T319">
            <v>872.9</v>
          </cell>
          <cell r="U319">
            <v>159.69999999999999</v>
          </cell>
          <cell r="V319">
            <v>73.3</v>
          </cell>
          <cell r="W319">
            <v>7.1</v>
          </cell>
          <cell r="X319">
            <v>127</v>
          </cell>
          <cell r="Y319">
            <v>48.9</v>
          </cell>
          <cell r="Z319">
            <v>9.5</v>
          </cell>
          <cell r="AA319">
            <v>1364.3</v>
          </cell>
          <cell r="AB319">
            <v>73</v>
          </cell>
          <cell r="AC319">
            <v>734.6</v>
          </cell>
          <cell r="AD319">
            <v>309.8</v>
          </cell>
          <cell r="AE319">
            <v>2.7</v>
          </cell>
          <cell r="AF319">
            <v>249.6</v>
          </cell>
          <cell r="AG319">
            <v>71</v>
          </cell>
          <cell r="AH319">
            <v>84.1</v>
          </cell>
          <cell r="AI319">
            <v>111.5</v>
          </cell>
          <cell r="AJ319">
            <v>206.1</v>
          </cell>
          <cell r="AK319">
            <v>0</v>
          </cell>
          <cell r="AL319">
            <v>0</v>
          </cell>
          <cell r="AM319">
            <v>29.3</v>
          </cell>
          <cell r="AN319">
            <v>12.7</v>
          </cell>
          <cell r="AO319">
            <v>36</v>
          </cell>
          <cell r="AP319">
            <v>212.8</v>
          </cell>
          <cell r="AQ319">
            <v>63.8</v>
          </cell>
          <cell r="AR319">
            <v>84.1</v>
          </cell>
          <cell r="AS319">
            <v>16.7</v>
          </cell>
          <cell r="AT319">
            <v>31.3</v>
          </cell>
          <cell r="AU319">
            <v>144.5</v>
          </cell>
          <cell r="AV319">
            <v>1396.6</v>
          </cell>
          <cell r="AW319">
            <v>1294</v>
          </cell>
        </row>
        <row r="320">
          <cell r="B320">
            <v>22190</v>
          </cell>
          <cell r="D320" t="str">
            <v xml:space="preserve">Fabrication d'autres articles en caoutchouc </v>
          </cell>
          <cell r="E320">
            <v>560</v>
          </cell>
          <cell r="F320">
            <v>597.4</v>
          </cell>
          <cell r="G320">
            <v>447</v>
          </cell>
          <cell r="H320">
            <v>6.1</v>
          </cell>
          <cell r="I320">
            <v>144.4</v>
          </cell>
          <cell r="J320">
            <v>3276.8</v>
          </cell>
          <cell r="K320">
            <v>79.099999999999994</v>
          </cell>
          <cell r="L320">
            <v>13.1</v>
          </cell>
          <cell r="M320">
            <v>1.3</v>
          </cell>
          <cell r="N320">
            <v>3370.2</v>
          </cell>
          <cell r="O320">
            <v>3953.3</v>
          </cell>
          <cell r="P320">
            <v>16.7</v>
          </cell>
          <cell r="Q320">
            <v>2.2000000000000002</v>
          </cell>
          <cell r="R320">
            <v>1250.5999999999999</v>
          </cell>
          <cell r="S320">
            <v>-5.6</v>
          </cell>
          <cell r="T320">
            <v>872.9</v>
          </cell>
          <cell r="U320">
            <v>159.69999999999999</v>
          </cell>
          <cell r="V320">
            <v>73.3</v>
          </cell>
          <cell r="W320">
            <v>7.1</v>
          </cell>
          <cell r="X320">
            <v>127</v>
          </cell>
          <cell r="Y320">
            <v>48.9</v>
          </cell>
          <cell r="Z320">
            <v>9.5</v>
          </cell>
          <cell r="AA320">
            <v>1364.3</v>
          </cell>
          <cell r="AB320">
            <v>73</v>
          </cell>
          <cell r="AC320">
            <v>734.6</v>
          </cell>
          <cell r="AD320">
            <v>309.8</v>
          </cell>
          <cell r="AE320">
            <v>2.7</v>
          </cell>
          <cell r="AF320">
            <v>249.6</v>
          </cell>
          <cell r="AG320">
            <v>71</v>
          </cell>
          <cell r="AH320">
            <v>84.1</v>
          </cell>
          <cell r="AI320">
            <v>111.5</v>
          </cell>
          <cell r="AJ320">
            <v>206.1</v>
          </cell>
          <cell r="AK320">
            <v>0</v>
          </cell>
          <cell r="AL320">
            <v>0</v>
          </cell>
          <cell r="AM320">
            <v>29.3</v>
          </cell>
          <cell r="AN320">
            <v>12.7</v>
          </cell>
          <cell r="AO320">
            <v>36</v>
          </cell>
          <cell r="AP320">
            <v>212.8</v>
          </cell>
          <cell r="AQ320">
            <v>63.8</v>
          </cell>
          <cell r="AR320">
            <v>84.1</v>
          </cell>
          <cell r="AS320">
            <v>16.7</v>
          </cell>
          <cell r="AT320">
            <v>31.3</v>
          </cell>
          <cell r="AU320">
            <v>144.5</v>
          </cell>
          <cell r="AV320">
            <v>1396.6</v>
          </cell>
          <cell r="AW320">
            <v>1294</v>
          </cell>
        </row>
        <row r="321">
          <cell r="B321">
            <v>222</v>
          </cell>
          <cell r="D321" t="str">
            <v xml:space="preserve">Fabrication de produits en plastique </v>
          </cell>
          <cell r="E321">
            <v>3517</v>
          </cell>
          <cell r="F321">
            <v>2870.2</v>
          </cell>
          <cell r="G321">
            <v>1996</v>
          </cell>
          <cell r="H321">
            <v>59.1</v>
          </cell>
          <cell r="I321">
            <v>815.1</v>
          </cell>
          <cell r="J321">
            <v>20451.400000000001</v>
          </cell>
          <cell r="K321">
            <v>462.7</v>
          </cell>
          <cell r="L321">
            <v>-15.5</v>
          </cell>
          <cell r="M321">
            <v>61.4</v>
          </cell>
          <cell r="N321">
            <v>20959.900000000001</v>
          </cell>
          <cell r="O321">
            <v>23784.2</v>
          </cell>
          <cell r="P321">
            <v>84.9</v>
          </cell>
          <cell r="Q321">
            <v>57.3</v>
          </cell>
          <cell r="R321">
            <v>9349.5</v>
          </cell>
          <cell r="S321">
            <v>40.299999999999997</v>
          </cell>
          <cell r="T321">
            <v>5491.2</v>
          </cell>
          <cell r="U321">
            <v>991.8</v>
          </cell>
          <cell r="V321">
            <v>440.2</v>
          </cell>
          <cell r="W321">
            <v>156.5</v>
          </cell>
          <cell r="X321">
            <v>600.79999999999995</v>
          </cell>
          <cell r="Y321">
            <v>149.69999999999999</v>
          </cell>
          <cell r="Z321">
            <v>68</v>
          </cell>
          <cell r="AA321">
            <v>6829.2</v>
          </cell>
          <cell r="AB321">
            <v>404.2</v>
          </cell>
          <cell r="AC321">
            <v>3590.3</v>
          </cell>
          <cell r="AD321">
            <v>1441.5</v>
          </cell>
          <cell r="AE321">
            <v>16.399999999999999</v>
          </cell>
          <cell r="AF321">
            <v>1409.7</v>
          </cell>
          <cell r="AG321">
            <v>705.4</v>
          </cell>
          <cell r="AH321">
            <v>280.89999999999998</v>
          </cell>
          <cell r="AI321">
            <v>451.3</v>
          </cell>
          <cell r="AJ321">
            <v>874.7</v>
          </cell>
          <cell r="AK321">
            <v>0.7</v>
          </cell>
          <cell r="AL321">
            <v>0.5</v>
          </cell>
          <cell r="AM321">
            <v>412.5</v>
          </cell>
          <cell r="AN321">
            <v>179.4</v>
          </cell>
          <cell r="AO321">
            <v>524.70000000000005</v>
          </cell>
          <cell r="AP321">
            <v>986.7</v>
          </cell>
          <cell r="AQ321">
            <v>756.5</v>
          </cell>
          <cell r="AR321">
            <v>625.29999999999995</v>
          </cell>
          <cell r="AS321">
            <v>72.099999999999994</v>
          </cell>
          <cell r="AT321">
            <v>234.1</v>
          </cell>
          <cell r="AU321">
            <v>811.7</v>
          </cell>
          <cell r="AV321">
            <v>6894</v>
          </cell>
          <cell r="AW321">
            <v>6441.4</v>
          </cell>
        </row>
        <row r="322">
          <cell r="B322">
            <v>2221</v>
          </cell>
          <cell r="D322" t="str">
            <v xml:space="preserve">Fabrication de plaques, feuilles, tubes et profilés en matières plastiques </v>
          </cell>
          <cell r="E322">
            <v>332</v>
          </cell>
          <cell r="F322">
            <v>481.3</v>
          </cell>
          <cell r="G322">
            <v>363.9</v>
          </cell>
          <cell r="H322">
            <v>0.4</v>
          </cell>
          <cell r="I322">
            <v>117.1</v>
          </cell>
          <cell r="J322">
            <v>4521.3999999999996</v>
          </cell>
          <cell r="K322">
            <v>69.900000000000006</v>
          </cell>
          <cell r="L322">
            <v>1.1000000000000001</v>
          </cell>
          <cell r="M322">
            <v>9.3000000000000007</v>
          </cell>
          <cell r="N322">
            <v>4601.6000000000004</v>
          </cell>
          <cell r="O322">
            <v>5072.6000000000004</v>
          </cell>
          <cell r="P322">
            <v>37.5</v>
          </cell>
          <cell r="Q322">
            <v>31.1</v>
          </cell>
          <cell r="R322">
            <v>2492.4</v>
          </cell>
          <cell r="S322">
            <v>47.9</v>
          </cell>
          <cell r="T322">
            <v>976.7</v>
          </cell>
          <cell r="U322">
            <v>99.5</v>
          </cell>
          <cell r="V322">
            <v>64.599999999999994</v>
          </cell>
          <cell r="W322">
            <v>25.1</v>
          </cell>
          <cell r="X322">
            <v>87.7</v>
          </cell>
          <cell r="Y322">
            <v>33.4</v>
          </cell>
          <cell r="Z322">
            <v>16.7</v>
          </cell>
          <cell r="AA322">
            <v>1205.7</v>
          </cell>
          <cell r="AB322">
            <v>81.599999999999994</v>
          </cell>
          <cell r="AC322">
            <v>654.5</v>
          </cell>
          <cell r="AD322">
            <v>273.2</v>
          </cell>
          <cell r="AE322">
            <v>2.5</v>
          </cell>
          <cell r="AF322">
            <v>199</v>
          </cell>
          <cell r="AG322">
            <v>146.4</v>
          </cell>
          <cell r="AH322">
            <v>53.1</v>
          </cell>
          <cell r="AI322">
            <v>74.5</v>
          </cell>
          <cell r="AJ322">
            <v>74</v>
          </cell>
          <cell r="AK322">
            <v>0.4</v>
          </cell>
          <cell r="AL322">
            <v>0.3</v>
          </cell>
          <cell r="AM322">
            <v>213.4</v>
          </cell>
          <cell r="AN322">
            <v>87</v>
          </cell>
          <cell r="AO322">
            <v>325.10000000000002</v>
          </cell>
          <cell r="AP322">
            <v>185.7</v>
          </cell>
          <cell r="AQ322">
            <v>440.3</v>
          </cell>
          <cell r="AR322">
            <v>260.8</v>
          </cell>
          <cell r="AS322">
            <v>8.1</v>
          </cell>
          <cell r="AT322">
            <v>-1.1000000000000001</v>
          </cell>
          <cell r="AU322">
            <v>358.2</v>
          </cell>
          <cell r="AV322">
            <v>1201.5999999999999</v>
          </cell>
          <cell r="AW322">
            <v>1126.5999999999999</v>
          </cell>
        </row>
        <row r="323">
          <cell r="B323">
            <v>22210</v>
          </cell>
          <cell r="D323" t="str">
            <v xml:space="preserve">Fabrication de plaques, feuilles, tubes et profilés en matières plastiques </v>
          </cell>
          <cell r="E323">
            <v>332</v>
          </cell>
          <cell r="F323">
            <v>481.3</v>
          </cell>
          <cell r="G323">
            <v>363.9</v>
          </cell>
          <cell r="H323">
            <v>0.4</v>
          </cell>
          <cell r="I323">
            <v>117.1</v>
          </cell>
          <cell r="J323">
            <v>4521.3999999999996</v>
          </cell>
          <cell r="K323">
            <v>69.900000000000006</v>
          </cell>
          <cell r="L323">
            <v>1.1000000000000001</v>
          </cell>
          <cell r="M323">
            <v>9.3000000000000007</v>
          </cell>
          <cell r="N323">
            <v>4601.6000000000004</v>
          </cell>
          <cell r="O323">
            <v>5072.6000000000004</v>
          </cell>
          <cell r="P323">
            <v>37.5</v>
          </cell>
          <cell r="Q323">
            <v>31.1</v>
          </cell>
          <cell r="R323">
            <v>2492.4</v>
          </cell>
          <cell r="S323">
            <v>47.9</v>
          </cell>
          <cell r="T323">
            <v>976.7</v>
          </cell>
          <cell r="U323">
            <v>99.5</v>
          </cell>
          <cell r="V323">
            <v>64.599999999999994</v>
          </cell>
          <cell r="W323">
            <v>25.1</v>
          </cell>
          <cell r="X323">
            <v>87.7</v>
          </cell>
          <cell r="Y323">
            <v>33.4</v>
          </cell>
          <cell r="Z323">
            <v>16.7</v>
          </cell>
          <cell r="AA323">
            <v>1205.7</v>
          </cell>
          <cell r="AB323">
            <v>81.599999999999994</v>
          </cell>
          <cell r="AC323">
            <v>654.5</v>
          </cell>
          <cell r="AD323">
            <v>273.2</v>
          </cell>
          <cell r="AE323">
            <v>2.5</v>
          </cell>
          <cell r="AF323">
            <v>199</v>
          </cell>
          <cell r="AG323">
            <v>146.4</v>
          </cell>
          <cell r="AH323">
            <v>53.1</v>
          </cell>
          <cell r="AI323">
            <v>74.5</v>
          </cell>
          <cell r="AJ323">
            <v>74</v>
          </cell>
          <cell r="AK323">
            <v>0.4</v>
          </cell>
          <cell r="AL323">
            <v>0.3</v>
          </cell>
          <cell r="AM323">
            <v>213.4</v>
          </cell>
          <cell r="AN323">
            <v>87</v>
          </cell>
          <cell r="AO323">
            <v>325.10000000000002</v>
          </cell>
          <cell r="AP323">
            <v>185.7</v>
          </cell>
          <cell r="AQ323">
            <v>440.3</v>
          </cell>
          <cell r="AR323">
            <v>260.8</v>
          </cell>
          <cell r="AS323">
            <v>8.1</v>
          </cell>
          <cell r="AT323">
            <v>-1.1000000000000001</v>
          </cell>
          <cell r="AU323">
            <v>358.2</v>
          </cell>
          <cell r="AV323">
            <v>1201.5999999999999</v>
          </cell>
          <cell r="AW323">
            <v>1126.5999999999999</v>
          </cell>
        </row>
        <row r="324">
          <cell r="B324">
            <v>2222</v>
          </cell>
          <cell r="D324" t="str">
            <v xml:space="preserve">Fabrication d'emballages en matières plastiques </v>
          </cell>
          <cell r="E324">
            <v>555</v>
          </cell>
          <cell r="F324">
            <v>626.9</v>
          </cell>
          <cell r="G324">
            <v>468</v>
          </cell>
          <cell r="H324">
            <v>28.4</v>
          </cell>
          <cell r="I324">
            <v>130.5</v>
          </cell>
          <cell r="J324">
            <v>6652.1</v>
          </cell>
          <cell r="K324">
            <v>75.5</v>
          </cell>
          <cell r="L324">
            <v>6.6</v>
          </cell>
          <cell r="M324">
            <v>28.8</v>
          </cell>
          <cell r="N324">
            <v>6763</v>
          </cell>
          <cell r="O324">
            <v>7354.4</v>
          </cell>
          <cell r="P324">
            <v>34.299999999999997</v>
          </cell>
          <cell r="Q324">
            <v>24.3</v>
          </cell>
          <cell r="R324">
            <v>3046.6</v>
          </cell>
          <cell r="S324">
            <v>24.9</v>
          </cell>
          <cell r="T324">
            <v>1742.9</v>
          </cell>
          <cell r="U324">
            <v>312.3</v>
          </cell>
          <cell r="V324">
            <v>115.7</v>
          </cell>
          <cell r="W324">
            <v>56.8</v>
          </cell>
          <cell r="X324">
            <v>208.1</v>
          </cell>
          <cell r="Y324">
            <v>50.1</v>
          </cell>
          <cell r="Z324">
            <v>25.4</v>
          </cell>
          <cell r="AA324">
            <v>2063.3000000000002</v>
          </cell>
          <cell r="AB324">
            <v>120.5</v>
          </cell>
          <cell r="AC324">
            <v>1019.3</v>
          </cell>
          <cell r="AD324">
            <v>418.7</v>
          </cell>
          <cell r="AE324">
            <v>2.2000000000000002</v>
          </cell>
          <cell r="AF324">
            <v>507</v>
          </cell>
          <cell r="AG324">
            <v>275.2</v>
          </cell>
          <cell r="AH324">
            <v>84</v>
          </cell>
          <cell r="AI324">
            <v>151.5</v>
          </cell>
          <cell r="AJ324">
            <v>299.3</v>
          </cell>
          <cell r="AK324">
            <v>0</v>
          </cell>
          <cell r="AL324">
            <v>0</v>
          </cell>
          <cell r="AM324">
            <v>48.3</v>
          </cell>
          <cell r="AN324">
            <v>38.299999999999997</v>
          </cell>
          <cell r="AO324">
            <v>53.5</v>
          </cell>
          <cell r="AP324">
            <v>304.5</v>
          </cell>
          <cell r="AQ324">
            <v>150.30000000000001</v>
          </cell>
          <cell r="AR324">
            <v>184.9</v>
          </cell>
          <cell r="AS324">
            <v>24.5</v>
          </cell>
          <cell r="AT324">
            <v>90</v>
          </cell>
          <cell r="AU324">
            <v>155.4</v>
          </cell>
          <cell r="AV324">
            <v>2079.1</v>
          </cell>
          <cell r="AW324">
            <v>1945</v>
          </cell>
        </row>
        <row r="325">
          <cell r="B325">
            <v>22220</v>
          </cell>
          <cell r="D325" t="str">
            <v xml:space="preserve">Fabrication d'emballages en matières plastiques </v>
          </cell>
          <cell r="E325">
            <v>555</v>
          </cell>
          <cell r="F325">
            <v>626.9</v>
          </cell>
          <cell r="G325">
            <v>468</v>
          </cell>
          <cell r="H325">
            <v>28.4</v>
          </cell>
          <cell r="I325">
            <v>130.5</v>
          </cell>
          <cell r="J325">
            <v>6652.1</v>
          </cell>
          <cell r="K325">
            <v>75.5</v>
          </cell>
          <cell r="L325">
            <v>6.6</v>
          </cell>
          <cell r="M325">
            <v>28.8</v>
          </cell>
          <cell r="N325">
            <v>6763</v>
          </cell>
          <cell r="O325">
            <v>7354.4</v>
          </cell>
          <cell r="P325">
            <v>34.299999999999997</v>
          </cell>
          <cell r="Q325">
            <v>24.3</v>
          </cell>
          <cell r="R325">
            <v>3046.6</v>
          </cell>
          <cell r="S325">
            <v>24.9</v>
          </cell>
          <cell r="T325">
            <v>1742.9</v>
          </cell>
          <cell r="U325">
            <v>312.3</v>
          </cell>
          <cell r="V325">
            <v>115.7</v>
          </cell>
          <cell r="W325">
            <v>56.8</v>
          </cell>
          <cell r="X325">
            <v>208.1</v>
          </cell>
          <cell r="Y325">
            <v>50.1</v>
          </cell>
          <cell r="Z325">
            <v>25.4</v>
          </cell>
          <cell r="AA325">
            <v>2063.3000000000002</v>
          </cell>
          <cell r="AB325">
            <v>120.5</v>
          </cell>
          <cell r="AC325">
            <v>1019.3</v>
          </cell>
          <cell r="AD325">
            <v>418.7</v>
          </cell>
          <cell r="AE325">
            <v>2.2000000000000002</v>
          </cell>
          <cell r="AF325">
            <v>507</v>
          </cell>
          <cell r="AG325">
            <v>275.2</v>
          </cell>
          <cell r="AH325">
            <v>84</v>
          </cell>
          <cell r="AI325">
            <v>151.5</v>
          </cell>
          <cell r="AJ325">
            <v>299.3</v>
          </cell>
          <cell r="AK325">
            <v>0</v>
          </cell>
          <cell r="AL325">
            <v>0</v>
          </cell>
          <cell r="AM325">
            <v>48.3</v>
          </cell>
          <cell r="AN325">
            <v>38.299999999999997</v>
          </cell>
          <cell r="AO325">
            <v>53.5</v>
          </cell>
          <cell r="AP325">
            <v>304.5</v>
          </cell>
          <cell r="AQ325">
            <v>150.30000000000001</v>
          </cell>
          <cell r="AR325">
            <v>184.9</v>
          </cell>
          <cell r="AS325">
            <v>24.5</v>
          </cell>
          <cell r="AT325">
            <v>90</v>
          </cell>
          <cell r="AU325">
            <v>155.4</v>
          </cell>
          <cell r="AV325">
            <v>2079.1</v>
          </cell>
          <cell r="AW325">
            <v>1945</v>
          </cell>
        </row>
        <row r="326">
          <cell r="B326">
            <v>2223</v>
          </cell>
          <cell r="D326" t="str">
            <v xml:space="preserve">Fabrication d'éléments en matières plastiques pour la construction </v>
          </cell>
          <cell r="E326">
            <v>700</v>
          </cell>
          <cell r="F326">
            <v>561.79999999999995</v>
          </cell>
          <cell r="G326">
            <v>396.3</v>
          </cell>
          <cell r="H326">
            <v>0.9</v>
          </cell>
          <cell r="I326">
            <v>164.6</v>
          </cell>
          <cell r="J326">
            <v>4375.5</v>
          </cell>
          <cell r="K326">
            <v>68.5</v>
          </cell>
          <cell r="L326">
            <v>-11.5</v>
          </cell>
          <cell r="M326">
            <v>7.9</v>
          </cell>
          <cell r="N326">
            <v>4440.3999999999996</v>
          </cell>
          <cell r="O326">
            <v>5005.8</v>
          </cell>
          <cell r="P326">
            <v>3.7</v>
          </cell>
          <cell r="Q326">
            <v>0.3</v>
          </cell>
          <cell r="R326">
            <v>2015.3</v>
          </cell>
          <cell r="S326">
            <v>-11.4</v>
          </cell>
          <cell r="T326">
            <v>1099.5</v>
          </cell>
          <cell r="U326">
            <v>186.3</v>
          </cell>
          <cell r="V326">
            <v>107</v>
          </cell>
          <cell r="W326">
            <v>28.1</v>
          </cell>
          <cell r="X326">
            <v>101.6</v>
          </cell>
          <cell r="Y326">
            <v>33.1</v>
          </cell>
          <cell r="Z326">
            <v>5.6</v>
          </cell>
          <cell r="AA326">
            <v>1472.1</v>
          </cell>
          <cell r="AB326">
            <v>82.7</v>
          </cell>
          <cell r="AC326">
            <v>762.8</v>
          </cell>
          <cell r="AD326">
            <v>307.60000000000002</v>
          </cell>
          <cell r="AE326">
            <v>2.4</v>
          </cell>
          <cell r="AF326">
            <v>321.5</v>
          </cell>
          <cell r="AG326">
            <v>125.5</v>
          </cell>
          <cell r="AH326">
            <v>50.5</v>
          </cell>
          <cell r="AI326">
            <v>84.9</v>
          </cell>
          <cell r="AJ326">
            <v>230.4</v>
          </cell>
          <cell r="AK326">
            <v>0</v>
          </cell>
          <cell r="AL326">
            <v>0.1</v>
          </cell>
          <cell r="AM326">
            <v>32</v>
          </cell>
          <cell r="AN326">
            <v>24.3</v>
          </cell>
          <cell r="AO326">
            <v>64.7</v>
          </cell>
          <cell r="AP326">
            <v>263.2</v>
          </cell>
          <cell r="AQ326">
            <v>66.2</v>
          </cell>
          <cell r="AR326">
            <v>81.8</v>
          </cell>
          <cell r="AS326">
            <v>23.5</v>
          </cell>
          <cell r="AT326">
            <v>65.3</v>
          </cell>
          <cell r="AU326">
            <v>158.69999999999999</v>
          </cell>
          <cell r="AV326">
            <v>1501.5</v>
          </cell>
          <cell r="AW326">
            <v>1391.8</v>
          </cell>
        </row>
        <row r="327">
          <cell r="B327">
            <v>22230</v>
          </cell>
          <cell r="D327" t="str">
            <v xml:space="preserve">Fabrication d'éléments en matières plastiques pour la construction </v>
          </cell>
          <cell r="E327">
            <v>700</v>
          </cell>
          <cell r="F327">
            <v>561.79999999999995</v>
          </cell>
          <cell r="G327">
            <v>396.3</v>
          </cell>
          <cell r="H327">
            <v>0.9</v>
          </cell>
          <cell r="I327">
            <v>164.6</v>
          </cell>
          <cell r="J327">
            <v>4375.5</v>
          </cell>
          <cell r="K327">
            <v>68.5</v>
          </cell>
          <cell r="L327">
            <v>-11.5</v>
          </cell>
          <cell r="M327">
            <v>7.9</v>
          </cell>
          <cell r="N327">
            <v>4440.3999999999996</v>
          </cell>
          <cell r="O327">
            <v>5005.8</v>
          </cell>
          <cell r="P327">
            <v>3.7</v>
          </cell>
          <cell r="Q327">
            <v>0.3</v>
          </cell>
          <cell r="R327">
            <v>2015.3</v>
          </cell>
          <cell r="S327">
            <v>-11.4</v>
          </cell>
          <cell r="T327">
            <v>1099.5</v>
          </cell>
          <cell r="U327">
            <v>186.3</v>
          </cell>
          <cell r="V327">
            <v>107</v>
          </cell>
          <cell r="W327">
            <v>28.1</v>
          </cell>
          <cell r="X327">
            <v>101.6</v>
          </cell>
          <cell r="Y327">
            <v>33.1</v>
          </cell>
          <cell r="Z327">
            <v>5.6</v>
          </cell>
          <cell r="AA327">
            <v>1472.1</v>
          </cell>
          <cell r="AB327">
            <v>82.7</v>
          </cell>
          <cell r="AC327">
            <v>762.8</v>
          </cell>
          <cell r="AD327">
            <v>307.60000000000002</v>
          </cell>
          <cell r="AE327">
            <v>2.4</v>
          </cell>
          <cell r="AF327">
            <v>321.5</v>
          </cell>
          <cell r="AG327">
            <v>125.5</v>
          </cell>
          <cell r="AH327">
            <v>50.5</v>
          </cell>
          <cell r="AI327">
            <v>84.9</v>
          </cell>
          <cell r="AJ327">
            <v>230.4</v>
          </cell>
          <cell r="AK327">
            <v>0</v>
          </cell>
          <cell r="AL327">
            <v>0.1</v>
          </cell>
          <cell r="AM327">
            <v>32</v>
          </cell>
          <cell r="AN327">
            <v>24.3</v>
          </cell>
          <cell r="AO327">
            <v>64.7</v>
          </cell>
          <cell r="AP327">
            <v>263.2</v>
          </cell>
          <cell r="AQ327">
            <v>66.2</v>
          </cell>
          <cell r="AR327">
            <v>81.8</v>
          </cell>
          <cell r="AS327">
            <v>23.5</v>
          </cell>
          <cell r="AT327">
            <v>65.3</v>
          </cell>
          <cell r="AU327">
            <v>158.69999999999999</v>
          </cell>
          <cell r="AV327">
            <v>1501.5</v>
          </cell>
          <cell r="AW327">
            <v>1391.8</v>
          </cell>
        </row>
        <row r="328">
          <cell r="B328">
            <v>2229</v>
          </cell>
          <cell r="D328" t="str">
            <v xml:space="preserve">Fabrication d'autres articles en matières plastiques </v>
          </cell>
          <cell r="E328">
            <v>1930</v>
          </cell>
          <cell r="F328">
            <v>1200.0999999999999</v>
          </cell>
          <cell r="G328">
            <v>767.7</v>
          </cell>
          <cell r="H328">
            <v>29.5</v>
          </cell>
          <cell r="I328">
            <v>402.9</v>
          </cell>
          <cell r="J328">
            <v>4902.3999999999996</v>
          </cell>
          <cell r="K328">
            <v>248.8</v>
          </cell>
          <cell r="L328">
            <v>-11.7</v>
          </cell>
          <cell r="M328">
            <v>15.4</v>
          </cell>
          <cell r="N328">
            <v>5154.8999999999996</v>
          </cell>
          <cell r="O328">
            <v>6351.3</v>
          </cell>
          <cell r="P328">
            <v>9.5</v>
          </cell>
          <cell r="Q328">
            <v>1.7</v>
          </cell>
          <cell r="R328">
            <v>1795.1</v>
          </cell>
          <cell r="S328">
            <v>-21.1</v>
          </cell>
          <cell r="T328">
            <v>1672.1</v>
          </cell>
          <cell r="U328">
            <v>393.7</v>
          </cell>
          <cell r="V328">
            <v>152.9</v>
          </cell>
          <cell r="W328">
            <v>46.4</v>
          </cell>
          <cell r="X328">
            <v>203.4</v>
          </cell>
          <cell r="Y328">
            <v>33.200000000000003</v>
          </cell>
          <cell r="Z328">
            <v>20.399999999999999</v>
          </cell>
          <cell r="AA328">
            <v>2088.1</v>
          </cell>
          <cell r="AB328">
            <v>119.5</v>
          </cell>
          <cell r="AC328">
            <v>1153.7</v>
          </cell>
          <cell r="AD328">
            <v>442.1</v>
          </cell>
          <cell r="AE328">
            <v>9.4</v>
          </cell>
          <cell r="AF328">
            <v>382.3</v>
          </cell>
          <cell r="AG328">
            <v>158.30000000000001</v>
          </cell>
          <cell r="AH328">
            <v>93.3</v>
          </cell>
          <cell r="AI328">
            <v>140.5</v>
          </cell>
          <cell r="AJ328">
            <v>271.10000000000002</v>
          </cell>
          <cell r="AK328">
            <v>0.3</v>
          </cell>
          <cell r="AL328">
            <v>0.1</v>
          </cell>
          <cell r="AM328">
            <v>118.9</v>
          </cell>
          <cell r="AN328">
            <v>29.8</v>
          </cell>
          <cell r="AO328">
            <v>81.400000000000006</v>
          </cell>
          <cell r="AP328">
            <v>233.4</v>
          </cell>
          <cell r="AQ328">
            <v>99.7</v>
          </cell>
          <cell r="AR328">
            <v>97.9</v>
          </cell>
          <cell r="AS328">
            <v>15.9</v>
          </cell>
          <cell r="AT328">
            <v>79.900000000000006</v>
          </cell>
          <cell r="AU328">
            <v>139.4</v>
          </cell>
          <cell r="AV328">
            <v>2111.8000000000002</v>
          </cell>
          <cell r="AW328">
            <v>1978</v>
          </cell>
        </row>
        <row r="329">
          <cell r="B329">
            <v>22291</v>
          </cell>
          <cell r="D329" t="str">
            <v xml:space="preserve">Fabrication de pièces techniques à base de matières plastiques </v>
          </cell>
          <cell r="E329">
            <v>1186</v>
          </cell>
          <cell r="F329">
            <v>239</v>
          </cell>
          <cell r="G329">
            <v>164.2</v>
          </cell>
          <cell r="H329">
            <v>0.2</v>
          </cell>
          <cell r="I329">
            <v>74.7</v>
          </cell>
          <cell r="J329">
            <v>2945.9</v>
          </cell>
          <cell r="K329">
            <v>231.4</v>
          </cell>
          <cell r="L329">
            <v>-7</v>
          </cell>
          <cell r="M329">
            <v>10.7</v>
          </cell>
          <cell r="N329">
            <v>3180.9</v>
          </cell>
          <cell r="O329">
            <v>3416.2</v>
          </cell>
          <cell r="P329">
            <v>6.9</v>
          </cell>
          <cell r="Q329">
            <v>1.7</v>
          </cell>
          <cell r="R329">
            <v>1078.8</v>
          </cell>
          <cell r="S329">
            <v>-12.8</v>
          </cell>
          <cell r="T329">
            <v>986</v>
          </cell>
          <cell r="U329">
            <v>255</v>
          </cell>
          <cell r="V329">
            <v>93.3</v>
          </cell>
          <cell r="W329">
            <v>33.700000000000003</v>
          </cell>
          <cell r="X329">
            <v>139.80000000000001</v>
          </cell>
          <cell r="Y329">
            <v>11</v>
          </cell>
          <cell r="Z329">
            <v>3.3</v>
          </cell>
          <cell r="AA329">
            <v>1199.5</v>
          </cell>
          <cell r="AB329">
            <v>68.400000000000006</v>
          </cell>
          <cell r="AC329">
            <v>705.8</v>
          </cell>
          <cell r="AD329">
            <v>268.7</v>
          </cell>
          <cell r="AE329">
            <v>7.7</v>
          </cell>
          <cell r="AF329">
            <v>164.3</v>
          </cell>
          <cell r="AG329">
            <v>89.8</v>
          </cell>
          <cell r="AH329">
            <v>42.3</v>
          </cell>
          <cell r="AI329">
            <v>82</v>
          </cell>
          <cell r="AJ329">
            <v>114.2</v>
          </cell>
          <cell r="AK329">
            <v>0</v>
          </cell>
          <cell r="AL329">
            <v>0.1</v>
          </cell>
          <cell r="AM329">
            <v>28.8</v>
          </cell>
          <cell r="AN329">
            <v>18.7</v>
          </cell>
          <cell r="AO329">
            <v>37.299999999999997</v>
          </cell>
          <cell r="AP329">
            <v>122.9</v>
          </cell>
          <cell r="AQ329">
            <v>62.2</v>
          </cell>
          <cell r="AR329">
            <v>53.5</v>
          </cell>
          <cell r="AS329">
            <v>8.8000000000000007</v>
          </cell>
          <cell r="AT329">
            <v>28.6</v>
          </cell>
          <cell r="AU329">
            <v>94.1</v>
          </cell>
          <cell r="AV329">
            <v>1203.5999999999999</v>
          </cell>
          <cell r="AW329">
            <v>1138.8</v>
          </cell>
        </row>
        <row r="330">
          <cell r="B330">
            <v>22292</v>
          </cell>
          <cell r="D330" t="str">
            <v xml:space="preserve">Fabrication de produits de consommation courante en matières plastiques </v>
          </cell>
          <cell r="E330">
            <v>744</v>
          </cell>
          <cell r="F330">
            <v>961.1</v>
          </cell>
          <cell r="G330">
            <v>603.5</v>
          </cell>
          <cell r="H330">
            <v>29.3</v>
          </cell>
          <cell r="I330">
            <v>328.3</v>
          </cell>
          <cell r="J330">
            <v>1956.5</v>
          </cell>
          <cell r="K330">
            <v>17.5</v>
          </cell>
          <cell r="L330">
            <v>-4.7</v>
          </cell>
          <cell r="M330">
            <v>4.7</v>
          </cell>
          <cell r="N330">
            <v>1974</v>
          </cell>
          <cell r="O330">
            <v>2935.1</v>
          </cell>
          <cell r="P330">
            <v>2.7</v>
          </cell>
          <cell r="Q330">
            <v>0</v>
          </cell>
          <cell r="R330">
            <v>716.3</v>
          </cell>
          <cell r="S330">
            <v>-8.3000000000000007</v>
          </cell>
          <cell r="T330">
            <v>686.1</v>
          </cell>
          <cell r="U330">
            <v>138.6</v>
          </cell>
          <cell r="V330">
            <v>59.5</v>
          </cell>
          <cell r="W330">
            <v>12.8</v>
          </cell>
          <cell r="X330">
            <v>63.6</v>
          </cell>
          <cell r="Y330">
            <v>22.2</v>
          </cell>
          <cell r="Z330">
            <v>17.100000000000001</v>
          </cell>
          <cell r="AA330">
            <v>888.6</v>
          </cell>
          <cell r="AB330">
            <v>51.1</v>
          </cell>
          <cell r="AC330">
            <v>447.9</v>
          </cell>
          <cell r="AD330">
            <v>173.4</v>
          </cell>
          <cell r="AE330">
            <v>1.7</v>
          </cell>
          <cell r="AF330">
            <v>217.9</v>
          </cell>
          <cell r="AG330">
            <v>68.599999999999994</v>
          </cell>
          <cell r="AH330">
            <v>51</v>
          </cell>
          <cell r="AI330">
            <v>58.5</v>
          </cell>
          <cell r="AJ330">
            <v>156.9</v>
          </cell>
          <cell r="AK330">
            <v>0.3</v>
          </cell>
          <cell r="AL330">
            <v>0</v>
          </cell>
          <cell r="AM330">
            <v>90.1</v>
          </cell>
          <cell r="AN330">
            <v>11.1</v>
          </cell>
          <cell r="AO330">
            <v>44.1</v>
          </cell>
          <cell r="AP330">
            <v>110.5</v>
          </cell>
          <cell r="AQ330">
            <v>37.6</v>
          </cell>
          <cell r="AR330">
            <v>44.4</v>
          </cell>
          <cell r="AS330">
            <v>7.1</v>
          </cell>
          <cell r="AT330">
            <v>51.3</v>
          </cell>
          <cell r="AU330">
            <v>45.3</v>
          </cell>
          <cell r="AV330">
            <v>908.2</v>
          </cell>
          <cell r="AW330">
            <v>839.2</v>
          </cell>
        </row>
        <row r="331">
          <cell r="B331">
            <v>23</v>
          </cell>
          <cell r="D331" t="str">
            <v xml:space="preserve">Fabrication d'autres produits minéraux non métalliques </v>
          </cell>
          <cell r="E331">
            <v>9883</v>
          </cell>
          <cell r="F331">
            <v>2721.3</v>
          </cell>
          <cell r="G331">
            <v>1858.4</v>
          </cell>
          <cell r="H331">
            <v>4.3</v>
          </cell>
          <cell r="I331">
            <v>858.5</v>
          </cell>
          <cell r="J331">
            <v>24591.5</v>
          </cell>
          <cell r="K331">
            <v>1425.5</v>
          </cell>
          <cell r="L331">
            <v>111.2</v>
          </cell>
          <cell r="M331">
            <v>77.8</v>
          </cell>
          <cell r="N331">
            <v>26206</v>
          </cell>
          <cell r="O331">
            <v>28738.2</v>
          </cell>
          <cell r="P331">
            <v>315.5</v>
          </cell>
          <cell r="Q331">
            <v>186.7</v>
          </cell>
          <cell r="R331">
            <v>9172.7999999999993</v>
          </cell>
          <cell r="S331">
            <v>59.4</v>
          </cell>
          <cell r="T331">
            <v>9309.9</v>
          </cell>
          <cell r="U331">
            <v>1782.1</v>
          </cell>
          <cell r="V331">
            <v>580.4</v>
          </cell>
          <cell r="W331">
            <v>98.5</v>
          </cell>
          <cell r="X331">
            <v>593.79999999999995</v>
          </cell>
          <cell r="Y331">
            <v>326.2</v>
          </cell>
          <cell r="Z331">
            <v>101.1</v>
          </cell>
          <cell r="AA331">
            <v>8511.7000000000007</v>
          </cell>
          <cell r="AB331">
            <v>589.70000000000005</v>
          </cell>
          <cell r="AC331">
            <v>4071</v>
          </cell>
          <cell r="AD331">
            <v>1797.4</v>
          </cell>
          <cell r="AE331">
            <v>20.5</v>
          </cell>
          <cell r="AF331">
            <v>2074.1</v>
          </cell>
          <cell r="AG331">
            <v>1185.3</v>
          </cell>
          <cell r="AH331">
            <v>938.5</v>
          </cell>
          <cell r="AI331">
            <v>866.1</v>
          </cell>
          <cell r="AJ331">
            <v>816.5</v>
          </cell>
          <cell r="AK331">
            <v>7.3</v>
          </cell>
          <cell r="AL331">
            <v>9.3000000000000007</v>
          </cell>
          <cell r="AM331">
            <v>1167.3</v>
          </cell>
          <cell r="AN331">
            <v>667.1</v>
          </cell>
          <cell r="AO331">
            <v>1032.7</v>
          </cell>
          <cell r="AP331">
            <v>683.8</v>
          </cell>
          <cell r="AQ331">
            <v>2255.6999999999998</v>
          </cell>
          <cell r="AR331">
            <v>1985.9</v>
          </cell>
          <cell r="AS331">
            <v>70.599999999999994</v>
          </cell>
          <cell r="AT331">
            <v>399.5</v>
          </cell>
          <cell r="AU331">
            <v>483.4</v>
          </cell>
          <cell r="AV331">
            <v>8522.2999999999993</v>
          </cell>
          <cell r="AW331">
            <v>7942.5</v>
          </cell>
        </row>
        <row r="332">
          <cell r="B332">
            <v>231</v>
          </cell>
          <cell r="D332" t="str">
            <v xml:space="preserve">Fabrication de verre et d'articles en verre </v>
          </cell>
          <cell r="E332">
            <v>1634</v>
          </cell>
          <cell r="F332">
            <v>581.4</v>
          </cell>
          <cell r="G332">
            <v>394.9</v>
          </cell>
          <cell r="H332">
            <v>-14.4</v>
          </cell>
          <cell r="I332">
            <v>201</v>
          </cell>
          <cell r="J332">
            <v>5857.2</v>
          </cell>
          <cell r="K332">
            <v>387.3</v>
          </cell>
          <cell r="L332">
            <v>12.2</v>
          </cell>
          <cell r="M332">
            <v>26.2</v>
          </cell>
          <cell r="N332">
            <v>6283</v>
          </cell>
          <cell r="O332">
            <v>6826</v>
          </cell>
          <cell r="P332">
            <v>154.19999999999999</v>
          </cell>
          <cell r="Q332">
            <v>107.5</v>
          </cell>
          <cell r="R332">
            <v>1807.7</v>
          </cell>
          <cell r="S332">
            <v>16.8</v>
          </cell>
          <cell r="T332">
            <v>2208.1</v>
          </cell>
          <cell r="U332">
            <v>558</v>
          </cell>
          <cell r="V332">
            <v>120.4</v>
          </cell>
          <cell r="W332">
            <v>24.7</v>
          </cell>
          <cell r="X332">
            <v>169.9</v>
          </cell>
          <cell r="Y332">
            <v>79.599999999999994</v>
          </cell>
          <cell r="Z332">
            <v>29.9</v>
          </cell>
          <cell r="AA332">
            <v>2525.9</v>
          </cell>
          <cell r="AB332">
            <v>175.7</v>
          </cell>
          <cell r="AC332">
            <v>1328.5</v>
          </cell>
          <cell r="AD332">
            <v>585.5</v>
          </cell>
          <cell r="AE332">
            <v>8.8000000000000007</v>
          </cell>
          <cell r="AF332">
            <v>445.1</v>
          </cell>
          <cell r="AG332">
            <v>382.4</v>
          </cell>
          <cell r="AH332">
            <v>142.9</v>
          </cell>
          <cell r="AI332">
            <v>187.2</v>
          </cell>
          <cell r="AJ332">
            <v>107.1</v>
          </cell>
          <cell r="AK332">
            <v>0</v>
          </cell>
          <cell r="AL332">
            <v>0</v>
          </cell>
          <cell r="AM332">
            <v>499.6</v>
          </cell>
          <cell r="AN332">
            <v>135.30000000000001</v>
          </cell>
          <cell r="AO332">
            <v>319.8</v>
          </cell>
          <cell r="AP332">
            <v>-72.8</v>
          </cell>
          <cell r="AQ332">
            <v>1508.4</v>
          </cell>
          <cell r="AR332">
            <v>1325.6</v>
          </cell>
          <cell r="AS332">
            <v>13.7</v>
          </cell>
          <cell r="AT332">
            <v>36.6</v>
          </cell>
          <cell r="AU332">
            <v>59.8</v>
          </cell>
          <cell r="AV332">
            <v>2451.3000000000002</v>
          </cell>
          <cell r="AW332">
            <v>2359</v>
          </cell>
        </row>
        <row r="333">
          <cell r="B333">
            <v>2311</v>
          </cell>
          <cell r="D333" t="str">
            <v xml:space="preserve">Fabrication de verre plat </v>
          </cell>
          <cell r="E333">
            <v>17</v>
          </cell>
          <cell r="F333">
            <v>49.6</v>
          </cell>
          <cell r="G333">
            <v>30.7</v>
          </cell>
          <cell r="H333">
            <v>0</v>
          </cell>
          <cell r="I333">
            <v>18.899999999999999</v>
          </cell>
          <cell r="J333">
            <v>375.2</v>
          </cell>
          <cell r="K333">
            <v>30.8</v>
          </cell>
          <cell r="L333">
            <v>-3</v>
          </cell>
          <cell r="M333">
            <v>0</v>
          </cell>
          <cell r="N333">
            <v>402.9</v>
          </cell>
          <cell r="O333">
            <v>455.5</v>
          </cell>
          <cell r="P333">
            <v>0.3</v>
          </cell>
          <cell r="Q333">
            <v>0</v>
          </cell>
          <cell r="R333">
            <v>181</v>
          </cell>
          <cell r="S333">
            <v>-1.4</v>
          </cell>
          <cell r="T333">
            <v>106.7</v>
          </cell>
          <cell r="U333">
            <v>12.2</v>
          </cell>
          <cell r="V333">
            <v>3.4</v>
          </cell>
          <cell r="W333" t="str">
            <v>N</v>
          </cell>
          <cell r="X333">
            <v>9.4</v>
          </cell>
          <cell r="Y333">
            <v>1.3</v>
          </cell>
          <cell r="Z333">
            <v>0.3</v>
          </cell>
          <cell r="AA333">
            <v>134.5</v>
          </cell>
          <cell r="AB333">
            <v>10.3</v>
          </cell>
          <cell r="AC333">
            <v>56.6</v>
          </cell>
          <cell r="AD333">
            <v>24.4</v>
          </cell>
          <cell r="AE333">
            <v>0</v>
          </cell>
          <cell r="AF333">
            <v>43.2</v>
          </cell>
          <cell r="AG333">
            <v>29.2</v>
          </cell>
          <cell r="AH333">
            <v>4</v>
          </cell>
          <cell r="AI333">
            <v>9.9</v>
          </cell>
          <cell r="AJ333">
            <v>19.899999999999999</v>
          </cell>
          <cell r="AK333">
            <v>0</v>
          </cell>
          <cell r="AL333">
            <v>0</v>
          </cell>
          <cell r="AM333">
            <v>16.8</v>
          </cell>
          <cell r="AN333">
            <v>11.9</v>
          </cell>
          <cell r="AO333">
            <v>5.5</v>
          </cell>
          <cell r="AP333">
            <v>8.6</v>
          </cell>
          <cell r="AQ333">
            <v>9.8000000000000007</v>
          </cell>
          <cell r="AR333">
            <v>10.6</v>
          </cell>
          <cell r="AS333">
            <v>0.9</v>
          </cell>
          <cell r="AT333">
            <v>-0.6</v>
          </cell>
          <cell r="AU333">
            <v>7.4</v>
          </cell>
          <cell r="AV333">
            <v>135.5</v>
          </cell>
          <cell r="AW333">
            <v>124.2</v>
          </cell>
        </row>
        <row r="334">
          <cell r="B334">
            <v>23110</v>
          </cell>
          <cell r="D334" t="str">
            <v xml:space="preserve">Fabrication de verre plat </v>
          </cell>
          <cell r="E334">
            <v>17</v>
          </cell>
          <cell r="F334">
            <v>49.6</v>
          </cell>
          <cell r="G334">
            <v>30.7</v>
          </cell>
          <cell r="H334">
            <v>0</v>
          </cell>
          <cell r="I334">
            <v>18.899999999999999</v>
          </cell>
          <cell r="J334">
            <v>375.2</v>
          </cell>
          <cell r="K334">
            <v>30.8</v>
          </cell>
          <cell r="L334">
            <v>-3</v>
          </cell>
          <cell r="M334">
            <v>0</v>
          </cell>
          <cell r="N334">
            <v>402.9</v>
          </cell>
          <cell r="O334">
            <v>455.5</v>
          </cell>
          <cell r="P334">
            <v>0.3</v>
          </cell>
          <cell r="Q334">
            <v>0</v>
          </cell>
          <cell r="R334">
            <v>181</v>
          </cell>
          <cell r="S334">
            <v>-1.4</v>
          </cell>
          <cell r="T334">
            <v>106.7</v>
          </cell>
          <cell r="U334">
            <v>12.2</v>
          </cell>
          <cell r="V334">
            <v>3.4</v>
          </cell>
          <cell r="W334" t="str">
            <v>N</v>
          </cell>
          <cell r="X334">
            <v>9.4</v>
          </cell>
          <cell r="Y334">
            <v>1.3</v>
          </cell>
          <cell r="Z334">
            <v>0.3</v>
          </cell>
          <cell r="AA334">
            <v>134.5</v>
          </cell>
          <cell r="AB334">
            <v>10.3</v>
          </cell>
          <cell r="AC334">
            <v>56.6</v>
          </cell>
          <cell r="AD334">
            <v>24.4</v>
          </cell>
          <cell r="AE334">
            <v>0</v>
          </cell>
          <cell r="AF334">
            <v>43.2</v>
          </cell>
          <cell r="AG334">
            <v>29.2</v>
          </cell>
          <cell r="AH334">
            <v>4</v>
          </cell>
          <cell r="AI334">
            <v>9.9</v>
          </cell>
          <cell r="AJ334">
            <v>19.899999999999999</v>
          </cell>
          <cell r="AK334">
            <v>0</v>
          </cell>
          <cell r="AL334">
            <v>0</v>
          </cell>
          <cell r="AM334">
            <v>16.8</v>
          </cell>
          <cell r="AN334">
            <v>11.9</v>
          </cell>
          <cell r="AO334">
            <v>5.5</v>
          </cell>
          <cell r="AP334">
            <v>8.6</v>
          </cell>
          <cell r="AQ334">
            <v>9.8000000000000007</v>
          </cell>
          <cell r="AR334">
            <v>10.6</v>
          </cell>
          <cell r="AS334">
            <v>0.9</v>
          </cell>
          <cell r="AT334">
            <v>-0.6</v>
          </cell>
          <cell r="AU334">
            <v>7.4</v>
          </cell>
          <cell r="AV334">
            <v>135.5</v>
          </cell>
          <cell r="AW334">
            <v>124.2</v>
          </cell>
        </row>
        <row r="335">
          <cell r="B335">
            <v>2312</v>
          </cell>
          <cell r="D335" t="str">
            <v xml:space="preserve">Façonnage et transformation du verre plat </v>
          </cell>
          <cell r="E335">
            <v>439</v>
          </cell>
          <cell r="F335">
            <v>115</v>
          </cell>
          <cell r="G335">
            <v>67.7</v>
          </cell>
          <cell r="H335">
            <v>-2.1</v>
          </cell>
          <cell r="I335">
            <v>49.3</v>
          </cell>
          <cell r="J335">
            <v>1837.5</v>
          </cell>
          <cell r="K335">
            <v>226.6</v>
          </cell>
          <cell r="L335">
            <v>8.5</v>
          </cell>
          <cell r="M335">
            <v>8.6999999999999993</v>
          </cell>
          <cell r="N335">
            <v>2081.1999999999998</v>
          </cell>
          <cell r="O335">
            <v>2179</v>
          </cell>
          <cell r="P335">
            <v>121.3</v>
          </cell>
          <cell r="Q335">
            <v>95.4</v>
          </cell>
          <cell r="R335">
            <v>888.4</v>
          </cell>
          <cell r="S335">
            <v>0</v>
          </cell>
          <cell r="T335">
            <v>605.29999999999995</v>
          </cell>
          <cell r="U335">
            <v>264.89999999999998</v>
          </cell>
          <cell r="V335">
            <v>53.6</v>
          </cell>
          <cell r="W335">
            <v>10.9</v>
          </cell>
          <cell r="X335">
            <v>65.8</v>
          </cell>
          <cell r="Y335">
            <v>52</v>
          </cell>
          <cell r="Z335">
            <v>21.2</v>
          </cell>
          <cell r="AA335">
            <v>706.1</v>
          </cell>
          <cell r="AB335">
            <v>57.8</v>
          </cell>
          <cell r="AC335">
            <v>405.2</v>
          </cell>
          <cell r="AD335">
            <v>180.1</v>
          </cell>
          <cell r="AE335">
            <v>0.9</v>
          </cell>
          <cell r="AF335">
            <v>64</v>
          </cell>
          <cell r="AG335">
            <v>73</v>
          </cell>
          <cell r="AH335">
            <v>27.5</v>
          </cell>
          <cell r="AI335">
            <v>42.5</v>
          </cell>
          <cell r="AJ335">
            <v>6</v>
          </cell>
          <cell r="AK335">
            <v>0</v>
          </cell>
          <cell r="AL335">
            <v>0</v>
          </cell>
          <cell r="AM335">
            <v>80.900000000000006</v>
          </cell>
          <cell r="AN335">
            <v>57.2</v>
          </cell>
          <cell r="AO335">
            <v>131</v>
          </cell>
          <cell r="AP335">
            <v>56</v>
          </cell>
          <cell r="AQ335">
            <v>525.9</v>
          </cell>
          <cell r="AR335">
            <v>445.3</v>
          </cell>
          <cell r="AS335">
            <v>5.7</v>
          </cell>
          <cell r="AT335">
            <v>5.6</v>
          </cell>
          <cell r="AU335">
            <v>125.3</v>
          </cell>
          <cell r="AV335">
            <v>636.79999999999995</v>
          </cell>
          <cell r="AW335">
            <v>649.29999999999995</v>
          </cell>
        </row>
        <row r="336">
          <cell r="B336">
            <v>23120</v>
          </cell>
          <cell r="D336" t="str">
            <v xml:space="preserve">Façonnage et transformation du verre plat </v>
          </cell>
          <cell r="E336">
            <v>439</v>
          </cell>
          <cell r="F336">
            <v>115</v>
          </cell>
          <cell r="G336">
            <v>67.7</v>
          </cell>
          <cell r="H336">
            <v>-2.1</v>
          </cell>
          <cell r="I336">
            <v>49.3</v>
          </cell>
          <cell r="J336">
            <v>1837.5</v>
          </cell>
          <cell r="K336">
            <v>226.6</v>
          </cell>
          <cell r="L336">
            <v>8.5</v>
          </cell>
          <cell r="M336">
            <v>8.6999999999999993</v>
          </cell>
          <cell r="N336">
            <v>2081.1999999999998</v>
          </cell>
          <cell r="O336">
            <v>2179</v>
          </cell>
          <cell r="P336">
            <v>121.3</v>
          </cell>
          <cell r="Q336">
            <v>95.4</v>
          </cell>
          <cell r="R336">
            <v>888.4</v>
          </cell>
          <cell r="S336">
            <v>0</v>
          </cell>
          <cell r="T336">
            <v>605.29999999999995</v>
          </cell>
          <cell r="U336">
            <v>264.89999999999998</v>
          </cell>
          <cell r="V336">
            <v>53.6</v>
          </cell>
          <cell r="W336">
            <v>10.9</v>
          </cell>
          <cell r="X336">
            <v>65.8</v>
          </cell>
          <cell r="Y336">
            <v>52</v>
          </cell>
          <cell r="Z336">
            <v>21.2</v>
          </cell>
          <cell r="AA336">
            <v>706.1</v>
          </cell>
          <cell r="AB336">
            <v>57.8</v>
          </cell>
          <cell r="AC336">
            <v>405.2</v>
          </cell>
          <cell r="AD336">
            <v>180.1</v>
          </cell>
          <cell r="AE336">
            <v>0.9</v>
          </cell>
          <cell r="AF336">
            <v>64</v>
          </cell>
          <cell r="AG336">
            <v>73</v>
          </cell>
          <cell r="AH336">
            <v>27.5</v>
          </cell>
          <cell r="AI336">
            <v>42.5</v>
          </cell>
          <cell r="AJ336">
            <v>6</v>
          </cell>
          <cell r="AK336">
            <v>0</v>
          </cell>
          <cell r="AL336">
            <v>0</v>
          </cell>
          <cell r="AM336">
            <v>80.900000000000006</v>
          </cell>
          <cell r="AN336">
            <v>57.2</v>
          </cell>
          <cell r="AO336">
            <v>131</v>
          </cell>
          <cell r="AP336">
            <v>56</v>
          </cell>
          <cell r="AQ336">
            <v>525.9</v>
          </cell>
          <cell r="AR336">
            <v>445.3</v>
          </cell>
          <cell r="AS336">
            <v>5.7</v>
          </cell>
          <cell r="AT336">
            <v>5.6</v>
          </cell>
          <cell r="AU336">
            <v>125.3</v>
          </cell>
          <cell r="AV336">
            <v>636.79999999999995</v>
          </cell>
          <cell r="AW336">
            <v>649.29999999999995</v>
          </cell>
        </row>
        <row r="337">
          <cell r="B337">
            <v>2313</v>
          </cell>
          <cell r="D337" t="str">
            <v xml:space="preserve">Fabrication de verre creux </v>
          </cell>
          <cell r="E337">
            <v>411</v>
          </cell>
          <cell r="F337">
            <v>302.5</v>
          </cell>
          <cell r="G337">
            <v>230.1</v>
          </cell>
          <cell r="H337">
            <v>-12.5</v>
          </cell>
          <cell r="I337">
            <v>84.9</v>
          </cell>
          <cell r="J337">
            <v>2899.6</v>
          </cell>
          <cell r="K337">
            <v>120.8</v>
          </cell>
          <cell r="L337">
            <v>0.7</v>
          </cell>
          <cell r="M337">
            <v>13.3</v>
          </cell>
          <cell r="N337">
            <v>3034.3</v>
          </cell>
          <cell r="O337">
            <v>3322.8</v>
          </cell>
          <cell r="P337">
            <v>27.9</v>
          </cell>
          <cell r="Q337">
            <v>12</v>
          </cell>
          <cell r="R337">
            <v>491</v>
          </cell>
          <cell r="S337">
            <v>7.1</v>
          </cell>
          <cell r="T337">
            <v>1245.7</v>
          </cell>
          <cell r="U337">
            <v>246.7</v>
          </cell>
          <cell r="V337">
            <v>51.3</v>
          </cell>
          <cell r="W337">
            <v>12.1</v>
          </cell>
          <cell r="X337">
            <v>79.3</v>
          </cell>
          <cell r="Y337">
            <v>12.6</v>
          </cell>
          <cell r="Z337">
            <v>2</v>
          </cell>
          <cell r="AA337">
            <v>1390.7</v>
          </cell>
          <cell r="AB337">
            <v>89.3</v>
          </cell>
          <cell r="AC337">
            <v>709.4</v>
          </cell>
          <cell r="AD337">
            <v>313.3</v>
          </cell>
          <cell r="AE337">
            <v>7.5</v>
          </cell>
          <cell r="AF337">
            <v>286.2</v>
          </cell>
          <cell r="AG337">
            <v>224.8</v>
          </cell>
          <cell r="AH337">
            <v>98.7</v>
          </cell>
          <cell r="AI337">
            <v>117.2</v>
          </cell>
          <cell r="AJ337">
            <v>80</v>
          </cell>
          <cell r="AK337">
            <v>0</v>
          </cell>
          <cell r="AL337">
            <v>0</v>
          </cell>
          <cell r="AM337">
            <v>385.8</v>
          </cell>
          <cell r="AN337">
            <v>61.7</v>
          </cell>
          <cell r="AO337">
            <v>150.1</v>
          </cell>
          <cell r="AP337">
            <v>-155.69999999999999</v>
          </cell>
          <cell r="AQ337">
            <v>957.3</v>
          </cell>
          <cell r="AR337">
            <v>838.2</v>
          </cell>
          <cell r="AS337">
            <v>6.4</v>
          </cell>
          <cell r="AT337">
            <v>33.4</v>
          </cell>
          <cell r="AU337">
            <v>-76.400000000000006</v>
          </cell>
          <cell r="AV337">
            <v>1375.4</v>
          </cell>
          <cell r="AW337">
            <v>1308.9000000000001</v>
          </cell>
        </row>
        <row r="338">
          <cell r="B338">
            <v>23130</v>
          </cell>
          <cell r="D338" t="str">
            <v xml:space="preserve">Fabrication de verre creux </v>
          </cell>
          <cell r="E338">
            <v>411</v>
          </cell>
          <cell r="F338">
            <v>302.5</v>
          </cell>
          <cell r="G338">
            <v>230.1</v>
          </cell>
          <cell r="H338">
            <v>-12.5</v>
          </cell>
          <cell r="I338">
            <v>84.9</v>
          </cell>
          <cell r="J338">
            <v>2899.6</v>
          </cell>
          <cell r="K338">
            <v>120.8</v>
          </cell>
          <cell r="L338">
            <v>0.7</v>
          </cell>
          <cell r="M338">
            <v>13.3</v>
          </cell>
          <cell r="N338">
            <v>3034.3</v>
          </cell>
          <cell r="O338">
            <v>3322.8</v>
          </cell>
          <cell r="P338">
            <v>27.9</v>
          </cell>
          <cell r="Q338">
            <v>12</v>
          </cell>
          <cell r="R338">
            <v>491</v>
          </cell>
          <cell r="S338">
            <v>7.1</v>
          </cell>
          <cell r="T338">
            <v>1245.7</v>
          </cell>
          <cell r="U338">
            <v>246.7</v>
          </cell>
          <cell r="V338">
            <v>51.3</v>
          </cell>
          <cell r="W338">
            <v>12.1</v>
          </cell>
          <cell r="X338">
            <v>79.3</v>
          </cell>
          <cell r="Y338">
            <v>12.6</v>
          </cell>
          <cell r="Z338">
            <v>2</v>
          </cell>
          <cell r="AA338">
            <v>1390.7</v>
          </cell>
          <cell r="AB338">
            <v>89.3</v>
          </cell>
          <cell r="AC338">
            <v>709.4</v>
          </cell>
          <cell r="AD338">
            <v>313.3</v>
          </cell>
          <cell r="AE338">
            <v>7.5</v>
          </cell>
          <cell r="AF338">
            <v>286.2</v>
          </cell>
          <cell r="AG338">
            <v>224.8</v>
          </cell>
          <cell r="AH338">
            <v>98.7</v>
          </cell>
          <cell r="AI338">
            <v>117.2</v>
          </cell>
          <cell r="AJ338">
            <v>80</v>
          </cell>
          <cell r="AK338">
            <v>0</v>
          </cell>
          <cell r="AL338">
            <v>0</v>
          </cell>
          <cell r="AM338">
            <v>385.8</v>
          </cell>
          <cell r="AN338">
            <v>61.7</v>
          </cell>
          <cell r="AO338">
            <v>150.1</v>
          </cell>
          <cell r="AP338">
            <v>-155.69999999999999</v>
          </cell>
          <cell r="AQ338">
            <v>957.3</v>
          </cell>
          <cell r="AR338">
            <v>838.2</v>
          </cell>
          <cell r="AS338">
            <v>6.4</v>
          </cell>
          <cell r="AT338">
            <v>33.4</v>
          </cell>
          <cell r="AU338">
            <v>-76.400000000000006</v>
          </cell>
          <cell r="AV338">
            <v>1375.4</v>
          </cell>
          <cell r="AW338">
            <v>1308.9000000000001</v>
          </cell>
        </row>
        <row r="339">
          <cell r="B339">
            <v>2314</v>
          </cell>
          <cell r="D339" t="str">
            <v xml:space="preserve">Fabrication de fibres de verre </v>
          </cell>
          <cell r="E339">
            <v>22</v>
          </cell>
          <cell r="F339">
            <v>100.5</v>
          </cell>
          <cell r="G339">
            <v>58.5</v>
          </cell>
          <cell r="H339">
            <v>0.3</v>
          </cell>
          <cell r="I339">
            <v>41.8</v>
          </cell>
          <cell r="J339">
            <v>403.8</v>
          </cell>
          <cell r="K339">
            <v>7.8</v>
          </cell>
          <cell r="L339">
            <v>8.9</v>
          </cell>
          <cell r="M339">
            <v>0.1</v>
          </cell>
          <cell r="N339">
            <v>420.6</v>
          </cell>
          <cell r="O339">
            <v>512.20000000000005</v>
          </cell>
          <cell r="P339">
            <v>2.1</v>
          </cell>
          <cell r="Q339">
            <v>0</v>
          </cell>
          <cell r="R339">
            <v>173.3</v>
          </cell>
          <cell r="S339">
            <v>12.4</v>
          </cell>
          <cell r="T339">
            <v>140.6</v>
          </cell>
          <cell r="U339">
            <v>19.100000000000001</v>
          </cell>
          <cell r="V339">
            <v>6.9</v>
          </cell>
          <cell r="W339">
            <v>0.6</v>
          </cell>
          <cell r="X339">
            <v>9.3000000000000007</v>
          </cell>
          <cell r="Y339">
            <v>11.1</v>
          </cell>
          <cell r="Z339">
            <v>6.2</v>
          </cell>
          <cell r="AA339">
            <v>127.1</v>
          </cell>
          <cell r="AB339">
            <v>9.8000000000000007</v>
          </cell>
          <cell r="AC339">
            <v>61.5</v>
          </cell>
          <cell r="AD339">
            <v>27</v>
          </cell>
          <cell r="AE339">
            <v>0</v>
          </cell>
          <cell r="AF339">
            <v>28.8</v>
          </cell>
          <cell r="AG339">
            <v>33.200000000000003</v>
          </cell>
          <cell r="AH339">
            <v>4.9000000000000004</v>
          </cell>
          <cell r="AI339">
            <v>3.7</v>
          </cell>
          <cell r="AJ339">
            <v>-5.6</v>
          </cell>
          <cell r="AK339">
            <v>0</v>
          </cell>
          <cell r="AL339">
            <v>0</v>
          </cell>
          <cell r="AM339">
            <v>10.1</v>
          </cell>
          <cell r="AN339">
            <v>3.3</v>
          </cell>
          <cell r="AO339">
            <v>21.5</v>
          </cell>
          <cell r="AP339">
            <v>5.9</v>
          </cell>
          <cell r="AQ339">
            <v>8.9</v>
          </cell>
          <cell r="AR339">
            <v>20.3</v>
          </cell>
          <cell r="AS339">
            <v>0.6</v>
          </cell>
          <cell r="AT339">
            <v>2.4</v>
          </cell>
          <cell r="AU339">
            <v>-8.6999999999999993</v>
          </cell>
          <cell r="AV339">
            <v>136.1</v>
          </cell>
          <cell r="AW339">
            <v>117.3</v>
          </cell>
        </row>
        <row r="340">
          <cell r="B340">
            <v>23140</v>
          </cell>
          <cell r="D340" t="str">
            <v xml:space="preserve">Fabrication de fibres de verre </v>
          </cell>
          <cell r="E340">
            <v>22</v>
          </cell>
          <cell r="F340">
            <v>100.5</v>
          </cell>
          <cell r="G340">
            <v>58.5</v>
          </cell>
          <cell r="H340">
            <v>0.3</v>
          </cell>
          <cell r="I340">
            <v>41.8</v>
          </cell>
          <cell r="J340">
            <v>403.8</v>
          </cell>
          <cell r="K340">
            <v>7.8</v>
          </cell>
          <cell r="L340">
            <v>8.9</v>
          </cell>
          <cell r="M340">
            <v>0.1</v>
          </cell>
          <cell r="N340">
            <v>420.6</v>
          </cell>
          <cell r="O340">
            <v>512.20000000000005</v>
          </cell>
          <cell r="P340">
            <v>2.1</v>
          </cell>
          <cell r="Q340">
            <v>0</v>
          </cell>
          <cell r="R340">
            <v>173.3</v>
          </cell>
          <cell r="S340">
            <v>12.4</v>
          </cell>
          <cell r="T340">
            <v>140.6</v>
          </cell>
          <cell r="U340">
            <v>19.100000000000001</v>
          </cell>
          <cell r="V340">
            <v>6.9</v>
          </cell>
          <cell r="W340">
            <v>0.6</v>
          </cell>
          <cell r="X340">
            <v>9.3000000000000007</v>
          </cell>
          <cell r="Y340">
            <v>11.1</v>
          </cell>
          <cell r="Z340">
            <v>6.2</v>
          </cell>
          <cell r="AA340">
            <v>127.1</v>
          </cell>
          <cell r="AB340">
            <v>9.8000000000000007</v>
          </cell>
          <cell r="AC340">
            <v>61.5</v>
          </cell>
          <cell r="AD340">
            <v>27</v>
          </cell>
          <cell r="AE340">
            <v>0</v>
          </cell>
          <cell r="AF340">
            <v>28.8</v>
          </cell>
          <cell r="AG340">
            <v>33.200000000000003</v>
          </cell>
          <cell r="AH340">
            <v>4.9000000000000004</v>
          </cell>
          <cell r="AI340">
            <v>3.7</v>
          </cell>
          <cell r="AJ340">
            <v>-5.6</v>
          </cell>
          <cell r="AK340">
            <v>0</v>
          </cell>
          <cell r="AL340">
            <v>0</v>
          </cell>
          <cell r="AM340">
            <v>10.1</v>
          </cell>
          <cell r="AN340">
            <v>3.3</v>
          </cell>
          <cell r="AO340">
            <v>21.5</v>
          </cell>
          <cell r="AP340">
            <v>5.9</v>
          </cell>
          <cell r="AQ340">
            <v>8.9</v>
          </cell>
          <cell r="AR340">
            <v>20.3</v>
          </cell>
          <cell r="AS340">
            <v>0.6</v>
          </cell>
          <cell r="AT340">
            <v>2.4</v>
          </cell>
          <cell r="AU340">
            <v>-8.6999999999999993</v>
          </cell>
          <cell r="AV340">
            <v>136.1</v>
          </cell>
          <cell r="AW340">
            <v>117.3</v>
          </cell>
        </row>
        <row r="341">
          <cell r="B341">
            <v>2319</v>
          </cell>
          <cell r="D341" t="str">
            <v xml:space="preserve">Fabrication et façonnage d'autres articles en verre, y compris verre technique </v>
          </cell>
          <cell r="E341">
            <v>744</v>
          </cell>
          <cell r="F341">
            <v>13.9</v>
          </cell>
          <cell r="G341">
            <v>7.9</v>
          </cell>
          <cell r="H341">
            <v>-0.1</v>
          </cell>
          <cell r="I341">
            <v>6.1</v>
          </cell>
          <cell r="J341">
            <v>341.1</v>
          </cell>
          <cell r="K341">
            <v>1.4</v>
          </cell>
          <cell r="L341">
            <v>-2.8</v>
          </cell>
          <cell r="M341">
            <v>4.2</v>
          </cell>
          <cell r="N341">
            <v>343.9</v>
          </cell>
          <cell r="O341">
            <v>356.4</v>
          </cell>
          <cell r="P341">
            <v>2.6</v>
          </cell>
          <cell r="Q341">
            <v>0.1</v>
          </cell>
          <cell r="R341">
            <v>74</v>
          </cell>
          <cell r="S341">
            <v>-1.3</v>
          </cell>
          <cell r="T341">
            <v>109.8</v>
          </cell>
          <cell r="U341">
            <v>15.1</v>
          </cell>
          <cell r="V341">
            <v>5.2</v>
          </cell>
          <cell r="W341">
            <v>1.1000000000000001</v>
          </cell>
          <cell r="X341">
            <v>6.2</v>
          </cell>
          <cell r="Y341">
            <v>2.6</v>
          </cell>
          <cell r="Z341">
            <v>0.3</v>
          </cell>
          <cell r="AA341">
            <v>167.5</v>
          </cell>
          <cell r="AB341">
            <v>8.5</v>
          </cell>
          <cell r="AC341">
            <v>95.8</v>
          </cell>
          <cell r="AD341">
            <v>40.700000000000003</v>
          </cell>
          <cell r="AE341">
            <v>0.4</v>
          </cell>
          <cell r="AF341">
            <v>22.9</v>
          </cell>
          <cell r="AG341">
            <v>22.2</v>
          </cell>
          <cell r="AH341">
            <v>7.8</v>
          </cell>
          <cell r="AI341">
            <v>13.8</v>
          </cell>
          <cell r="AJ341">
            <v>6.8</v>
          </cell>
          <cell r="AK341">
            <v>0</v>
          </cell>
          <cell r="AL341">
            <v>0</v>
          </cell>
          <cell r="AM341">
            <v>6.1</v>
          </cell>
          <cell r="AN341">
            <v>1.2</v>
          </cell>
          <cell r="AO341">
            <v>11.8</v>
          </cell>
          <cell r="AP341">
            <v>12.6</v>
          </cell>
          <cell r="AQ341">
            <v>6.6</v>
          </cell>
          <cell r="AR341">
            <v>11.2</v>
          </cell>
          <cell r="AS341">
            <v>0.1</v>
          </cell>
          <cell r="AT341">
            <v>-4.3</v>
          </cell>
          <cell r="AU341">
            <v>12.2</v>
          </cell>
          <cell r="AV341">
            <v>167.5</v>
          </cell>
          <cell r="AW341">
            <v>159.4</v>
          </cell>
        </row>
        <row r="342">
          <cell r="B342">
            <v>23190</v>
          </cell>
          <cell r="D342" t="str">
            <v xml:space="preserve">Fabrication et façonnage d'autres articles en verre, y compris verre technique </v>
          </cell>
          <cell r="E342">
            <v>744</v>
          </cell>
          <cell r="F342">
            <v>13.9</v>
          </cell>
          <cell r="G342">
            <v>7.9</v>
          </cell>
          <cell r="H342">
            <v>-0.1</v>
          </cell>
          <cell r="I342">
            <v>6.1</v>
          </cell>
          <cell r="J342">
            <v>341.1</v>
          </cell>
          <cell r="K342">
            <v>1.4</v>
          </cell>
          <cell r="L342">
            <v>-2.8</v>
          </cell>
          <cell r="M342">
            <v>4.2</v>
          </cell>
          <cell r="N342">
            <v>343.9</v>
          </cell>
          <cell r="O342">
            <v>356.4</v>
          </cell>
          <cell r="P342">
            <v>2.6</v>
          </cell>
          <cell r="Q342">
            <v>0.1</v>
          </cell>
          <cell r="R342">
            <v>74</v>
          </cell>
          <cell r="S342">
            <v>-1.3</v>
          </cell>
          <cell r="T342">
            <v>109.8</v>
          </cell>
          <cell r="U342">
            <v>15.1</v>
          </cell>
          <cell r="V342">
            <v>5.2</v>
          </cell>
          <cell r="W342">
            <v>1.1000000000000001</v>
          </cell>
          <cell r="X342">
            <v>6.2</v>
          </cell>
          <cell r="Y342">
            <v>2.6</v>
          </cell>
          <cell r="Z342">
            <v>0.3</v>
          </cell>
          <cell r="AA342">
            <v>167.5</v>
          </cell>
          <cell r="AB342">
            <v>8.5</v>
          </cell>
          <cell r="AC342">
            <v>95.8</v>
          </cell>
          <cell r="AD342">
            <v>40.700000000000003</v>
          </cell>
          <cell r="AE342">
            <v>0.4</v>
          </cell>
          <cell r="AF342">
            <v>22.9</v>
          </cell>
          <cell r="AG342">
            <v>22.2</v>
          </cell>
          <cell r="AH342">
            <v>7.8</v>
          </cell>
          <cell r="AI342">
            <v>13.8</v>
          </cell>
          <cell r="AJ342">
            <v>6.8</v>
          </cell>
          <cell r="AK342">
            <v>0</v>
          </cell>
          <cell r="AL342">
            <v>0</v>
          </cell>
          <cell r="AM342">
            <v>6.1</v>
          </cell>
          <cell r="AN342">
            <v>1.2</v>
          </cell>
          <cell r="AO342">
            <v>11.8</v>
          </cell>
          <cell r="AP342">
            <v>12.6</v>
          </cell>
          <cell r="AQ342">
            <v>6.6</v>
          </cell>
          <cell r="AR342">
            <v>11.2</v>
          </cell>
          <cell r="AS342">
            <v>0.1</v>
          </cell>
          <cell r="AT342">
            <v>-4.3</v>
          </cell>
          <cell r="AU342">
            <v>12.2</v>
          </cell>
          <cell r="AV342">
            <v>167.5</v>
          </cell>
          <cell r="AW342">
            <v>159.4</v>
          </cell>
        </row>
        <row r="343">
          <cell r="B343">
            <v>232</v>
          </cell>
          <cell r="D343" t="str">
            <v xml:space="preserve">Fabrication de produits réfractaires </v>
          </cell>
          <cell r="E343">
            <v>67</v>
          </cell>
          <cell r="F343">
            <v>211.3</v>
          </cell>
          <cell r="G343">
            <v>113.3</v>
          </cell>
          <cell r="H343">
            <v>0.2</v>
          </cell>
          <cell r="I343">
            <v>97.7</v>
          </cell>
          <cell r="J343">
            <v>580.70000000000005</v>
          </cell>
          <cell r="K343">
            <v>137.9</v>
          </cell>
          <cell r="L343">
            <v>-13.2</v>
          </cell>
          <cell r="M343">
            <v>0.7</v>
          </cell>
          <cell r="N343">
            <v>706.1</v>
          </cell>
          <cell r="O343">
            <v>929.9</v>
          </cell>
          <cell r="P343">
            <v>35.700000000000003</v>
          </cell>
          <cell r="Q343">
            <v>17.600000000000001</v>
          </cell>
          <cell r="R343">
            <v>247.8</v>
          </cell>
          <cell r="S343">
            <v>1.9</v>
          </cell>
          <cell r="T343">
            <v>306.60000000000002</v>
          </cell>
          <cell r="U343">
            <v>60.2</v>
          </cell>
          <cell r="V343">
            <v>10.9</v>
          </cell>
          <cell r="W343">
            <v>0.9</v>
          </cell>
          <cell r="X343">
            <v>41.1</v>
          </cell>
          <cell r="Y343">
            <v>13.1</v>
          </cell>
          <cell r="Z343">
            <v>6.2</v>
          </cell>
          <cell r="AA343">
            <v>270.10000000000002</v>
          </cell>
          <cell r="AB343">
            <v>20.2</v>
          </cell>
          <cell r="AC343">
            <v>162.1</v>
          </cell>
          <cell r="AD343">
            <v>76.5</v>
          </cell>
          <cell r="AE343">
            <v>0.5</v>
          </cell>
          <cell r="AF343">
            <v>11.9</v>
          </cell>
          <cell r="AG343">
            <v>21.9</v>
          </cell>
          <cell r="AH343">
            <v>21.9</v>
          </cell>
          <cell r="AI343">
            <v>22</v>
          </cell>
          <cell r="AJ343">
            <v>-10</v>
          </cell>
          <cell r="AK343">
            <v>0</v>
          </cell>
          <cell r="AL343">
            <v>0</v>
          </cell>
          <cell r="AM343">
            <v>19</v>
          </cell>
          <cell r="AN343">
            <v>6.2</v>
          </cell>
          <cell r="AO343">
            <v>181.3</v>
          </cell>
          <cell r="AP343">
            <v>152.30000000000001</v>
          </cell>
          <cell r="AQ343">
            <v>40</v>
          </cell>
          <cell r="AR343">
            <v>52.6</v>
          </cell>
          <cell r="AS343">
            <v>1.4</v>
          </cell>
          <cell r="AT343">
            <v>-2.8</v>
          </cell>
          <cell r="AU343">
            <v>141</v>
          </cell>
          <cell r="AV343">
            <v>247.5</v>
          </cell>
          <cell r="AW343">
            <v>250.4</v>
          </cell>
        </row>
        <row r="344">
          <cell r="B344">
            <v>2320</v>
          </cell>
          <cell r="D344" t="str">
            <v xml:space="preserve">Fabrication de produits réfractaires </v>
          </cell>
          <cell r="E344">
            <v>67</v>
          </cell>
          <cell r="F344">
            <v>211.3</v>
          </cell>
          <cell r="G344">
            <v>113.3</v>
          </cell>
          <cell r="H344">
            <v>0.2</v>
          </cell>
          <cell r="I344">
            <v>97.7</v>
          </cell>
          <cell r="J344">
            <v>580.70000000000005</v>
          </cell>
          <cell r="K344">
            <v>137.9</v>
          </cell>
          <cell r="L344">
            <v>-13.2</v>
          </cell>
          <cell r="M344">
            <v>0.7</v>
          </cell>
          <cell r="N344">
            <v>706.1</v>
          </cell>
          <cell r="O344">
            <v>929.9</v>
          </cell>
          <cell r="P344">
            <v>35.700000000000003</v>
          </cell>
          <cell r="Q344">
            <v>17.600000000000001</v>
          </cell>
          <cell r="R344">
            <v>247.8</v>
          </cell>
          <cell r="S344">
            <v>1.9</v>
          </cell>
          <cell r="T344">
            <v>306.60000000000002</v>
          </cell>
          <cell r="U344">
            <v>60.2</v>
          </cell>
          <cell r="V344">
            <v>10.9</v>
          </cell>
          <cell r="W344">
            <v>0.9</v>
          </cell>
          <cell r="X344">
            <v>41.1</v>
          </cell>
          <cell r="Y344">
            <v>13.1</v>
          </cell>
          <cell r="Z344">
            <v>6.2</v>
          </cell>
          <cell r="AA344">
            <v>270.10000000000002</v>
          </cell>
          <cell r="AB344">
            <v>20.2</v>
          </cell>
          <cell r="AC344">
            <v>162.1</v>
          </cell>
          <cell r="AD344">
            <v>76.5</v>
          </cell>
          <cell r="AE344">
            <v>0.5</v>
          </cell>
          <cell r="AF344">
            <v>11.9</v>
          </cell>
          <cell r="AG344">
            <v>21.9</v>
          </cell>
          <cell r="AH344">
            <v>21.9</v>
          </cell>
          <cell r="AI344">
            <v>22</v>
          </cell>
          <cell r="AJ344">
            <v>-10</v>
          </cell>
          <cell r="AK344">
            <v>0</v>
          </cell>
          <cell r="AL344">
            <v>0</v>
          </cell>
          <cell r="AM344">
            <v>19</v>
          </cell>
          <cell r="AN344">
            <v>6.2</v>
          </cell>
          <cell r="AO344">
            <v>181.3</v>
          </cell>
          <cell r="AP344">
            <v>152.30000000000001</v>
          </cell>
          <cell r="AQ344">
            <v>40</v>
          </cell>
          <cell r="AR344">
            <v>52.6</v>
          </cell>
          <cell r="AS344">
            <v>1.4</v>
          </cell>
          <cell r="AT344">
            <v>-2.8</v>
          </cell>
          <cell r="AU344">
            <v>141</v>
          </cell>
          <cell r="AV344">
            <v>247.5</v>
          </cell>
          <cell r="AW344">
            <v>250.4</v>
          </cell>
        </row>
        <row r="345">
          <cell r="B345">
            <v>23200</v>
          </cell>
          <cell r="D345" t="str">
            <v xml:space="preserve">Fabrication de produits réfractaires </v>
          </cell>
          <cell r="E345">
            <v>67</v>
          </cell>
          <cell r="F345">
            <v>211.3</v>
          </cell>
          <cell r="G345">
            <v>113.3</v>
          </cell>
          <cell r="H345">
            <v>0.2</v>
          </cell>
          <cell r="I345">
            <v>97.7</v>
          </cell>
          <cell r="J345">
            <v>580.70000000000005</v>
          </cell>
          <cell r="K345">
            <v>137.9</v>
          </cell>
          <cell r="L345">
            <v>-13.2</v>
          </cell>
          <cell r="M345">
            <v>0.7</v>
          </cell>
          <cell r="N345">
            <v>706.1</v>
          </cell>
          <cell r="O345">
            <v>929.9</v>
          </cell>
          <cell r="P345">
            <v>35.700000000000003</v>
          </cell>
          <cell r="Q345">
            <v>17.600000000000001</v>
          </cell>
          <cell r="R345">
            <v>247.8</v>
          </cell>
          <cell r="S345">
            <v>1.9</v>
          </cell>
          <cell r="T345">
            <v>306.60000000000002</v>
          </cell>
          <cell r="U345">
            <v>60.2</v>
          </cell>
          <cell r="V345">
            <v>10.9</v>
          </cell>
          <cell r="W345">
            <v>0.9</v>
          </cell>
          <cell r="X345">
            <v>41.1</v>
          </cell>
          <cell r="Y345">
            <v>13.1</v>
          </cell>
          <cell r="Z345">
            <v>6.2</v>
          </cell>
          <cell r="AA345">
            <v>270.10000000000002</v>
          </cell>
          <cell r="AB345">
            <v>20.2</v>
          </cell>
          <cell r="AC345">
            <v>162.1</v>
          </cell>
          <cell r="AD345">
            <v>76.5</v>
          </cell>
          <cell r="AE345">
            <v>0.5</v>
          </cell>
          <cell r="AF345">
            <v>11.9</v>
          </cell>
          <cell r="AG345">
            <v>21.9</v>
          </cell>
          <cell r="AH345">
            <v>21.9</v>
          </cell>
          <cell r="AI345">
            <v>22</v>
          </cell>
          <cell r="AJ345">
            <v>-10</v>
          </cell>
          <cell r="AK345">
            <v>0</v>
          </cell>
          <cell r="AL345">
            <v>0</v>
          </cell>
          <cell r="AM345">
            <v>19</v>
          </cell>
          <cell r="AN345">
            <v>6.2</v>
          </cell>
          <cell r="AO345">
            <v>181.3</v>
          </cell>
          <cell r="AP345">
            <v>152.30000000000001</v>
          </cell>
          <cell r="AQ345">
            <v>40</v>
          </cell>
          <cell r="AR345">
            <v>52.6</v>
          </cell>
          <cell r="AS345">
            <v>1.4</v>
          </cell>
          <cell r="AT345">
            <v>-2.8</v>
          </cell>
          <cell r="AU345">
            <v>141</v>
          </cell>
          <cell r="AV345">
            <v>247.5</v>
          </cell>
          <cell r="AW345">
            <v>250.4</v>
          </cell>
        </row>
        <row r="346">
          <cell r="B346">
            <v>233</v>
          </cell>
          <cell r="D346" t="str">
            <v xml:space="preserve">Fabrication de matériaux de construction en terre cuite </v>
          </cell>
          <cell r="E346">
            <v>167</v>
          </cell>
          <cell r="F346">
            <v>151.80000000000001</v>
          </cell>
          <cell r="G346">
            <v>94.8</v>
          </cell>
          <cell r="H346">
            <v>0.5</v>
          </cell>
          <cell r="I346">
            <v>56.5</v>
          </cell>
          <cell r="J346">
            <v>1140.9000000000001</v>
          </cell>
          <cell r="K346">
            <v>20.5</v>
          </cell>
          <cell r="L346">
            <v>-1.9</v>
          </cell>
          <cell r="M346">
            <v>1.3</v>
          </cell>
          <cell r="N346">
            <v>1160.7</v>
          </cell>
          <cell r="O346">
            <v>1313.1</v>
          </cell>
          <cell r="P346">
            <v>2.7</v>
          </cell>
          <cell r="Q346">
            <v>0.1</v>
          </cell>
          <cell r="R346">
            <v>194.5</v>
          </cell>
          <cell r="S346">
            <v>-2.1</v>
          </cell>
          <cell r="T346">
            <v>478.2</v>
          </cell>
          <cell r="U346">
            <v>36.799999999999997</v>
          </cell>
          <cell r="V346">
            <v>19.100000000000001</v>
          </cell>
          <cell r="W346">
            <v>0.8</v>
          </cell>
          <cell r="X346">
            <v>29.6</v>
          </cell>
          <cell r="Y346">
            <v>7.5</v>
          </cell>
          <cell r="Z346">
            <v>3.8</v>
          </cell>
          <cell r="AA346">
            <v>541.9</v>
          </cell>
          <cell r="AB346">
            <v>39.6</v>
          </cell>
          <cell r="AC346">
            <v>223.2</v>
          </cell>
          <cell r="AD346">
            <v>92</v>
          </cell>
          <cell r="AE346">
            <v>1.2</v>
          </cell>
          <cell r="AF346">
            <v>188.4</v>
          </cell>
          <cell r="AG346">
            <v>89.7</v>
          </cell>
          <cell r="AH346">
            <v>36.4</v>
          </cell>
          <cell r="AI346">
            <v>85.1</v>
          </cell>
          <cell r="AJ346">
            <v>147.30000000000001</v>
          </cell>
          <cell r="AK346">
            <v>0</v>
          </cell>
          <cell r="AL346">
            <v>0</v>
          </cell>
          <cell r="AM346">
            <v>27.7</v>
          </cell>
          <cell r="AN346">
            <v>19.600000000000001</v>
          </cell>
          <cell r="AO346">
            <v>16.899999999999999</v>
          </cell>
          <cell r="AP346">
            <v>136.6</v>
          </cell>
          <cell r="AQ346">
            <v>50.5</v>
          </cell>
          <cell r="AR346">
            <v>47.8</v>
          </cell>
          <cell r="AS346">
            <v>4.5999999999999996</v>
          </cell>
          <cell r="AT346">
            <v>50.9</v>
          </cell>
          <cell r="AU346">
            <v>83.7</v>
          </cell>
          <cell r="AV346">
            <v>546.70000000000005</v>
          </cell>
          <cell r="AW346">
            <v>503.6</v>
          </cell>
        </row>
        <row r="347">
          <cell r="B347">
            <v>2331</v>
          </cell>
          <cell r="D347" t="str">
            <v xml:space="preserve">Fabrication de carreaux en céramique </v>
          </cell>
          <cell r="E347">
            <v>76</v>
          </cell>
          <cell r="F347">
            <v>66.900000000000006</v>
          </cell>
          <cell r="G347">
            <v>43</v>
          </cell>
          <cell r="H347">
            <v>1.8</v>
          </cell>
          <cell r="I347">
            <v>22.1</v>
          </cell>
          <cell r="J347">
            <v>148.9</v>
          </cell>
          <cell r="K347">
            <v>0.5</v>
          </cell>
          <cell r="L347">
            <v>0.4</v>
          </cell>
          <cell r="M347">
            <v>0.2</v>
          </cell>
          <cell r="N347">
            <v>150</v>
          </cell>
          <cell r="O347">
            <v>216.3</v>
          </cell>
          <cell r="P347">
            <v>0.4</v>
          </cell>
          <cell r="Q347">
            <v>0</v>
          </cell>
          <cell r="R347">
            <v>52.5</v>
          </cell>
          <cell r="S347">
            <v>-0.4</v>
          </cell>
          <cell r="T347">
            <v>90.8</v>
          </cell>
          <cell r="U347">
            <v>4.8</v>
          </cell>
          <cell r="V347">
            <v>3.7</v>
          </cell>
          <cell r="W347">
            <v>0.6</v>
          </cell>
          <cell r="X347">
            <v>4.4000000000000004</v>
          </cell>
          <cell r="Y347">
            <v>0.3</v>
          </cell>
          <cell r="Z347">
            <v>0</v>
          </cell>
          <cell r="AA347">
            <v>29.1</v>
          </cell>
          <cell r="AB347">
            <v>4.3</v>
          </cell>
          <cell r="AC347">
            <v>36.799999999999997</v>
          </cell>
          <cell r="AD347">
            <v>13.5</v>
          </cell>
          <cell r="AE347">
            <v>0.2</v>
          </cell>
          <cell r="AF347">
            <v>-25.2</v>
          </cell>
          <cell r="AG347">
            <v>9.6999999999999993</v>
          </cell>
          <cell r="AH347">
            <v>11</v>
          </cell>
          <cell r="AI347">
            <v>38.6</v>
          </cell>
          <cell r="AJ347">
            <v>-7.3</v>
          </cell>
          <cell r="AK347">
            <v>0</v>
          </cell>
          <cell r="AL347">
            <v>0</v>
          </cell>
          <cell r="AM347">
            <v>8.6</v>
          </cell>
          <cell r="AN347">
            <v>1.6</v>
          </cell>
          <cell r="AO347">
            <v>8.3000000000000007</v>
          </cell>
          <cell r="AP347">
            <v>-7.6</v>
          </cell>
          <cell r="AQ347">
            <v>7.2</v>
          </cell>
          <cell r="AR347">
            <v>3.1</v>
          </cell>
          <cell r="AS347">
            <v>0.6</v>
          </cell>
          <cell r="AT347">
            <v>3</v>
          </cell>
          <cell r="AU347">
            <v>-7.1</v>
          </cell>
          <cell r="AV347">
            <v>29.1</v>
          </cell>
          <cell r="AW347">
            <v>25.1</v>
          </cell>
        </row>
        <row r="348">
          <cell r="B348">
            <v>23310</v>
          </cell>
          <cell r="D348" t="str">
            <v xml:space="preserve">Fabrication de carreaux en céramique </v>
          </cell>
          <cell r="E348">
            <v>76</v>
          </cell>
          <cell r="F348">
            <v>66.900000000000006</v>
          </cell>
          <cell r="G348">
            <v>43</v>
          </cell>
          <cell r="H348">
            <v>1.8</v>
          </cell>
          <cell r="I348">
            <v>22.1</v>
          </cell>
          <cell r="J348">
            <v>148.9</v>
          </cell>
          <cell r="K348">
            <v>0.5</v>
          </cell>
          <cell r="L348">
            <v>0.4</v>
          </cell>
          <cell r="M348">
            <v>0.2</v>
          </cell>
          <cell r="N348">
            <v>150</v>
          </cell>
          <cell r="O348">
            <v>216.3</v>
          </cell>
          <cell r="P348">
            <v>0.4</v>
          </cell>
          <cell r="Q348">
            <v>0</v>
          </cell>
          <cell r="R348">
            <v>52.5</v>
          </cell>
          <cell r="S348">
            <v>-0.4</v>
          </cell>
          <cell r="T348">
            <v>90.8</v>
          </cell>
          <cell r="U348">
            <v>4.8</v>
          </cell>
          <cell r="V348">
            <v>3.7</v>
          </cell>
          <cell r="W348">
            <v>0.6</v>
          </cell>
          <cell r="X348">
            <v>4.4000000000000004</v>
          </cell>
          <cell r="Y348">
            <v>0.3</v>
          </cell>
          <cell r="Z348">
            <v>0</v>
          </cell>
          <cell r="AA348">
            <v>29.1</v>
          </cell>
          <cell r="AB348">
            <v>4.3</v>
          </cell>
          <cell r="AC348">
            <v>36.799999999999997</v>
          </cell>
          <cell r="AD348">
            <v>13.5</v>
          </cell>
          <cell r="AE348">
            <v>0.2</v>
          </cell>
          <cell r="AF348">
            <v>-25.2</v>
          </cell>
          <cell r="AG348">
            <v>9.6999999999999993</v>
          </cell>
          <cell r="AH348">
            <v>11</v>
          </cell>
          <cell r="AI348">
            <v>38.6</v>
          </cell>
          <cell r="AJ348">
            <v>-7.3</v>
          </cell>
          <cell r="AK348">
            <v>0</v>
          </cell>
          <cell r="AL348">
            <v>0</v>
          </cell>
          <cell r="AM348">
            <v>8.6</v>
          </cell>
          <cell r="AN348">
            <v>1.6</v>
          </cell>
          <cell r="AO348">
            <v>8.3000000000000007</v>
          </cell>
          <cell r="AP348">
            <v>-7.6</v>
          </cell>
          <cell r="AQ348">
            <v>7.2</v>
          </cell>
          <cell r="AR348">
            <v>3.1</v>
          </cell>
          <cell r="AS348">
            <v>0.6</v>
          </cell>
          <cell r="AT348">
            <v>3</v>
          </cell>
          <cell r="AU348">
            <v>-7.1</v>
          </cell>
          <cell r="AV348">
            <v>29.1</v>
          </cell>
          <cell r="AW348">
            <v>25.1</v>
          </cell>
        </row>
        <row r="349">
          <cell r="B349">
            <v>2332</v>
          </cell>
          <cell r="D349" t="str">
            <v xml:space="preserve">Fabrication de briques, tuiles et produits de construction, en terre cuite </v>
          </cell>
          <cell r="E349">
            <v>92</v>
          </cell>
          <cell r="F349">
            <v>84.9</v>
          </cell>
          <cell r="G349">
            <v>51.8</v>
          </cell>
          <cell r="H349">
            <v>-1.3</v>
          </cell>
          <cell r="I349">
            <v>34.4</v>
          </cell>
          <cell r="J349">
            <v>991.9</v>
          </cell>
          <cell r="K349">
            <v>20</v>
          </cell>
          <cell r="L349">
            <v>-2.2999999999999998</v>
          </cell>
          <cell r="M349">
            <v>1.1000000000000001</v>
          </cell>
          <cell r="N349">
            <v>1010.7</v>
          </cell>
          <cell r="O349">
            <v>1096.8</v>
          </cell>
          <cell r="P349">
            <v>2.4</v>
          </cell>
          <cell r="Q349">
            <v>0.1</v>
          </cell>
          <cell r="R349">
            <v>142</v>
          </cell>
          <cell r="S349">
            <v>-1.7</v>
          </cell>
          <cell r="T349">
            <v>387.4</v>
          </cell>
          <cell r="U349">
            <v>32</v>
          </cell>
          <cell r="V349">
            <v>15.4</v>
          </cell>
          <cell r="W349">
            <v>0.3</v>
          </cell>
          <cell r="X349">
            <v>25.2</v>
          </cell>
          <cell r="Y349">
            <v>7.1</v>
          </cell>
          <cell r="Z349">
            <v>3.7</v>
          </cell>
          <cell r="AA349">
            <v>512.79999999999995</v>
          </cell>
          <cell r="AB349">
            <v>35.299999999999997</v>
          </cell>
          <cell r="AC349">
            <v>186.4</v>
          </cell>
          <cell r="AD349">
            <v>78.5</v>
          </cell>
          <cell r="AE349">
            <v>1</v>
          </cell>
          <cell r="AF349">
            <v>213.6</v>
          </cell>
          <cell r="AG349">
            <v>80</v>
          </cell>
          <cell r="AH349">
            <v>25.4</v>
          </cell>
          <cell r="AI349">
            <v>46.5</v>
          </cell>
          <cell r="AJ349">
            <v>154.6</v>
          </cell>
          <cell r="AK349">
            <v>0</v>
          </cell>
          <cell r="AL349">
            <v>0</v>
          </cell>
          <cell r="AM349">
            <v>19.100000000000001</v>
          </cell>
          <cell r="AN349">
            <v>18</v>
          </cell>
          <cell r="AO349">
            <v>8.6999999999999993</v>
          </cell>
          <cell r="AP349">
            <v>144.19999999999999</v>
          </cell>
          <cell r="AQ349">
            <v>43.3</v>
          </cell>
          <cell r="AR349">
            <v>44.7</v>
          </cell>
          <cell r="AS349">
            <v>4</v>
          </cell>
          <cell r="AT349">
            <v>48</v>
          </cell>
          <cell r="AU349">
            <v>90.8</v>
          </cell>
          <cell r="AV349">
            <v>517.6</v>
          </cell>
          <cell r="AW349">
            <v>478.5</v>
          </cell>
        </row>
        <row r="350">
          <cell r="B350">
            <v>23320</v>
          </cell>
          <cell r="D350" t="str">
            <v xml:space="preserve">Fabrication de briques, tuiles et produits de construction, en terre cuite </v>
          </cell>
          <cell r="E350">
            <v>92</v>
          </cell>
          <cell r="F350">
            <v>84.9</v>
          </cell>
          <cell r="G350">
            <v>51.8</v>
          </cell>
          <cell r="H350">
            <v>-1.3</v>
          </cell>
          <cell r="I350">
            <v>34.4</v>
          </cell>
          <cell r="J350">
            <v>991.9</v>
          </cell>
          <cell r="K350">
            <v>20</v>
          </cell>
          <cell r="L350">
            <v>-2.2999999999999998</v>
          </cell>
          <cell r="M350">
            <v>1.1000000000000001</v>
          </cell>
          <cell r="N350">
            <v>1010.7</v>
          </cell>
          <cell r="O350">
            <v>1096.8</v>
          </cell>
          <cell r="P350">
            <v>2.4</v>
          </cell>
          <cell r="Q350">
            <v>0.1</v>
          </cell>
          <cell r="R350">
            <v>142</v>
          </cell>
          <cell r="S350">
            <v>-1.7</v>
          </cell>
          <cell r="T350">
            <v>387.4</v>
          </cell>
          <cell r="U350">
            <v>32</v>
          </cell>
          <cell r="V350">
            <v>15.4</v>
          </cell>
          <cell r="W350">
            <v>0.3</v>
          </cell>
          <cell r="X350">
            <v>25.2</v>
          </cell>
          <cell r="Y350">
            <v>7.1</v>
          </cell>
          <cell r="Z350">
            <v>3.7</v>
          </cell>
          <cell r="AA350">
            <v>512.79999999999995</v>
          </cell>
          <cell r="AB350">
            <v>35.299999999999997</v>
          </cell>
          <cell r="AC350">
            <v>186.4</v>
          </cell>
          <cell r="AD350">
            <v>78.5</v>
          </cell>
          <cell r="AE350">
            <v>1</v>
          </cell>
          <cell r="AF350">
            <v>213.6</v>
          </cell>
          <cell r="AG350">
            <v>80</v>
          </cell>
          <cell r="AH350">
            <v>25.4</v>
          </cell>
          <cell r="AI350">
            <v>46.5</v>
          </cell>
          <cell r="AJ350">
            <v>154.6</v>
          </cell>
          <cell r="AK350">
            <v>0</v>
          </cell>
          <cell r="AL350">
            <v>0</v>
          </cell>
          <cell r="AM350">
            <v>19.100000000000001</v>
          </cell>
          <cell r="AN350">
            <v>18</v>
          </cell>
          <cell r="AO350">
            <v>8.6999999999999993</v>
          </cell>
          <cell r="AP350">
            <v>144.19999999999999</v>
          </cell>
          <cell r="AQ350">
            <v>43.3</v>
          </cell>
          <cell r="AR350">
            <v>44.7</v>
          </cell>
          <cell r="AS350">
            <v>4</v>
          </cell>
          <cell r="AT350">
            <v>48</v>
          </cell>
          <cell r="AU350">
            <v>90.8</v>
          </cell>
          <cell r="AV350">
            <v>517.6</v>
          </cell>
          <cell r="AW350">
            <v>478.5</v>
          </cell>
        </row>
        <row r="351">
          <cell r="B351">
            <v>234</v>
          </cell>
          <cell r="D351" t="str">
            <v xml:space="preserve">Fabrication d'autres produits en céramique et en porcelaine </v>
          </cell>
          <cell r="E351">
            <v>3009</v>
          </cell>
          <cell r="F351">
            <v>177.2</v>
          </cell>
          <cell r="G351">
            <v>121.2</v>
          </cell>
          <cell r="H351">
            <v>23.6</v>
          </cell>
          <cell r="I351">
            <v>32.5</v>
          </cell>
          <cell r="J351">
            <v>1315</v>
          </cell>
          <cell r="K351">
            <v>16.100000000000001</v>
          </cell>
          <cell r="L351">
            <v>15.1</v>
          </cell>
          <cell r="M351">
            <v>6.1</v>
          </cell>
          <cell r="N351">
            <v>1352.3</v>
          </cell>
          <cell r="O351">
            <v>1508.3</v>
          </cell>
          <cell r="P351">
            <v>6.9</v>
          </cell>
          <cell r="Q351">
            <v>0.1</v>
          </cell>
          <cell r="R351">
            <v>218.3</v>
          </cell>
          <cell r="S351">
            <v>1.2</v>
          </cell>
          <cell r="T351">
            <v>724</v>
          </cell>
          <cell r="U351">
            <v>17.8</v>
          </cell>
          <cell r="V351">
            <v>16.100000000000001</v>
          </cell>
          <cell r="W351">
            <v>2.9</v>
          </cell>
          <cell r="X351">
            <v>21.8</v>
          </cell>
          <cell r="Y351">
            <v>13.1</v>
          </cell>
          <cell r="Z351">
            <v>8.6999999999999993</v>
          </cell>
          <cell r="AA351">
            <v>435.2</v>
          </cell>
          <cell r="AB351">
            <v>18.3</v>
          </cell>
          <cell r="AC351">
            <v>190.5</v>
          </cell>
          <cell r="AD351">
            <v>76.3</v>
          </cell>
          <cell r="AE351">
            <v>2.9</v>
          </cell>
          <cell r="AF351">
            <v>153</v>
          </cell>
          <cell r="AG351">
            <v>28.6</v>
          </cell>
          <cell r="AH351">
            <v>160.6</v>
          </cell>
          <cell r="AI351">
            <v>39.9</v>
          </cell>
          <cell r="AJ351">
            <v>3.7</v>
          </cell>
          <cell r="AK351">
            <v>0</v>
          </cell>
          <cell r="AL351">
            <v>0</v>
          </cell>
          <cell r="AM351">
            <v>22.4</v>
          </cell>
          <cell r="AN351">
            <v>5.5</v>
          </cell>
          <cell r="AO351">
            <v>23.9</v>
          </cell>
          <cell r="AP351">
            <v>5.2</v>
          </cell>
          <cell r="AQ351">
            <v>17.600000000000001</v>
          </cell>
          <cell r="AR351">
            <v>14.4</v>
          </cell>
          <cell r="AS351">
            <v>1.3</v>
          </cell>
          <cell r="AT351">
            <v>5.3</v>
          </cell>
          <cell r="AU351">
            <v>1.8</v>
          </cell>
          <cell r="AV351">
            <v>441.4</v>
          </cell>
          <cell r="AW351">
            <v>419.8</v>
          </cell>
        </row>
        <row r="352">
          <cell r="B352">
            <v>2341</v>
          </cell>
          <cell r="D352" t="str">
            <v xml:space="preserve">Fabrication d'articles céramiques à usage domestique ou ornemental </v>
          </cell>
          <cell r="E352">
            <v>2722</v>
          </cell>
          <cell r="F352">
            <v>28.8</v>
          </cell>
          <cell r="G352">
            <v>15.4</v>
          </cell>
          <cell r="H352">
            <v>-0.3</v>
          </cell>
          <cell r="I352">
            <v>13.7</v>
          </cell>
          <cell r="J352">
            <v>523</v>
          </cell>
          <cell r="K352">
            <v>5.4</v>
          </cell>
          <cell r="L352">
            <v>1.5</v>
          </cell>
          <cell r="M352">
            <v>0.5</v>
          </cell>
          <cell r="N352">
            <v>530.4</v>
          </cell>
          <cell r="O352">
            <v>557.1</v>
          </cell>
          <cell r="P352">
            <v>3.1</v>
          </cell>
          <cell r="Q352">
            <v>0</v>
          </cell>
          <cell r="R352">
            <v>78.400000000000006</v>
          </cell>
          <cell r="S352">
            <v>-0.2</v>
          </cell>
          <cell r="T352">
            <v>288.7</v>
          </cell>
          <cell r="U352">
            <v>4.2</v>
          </cell>
          <cell r="V352">
            <v>7.4</v>
          </cell>
          <cell r="W352">
            <v>0.7</v>
          </cell>
          <cell r="X352">
            <v>4.9000000000000004</v>
          </cell>
          <cell r="Y352">
            <v>2.4</v>
          </cell>
          <cell r="Z352">
            <v>0.5</v>
          </cell>
          <cell r="AA352">
            <v>177.9</v>
          </cell>
          <cell r="AB352">
            <v>7.3</v>
          </cell>
          <cell r="AC352">
            <v>81</v>
          </cell>
          <cell r="AD352">
            <v>30.6</v>
          </cell>
          <cell r="AE352">
            <v>1</v>
          </cell>
          <cell r="AF352">
            <v>60</v>
          </cell>
          <cell r="AG352">
            <v>8</v>
          </cell>
          <cell r="AH352">
            <v>65.099999999999994</v>
          </cell>
          <cell r="AI352">
            <v>13.4</v>
          </cell>
          <cell r="AJ352">
            <v>0.3</v>
          </cell>
          <cell r="AK352">
            <v>0</v>
          </cell>
          <cell r="AL352">
            <v>0</v>
          </cell>
          <cell r="AM352">
            <v>3.4</v>
          </cell>
          <cell r="AN352">
            <v>2.8</v>
          </cell>
          <cell r="AO352">
            <v>9.6999999999999993</v>
          </cell>
          <cell r="AP352">
            <v>6.6</v>
          </cell>
          <cell r="AQ352">
            <v>11</v>
          </cell>
          <cell r="AR352">
            <v>6.9</v>
          </cell>
          <cell r="AS352">
            <v>0.8</v>
          </cell>
          <cell r="AT352">
            <v>0.7</v>
          </cell>
          <cell r="AU352">
            <v>9.1999999999999993</v>
          </cell>
          <cell r="AV352">
            <v>177.2</v>
          </cell>
          <cell r="AW352">
            <v>171.6</v>
          </cell>
        </row>
        <row r="353">
          <cell r="B353">
            <v>23410</v>
          </cell>
          <cell r="D353" t="str">
            <v xml:space="preserve">Fabrication d'articles céramiques à usage domestique ou ornemental </v>
          </cell>
          <cell r="E353">
            <v>2722</v>
          </cell>
          <cell r="F353">
            <v>28.8</v>
          </cell>
          <cell r="G353">
            <v>15.4</v>
          </cell>
          <cell r="H353">
            <v>-0.3</v>
          </cell>
          <cell r="I353">
            <v>13.7</v>
          </cell>
          <cell r="J353">
            <v>523</v>
          </cell>
          <cell r="K353">
            <v>5.4</v>
          </cell>
          <cell r="L353">
            <v>1.5</v>
          </cell>
          <cell r="M353">
            <v>0.5</v>
          </cell>
          <cell r="N353">
            <v>530.4</v>
          </cell>
          <cell r="O353">
            <v>557.1</v>
          </cell>
          <cell r="P353">
            <v>3.1</v>
          </cell>
          <cell r="Q353">
            <v>0</v>
          </cell>
          <cell r="R353">
            <v>78.400000000000006</v>
          </cell>
          <cell r="S353">
            <v>-0.2</v>
          </cell>
          <cell r="T353">
            <v>288.7</v>
          </cell>
          <cell r="U353">
            <v>4.2</v>
          </cell>
          <cell r="V353">
            <v>7.4</v>
          </cell>
          <cell r="W353">
            <v>0.7</v>
          </cell>
          <cell r="X353">
            <v>4.9000000000000004</v>
          </cell>
          <cell r="Y353">
            <v>2.4</v>
          </cell>
          <cell r="Z353">
            <v>0.5</v>
          </cell>
          <cell r="AA353">
            <v>177.9</v>
          </cell>
          <cell r="AB353">
            <v>7.3</v>
          </cell>
          <cell r="AC353">
            <v>81</v>
          </cell>
          <cell r="AD353">
            <v>30.6</v>
          </cell>
          <cell r="AE353">
            <v>1</v>
          </cell>
          <cell r="AF353">
            <v>60</v>
          </cell>
          <cell r="AG353">
            <v>8</v>
          </cell>
          <cell r="AH353">
            <v>65.099999999999994</v>
          </cell>
          <cell r="AI353">
            <v>13.4</v>
          </cell>
          <cell r="AJ353">
            <v>0.3</v>
          </cell>
          <cell r="AK353">
            <v>0</v>
          </cell>
          <cell r="AL353">
            <v>0</v>
          </cell>
          <cell r="AM353">
            <v>3.4</v>
          </cell>
          <cell r="AN353">
            <v>2.8</v>
          </cell>
          <cell r="AO353">
            <v>9.6999999999999993</v>
          </cell>
          <cell r="AP353">
            <v>6.6</v>
          </cell>
          <cell r="AQ353">
            <v>11</v>
          </cell>
          <cell r="AR353">
            <v>6.9</v>
          </cell>
          <cell r="AS353">
            <v>0.8</v>
          </cell>
          <cell r="AT353">
            <v>0.7</v>
          </cell>
          <cell r="AU353">
            <v>9.1999999999999993</v>
          </cell>
          <cell r="AV353">
            <v>177.2</v>
          </cell>
          <cell r="AW353">
            <v>171.6</v>
          </cell>
        </row>
        <row r="354">
          <cell r="B354">
            <v>2342</v>
          </cell>
          <cell r="D354" t="str">
            <v xml:space="preserve">Fabrication d'appareils sanitaires en céramique </v>
          </cell>
          <cell r="E354">
            <v>15</v>
          </cell>
          <cell r="F354">
            <v>134.80000000000001</v>
          </cell>
          <cell r="G354">
            <v>99.4</v>
          </cell>
          <cell r="H354">
            <v>23.9</v>
          </cell>
          <cell r="I354">
            <v>11.5</v>
          </cell>
          <cell r="J354">
            <v>369.8</v>
          </cell>
          <cell r="K354">
            <v>9.5</v>
          </cell>
          <cell r="L354">
            <v>13.5</v>
          </cell>
          <cell r="M354">
            <v>4.4000000000000004</v>
          </cell>
          <cell r="N354">
            <v>397.2</v>
          </cell>
          <cell r="O354">
            <v>514.1</v>
          </cell>
          <cell r="P354">
            <v>2.7</v>
          </cell>
          <cell r="Q354">
            <v>0</v>
          </cell>
          <cell r="R354">
            <v>52.7</v>
          </cell>
          <cell r="S354">
            <v>1.1000000000000001</v>
          </cell>
          <cell r="T354">
            <v>250</v>
          </cell>
          <cell r="U354">
            <v>5.5</v>
          </cell>
          <cell r="V354">
            <v>5.0999999999999996</v>
          </cell>
          <cell r="W354">
            <v>0.2</v>
          </cell>
          <cell r="X354">
            <v>7.4</v>
          </cell>
          <cell r="Y354">
            <v>8.8000000000000007</v>
          </cell>
          <cell r="Z354">
            <v>7.3</v>
          </cell>
          <cell r="AA354">
            <v>98.8</v>
          </cell>
          <cell r="AB354">
            <v>6.1</v>
          </cell>
          <cell r="AC354">
            <v>63.8</v>
          </cell>
          <cell r="AD354">
            <v>27.2</v>
          </cell>
          <cell r="AE354">
            <v>0.2</v>
          </cell>
          <cell r="AF354">
            <v>2</v>
          </cell>
          <cell r="AG354">
            <v>6.8</v>
          </cell>
          <cell r="AH354">
            <v>58.9</v>
          </cell>
          <cell r="AI354">
            <v>19.7</v>
          </cell>
          <cell r="AJ354">
            <v>-44</v>
          </cell>
          <cell r="AK354">
            <v>0</v>
          </cell>
          <cell r="AL354">
            <v>0</v>
          </cell>
          <cell r="AM354">
            <v>18</v>
          </cell>
          <cell r="AN354">
            <v>1.9</v>
          </cell>
          <cell r="AO354">
            <v>12.6</v>
          </cell>
          <cell r="AP354">
            <v>-49.4</v>
          </cell>
          <cell r="AQ354">
            <v>3.4</v>
          </cell>
          <cell r="AR354">
            <v>2.8</v>
          </cell>
          <cell r="AS354">
            <v>0</v>
          </cell>
          <cell r="AT354">
            <v>0.5</v>
          </cell>
          <cell r="AU354">
            <v>-49.3</v>
          </cell>
          <cell r="AV354">
            <v>104.9</v>
          </cell>
          <cell r="AW354">
            <v>92.9</v>
          </cell>
        </row>
        <row r="355">
          <cell r="B355">
            <v>23420</v>
          </cell>
          <cell r="D355" t="str">
            <v xml:space="preserve">Fabrication d'appareils sanitaires en céramique </v>
          </cell>
          <cell r="E355">
            <v>15</v>
          </cell>
          <cell r="F355">
            <v>134.80000000000001</v>
          </cell>
          <cell r="G355">
            <v>99.4</v>
          </cell>
          <cell r="H355">
            <v>23.9</v>
          </cell>
          <cell r="I355">
            <v>11.5</v>
          </cell>
          <cell r="J355">
            <v>369.8</v>
          </cell>
          <cell r="K355">
            <v>9.5</v>
          </cell>
          <cell r="L355">
            <v>13.5</v>
          </cell>
          <cell r="M355">
            <v>4.4000000000000004</v>
          </cell>
          <cell r="N355">
            <v>397.2</v>
          </cell>
          <cell r="O355">
            <v>514.1</v>
          </cell>
          <cell r="P355">
            <v>2.7</v>
          </cell>
          <cell r="Q355">
            <v>0</v>
          </cell>
          <cell r="R355">
            <v>52.7</v>
          </cell>
          <cell r="S355">
            <v>1.1000000000000001</v>
          </cell>
          <cell r="T355">
            <v>250</v>
          </cell>
          <cell r="U355">
            <v>5.5</v>
          </cell>
          <cell r="V355">
            <v>5.0999999999999996</v>
          </cell>
          <cell r="W355">
            <v>0.2</v>
          </cell>
          <cell r="X355">
            <v>7.4</v>
          </cell>
          <cell r="Y355">
            <v>8.8000000000000007</v>
          </cell>
          <cell r="Z355">
            <v>7.3</v>
          </cell>
          <cell r="AA355">
            <v>98.8</v>
          </cell>
          <cell r="AB355">
            <v>6.1</v>
          </cell>
          <cell r="AC355">
            <v>63.8</v>
          </cell>
          <cell r="AD355">
            <v>27.2</v>
          </cell>
          <cell r="AE355">
            <v>0.2</v>
          </cell>
          <cell r="AF355">
            <v>2</v>
          </cell>
          <cell r="AG355">
            <v>6.8</v>
          </cell>
          <cell r="AH355">
            <v>58.9</v>
          </cell>
          <cell r="AI355">
            <v>19.7</v>
          </cell>
          <cell r="AJ355">
            <v>-44</v>
          </cell>
          <cell r="AK355">
            <v>0</v>
          </cell>
          <cell r="AL355">
            <v>0</v>
          </cell>
          <cell r="AM355">
            <v>18</v>
          </cell>
          <cell r="AN355">
            <v>1.9</v>
          </cell>
          <cell r="AO355">
            <v>12.6</v>
          </cell>
          <cell r="AP355">
            <v>-49.4</v>
          </cell>
          <cell r="AQ355">
            <v>3.4</v>
          </cell>
          <cell r="AR355">
            <v>2.8</v>
          </cell>
          <cell r="AS355">
            <v>0</v>
          </cell>
          <cell r="AT355">
            <v>0.5</v>
          </cell>
          <cell r="AU355">
            <v>-49.3</v>
          </cell>
          <cell r="AV355">
            <v>104.9</v>
          </cell>
          <cell r="AW355">
            <v>92.9</v>
          </cell>
        </row>
        <row r="356">
          <cell r="B356">
            <v>2343</v>
          </cell>
          <cell r="D356" t="str">
            <v xml:space="preserve">Fabrication d'isolateurs et pièces isolantes en céramique </v>
          </cell>
          <cell r="E356">
            <v>6</v>
          </cell>
          <cell r="F356">
            <v>2.7</v>
          </cell>
          <cell r="G356">
            <v>0.1</v>
          </cell>
          <cell r="H356">
            <v>0</v>
          </cell>
          <cell r="I356">
            <v>2.6</v>
          </cell>
          <cell r="J356">
            <v>78.900000000000006</v>
          </cell>
          <cell r="K356">
            <v>0.1</v>
          </cell>
          <cell r="L356">
            <v>0.8</v>
          </cell>
          <cell r="M356">
            <v>0</v>
          </cell>
          <cell r="N356">
            <v>79.8</v>
          </cell>
          <cell r="O356">
            <v>81.8</v>
          </cell>
          <cell r="P356">
            <v>0.2</v>
          </cell>
          <cell r="Q356">
            <v>0</v>
          </cell>
          <cell r="R356">
            <v>17.8</v>
          </cell>
          <cell r="S356">
            <v>0.1</v>
          </cell>
          <cell r="T356">
            <v>36.1</v>
          </cell>
          <cell r="U356">
            <v>1.6</v>
          </cell>
          <cell r="V356">
            <v>0.6</v>
          </cell>
          <cell r="W356">
            <v>0.8</v>
          </cell>
          <cell r="X356">
            <v>1.4</v>
          </cell>
          <cell r="Y356">
            <v>0.2</v>
          </cell>
          <cell r="Z356">
            <v>0</v>
          </cell>
          <cell r="AA356">
            <v>28.3</v>
          </cell>
          <cell r="AB356">
            <v>0.9</v>
          </cell>
          <cell r="AC356">
            <v>10.6</v>
          </cell>
          <cell r="AD356">
            <v>4</v>
          </cell>
          <cell r="AE356">
            <v>0.4</v>
          </cell>
          <cell r="AF356">
            <v>13.2</v>
          </cell>
          <cell r="AG356">
            <v>1.2</v>
          </cell>
          <cell r="AH356">
            <v>0.1</v>
          </cell>
          <cell r="AI356">
            <v>0.5</v>
          </cell>
          <cell r="AJ356">
            <v>12.4</v>
          </cell>
          <cell r="AK356">
            <v>0</v>
          </cell>
          <cell r="AL356">
            <v>0</v>
          </cell>
          <cell r="AM356">
            <v>0.2</v>
          </cell>
          <cell r="AN356">
            <v>0.2</v>
          </cell>
          <cell r="AO356">
            <v>0.3</v>
          </cell>
          <cell r="AP356">
            <v>12.4</v>
          </cell>
          <cell r="AQ356">
            <v>2</v>
          </cell>
          <cell r="AR356">
            <v>2.5</v>
          </cell>
          <cell r="AS356">
            <v>0</v>
          </cell>
          <cell r="AT356">
            <v>0.1</v>
          </cell>
          <cell r="AU356">
            <v>11.9</v>
          </cell>
          <cell r="AV356">
            <v>28.3</v>
          </cell>
          <cell r="AW356">
            <v>27.8</v>
          </cell>
        </row>
        <row r="357">
          <cell r="B357">
            <v>23430</v>
          </cell>
          <cell r="D357" t="str">
            <v xml:space="preserve">Fabrication d'isolateurs et pièces isolantes en céramique </v>
          </cell>
          <cell r="E357">
            <v>6</v>
          </cell>
          <cell r="F357">
            <v>2.7</v>
          </cell>
          <cell r="G357">
            <v>0.1</v>
          </cell>
          <cell r="H357">
            <v>0</v>
          </cell>
          <cell r="I357">
            <v>2.6</v>
          </cell>
          <cell r="J357">
            <v>78.900000000000006</v>
          </cell>
          <cell r="K357">
            <v>0.1</v>
          </cell>
          <cell r="L357">
            <v>0.8</v>
          </cell>
          <cell r="M357">
            <v>0</v>
          </cell>
          <cell r="N357">
            <v>79.8</v>
          </cell>
          <cell r="O357">
            <v>81.8</v>
          </cell>
          <cell r="P357">
            <v>0.2</v>
          </cell>
          <cell r="Q357">
            <v>0</v>
          </cell>
          <cell r="R357">
            <v>17.8</v>
          </cell>
          <cell r="S357">
            <v>0.1</v>
          </cell>
          <cell r="T357">
            <v>36.1</v>
          </cell>
          <cell r="U357">
            <v>1.6</v>
          </cell>
          <cell r="V357">
            <v>0.6</v>
          </cell>
          <cell r="W357">
            <v>0.8</v>
          </cell>
          <cell r="X357">
            <v>1.4</v>
          </cell>
          <cell r="Y357">
            <v>0.2</v>
          </cell>
          <cell r="Z357">
            <v>0</v>
          </cell>
          <cell r="AA357">
            <v>28.3</v>
          </cell>
          <cell r="AB357">
            <v>0.9</v>
          </cell>
          <cell r="AC357">
            <v>10.6</v>
          </cell>
          <cell r="AD357">
            <v>4</v>
          </cell>
          <cell r="AE357">
            <v>0.4</v>
          </cell>
          <cell r="AF357">
            <v>13.2</v>
          </cell>
          <cell r="AG357">
            <v>1.2</v>
          </cell>
          <cell r="AH357">
            <v>0.1</v>
          </cell>
          <cell r="AI357">
            <v>0.5</v>
          </cell>
          <cell r="AJ357">
            <v>12.4</v>
          </cell>
          <cell r="AK357">
            <v>0</v>
          </cell>
          <cell r="AL357">
            <v>0</v>
          </cell>
          <cell r="AM357">
            <v>0.2</v>
          </cell>
          <cell r="AN357">
            <v>0.2</v>
          </cell>
          <cell r="AO357">
            <v>0.3</v>
          </cell>
          <cell r="AP357">
            <v>12.4</v>
          </cell>
          <cell r="AQ357">
            <v>2</v>
          </cell>
          <cell r="AR357">
            <v>2.5</v>
          </cell>
          <cell r="AS357">
            <v>0</v>
          </cell>
          <cell r="AT357">
            <v>0.1</v>
          </cell>
          <cell r="AU357">
            <v>11.9</v>
          </cell>
          <cell r="AV357">
            <v>28.3</v>
          </cell>
          <cell r="AW357">
            <v>27.8</v>
          </cell>
        </row>
        <row r="358">
          <cell r="B358">
            <v>2344</v>
          </cell>
          <cell r="D358" t="str">
            <v xml:space="preserve">Fabrication d'autres produits céramiques à usage technique </v>
          </cell>
          <cell r="E358">
            <v>28</v>
          </cell>
          <cell r="F358">
            <v>8.6</v>
          </cell>
          <cell r="G358">
            <v>5</v>
          </cell>
          <cell r="H358">
            <v>0</v>
          </cell>
          <cell r="I358">
            <v>3.6</v>
          </cell>
          <cell r="J358">
            <v>281.60000000000002</v>
          </cell>
          <cell r="K358">
            <v>0.9</v>
          </cell>
          <cell r="L358">
            <v>-0.5</v>
          </cell>
          <cell r="M358">
            <v>1.2</v>
          </cell>
          <cell r="N358">
            <v>283.2</v>
          </cell>
          <cell r="O358">
            <v>291.10000000000002</v>
          </cell>
          <cell r="P358">
            <v>0.8</v>
          </cell>
          <cell r="Q358">
            <v>0</v>
          </cell>
          <cell r="R358">
            <v>60.7</v>
          </cell>
          <cell r="S358">
            <v>0.2</v>
          </cell>
          <cell r="T358">
            <v>116.2</v>
          </cell>
          <cell r="U358">
            <v>6.3</v>
          </cell>
          <cell r="V358">
            <v>2.6</v>
          </cell>
          <cell r="W358">
            <v>1.1000000000000001</v>
          </cell>
          <cell r="X358">
            <v>7.1</v>
          </cell>
          <cell r="Y358">
            <v>1.6</v>
          </cell>
          <cell r="Z358">
            <v>0.9</v>
          </cell>
          <cell r="AA358">
            <v>109</v>
          </cell>
          <cell r="AB358">
            <v>3.4</v>
          </cell>
          <cell r="AC358">
            <v>28.7</v>
          </cell>
          <cell r="AD358">
            <v>12.1</v>
          </cell>
          <cell r="AE358">
            <v>1.3</v>
          </cell>
          <cell r="AF358">
            <v>66.099999999999994</v>
          </cell>
          <cell r="AG358">
            <v>11.8</v>
          </cell>
          <cell r="AH358">
            <v>23.6</v>
          </cell>
          <cell r="AI358">
            <v>5.6</v>
          </cell>
          <cell r="AJ358">
            <v>36.200000000000003</v>
          </cell>
          <cell r="AK358">
            <v>0</v>
          </cell>
          <cell r="AL358">
            <v>0</v>
          </cell>
          <cell r="AM358">
            <v>0.7</v>
          </cell>
          <cell r="AN358">
            <v>0.5</v>
          </cell>
          <cell r="AO358">
            <v>1.1000000000000001</v>
          </cell>
          <cell r="AP358">
            <v>36.6</v>
          </cell>
          <cell r="AQ358">
            <v>0.7</v>
          </cell>
          <cell r="AR358">
            <v>2</v>
          </cell>
          <cell r="AS358">
            <v>0.3</v>
          </cell>
          <cell r="AT358">
            <v>2.9</v>
          </cell>
          <cell r="AU358">
            <v>32.200000000000003</v>
          </cell>
          <cell r="AV358">
            <v>109.8</v>
          </cell>
          <cell r="AW358">
            <v>106.9</v>
          </cell>
        </row>
        <row r="359">
          <cell r="B359">
            <v>23440</v>
          </cell>
          <cell r="D359" t="str">
            <v xml:space="preserve">Fabrication d'autres produits céramiques à usage technique </v>
          </cell>
          <cell r="E359">
            <v>28</v>
          </cell>
          <cell r="F359">
            <v>8.6</v>
          </cell>
          <cell r="G359">
            <v>5</v>
          </cell>
          <cell r="H359">
            <v>0</v>
          </cell>
          <cell r="I359">
            <v>3.6</v>
          </cell>
          <cell r="J359">
            <v>281.60000000000002</v>
          </cell>
          <cell r="K359">
            <v>0.9</v>
          </cell>
          <cell r="L359">
            <v>-0.5</v>
          </cell>
          <cell r="M359">
            <v>1.2</v>
          </cell>
          <cell r="N359">
            <v>283.2</v>
          </cell>
          <cell r="O359">
            <v>291.10000000000002</v>
          </cell>
          <cell r="P359">
            <v>0.8</v>
          </cell>
          <cell r="Q359">
            <v>0</v>
          </cell>
          <cell r="R359">
            <v>60.7</v>
          </cell>
          <cell r="S359">
            <v>0.2</v>
          </cell>
          <cell r="T359">
            <v>116.2</v>
          </cell>
          <cell r="U359">
            <v>6.3</v>
          </cell>
          <cell r="V359">
            <v>2.6</v>
          </cell>
          <cell r="W359">
            <v>1.1000000000000001</v>
          </cell>
          <cell r="X359">
            <v>7.1</v>
          </cell>
          <cell r="Y359">
            <v>1.6</v>
          </cell>
          <cell r="Z359">
            <v>0.9</v>
          </cell>
          <cell r="AA359">
            <v>109</v>
          </cell>
          <cell r="AB359">
            <v>3.4</v>
          </cell>
          <cell r="AC359">
            <v>28.7</v>
          </cell>
          <cell r="AD359">
            <v>12.1</v>
          </cell>
          <cell r="AE359">
            <v>1.3</v>
          </cell>
          <cell r="AF359">
            <v>66.099999999999994</v>
          </cell>
          <cell r="AG359">
            <v>11.8</v>
          </cell>
          <cell r="AH359">
            <v>23.6</v>
          </cell>
          <cell r="AI359">
            <v>5.6</v>
          </cell>
          <cell r="AJ359">
            <v>36.200000000000003</v>
          </cell>
          <cell r="AK359">
            <v>0</v>
          </cell>
          <cell r="AL359">
            <v>0</v>
          </cell>
          <cell r="AM359">
            <v>0.7</v>
          </cell>
          <cell r="AN359">
            <v>0.5</v>
          </cell>
          <cell r="AO359">
            <v>1.1000000000000001</v>
          </cell>
          <cell r="AP359">
            <v>36.6</v>
          </cell>
          <cell r="AQ359">
            <v>0.7</v>
          </cell>
          <cell r="AR359">
            <v>2</v>
          </cell>
          <cell r="AS359">
            <v>0.3</v>
          </cell>
          <cell r="AT359">
            <v>2.9</v>
          </cell>
          <cell r="AU359">
            <v>32.200000000000003</v>
          </cell>
          <cell r="AV359">
            <v>109.8</v>
          </cell>
          <cell r="AW359">
            <v>106.9</v>
          </cell>
        </row>
        <row r="360">
          <cell r="B360">
            <v>2349</v>
          </cell>
          <cell r="D360" t="str">
            <v xml:space="preserve">Fabrication d'autres produits céramiques </v>
          </cell>
          <cell r="E360">
            <v>237</v>
          </cell>
          <cell r="F360">
            <v>2.4</v>
          </cell>
          <cell r="G360">
            <v>1.2</v>
          </cell>
          <cell r="H360">
            <v>0</v>
          </cell>
          <cell r="I360">
            <v>1.2</v>
          </cell>
          <cell r="J360">
            <v>61.7</v>
          </cell>
          <cell r="K360">
            <v>0.2</v>
          </cell>
          <cell r="L360">
            <v>-0.1</v>
          </cell>
          <cell r="M360">
            <v>0</v>
          </cell>
          <cell r="N360">
            <v>61.7</v>
          </cell>
          <cell r="O360">
            <v>64.2</v>
          </cell>
          <cell r="P360">
            <v>0.1</v>
          </cell>
          <cell r="Q360">
            <v>0</v>
          </cell>
          <cell r="R360">
            <v>8.6999999999999993</v>
          </cell>
          <cell r="S360">
            <v>0</v>
          </cell>
          <cell r="T360">
            <v>33.1</v>
          </cell>
          <cell r="U360">
            <v>0.3</v>
          </cell>
          <cell r="V360">
            <v>0.5</v>
          </cell>
          <cell r="W360">
            <v>0.1</v>
          </cell>
          <cell r="X360">
            <v>1.1000000000000001</v>
          </cell>
          <cell r="Y360">
            <v>0.1</v>
          </cell>
          <cell r="Z360">
            <v>0</v>
          </cell>
          <cell r="AA360">
            <v>21.2</v>
          </cell>
          <cell r="AB360">
            <v>0.7</v>
          </cell>
          <cell r="AC360">
            <v>6.4</v>
          </cell>
          <cell r="AD360">
            <v>2.4</v>
          </cell>
          <cell r="AE360">
            <v>0.1</v>
          </cell>
          <cell r="AF360">
            <v>11.8</v>
          </cell>
          <cell r="AG360">
            <v>0.7</v>
          </cell>
          <cell r="AH360">
            <v>12.9</v>
          </cell>
          <cell r="AI360">
            <v>0.7</v>
          </cell>
          <cell r="AJ360">
            <v>-1.1000000000000001</v>
          </cell>
          <cell r="AK360">
            <v>0</v>
          </cell>
          <cell r="AL360">
            <v>0</v>
          </cell>
          <cell r="AM360">
            <v>0.2</v>
          </cell>
          <cell r="AN360">
            <v>0.1</v>
          </cell>
          <cell r="AO360">
            <v>0.2</v>
          </cell>
          <cell r="AP360">
            <v>-1</v>
          </cell>
          <cell r="AQ360">
            <v>0.4</v>
          </cell>
          <cell r="AR360">
            <v>0.3</v>
          </cell>
          <cell r="AS360">
            <v>0.1</v>
          </cell>
          <cell r="AT360">
            <v>1.1000000000000001</v>
          </cell>
          <cell r="AU360">
            <v>-2.1</v>
          </cell>
          <cell r="AV360">
            <v>21.2</v>
          </cell>
          <cell r="AW360">
            <v>20.6</v>
          </cell>
        </row>
        <row r="361">
          <cell r="B361">
            <v>23490</v>
          </cell>
          <cell r="D361" t="str">
            <v xml:space="preserve">Fabrication d'autres produits céramiques </v>
          </cell>
          <cell r="E361">
            <v>237</v>
          </cell>
          <cell r="F361">
            <v>2.4</v>
          </cell>
          <cell r="G361">
            <v>1.2</v>
          </cell>
          <cell r="H361">
            <v>0</v>
          </cell>
          <cell r="I361">
            <v>1.2</v>
          </cell>
          <cell r="J361">
            <v>61.7</v>
          </cell>
          <cell r="K361">
            <v>0.2</v>
          </cell>
          <cell r="L361">
            <v>-0.1</v>
          </cell>
          <cell r="M361">
            <v>0</v>
          </cell>
          <cell r="N361">
            <v>61.7</v>
          </cell>
          <cell r="O361">
            <v>64.2</v>
          </cell>
          <cell r="P361">
            <v>0.1</v>
          </cell>
          <cell r="Q361">
            <v>0</v>
          </cell>
          <cell r="R361">
            <v>8.6999999999999993</v>
          </cell>
          <cell r="S361">
            <v>0</v>
          </cell>
          <cell r="T361">
            <v>33.1</v>
          </cell>
          <cell r="U361">
            <v>0.3</v>
          </cell>
          <cell r="V361">
            <v>0.5</v>
          </cell>
          <cell r="W361">
            <v>0.1</v>
          </cell>
          <cell r="X361">
            <v>1.1000000000000001</v>
          </cell>
          <cell r="Y361">
            <v>0.1</v>
          </cell>
          <cell r="Z361">
            <v>0</v>
          </cell>
          <cell r="AA361">
            <v>21.2</v>
          </cell>
          <cell r="AB361">
            <v>0.7</v>
          </cell>
          <cell r="AC361">
            <v>6.4</v>
          </cell>
          <cell r="AD361">
            <v>2.4</v>
          </cell>
          <cell r="AE361">
            <v>0.1</v>
          </cell>
          <cell r="AF361">
            <v>11.8</v>
          </cell>
          <cell r="AG361">
            <v>0.7</v>
          </cell>
          <cell r="AH361">
            <v>12.9</v>
          </cell>
          <cell r="AI361">
            <v>0.7</v>
          </cell>
          <cell r="AJ361">
            <v>-1.1000000000000001</v>
          </cell>
          <cell r="AK361">
            <v>0</v>
          </cell>
          <cell r="AL361">
            <v>0</v>
          </cell>
          <cell r="AM361">
            <v>0.2</v>
          </cell>
          <cell r="AN361">
            <v>0.1</v>
          </cell>
          <cell r="AO361">
            <v>0.2</v>
          </cell>
          <cell r="AP361">
            <v>-1</v>
          </cell>
          <cell r="AQ361">
            <v>0.4</v>
          </cell>
          <cell r="AR361">
            <v>0.3</v>
          </cell>
          <cell r="AS361">
            <v>0.1</v>
          </cell>
          <cell r="AT361">
            <v>1.1000000000000001</v>
          </cell>
          <cell r="AU361">
            <v>-2.1</v>
          </cell>
          <cell r="AV361">
            <v>21.2</v>
          </cell>
          <cell r="AW361">
            <v>20.6</v>
          </cell>
        </row>
        <row r="362">
          <cell r="B362">
            <v>235</v>
          </cell>
          <cell r="D362" t="str">
            <v xml:space="preserve">Fabrication de ciment, chaux et plâtre </v>
          </cell>
          <cell r="E362">
            <v>39</v>
          </cell>
          <cell r="F362">
            <v>142.5</v>
          </cell>
          <cell r="G362">
            <v>85.3</v>
          </cell>
          <cell r="H362">
            <v>0.8</v>
          </cell>
          <cell r="I362">
            <v>56.5</v>
          </cell>
          <cell r="J362">
            <v>2774.9</v>
          </cell>
          <cell r="K362">
            <v>144.9</v>
          </cell>
          <cell r="L362">
            <v>7.1</v>
          </cell>
          <cell r="M362">
            <v>10</v>
          </cell>
          <cell r="N362">
            <v>2936.8</v>
          </cell>
          <cell r="O362">
            <v>3062.3</v>
          </cell>
          <cell r="P362">
            <v>17.399999999999999</v>
          </cell>
          <cell r="Q362">
            <v>0.3</v>
          </cell>
          <cell r="R362">
            <v>732.1</v>
          </cell>
          <cell r="S362">
            <v>10.3</v>
          </cell>
          <cell r="T362">
            <v>1163.5</v>
          </cell>
          <cell r="U362">
            <v>271</v>
          </cell>
          <cell r="V362">
            <v>41.9</v>
          </cell>
          <cell r="W362">
            <v>2.7</v>
          </cell>
          <cell r="X362">
            <v>39.200000000000003</v>
          </cell>
          <cell r="Y362">
            <v>36.299999999999997</v>
          </cell>
          <cell r="Z362">
            <v>1.2</v>
          </cell>
          <cell r="AA362">
            <v>1068.4000000000001</v>
          </cell>
          <cell r="AB362">
            <v>84.7</v>
          </cell>
          <cell r="AC362">
            <v>298.89999999999998</v>
          </cell>
          <cell r="AD362">
            <v>147.19999999999999</v>
          </cell>
          <cell r="AE362">
            <v>1.7</v>
          </cell>
          <cell r="AF362">
            <v>539.29999999999995</v>
          </cell>
          <cell r="AG362">
            <v>162.6</v>
          </cell>
          <cell r="AH362">
            <v>234.7</v>
          </cell>
          <cell r="AI362">
            <v>47.4</v>
          </cell>
          <cell r="AJ362">
            <v>189.4</v>
          </cell>
          <cell r="AK362">
            <v>0.2</v>
          </cell>
          <cell r="AL362">
            <v>0.2</v>
          </cell>
          <cell r="AM362">
            <v>80.3</v>
          </cell>
          <cell r="AN362">
            <v>64.599999999999994</v>
          </cell>
          <cell r="AO362">
            <v>153.80000000000001</v>
          </cell>
          <cell r="AP362">
            <v>262.8</v>
          </cell>
          <cell r="AQ362">
            <v>167.4</v>
          </cell>
          <cell r="AR362">
            <v>120.3</v>
          </cell>
          <cell r="AS362">
            <v>21.8</v>
          </cell>
          <cell r="AT362">
            <v>149</v>
          </cell>
          <cell r="AU362">
            <v>139.1</v>
          </cell>
          <cell r="AV362">
            <v>1087.3</v>
          </cell>
          <cell r="AW362">
            <v>985.4</v>
          </cell>
        </row>
        <row r="363">
          <cell r="B363">
            <v>2351</v>
          </cell>
          <cell r="D363" t="str">
            <v xml:space="preserve">Fabrication de ciment </v>
          </cell>
          <cell r="E363">
            <v>13</v>
          </cell>
          <cell r="F363">
            <v>126.1</v>
          </cell>
          <cell r="G363">
            <v>76.8</v>
          </cell>
          <cell r="H363">
            <v>0.8</v>
          </cell>
          <cell r="I363">
            <v>48.5</v>
          </cell>
          <cell r="J363">
            <v>2428.4</v>
          </cell>
          <cell r="K363">
            <v>115.3</v>
          </cell>
          <cell r="L363">
            <v>7.4</v>
          </cell>
          <cell r="M363">
            <v>6.3</v>
          </cell>
          <cell r="N363">
            <v>2557.3000000000002</v>
          </cell>
          <cell r="O363">
            <v>2669.8</v>
          </cell>
          <cell r="P363">
            <v>17.100000000000001</v>
          </cell>
          <cell r="Q363">
            <v>0.3</v>
          </cell>
          <cell r="R363">
            <v>634.79999999999995</v>
          </cell>
          <cell r="S363">
            <v>10.8</v>
          </cell>
          <cell r="T363">
            <v>985.4</v>
          </cell>
          <cell r="U363">
            <v>247.9</v>
          </cell>
          <cell r="V363">
            <v>39</v>
          </cell>
          <cell r="W363">
            <v>2.6</v>
          </cell>
          <cell r="X363">
            <v>20.9</v>
          </cell>
          <cell r="Y363">
            <v>35.1</v>
          </cell>
          <cell r="Z363">
            <v>0.9</v>
          </cell>
          <cell r="AA363">
            <v>956.8</v>
          </cell>
          <cell r="AB363">
            <v>77.400000000000006</v>
          </cell>
          <cell r="AC363">
            <v>267.8</v>
          </cell>
          <cell r="AD363">
            <v>133.5</v>
          </cell>
          <cell r="AE363">
            <v>1.7</v>
          </cell>
          <cell r="AF363">
            <v>479.8</v>
          </cell>
          <cell r="AG363">
            <v>142.4</v>
          </cell>
          <cell r="AH363">
            <v>229.8</v>
          </cell>
          <cell r="AI363">
            <v>40.4</v>
          </cell>
          <cell r="AJ363">
            <v>147.9</v>
          </cell>
          <cell r="AK363">
            <v>0.2</v>
          </cell>
          <cell r="AL363">
            <v>0.2</v>
          </cell>
          <cell r="AM363">
            <v>79.7</v>
          </cell>
          <cell r="AN363">
            <v>64</v>
          </cell>
          <cell r="AO363">
            <v>150.6</v>
          </cell>
          <cell r="AP363">
            <v>218.8</v>
          </cell>
          <cell r="AQ363">
            <v>158.69999999999999</v>
          </cell>
          <cell r="AR363">
            <v>107.1</v>
          </cell>
          <cell r="AS363">
            <v>20</v>
          </cell>
          <cell r="AT363">
            <v>137.19999999999999</v>
          </cell>
          <cell r="AU363">
            <v>113.2</v>
          </cell>
          <cell r="AV363">
            <v>974.8</v>
          </cell>
          <cell r="AW363">
            <v>881.1</v>
          </cell>
        </row>
        <row r="364">
          <cell r="B364">
            <v>23510</v>
          </cell>
          <cell r="D364" t="str">
            <v xml:space="preserve">Fabrication de ciment </v>
          </cell>
          <cell r="E364">
            <v>13</v>
          </cell>
          <cell r="F364">
            <v>126.1</v>
          </cell>
          <cell r="G364">
            <v>76.8</v>
          </cell>
          <cell r="H364">
            <v>0.8</v>
          </cell>
          <cell r="I364">
            <v>48.5</v>
          </cell>
          <cell r="J364">
            <v>2428.4</v>
          </cell>
          <cell r="K364">
            <v>115.3</v>
          </cell>
          <cell r="L364">
            <v>7.4</v>
          </cell>
          <cell r="M364">
            <v>6.3</v>
          </cell>
          <cell r="N364">
            <v>2557.3000000000002</v>
          </cell>
          <cell r="O364">
            <v>2669.8</v>
          </cell>
          <cell r="P364">
            <v>17.100000000000001</v>
          </cell>
          <cell r="Q364">
            <v>0.3</v>
          </cell>
          <cell r="R364">
            <v>634.79999999999995</v>
          </cell>
          <cell r="S364">
            <v>10.8</v>
          </cell>
          <cell r="T364">
            <v>985.4</v>
          </cell>
          <cell r="U364">
            <v>247.9</v>
          </cell>
          <cell r="V364">
            <v>39</v>
          </cell>
          <cell r="W364">
            <v>2.6</v>
          </cell>
          <cell r="X364">
            <v>20.9</v>
          </cell>
          <cell r="Y364">
            <v>35.1</v>
          </cell>
          <cell r="Z364">
            <v>0.9</v>
          </cell>
          <cell r="AA364">
            <v>956.8</v>
          </cell>
          <cell r="AB364">
            <v>77.400000000000006</v>
          </cell>
          <cell r="AC364">
            <v>267.8</v>
          </cell>
          <cell r="AD364">
            <v>133.5</v>
          </cell>
          <cell r="AE364">
            <v>1.7</v>
          </cell>
          <cell r="AF364">
            <v>479.8</v>
          </cell>
          <cell r="AG364">
            <v>142.4</v>
          </cell>
          <cell r="AH364">
            <v>229.8</v>
          </cell>
          <cell r="AI364">
            <v>40.4</v>
          </cell>
          <cell r="AJ364">
            <v>147.9</v>
          </cell>
          <cell r="AK364">
            <v>0.2</v>
          </cell>
          <cell r="AL364">
            <v>0.2</v>
          </cell>
          <cell r="AM364">
            <v>79.7</v>
          </cell>
          <cell r="AN364">
            <v>64</v>
          </cell>
          <cell r="AO364">
            <v>150.6</v>
          </cell>
          <cell r="AP364">
            <v>218.8</v>
          </cell>
          <cell r="AQ364">
            <v>158.69999999999999</v>
          </cell>
          <cell r="AR364">
            <v>107.1</v>
          </cell>
          <cell r="AS364">
            <v>20</v>
          </cell>
          <cell r="AT364">
            <v>137.19999999999999</v>
          </cell>
          <cell r="AU364">
            <v>113.2</v>
          </cell>
          <cell r="AV364">
            <v>974.8</v>
          </cell>
          <cell r="AW364">
            <v>881.1</v>
          </cell>
        </row>
        <row r="365">
          <cell r="B365">
            <v>2352</v>
          </cell>
          <cell r="D365" t="str">
            <v xml:space="preserve">Fabrication de chaux et plâtre </v>
          </cell>
          <cell r="E365">
            <v>25</v>
          </cell>
          <cell r="F365">
            <v>16.5</v>
          </cell>
          <cell r="G365">
            <v>8.5</v>
          </cell>
          <cell r="H365">
            <v>0</v>
          </cell>
          <cell r="I365">
            <v>8</v>
          </cell>
          <cell r="J365">
            <v>346.5</v>
          </cell>
          <cell r="K365">
            <v>29.6</v>
          </cell>
          <cell r="L365">
            <v>-0.3</v>
          </cell>
          <cell r="M365">
            <v>3.7</v>
          </cell>
          <cell r="N365">
            <v>379.5</v>
          </cell>
          <cell r="O365">
            <v>392.5</v>
          </cell>
          <cell r="P365">
            <v>0.4</v>
          </cell>
          <cell r="Q365">
            <v>0</v>
          </cell>
          <cell r="R365">
            <v>97.3</v>
          </cell>
          <cell r="S365">
            <v>-0.5</v>
          </cell>
          <cell r="T365">
            <v>178.1</v>
          </cell>
          <cell r="U365">
            <v>23.1</v>
          </cell>
          <cell r="V365">
            <v>2.9</v>
          </cell>
          <cell r="W365">
            <v>0.1</v>
          </cell>
          <cell r="X365">
            <v>18.399999999999999</v>
          </cell>
          <cell r="Y365">
            <v>1.2</v>
          </cell>
          <cell r="Z365">
            <v>0.3</v>
          </cell>
          <cell r="AA365">
            <v>111.7</v>
          </cell>
          <cell r="AB365">
            <v>7.4</v>
          </cell>
          <cell r="AC365">
            <v>31.1</v>
          </cell>
          <cell r="AD365">
            <v>13.7</v>
          </cell>
          <cell r="AE365">
            <v>0</v>
          </cell>
          <cell r="AF365">
            <v>59.6</v>
          </cell>
          <cell r="AG365">
            <v>20.2</v>
          </cell>
          <cell r="AH365">
            <v>5</v>
          </cell>
          <cell r="AI365">
            <v>7.1</v>
          </cell>
          <cell r="AJ365">
            <v>41.4</v>
          </cell>
          <cell r="AK365">
            <v>0</v>
          </cell>
          <cell r="AL365">
            <v>0</v>
          </cell>
          <cell r="AM365">
            <v>0.7</v>
          </cell>
          <cell r="AN365">
            <v>0.6</v>
          </cell>
          <cell r="AO365">
            <v>3.2</v>
          </cell>
          <cell r="AP365">
            <v>44</v>
          </cell>
          <cell r="AQ365">
            <v>8.6999999999999993</v>
          </cell>
          <cell r="AR365">
            <v>13.2</v>
          </cell>
          <cell r="AS365">
            <v>1.8</v>
          </cell>
          <cell r="AT365">
            <v>11.8</v>
          </cell>
          <cell r="AU365">
            <v>25.9</v>
          </cell>
          <cell r="AV365">
            <v>112.6</v>
          </cell>
          <cell r="AW365">
            <v>104.3</v>
          </cell>
        </row>
        <row r="366">
          <cell r="B366">
            <v>23520</v>
          </cell>
          <cell r="D366" t="str">
            <v xml:space="preserve">Fabrication de chaux et plâtre </v>
          </cell>
          <cell r="E366">
            <v>25</v>
          </cell>
          <cell r="F366">
            <v>16.5</v>
          </cell>
          <cell r="G366">
            <v>8.5</v>
          </cell>
          <cell r="H366">
            <v>0</v>
          </cell>
          <cell r="I366">
            <v>8</v>
          </cell>
          <cell r="J366">
            <v>346.5</v>
          </cell>
          <cell r="K366">
            <v>29.6</v>
          </cell>
          <cell r="L366">
            <v>-0.3</v>
          </cell>
          <cell r="M366">
            <v>3.7</v>
          </cell>
          <cell r="N366">
            <v>379.5</v>
          </cell>
          <cell r="O366">
            <v>392.5</v>
          </cell>
          <cell r="P366">
            <v>0.4</v>
          </cell>
          <cell r="Q366">
            <v>0</v>
          </cell>
          <cell r="R366">
            <v>97.3</v>
          </cell>
          <cell r="S366">
            <v>-0.5</v>
          </cell>
          <cell r="T366">
            <v>178.1</v>
          </cell>
          <cell r="U366">
            <v>23.1</v>
          </cell>
          <cell r="V366">
            <v>2.9</v>
          </cell>
          <cell r="W366">
            <v>0.1</v>
          </cell>
          <cell r="X366">
            <v>18.399999999999999</v>
          </cell>
          <cell r="Y366">
            <v>1.2</v>
          </cell>
          <cell r="Z366">
            <v>0.3</v>
          </cell>
          <cell r="AA366">
            <v>111.7</v>
          </cell>
          <cell r="AB366">
            <v>7.4</v>
          </cell>
          <cell r="AC366">
            <v>31.1</v>
          </cell>
          <cell r="AD366">
            <v>13.7</v>
          </cell>
          <cell r="AE366">
            <v>0</v>
          </cell>
          <cell r="AF366">
            <v>59.6</v>
          </cell>
          <cell r="AG366">
            <v>20.2</v>
          </cell>
          <cell r="AH366">
            <v>5</v>
          </cell>
          <cell r="AI366">
            <v>7.1</v>
          </cell>
          <cell r="AJ366">
            <v>41.4</v>
          </cell>
          <cell r="AK366">
            <v>0</v>
          </cell>
          <cell r="AL366">
            <v>0</v>
          </cell>
          <cell r="AM366">
            <v>0.7</v>
          </cell>
          <cell r="AN366">
            <v>0.6</v>
          </cell>
          <cell r="AO366">
            <v>3.2</v>
          </cell>
          <cell r="AP366">
            <v>44</v>
          </cell>
          <cell r="AQ366">
            <v>8.6999999999999993</v>
          </cell>
          <cell r="AR366">
            <v>13.2</v>
          </cell>
          <cell r="AS366">
            <v>1.8</v>
          </cell>
          <cell r="AT366">
            <v>11.8</v>
          </cell>
          <cell r="AU366">
            <v>25.9</v>
          </cell>
          <cell r="AV366">
            <v>112.6</v>
          </cell>
          <cell r="AW366">
            <v>104.3</v>
          </cell>
        </row>
        <row r="367">
          <cell r="B367">
            <v>236</v>
          </cell>
          <cell r="D367" t="str">
            <v xml:space="preserve">Fabrication d'ouvrages en béton, en ciment ou en plâtre </v>
          </cell>
          <cell r="E367">
            <v>1424</v>
          </cell>
          <cell r="F367">
            <v>1011.6</v>
          </cell>
          <cell r="G367">
            <v>774.3</v>
          </cell>
          <cell r="H367">
            <v>-1.3</v>
          </cell>
          <cell r="I367">
            <v>238.6</v>
          </cell>
          <cell r="J367">
            <v>9907.6</v>
          </cell>
          <cell r="K367">
            <v>620.1</v>
          </cell>
          <cell r="L367">
            <v>32.200000000000003</v>
          </cell>
          <cell r="M367">
            <v>18.899999999999999</v>
          </cell>
          <cell r="N367">
            <v>10578.8</v>
          </cell>
          <cell r="O367">
            <v>11539.3</v>
          </cell>
          <cell r="P367">
            <v>85.1</v>
          </cell>
          <cell r="Q367">
            <v>61.2</v>
          </cell>
          <cell r="R367">
            <v>4422.8</v>
          </cell>
          <cell r="S367">
            <v>-14</v>
          </cell>
          <cell r="T367">
            <v>3601.3</v>
          </cell>
          <cell r="U367">
            <v>753.4</v>
          </cell>
          <cell r="V367">
            <v>296.3</v>
          </cell>
          <cell r="W367">
            <v>52.6</v>
          </cell>
          <cell r="X367">
            <v>234.4</v>
          </cell>
          <cell r="Y367">
            <v>148.6</v>
          </cell>
          <cell r="Z367">
            <v>35.6</v>
          </cell>
          <cell r="AA367">
            <v>2743.8</v>
          </cell>
          <cell r="AB367">
            <v>201.1</v>
          </cell>
          <cell r="AC367">
            <v>1396.9</v>
          </cell>
          <cell r="AD367">
            <v>621.9</v>
          </cell>
          <cell r="AE367">
            <v>2.7</v>
          </cell>
          <cell r="AF367">
            <v>526.5</v>
          </cell>
          <cell r="AG367">
            <v>376.7</v>
          </cell>
          <cell r="AH367">
            <v>200.3</v>
          </cell>
          <cell r="AI367">
            <v>252.8</v>
          </cell>
          <cell r="AJ367">
            <v>202.2</v>
          </cell>
          <cell r="AK367">
            <v>0.3</v>
          </cell>
          <cell r="AL367">
            <v>3</v>
          </cell>
          <cell r="AM367">
            <v>492.5</v>
          </cell>
          <cell r="AN367">
            <v>415.8</v>
          </cell>
          <cell r="AO367">
            <v>320.60000000000002</v>
          </cell>
          <cell r="AP367">
            <v>32.9</v>
          </cell>
          <cell r="AQ367">
            <v>416.6</v>
          </cell>
          <cell r="AR367">
            <v>380.3</v>
          </cell>
          <cell r="AS367">
            <v>18.7</v>
          </cell>
          <cell r="AT367">
            <v>112.5</v>
          </cell>
          <cell r="AU367">
            <v>-62</v>
          </cell>
          <cell r="AV367">
            <v>2807.3</v>
          </cell>
          <cell r="AW367">
            <v>2545.3000000000002</v>
          </cell>
        </row>
        <row r="368">
          <cell r="B368">
            <v>2361</v>
          </cell>
          <cell r="D368" t="str">
            <v xml:space="preserve">Fabrication d'éléments en béton pour la construction </v>
          </cell>
          <cell r="E368">
            <v>578</v>
          </cell>
          <cell r="F368">
            <v>391.6</v>
          </cell>
          <cell r="G368">
            <v>235.7</v>
          </cell>
          <cell r="H368">
            <v>0.2</v>
          </cell>
          <cell r="I368">
            <v>155.69999999999999</v>
          </cell>
          <cell r="J368">
            <v>2638.9</v>
          </cell>
          <cell r="K368">
            <v>148</v>
          </cell>
          <cell r="L368">
            <v>-10</v>
          </cell>
          <cell r="M368">
            <v>7.1</v>
          </cell>
          <cell r="N368">
            <v>2784.1</v>
          </cell>
          <cell r="O368">
            <v>3178.5</v>
          </cell>
          <cell r="P368">
            <v>9.1999999999999993</v>
          </cell>
          <cell r="Q368">
            <v>0.7</v>
          </cell>
          <cell r="R368">
            <v>1032</v>
          </cell>
          <cell r="S368">
            <v>4.2</v>
          </cell>
          <cell r="T368">
            <v>896.5</v>
          </cell>
          <cell r="U368">
            <v>99.4</v>
          </cell>
          <cell r="V368">
            <v>100.4</v>
          </cell>
          <cell r="W368">
            <v>17.100000000000001</v>
          </cell>
          <cell r="X368">
            <v>99.8</v>
          </cell>
          <cell r="Y368">
            <v>32.5</v>
          </cell>
          <cell r="Z368">
            <v>22.5</v>
          </cell>
          <cell r="AA368">
            <v>983.8</v>
          </cell>
          <cell r="AB368">
            <v>68.8</v>
          </cell>
          <cell r="AC368">
            <v>545.20000000000005</v>
          </cell>
          <cell r="AD368">
            <v>227</v>
          </cell>
          <cell r="AE368">
            <v>1.3</v>
          </cell>
          <cell r="AF368">
            <v>144.1</v>
          </cell>
          <cell r="AG368">
            <v>135.6</v>
          </cell>
          <cell r="AH368">
            <v>50</v>
          </cell>
          <cell r="AI368">
            <v>81.400000000000006</v>
          </cell>
          <cell r="AJ368">
            <v>40</v>
          </cell>
          <cell r="AK368">
            <v>0</v>
          </cell>
          <cell r="AL368">
            <v>1.7</v>
          </cell>
          <cell r="AM368">
            <v>22.9</v>
          </cell>
          <cell r="AN368">
            <v>15.4</v>
          </cell>
          <cell r="AO368">
            <v>22.6</v>
          </cell>
          <cell r="AP368">
            <v>41.4</v>
          </cell>
          <cell r="AQ368">
            <v>83.5</v>
          </cell>
          <cell r="AR368">
            <v>85</v>
          </cell>
          <cell r="AS368">
            <v>3.6</v>
          </cell>
          <cell r="AT368">
            <v>24.3</v>
          </cell>
          <cell r="AU368">
            <v>12.1</v>
          </cell>
          <cell r="AV368">
            <v>1007.1</v>
          </cell>
          <cell r="AW368">
            <v>916.3</v>
          </cell>
        </row>
        <row r="369">
          <cell r="B369">
            <v>23610</v>
          </cell>
          <cell r="D369" t="str">
            <v xml:space="preserve">Fabrication d'éléments en béton pour la construction </v>
          </cell>
          <cell r="E369">
            <v>578</v>
          </cell>
          <cell r="F369">
            <v>391.6</v>
          </cell>
          <cell r="G369">
            <v>235.7</v>
          </cell>
          <cell r="H369">
            <v>0.2</v>
          </cell>
          <cell r="I369">
            <v>155.69999999999999</v>
          </cell>
          <cell r="J369">
            <v>2638.9</v>
          </cell>
          <cell r="K369">
            <v>148</v>
          </cell>
          <cell r="L369">
            <v>-10</v>
          </cell>
          <cell r="M369">
            <v>7.1</v>
          </cell>
          <cell r="N369">
            <v>2784.1</v>
          </cell>
          <cell r="O369">
            <v>3178.5</v>
          </cell>
          <cell r="P369">
            <v>9.1999999999999993</v>
          </cell>
          <cell r="Q369">
            <v>0.7</v>
          </cell>
          <cell r="R369">
            <v>1032</v>
          </cell>
          <cell r="S369">
            <v>4.2</v>
          </cell>
          <cell r="T369">
            <v>896.5</v>
          </cell>
          <cell r="U369">
            <v>99.4</v>
          </cell>
          <cell r="V369">
            <v>100.4</v>
          </cell>
          <cell r="W369">
            <v>17.100000000000001</v>
          </cell>
          <cell r="X369">
            <v>99.8</v>
          </cell>
          <cell r="Y369">
            <v>32.5</v>
          </cell>
          <cell r="Z369">
            <v>22.5</v>
          </cell>
          <cell r="AA369">
            <v>983.8</v>
          </cell>
          <cell r="AB369">
            <v>68.8</v>
          </cell>
          <cell r="AC369">
            <v>545.20000000000005</v>
          </cell>
          <cell r="AD369">
            <v>227</v>
          </cell>
          <cell r="AE369">
            <v>1.3</v>
          </cell>
          <cell r="AF369">
            <v>144.1</v>
          </cell>
          <cell r="AG369">
            <v>135.6</v>
          </cell>
          <cell r="AH369">
            <v>50</v>
          </cell>
          <cell r="AI369">
            <v>81.400000000000006</v>
          </cell>
          <cell r="AJ369">
            <v>40</v>
          </cell>
          <cell r="AK369">
            <v>0</v>
          </cell>
          <cell r="AL369">
            <v>1.7</v>
          </cell>
          <cell r="AM369">
            <v>22.9</v>
          </cell>
          <cell r="AN369">
            <v>15.4</v>
          </cell>
          <cell r="AO369">
            <v>22.6</v>
          </cell>
          <cell r="AP369">
            <v>41.4</v>
          </cell>
          <cell r="AQ369">
            <v>83.5</v>
          </cell>
          <cell r="AR369">
            <v>85</v>
          </cell>
          <cell r="AS369">
            <v>3.6</v>
          </cell>
          <cell r="AT369">
            <v>24.3</v>
          </cell>
          <cell r="AU369">
            <v>12.1</v>
          </cell>
          <cell r="AV369">
            <v>1007.1</v>
          </cell>
          <cell r="AW369">
            <v>916.3</v>
          </cell>
        </row>
        <row r="370">
          <cell r="B370">
            <v>2362</v>
          </cell>
          <cell r="D370" t="str">
            <v xml:space="preserve">Fabrication d'éléments en plâtre pour la construction </v>
          </cell>
          <cell r="E370">
            <v>24</v>
          </cell>
          <cell r="F370">
            <v>290.2</v>
          </cell>
          <cell r="G370">
            <v>327.5</v>
          </cell>
          <cell r="H370">
            <v>-2.2000000000000002</v>
          </cell>
          <cell r="I370">
            <v>-35.1</v>
          </cell>
          <cell r="J370">
            <v>2296.1999999999998</v>
          </cell>
          <cell r="K370">
            <v>214.5</v>
          </cell>
          <cell r="L370">
            <v>38.5</v>
          </cell>
          <cell r="M370">
            <v>1.5</v>
          </cell>
          <cell r="N370">
            <v>2550.6999999999998</v>
          </cell>
          <cell r="O370">
            <v>2801</v>
          </cell>
          <cell r="P370">
            <v>65.5</v>
          </cell>
          <cell r="Q370">
            <v>60.1</v>
          </cell>
          <cell r="R370">
            <v>682.7</v>
          </cell>
          <cell r="S370">
            <v>-18.3</v>
          </cell>
          <cell r="T370">
            <v>1007.6</v>
          </cell>
          <cell r="U370">
            <v>160.5</v>
          </cell>
          <cell r="V370">
            <v>39.200000000000003</v>
          </cell>
          <cell r="W370">
            <v>1</v>
          </cell>
          <cell r="X370">
            <v>74.599999999999994</v>
          </cell>
          <cell r="Y370">
            <v>31.2</v>
          </cell>
          <cell r="Z370">
            <v>7.4</v>
          </cell>
          <cell r="AA370">
            <v>878</v>
          </cell>
          <cell r="AB370">
            <v>62.1</v>
          </cell>
          <cell r="AC370">
            <v>381.9</v>
          </cell>
          <cell r="AD370">
            <v>190.1</v>
          </cell>
          <cell r="AE370">
            <v>0.3</v>
          </cell>
          <cell r="AF370">
            <v>244.2</v>
          </cell>
          <cell r="AG370">
            <v>100.4</v>
          </cell>
          <cell r="AH370">
            <v>74.5</v>
          </cell>
          <cell r="AI370">
            <v>84.7</v>
          </cell>
          <cell r="AJ370">
            <v>153.9</v>
          </cell>
          <cell r="AK370">
            <v>0</v>
          </cell>
          <cell r="AL370">
            <v>0</v>
          </cell>
          <cell r="AM370">
            <v>417.3</v>
          </cell>
          <cell r="AN370">
            <v>357.5</v>
          </cell>
          <cell r="AO370">
            <v>240.4</v>
          </cell>
          <cell r="AP370">
            <v>-23</v>
          </cell>
          <cell r="AQ370">
            <v>125.8</v>
          </cell>
          <cell r="AR370">
            <v>206.2</v>
          </cell>
          <cell r="AS370">
            <v>5.2</v>
          </cell>
          <cell r="AT370">
            <v>21.4</v>
          </cell>
          <cell r="AU370">
            <v>-130</v>
          </cell>
          <cell r="AV370">
            <v>843.7</v>
          </cell>
          <cell r="AW370">
            <v>816.2</v>
          </cell>
        </row>
        <row r="371">
          <cell r="B371">
            <v>23620</v>
          </cell>
          <cell r="D371" t="str">
            <v xml:space="preserve">Fabrication d'éléments en plâtre pour la construction </v>
          </cell>
          <cell r="E371">
            <v>24</v>
          </cell>
          <cell r="F371">
            <v>290.2</v>
          </cell>
          <cell r="G371">
            <v>327.5</v>
          </cell>
          <cell r="H371">
            <v>-2.2000000000000002</v>
          </cell>
          <cell r="I371">
            <v>-35.1</v>
          </cell>
          <cell r="J371">
            <v>2296.1999999999998</v>
          </cell>
          <cell r="K371">
            <v>214.5</v>
          </cell>
          <cell r="L371">
            <v>38.5</v>
          </cell>
          <cell r="M371">
            <v>1.5</v>
          </cell>
          <cell r="N371">
            <v>2550.6999999999998</v>
          </cell>
          <cell r="O371">
            <v>2801</v>
          </cell>
          <cell r="P371">
            <v>65.5</v>
          </cell>
          <cell r="Q371">
            <v>60.1</v>
          </cell>
          <cell r="R371">
            <v>682.7</v>
          </cell>
          <cell r="S371">
            <v>-18.3</v>
          </cell>
          <cell r="T371">
            <v>1007.6</v>
          </cell>
          <cell r="U371">
            <v>160.5</v>
          </cell>
          <cell r="V371">
            <v>39.200000000000003</v>
          </cell>
          <cell r="W371">
            <v>1</v>
          </cell>
          <cell r="X371">
            <v>74.599999999999994</v>
          </cell>
          <cell r="Y371">
            <v>31.2</v>
          </cell>
          <cell r="Z371">
            <v>7.4</v>
          </cell>
          <cell r="AA371">
            <v>878</v>
          </cell>
          <cell r="AB371">
            <v>62.1</v>
          </cell>
          <cell r="AC371">
            <v>381.9</v>
          </cell>
          <cell r="AD371">
            <v>190.1</v>
          </cell>
          <cell r="AE371">
            <v>0.3</v>
          </cell>
          <cell r="AF371">
            <v>244.2</v>
          </cell>
          <cell r="AG371">
            <v>100.4</v>
          </cell>
          <cell r="AH371">
            <v>74.5</v>
          </cell>
          <cell r="AI371">
            <v>84.7</v>
          </cell>
          <cell r="AJ371">
            <v>153.9</v>
          </cell>
          <cell r="AK371">
            <v>0</v>
          </cell>
          <cell r="AL371">
            <v>0</v>
          </cell>
          <cell r="AM371">
            <v>417.3</v>
          </cell>
          <cell r="AN371">
            <v>357.5</v>
          </cell>
          <cell r="AO371">
            <v>240.4</v>
          </cell>
          <cell r="AP371">
            <v>-23</v>
          </cell>
          <cell r="AQ371">
            <v>125.8</v>
          </cell>
          <cell r="AR371">
            <v>206.2</v>
          </cell>
          <cell r="AS371">
            <v>5.2</v>
          </cell>
          <cell r="AT371">
            <v>21.4</v>
          </cell>
          <cell r="AU371">
            <v>-130</v>
          </cell>
          <cell r="AV371">
            <v>843.7</v>
          </cell>
          <cell r="AW371">
            <v>816.2</v>
          </cell>
        </row>
        <row r="372">
          <cell r="B372">
            <v>2363</v>
          </cell>
          <cell r="D372" t="str">
            <v xml:space="preserve">Fabrication de béton prêt à l'emploi </v>
          </cell>
          <cell r="E372">
            <v>420</v>
          </cell>
          <cell r="F372">
            <v>206.3</v>
          </cell>
          <cell r="G372">
            <v>143.1</v>
          </cell>
          <cell r="H372">
            <v>0.6</v>
          </cell>
          <cell r="I372">
            <v>62.6</v>
          </cell>
          <cell r="J372">
            <v>4062.3</v>
          </cell>
          <cell r="K372">
            <v>237.9</v>
          </cell>
          <cell r="L372">
            <v>1</v>
          </cell>
          <cell r="M372">
            <v>9.3000000000000007</v>
          </cell>
          <cell r="N372">
            <v>4310.5</v>
          </cell>
          <cell r="O372">
            <v>4506.5</v>
          </cell>
          <cell r="P372">
            <v>7.2</v>
          </cell>
          <cell r="Q372">
            <v>0.1</v>
          </cell>
          <cell r="R372">
            <v>2320.6999999999998</v>
          </cell>
          <cell r="S372">
            <v>3.2</v>
          </cell>
          <cell r="T372">
            <v>1376</v>
          </cell>
          <cell r="U372">
            <v>469.4</v>
          </cell>
          <cell r="V372">
            <v>132.69999999999999</v>
          </cell>
          <cell r="W372">
            <v>32.4</v>
          </cell>
          <cell r="X372">
            <v>39.700000000000003</v>
          </cell>
          <cell r="Y372">
            <v>79.5</v>
          </cell>
          <cell r="Z372">
            <v>3.7</v>
          </cell>
          <cell r="AA372">
            <v>601</v>
          </cell>
          <cell r="AB372">
            <v>52.3</v>
          </cell>
          <cell r="AC372">
            <v>347</v>
          </cell>
          <cell r="AD372">
            <v>148.6</v>
          </cell>
          <cell r="AE372">
            <v>0.3</v>
          </cell>
          <cell r="AF372">
            <v>53.5</v>
          </cell>
          <cell r="AG372">
            <v>111.1</v>
          </cell>
          <cell r="AH372">
            <v>60.3</v>
          </cell>
          <cell r="AI372">
            <v>65.7</v>
          </cell>
          <cell r="AJ372">
            <v>-52.3</v>
          </cell>
          <cell r="AK372">
            <v>0.3</v>
          </cell>
          <cell r="AL372">
            <v>1.3</v>
          </cell>
          <cell r="AM372">
            <v>26.7</v>
          </cell>
          <cell r="AN372">
            <v>19.5</v>
          </cell>
          <cell r="AO372">
            <v>23.8</v>
          </cell>
          <cell r="AP372">
            <v>-54.2</v>
          </cell>
          <cell r="AQ372">
            <v>164</v>
          </cell>
          <cell r="AR372">
            <v>63.4</v>
          </cell>
          <cell r="AS372">
            <v>4.2</v>
          </cell>
          <cell r="AT372">
            <v>51.3</v>
          </cell>
          <cell r="AU372">
            <v>-9.1</v>
          </cell>
          <cell r="AV372">
            <v>673.2</v>
          </cell>
          <cell r="AW372">
            <v>549</v>
          </cell>
        </row>
        <row r="373">
          <cell r="B373">
            <v>23630</v>
          </cell>
          <cell r="D373" t="str">
            <v xml:space="preserve">Fabrication de béton prêt à l'emploi </v>
          </cell>
          <cell r="E373">
            <v>420</v>
          </cell>
          <cell r="F373">
            <v>206.3</v>
          </cell>
          <cell r="G373">
            <v>143.1</v>
          </cell>
          <cell r="H373">
            <v>0.6</v>
          </cell>
          <cell r="I373">
            <v>62.6</v>
          </cell>
          <cell r="J373">
            <v>4062.3</v>
          </cell>
          <cell r="K373">
            <v>237.9</v>
          </cell>
          <cell r="L373">
            <v>1</v>
          </cell>
          <cell r="M373">
            <v>9.3000000000000007</v>
          </cell>
          <cell r="N373">
            <v>4310.5</v>
          </cell>
          <cell r="O373">
            <v>4506.5</v>
          </cell>
          <cell r="P373">
            <v>7.2</v>
          </cell>
          <cell r="Q373">
            <v>0.1</v>
          </cell>
          <cell r="R373">
            <v>2320.6999999999998</v>
          </cell>
          <cell r="S373">
            <v>3.2</v>
          </cell>
          <cell r="T373">
            <v>1376</v>
          </cell>
          <cell r="U373">
            <v>469.4</v>
          </cell>
          <cell r="V373">
            <v>132.69999999999999</v>
          </cell>
          <cell r="W373">
            <v>32.4</v>
          </cell>
          <cell r="X373">
            <v>39.700000000000003</v>
          </cell>
          <cell r="Y373">
            <v>79.5</v>
          </cell>
          <cell r="Z373">
            <v>3.7</v>
          </cell>
          <cell r="AA373">
            <v>601</v>
          </cell>
          <cell r="AB373">
            <v>52.3</v>
          </cell>
          <cell r="AC373">
            <v>347</v>
          </cell>
          <cell r="AD373">
            <v>148.6</v>
          </cell>
          <cell r="AE373">
            <v>0.3</v>
          </cell>
          <cell r="AF373">
            <v>53.5</v>
          </cell>
          <cell r="AG373">
            <v>111.1</v>
          </cell>
          <cell r="AH373">
            <v>60.3</v>
          </cell>
          <cell r="AI373">
            <v>65.7</v>
          </cell>
          <cell r="AJ373">
            <v>-52.3</v>
          </cell>
          <cell r="AK373">
            <v>0.3</v>
          </cell>
          <cell r="AL373">
            <v>1.3</v>
          </cell>
          <cell r="AM373">
            <v>26.7</v>
          </cell>
          <cell r="AN373">
            <v>19.5</v>
          </cell>
          <cell r="AO373">
            <v>23.8</v>
          </cell>
          <cell r="AP373">
            <v>-54.2</v>
          </cell>
          <cell r="AQ373">
            <v>164</v>
          </cell>
          <cell r="AR373">
            <v>63.4</v>
          </cell>
          <cell r="AS373">
            <v>4.2</v>
          </cell>
          <cell r="AT373">
            <v>51.3</v>
          </cell>
          <cell r="AU373">
            <v>-9.1</v>
          </cell>
          <cell r="AV373">
            <v>673.2</v>
          </cell>
          <cell r="AW373">
            <v>549</v>
          </cell>
        </row>
        <row r="374">
          <cell r="B374">
            <v>2364</v>
          </cell>
          <cell r="D374" t="str">
            <v xml:space="preserve">Fabrication de mortiers et bétons secs </v>
          </cell>
          <cell r="E374">
            <v>40</v>
          </cell>
          <cell r="F374">
            <v>83</v>
          </cell>
          <cell r="G374">
            <v>44.4</v>
          </cell>
          <cell r="H374">
            <v>0.1</v>
          </cell>
          <cell r="I374">
            <v>38.6</v>
          </cell>
          <cell r="J374">
            <v>620.29999999999995</v>
          </cell>
          <cell r="K374">
            <v>7.7</v>
          </cell>
          <cell r="L374">
            <v>0.8</v>
          </cell>
          <cell r="M374">
            <v>0.2</v>
          </cell>
          <cell r="N374">
            <v>629</v>
          </cell>
          <cell r="O374">
            <v>711</v>
          </cell>
          <cell r="P374">
            <v>2.7</v>
          </cell>
          <cell r="Q374">
            <v>0.3</v>
          </cell>
          <cell r="R374">
            <v>271.89999999999998</v>
          </cell>
          <cell r="S374">
            <v>-1.1000000000000001</v>
          </cell>
          <cell r="T374">
            <v>225.5</v>
          </cell>
          <cell r="U374">
            <v>12.4</v>
          </cell>
          <cell r="V374">
            <v>13.7</v>
          </cell>
          <cell r="W374">
            <v>0.7</v>
          </cell>
          <cell r="X374">
            <v>13.7</v>
          </cell>
          <cell r="Y374">
            <v>3</v>
          </cell>
          <cell r="Z374">
            <v>0.4</v>
          </cell>
          <cell r="AA374">
            <v>170.9</v>
          </cell>
          <cell r="AB374">
            <v>11.7</v>
          </cell>
          <cell r="AC374">
            <v>68.400000000000006</v>
          </cell>
          <cell r="AD374">
            <v>31.1</v>
          </cell>
          <cell r="AE374">
            <v>0.1</v>
          </cell>
          <cell r="AF374">
            <v>59.8</v>
          </cell>
          <cell r="AG374">
            <v>17.100000000000001</v>
          </cell>
          <cell r="AH374">
            <v>5.5</v>
          </cell>
          <cell r="AI374">
            <v>6.9</v>
          </cell>
          <cell r="AJ374">
            <v>44.1</v>
          </cell>
          <cell r="AK374">
            <v>0</v>
          </cell>
          <cell r="AL374">
            <v>0</v>
          </cell>
          <cell r="AM374">
            <v>23.9</v>
          </cell>
          <cell r="AN374">
            <v>21.8</v>
          </cell>
          <cell r="AO374">
            <v>29.1</v>
          </cell>
          <cell r="AP374">
            <v>49.3</v>
          </cell>
          <cell r="AQ374">
            <v>38.4</v>
          </cell>
          <cell r="AR374">
            <v>22.1</v>
          </cell>
          <cell r="AS374">
            <v>3.1</v>
          </cell>
          <cell r="AT374">
            <v>10.5</v>
          </cell>
          <cell r="AU374">
            <v>51.9</v>
          </cell>
          <cell r="AV374">
            <v>171.3</v>
          </cell>
          <cell r="AW374">
            <v>159.30000000000001</v>
          </cell>
        </row>
        <row r="375">
          <cell r="B375">
            <v>23640</v>
          </cell>
          <cell r="D375" t="str">
            <v xml:space="preserve">Fabrication de mortiers et bétons secs </v>
          </cell>
          <cell r="E375">
            <v>40</v>
          </cell>
          <cell r="F375">
            <v>83</v>
          </cell>
          <cell r="G375">
            <v>44.4</v>
          </cell>
          <cell r="H375">
            <v>0.1</v>
          </cell>
          <cell r="I375">
            <v>38.6</v>
          </cell>
          <cell r="J375">
            <v>620.29999999999995</v>
          </cell>
          <cell r="K375">
            <v>7.7</v>
          </cell>
          <cell r="L375">
            <v>0.8</v>
          </cell>
          <cell r="M375">
            <v>0.2</v>
          </cell>
          <cell r="N375">
            <v>629</v>
          </cell>
          <cell r="O375">
            <v>711</v>
          </cell>
          <cell r="P375">
            <v>2.7</v>
          </cell>
          <cell r="Q375">
            <v>0.3</v>
          </cell>
          <cell r="R375">
            <v>271.89999999999998</v>
          </cell>
          <cell r="S375">
            <v>-1.1000000000000001</v>
          </cell>
          <cell r="T375">
            <v>225.5</v>
          </cell>
          <cell r="U375">
            <v>12.4</v>
          </cell>
          <cell r="V375">
            <v>13.7</v>
          </cell>
          <cell r="W375">
            <v>0.7</v>
          </cell>
          <cell r="X375">
            <v>13.7</v>
          </cell>
          <cell r="Y375">
            <v>3</v>
          </cell>
          <cell r="Z375">
            <v>0.4</v>
          </cell>
          <cell r="AA375">
            <v>170.9</v>
          </cell>
          <cell r="AB375">
            <v>11.7</v>
          </cell>
          <cell r="AC375">
            <v>68.400000000000006</v>
          </cell>
          <cell r="AD375">
            <v>31.1</v>
          </cell>
          <cell r="AE375">
            <v>0.1</v>
          </cell>
          <cell r="AF375">
            <v>59.8</v>
          </cell>
          <cell r="AG375">
            <v>17.100000000000001</v>
          </cell>
          <cell r="AH375">
            <v>5.5</v>
          </cell>
          <cell r="AI375">
            <v>6.9</v>
          </cell>
          <cell r="AJ375">
            <v>44.1</v>
          </cell>
          <cell r="AK375">
            <v>0</v>
          </cell>
          <cell r="AL375">
            <v>0</v>
          </cell>
          <cell r="AM375">
            <v>23.9</v>
          </cell>
          <cell r="AN375">
            <v>21.8</v>
          </cell>
          <cell r="AO375">
            <v>29.1</v>
          </cell>
          <cell r="AP375">
            <v>49.3</v>
          </cell>
          <cell r="AQ375">
            <v>38.4</v>
          </cell>
          <cell r="AR375">
            <v>22.1</v>
          </cell>
          <cell r="AS375">
            <v>3.1</v>
          </cell>
          <cell r="AT375">
            <v>10.5</v>
          </cell>
          <cell r="AU375">
            <v>51.9</v>
          </cell>
          <cell r="AV375">
            <v>171.3</v>
          </cell>
          <cell r="AW375">
            <v>159.30000000000001</v>
          </cell>
        </row>
        <row r="376">
          <cell r="B376">
            <v>2365</v>
          </cell>
          <cell r="D376" t="str">
            <v xml:space="preserve">Fabrication d'ouvrages en fibre-ciment </v>
          </cell>
          <cell r="E376">
            <v>13</v>
          </cell>
          <cell r="F376">
            <v>20.3</v>
          </cell>
          <cell r="G376">
            <v>12.6</v>
          </cell>
          <cell r="H376">
            <v>-0.1</v>
          </cell>
          <cell r="I376">
            <v>7.7</v>
          </cell>
          <cell r="J376">
            <v>112.7</v>
          </cell>
          <cell r="K376">
            <v>0.1</v>
          </cell>
          <cell r="L376">
            <v>1.2</v>
          </cell>
          <cell r="M376">
            <v>0.1</v>
          </cell>
          <cell r="N376">
            <v>114.1</v>
          </cell>
          <cell r="O376">
            <v>133</v>
          </cell>
          <cell r="P376">
            <v>0</v>
          </cell>
          <cell r="Q376">
            <v>0</v>
          </cell>
          <cell r="R376">
            <v>59.3</v>
          </cell>
          <cell r="S376">
            <v>-1.5</v>
          </cell>
          <cell r="T376">
            <v>32.4</v>
          </cell>
          <cell r="U376">
            <v>5.3</v>
          </cell>
          <cell r="V376">
            <v>3.6</v>
          </cell>
          <cell r="W376">
            <v>0.1</v>
          </cell>
          <cell r="X376">
            <v>1.7</v>
          </cell>
          <cell r="Y376">
            <v>1.6</v>
          </cell>
          <cell r="Z376">
            <v>1.5</v>
          </cell>
          <cell r="AA376">
            <v>30.1</v>
          </cell>
          <cell r="AB376">
            <v>2.1</v>
          </cell>
          <cell r="AC376">
            <v>14.3</v>
          </cell>
          <cell r="AD376">
            <v>8.1999999999999993</v>
          </cell>
          <cell r="AE376">
            <v>0</v>
          </cell>
          <cell r="AF376">
            <v>5.6</v>
          </cell>
          <cell r="AG376">
            <v>4.4000000000000004</v>
          </cell>
          <cell r="AH376">
            <v>4.5</v>
          </cell>
          <cell r="AI376">
            <v>11.7</v>
          </cell>
          <cell r="AJ376">
            <v>8.4</v>
          </cell>
          <cell r="AK376">
            <v>0</v>
          </cell>
          <cell r="AL376">
            <v>0</v>
          </cell>
          <cell r="AM376">
            <v>0.4</v>
          </cell>
          <cell r="AN376">
            <v>0.4</v>
          </cell>
          <cell r="AO376">
            <v>0.5</v>
          </cell>
          <cell r="AP376">
            <v>8.6</v>
          </cell>
          <cell r="AQ376">
            <v>1.6</v>
          </cell>
          <cell r="AR376">
            <v>0.4</v>
          </cell>
          <cell r="AS376">
            <v>2</v>
          </cell>
          <cell r="AT376">
            <v>2.6</v>
          </cell>
          <cell r="AU376">
            <v>5.2</v>
          </cell>
          <cell r="AV376">
            <v>31.7</v>
          </cell>
          <cell r="AW376">
            <v>28.1</v>
          </cell>
        </row>
        <row r="377">
          <cell r="B377">
            <v>23650</v>
          </cell>
          <cell r="D377" t="str">
            <v xml:space="preserve">Fabrication d'ouvrages en fibre-ciment </v>
          </cell>
          <cell r="E377">
            <v>13</v>
          </cell>
          <cell r="F377">
            <v>20.3</v>
          </cell>
          <cell r="G377">
            <v>12.6</v>
          </cell>
          <cell r="H377">
            <v>-0.1</v>
          </cell>
          <cell r="I377">
            <v>7.7</v>
          </cell>
          <cell r="J377">
            <v>112.7</v>
          </cell>
          <cell r="K377">
            <v>0.1</v>
          </cell>
          <cell r="L377">
            <v>1.2</v>
          </cell>
          <cell r="M377">
            <v>0.1</v>
          </cell>
          <cell r="N377">
            <v>114.1</v>
          </cell>
          <cell r="O377">
            <v>133</v>
          </cell>
          <cell r="P377">
            <v>0</v>
          </cell>
          <cell r="Q377">
            <v>0</v>
          </cell>
          <cell r="R377">
            <v>59.3</v>
          </cell>
          <cell r="S377">
            <v>-1.5</v>
          </cell>
          <cell r="T377">
            <v>32.4</v>
          </cell>
          <cell r="U377">
            <v>5.3</v>
          </cell>
          <cell r="V377">
            <v>3.6</v>
          </cell>
          <cell r="W377">
            <v>0.1</v>
          </cell>
          <cell r="X377">
            <v>1.7</v>
          </cell>
          <cell r="Y377">
            <v>1.6</v>
          </cell>
          <cell r="Z377">
            <v>1.5</v>
          </cell>
          <cell r="AA377">
            <v>30.1</v>
          </cell>
          <cell r="AB377">
            <v>2.1</v>
          </cell>
          <cell r="AC377">
            <v>14.3</v>
          </cell>
          <cell r="AD377">
            <v>8.1999999999999993</v>
          </cell>
          <cell r="AE377">
            <v>0</v>
          </cell>
          <cell r="AF377">
            <v>5.6</v>
          </cell>
          <cell r="AG377">
            <v>4.4000000000000004</v>
          </cell>
          <cell r="AH377">
            <v>4.5</v>
          </cell>
          <cell r="AI377">
            <v>11.7</v>
          </cell>
          <cell r="AJ377">
            <v>8.4</v>
          </cell>
          <cell r="AK377">
            <v>0</v>
          </cell>
          <cell r="AL377">
            <v>0</v>
          </cell>
          <cell r="AM377">
            <v>0.4</v>
          </cell>
          <cell r="AN377">
            <v>0.4</v>
          </cell>
          <cell r="AO377">
            <v>0.5</v>
          </cell>
          <cell r="AP377">
            <v>8.6</v>
          </cell>
          <cell r="AQ377">
            <v>1.6</v>
          </cell>
          <cell r="AR377">
            <v>0.4</v>
          </cell>
          <cell r="AS377">
            <v>2</v>
          </cell>
          <cell r="AT377">
            <v>2.6</v>
          </cell>
          <cell r="AU377">
            <v>5.2</v>
          </cell>
          <cell r="AV377">
            <v>31.7</v>
          </cell>
          <cell r="AW377">
            <v>28.1</v>
          </cell>
        </row>
        <row r="378">
          <cell r="B378">
            <v>2369</v>
          </cell>
          <cell r="D378" t="str">
            <v xml:space="preserve">Fabrication d'autres ouvrages en béton, en ciment ou en plâtre </v>
          </cell>
          <cell r="E378">
            <v>349</v>
          </cell>
          <cell r="F378">
            <v>20.2</v>
          </cell>
          <cell r="G378">
            <v>11</v>
          </cell>
          <cell r="H378">
            <v>0.1</v>
          </cell>
          <cell r="I378">
            <v>9.1</v>
          </cell>
          <cell r="J378">
            <v>177.2</v>
          </cell>
          <cell r="K378">
            <v>11.9</v>
          </cell>
          <cell r="L378">
            <v>0.5</v>
          </cell>
          <cell r="M378">
            <v>0.8</v>
          </cell>
          <cell r="N378">
            <v>190.4</v>
          </cell>
          <cell r="O378">
            <v>209.3</v>
          </cell>
          <cell r="P378">
            <v>0.5</v>
          </cell>
          <cell r="Q378">
            <v>0</v>
          </cell>
          <cell r="R378">
            <v>56.2</v>
          </cell>
          <cell r="S378">
            <v>-0.4</v>
          </cell>
          <cell r="T378">
            <v>63.3</v>
          </cell>
          <cell r="U378">
            <v>6.3</v>
          </cell>
          <cell r="V378">
            <v>6.7</v>
          </cell>
          <cell r="W378">
            <v>1.3</v>
          </cell>
          <cell r="X378">
            <v>4.9000000000000004</v>
          </cell>
          <cell r="Y378">
            <v>0.9</v>
          </cell>
          <cell r="Z378">
            <v>0.2</v>
          </cell>
          <cell r="AA378">
            <v>80.099999999999994</v>
          </cell>
          <cell r="AB378">
            <v>4.0999999999999996</v>
          </cell>
          <cell r="AC378">
            <v>40.299999999999997</v>
          </cell>
          <cell r="AD378">
            <v>17</v>
          </cell>
          <cell r="AE378">
            <v>0.6</v>
          </cell>
          <cell r="AF378">
            <v>19.3</v>
          </cell>
          <cell r="AG378">
            <v>8</v>
          </cell>
          <cell r="AH378">
            <v>5.5</v>
          </cell>
          <cell r="AI378">
            <v>2.2999999999999998</v>
          </cell>
          <cell r="AJ378">
            <v>8.1</v>
          </cell>
          <cell r="AK378">
            <v>0</v>
          </cell>
          <cell r="AL378">
            <v>0</v>
          </cell>
          <cell r="AM378">
            <v>1.3</v>
          </cell>
          <cell r="AN378">
            <v>1.3</v>
          </cell>
          <cell r="AO378">
            <v>4.2</v>
          </cell>
          <cell r="AP378">
            <v>10.9</v>
          </cell>
          <cell r="AQ378">
            <v>3.3</v>
          </cell>
          <cell r="AR378">
            <v>3.1</v>
          </cell>
          <cell r="AS378">
            <v>0.5</v>
          </cell>
          <cell r="AT378">
            <v>2.5</v>
          </cell>
          <cell r="AU378">
            <v>8</v>
          </cell>
          <cell r="AV378">
            <v>80.5</v>
          </cell>
          <cell r="AW378">
            <v>76.599999999999994</v>
          </cell>
        </row>
        <row r="379">
          <cell r="B379">
            <v>23690</v>
          </cell>
          <cell r="D379" t="str">
            <v xml:space="preserve">Fabrication d'autres ouvrages en béton, en ciment ou en plâtre </v>
          </cell>
          <cell r="E379">
            <v>349</v>
          </cell>
          <cell r="F379">
            <v>20.2</v>
          </cell>
          <cell r="G379">
            <v>11</v>
          </cell>
          <cell r="H379">
            <v>0.1</v>
          </cell>
          <cell r="I379">
            <v>9.1</v>
          </cell>
          <cell r="J379">
            <v>177.2</v>
          </cell>
          <cell r="K379">
            <v>11.9</v>
          </cell>
          <cell r="L379">
            <v>0.5</v>
          </cell>
          <cell r="M379">
            <v>0.8</v>
          </cell>
          <cell r="N379">
            <v>190.4</v>
          </cell>
          <cell r="O379">
            <v>209.3</v>
          </cell>
          <cell r="P379">
            <v>0.5</v>
          </cell>
          <cell r="Q379">
            <v>0</v>
          </cell>
          <cell r="R379">
            <v>56.2</v>
          </cell>
          <cell r="S379">
            <v>-0.4</v>
          </cell>
          <cell r="T379">
            <v>63.3</v>
          </cell>
          <cell r="U379">
            <v>6.3</v>
          </cell>
          <cell r="V379">
            <v>6.7</v>
          </cell>
          <cell r="W379">
            <v>1.3</v>
          </cell>
          <cell r="X379">
            <v>4.9000000000000004</v>
          </cell>
          <cell r="Y379">
            <v>0.9</v>
          </cell>
          <cell r="Z379">
            <v>0.2</v>
          </cell>
          <cell r="AA379">
            <v>80.099999999999994</v>
          </cell>
          <cell r="AB379">
            <v>4.0999999999999996</v>
          </cell>
          <cell r="AC379">
            <v>40.299999999999997</v>
          </cell>
          <cell r="AD379">
            <v>17</v>
          </cell>
          <cell r="AE379">
            <v>0.6</v>
          </cell>
          <cell r="AF379">
            <v>19.3</v>
          </cell>
          <cell r="AG379">
            <v>8</v>
          </cell>
          <cell r="AH379">
            <v>5.5</v>
          </cell>
          <cell r="AI379">
            <v>2.2999999999999998</v>
          </cell>
          <cell r="AJ379">
            <v>8.1</v>
          </cell>
          <cell r="AK379">
            <v>0</v>
          </cell>
          <cell r="AL379">
            <v>0</v>
          </cell>
          <cell r="AM379">
            <v>1.3</v>
          </cell>
          <cell r="AN379">
            <v>1.3</v>
          </cell>
          <cell r="AO379">
            <v>4.2</v>
          </cell>
          <cell r="AP379">
            <v>10.9</v>
          </cell>
          <cell r="AQ379">
            <v>3.3</v>
          </cell>
          <cell r="AR379">
            <v>3.1</v>
          </cell>
          <cell r="AS379">
            <v>0.5</v>
          </cell>
          <cell r="AT379">
            <v>2.5</v>
          </cell>
          <cell r="AU379">
            <v>8</v>
          </cell>
          <cell r="AV379">
            <v>80.5</v>
          </cell>
          <cell r="AW379">
            <v>76.599999999999994</v>
          </cell>
        </row>
        <row r="380">
          <cell r="B380">
            <v>237</v>
          </cell>
          <cell r="D380" t="str">
            <v xml:space="preserve">Taille, façonnage et finissage de pierres </v>
          </cell>
          <cell r="E380">
            <v>3273</v>
          </cell>
          <cell r="F380">
            <v>140.9</v>
          </cell>
          <cell r="G380">
            <v>77.3</v>
          </cell>
          <cell r="H380">
            <v>-4.7</v>
          </cell>
          <cell r="I380">
            <v>68.3</v>
          </cell>
          <cell r="J380">
            <v>789.2</v>
          </cell>
          <cell r="K380">
            <v>67.099999999999994</v>
          </cell>
          <cell r="L380">
            <v>2.5</v>
          </cell>
          <cell r="M380">
            <v>3.2</v>
          </cell>
          <cell r="N380">
            <v>862</v>
          </cell>
          <cell r="O380">
            <v>997.2</v>
          </cell>
          <cell r="P380">
            <v>3.4</v>
          </cell>
          <cell r="Q380">
            <v>0</v>
          </cell>
          <cell r="R380">
            <v>205.7</v>
          </cell>
          <cell r="S380">
            <v>0.9</v>
          </cell>
          <cell r="T380">
            <v>304.89999999999998</v>
          </cell>
          <cell r="U380">
            <v>38.9</v>
          </cell>
          <cell r="V380">
            <v>39.200000000000003</v>
          </cell>
          <cell r="W380">
            <v>7.5</v>
          </cell>
          <cell r="X380">
            <v>13.8</v>
          </cell>
          <cell r="Y380">
            <v>3.7</v>
          </cell>
          <cell r="Z380">
            <v>0.9</v>
          </cell>
          <cell r="AA380">
            <v>418.5</v>
          </cell>
          <cell r="AB380">
            <v>17.3</v>
          </cell>
          <cell r="AC380">
            <v>265.7</v>
          </cell>
          <cell r="AD380">
            <v>102.5</v>
          </cell>
          <cell r="AE380">
            <v>1.3</v>
          </cell>
          <cell r="AF380">
            <v>34.4</v>
          </cell>
          <cell r="AG380">
            <v>36.9</v>
          </cell>
          <cell r="AH380">
            <v>8.4</v>
          </cell>
          <cell r="AI380">
            <v>28.2</v>
          </cell>
          <cell r="AJ380">
            <v>17.3</v>
          </cell>
          <cell r="AK380">
            <v>0</v>
          </cell>
          <cell r="AL380">
            <v>4.8</v>
          </cell>
          <cell r="AM380">
            <v>6.6</v>
          </cell>
          <cell r="AN380">
            <v>6.2</v>
          </cell>
          <cell r="AO380">
            <v>2.5</v>
          </cell>
          <cell r="AP380">
            <v>18</v>
          </cell>
          <cell r="AQ380">
            <v>27.4</v>
          </cell>
          <cell r="AR380">
            <v>25.8</v>
          </cell>
          <cell r="AS380">
            <v>0</v>
          </cell>
          <cell r="AT380">
            <v>2.2999999999999998</v>
          </cell>
          <cell r="AU380">
            <v>17.2</v>
          </cell>
          <cell r="AV380">
            <v>418.9</v>
          </cell>
          <cell r="AW380">
            <v>402.6</v>
          </cell>
        </row>
        <row r="381">
          <cell r="B381">
            <v>2370</v>
          </cell>
          <cell r="D381" t="str">
            <v xml:space="preserve">Taille, façonnage et finissage de pierres </v>
          </cell>
          <cell r="E381">
            <v>3273</v>
          </cell>
          <cell r="F381">
            <v>140.9</v>
          </cell>
          <cell r="G381">
            <v>77.3</v>
          </cell>
          <cell r="H381">
            <v>-4.7</v>
          </cell>
          <cell r="I381">
            <v>68.3</v>
          </cell>
          <cell r="J381">
            <v>789.2</v>
          </cell>
          <cell r="K381">
            <v>67.099999999999994</v>
          </cell>
          <cell r="L381">
            <v>2.5</v>
          </cell>
          <cell r="M381">
            <v>3.2</v>
          </cell>
          <cell r="N381">
            <v>862</v>
          </cell>
          <cell r="O381">
            <v>997.2</v>
          </cell>
          <cell r="P381">
            <v>3.4</v>
          </cell>
          <cell r="Q381">
            <v>0</v>
          </cell>
          <cell r="R381">
            <v>205.7</v>
          </cell>
          <cell r="S381">
            <v>0.9</v>
          </cell>
          <cell r="T381">
            <v>304.89999999999998</v>
          </cell>
          <cell r="U381">
            <v>38.9</v>
          </cell>
          <cell r="V381">
            <v>39.200000000000003</v>
          </cell>
          <cell r="W381">
            <v>7.5</v>
          </cell>
          <cell r="X381">
            <v>13.8</v>
          </cell>
          <cell r="Y381">
            <v>3.7</v>
          </cell>
          <cell r="Z381">
            <v>0.9</v>
          </cell>
          <cell r="AA381">
            <v>418.5</v>
          </cell>
          <cell r="AB381">
            <v>17.3</v>
          </cell>
          <cell r="AC381">
            <v>265.7</v>
          </cell>
          <cell r="AD381">
            <v>102.5</v>
          </cell>
          <cell r="AE381">
            <v>1.3</v>
          </cell>
          <cell r="AF381">
            <v>34.4</v>
          </cell>
          <cell r="AG381">
            <v>36.9</v>
          </cell>
          <cell r="AH381">
            <v>8.4</v>
          </cell>
          <cell r="AI381">
            <v>28.2</v>
          </cell>
          <cell r="AJ381">
            <v>17.3</v>
          </cell>
          <cell r="AK381">
            <v>0</v>
          </cell>
          <cell r="AL381">
            <v>4.8</v>
          </cell>
          <cell r="AM381">
            <v>6.6</v>
          </cell>
          <cell r="AN381">
            <v>6.2</v>
          </cell>
          <cell r="AO381">
            <v>2.5</v>
          </cell>
          <cell r="AP381">
            <v>18</v>
          </cell>
          <cell r="AQ381">
            <v>27.4</v>
          </cell>
          <cell r="AR381">
            <v>25.8</v>
          </cell>
          <cell r="AS381">
            <v>0</v>
          </cell>
          <cell r="AT381">
            <v>2.2999999999999998</v>
          </cell>
          <cell r="AU381">
            <v>17.2</v>
          </cell>
          <cell r="AV381">
            <v>418.9</v>
          </cell>
          <cell r="AW381">
            <v>402.6</v>
          </cell>
        </row>
        <row r="382">
          <cell r="B382">
            <v>23700</v>
          </cell>
          <cell r="D382" t="str">
            <v xml:space="preserve">Taille, façonnage et finissage de pierres </v>
          </cell>
          <cell r="E382">
            <v>3273</v>
          </cell>
          <cell r="F382">
            <v>140.9</v>
          </cell>
          <cell r="G382">
            <v>77.3</v>
          </cell>
          <cell r="H382">
            <v>-4.7</v>
          </cell>
          <cell r="I382">
            <v>68.3</v>
          </cell>
          <cell r="J382">
            <v>789.2</v>
          </cell>
          <cell r="K382">
            <v>67.099999999999994</v>
          </cell>
          <cell r="L382">
            <v>2.5</v>
          </cell>
          <cell r="M382">
            <v>3.2</v>
          </cell>
          <cell r="N382">
            <v>862</v>
          </cell>
          <cell r="O382">
            <v>997.2</v>
          </cell>
          <cell r="P382">
            <v>3.4</v>
          </cell>
          <cell r="Q382">
            <v>0</v>
          </cell>
          <cell r="R382">
            <v>205.7</v>
          </cell>
          <cell r="S382">
            <v>0.9</v>
          </cell>
          <cell r="T382">
            <v>304.89999999999998</v>
          </cell>
          <cell r="U382">
            <v>38.9</v>
          </cell>
          <cell r="V382">
            <v>39.200000000000003</v>
          </cell>
          <cell r="W382">
            <v>7.5</v>
          </cell>
          <cell r="X382">
            <v>13.8</v>
          </cell>
          <cell r="Y382">
            <v>3.7</v>
          </cell>
          <cell r="Z382">
            <v>0.9</v>
          </cell>
          <cell r="AA382">
            <v>418.5</v>
          </cell>
          <cell r="AB382">
            <v>17.3</v>
          </cell>
          <cell r="AC382">
            <v>265.7</v>
          </cell>
          <cell r="AD382">
            <v>102.5</v>
          </cell>
          <cell r="AE382">
            <v>1.3</v>
          </cell>
          <cell r="AF382">
            <v>34.4</v>
          </cell>
          <cell r="AG382">
            <v>36.9</v>
          </cell>
          <cell r="AH382">
            <v>8.4</v>
          </cell>
          <cell r="AI382">
            <v>28.2</v>
          </cell>
          <cell r="AJ382">
            <v>17.3</v>
          </cell>
          <cell r="AK382">
            <v>0</v>
          </cell>
          <cell r="AL382">
            <v>4.8</v>
          </cell>
          <cell r="AM382">
            <v>6.6</v>
          </cell>
          <cell r="AN382">
            <v>6.2</v>
          </cell>
          <cell r="AO382">
            <v>2.5</v>
          </cell>
          <cell r="AP382">
            <v>18</v>
          </cell>
          <cell r="AQ382">
            <v>27.4</v>
          </cell>
          <cell r="AR382">
            <v>25.8</v>
          </cell>
          <cell r="AS382">
            <v>0</v>
          </cell>
          <cell r="AT382">
            <v>2.2999999999999998</v>
          </cell>
          <cell r="AU382">
            <v>17.2</v>
          </cell>
          <cell r="AV382">
            <v>418.9</v>
          </cell>
          <cell r="AW382">
            <v>402.6</v>
          </cell>
        </row>
        <row r="383">
          <cell r="B383">
            <v>239</v>
          </cell>
          <cell r="D383" t="str">
            <v xml:space="preserve">Fabrication de produits abrasifs et de produits minéraux non métalliques n.c.a. </v>
          </cell>
          <cell r="E383">
            <v>271</v>
          </cell>
          <cell r="F383">
            <v>304.60000000000002</v>
          </cell>
          <cell r="G383">
            <v>197.5</v>
          </cell>
          <cell r="H383">
            <v>-0.3</v>
          </cell>
          <cell r="I383">
            <v>107.4</v>
          </cell>
          <cell r="J383">
            <v>2226.1</v>
          </cell>
          <cell r="K383">
            <v>31.6</v>
          </cell>
          <cell r="L383">
            <v>57.3</v>
          </cell>
          <cell r="M383">
            <v>11.4</v>
          </cell>
          <cell r="N383">
            <v>2326.3000000000002</v>
          </cell>
          <cell r="O383">
            <v>2562.1999999999998</v>
          </cell>
          <cell r="P383">
            <v>10.199999999999999</v>
          </cell>
          <cell r="Q383">
            <v>0</v>
          </cell>
          <cell r="R383">
            <v>1344</v>
          </cell>
          <cell r="S383">
            <v>44.4</v>
          </cell>
          <cell r="T383">
            <v>523.4</v>
          </cell>
          <cell r="U383">
            <v>46.1</v>
          </cell>
          <cell r="V383">
            <v>36.5</v>
          </cell>
          <cell r="W383">
            <v>6.4</v>
          </cell>
          <cell r="X383">
            <v>44.1</v>
          </cell>
          <cell r="Y383">
            <v>24.3</v>
          </cell>
          <cell r="Z383">
            <v>14.8</v>
          </cell>
          <cell r="AA383">
            <v>507.9</v>
          </cell>
          <cell r="AB383">
            <v>32.799999999999997</v>
          </cell>
          <cell r="AC383">
            <v>205.2</v>
          </cell>
          <cell r="AD383">
            <v>95.6</v>
          </cell>
          <cell r="AE383">
            <v>1.4</v>
          </cell>
          <cell r="AF383">
            <v>175.6</v>
          </cell>
          <cell r="AG383">
            <v>86.4</v>
          </cell>
          <cell r="AH383">
            <v>133.30000000000001</v>
          </cell>
          <cell r="AI383">
            <v>203.7</v>
          </cell>
          <cell r="AJ383">
            <v>159.5</v>
          </cell>
          <cell r="AK383">
            <v>6.9</v>
          </cell>
          <cell r="AL383">
            <v>1.3</v>
          </cell>
          <cell r="AM383">
            <v>19.2</v>
          </cell>
          <cell r="AN383">
            <v>13.8</v>
          </cell>
          <cell r="AO383">
            <v>13.9</v>
          </cell>
          <cell r="AP383">
            <v>148.80000000000001</v>
          </cell>
          <cell r="AQ383">
            <v>27.9</v>
          </cell>
          <cell r="AR383">
            <v>19.100000000000001</v>
          </cell>
          <cell r="AS383">
            <v>9.1</v>
          </cell>
          <cell r="AT383">
            <v>45.8</v>
          </cell>
          <cell r="AU383">
            <v>102.7</v>
          </cell>
          <cell r="AV383">
            <v>522</v>
          </cell>
          <cell r="AW383">
            <v>476.4</v>
          </cell>
        </row>
        <row r="384">
          <cell r="B384">
            <v>2391</v>
          </cell>
          <cell r="D384" t="str">
            <v xml:space="preserve">Fabrication de produits abrasifs </v>
          </cell>
          <cell r="E384">
            <v>16</v>
          </cell>
          <cell r="F384">
            <v>11.8</v>
          </cell>
          <cell r="G384">
            <v>7.8</v>
          </cell>
          <cell r="H384">
            <v>-0.4</v>
          </cell>
          <cell r="I384">
            <v>4.4000000000000004</v>
          </cell>
          <cell r="J384">
            <v>124.1</v>
          </cell>
          <cell r="K384">
            <v>0.3</v>
          </cell>
          <cell r="L384">
            <v>36.9</v>
          </cell>
          <cell r="M384">
            <v>0</v>
          </cell>
          <cell r="N384">
            <v>161.19999999999999</v>
          </cell>
          <cell r="O384">
            <v>136.19999999999999</v>
          </cell>
          <cell r="P384">
            <v>0</v>
          </cell>
          <cell r="Q384">
            <v>0</v>
          </cell>
          <cell r="R384">
            <v>62.7</v>
          </cell>
          <cell r="S384">
            <v>34.299999999999997</v>
          </cell>
          <cell r="T384">
            <v>24.9</v>
          </cell>
          <cell r="U384">
            <v>3.4</v>
          </cell>
          <cell r="V384">
            <v>1.8</v>
          </cell>
          <cell r="W384">
            <v>0.1</v>
          </cell>
          <cell r="X384">
            <v>2</v>
          </cell>
          <cell r="Y384">
            <v>0.7</v>
          </cell>
          <cell r="Z384">
            <v>0.1</v>
          </cell>
          <cell r="AA384">
            <v>43.1</v>
          </cell>
          <cell r="AB384">
            <v>2.2000000000000002</v>
          </cell>
          <cell r="AC384">
            <v>23</v>
          </cell>
          <cell r="AD384">
            <v>9.6</v>
          </cell>
          <cell r="AE384">
            <v>0</v>
          </cell>
          <cell r="AF384">
            <v>8.4</v>
          </cell>
          <cell r="AG384">
            <v>2.8</v>
          </cell>
          <cell r="AH384">
            <v>2.2999999999999998</v>
          </cell>
          <cell r="AI384">
            <v>0.8</v>
          </cell>
          <cell r="AJ384">
            <v>4.0999999999999996</v>
          </cell>
          <cell r="AK384">
            <v>0</v>
          </cell>
          <cell r="AL384">
            <v>0</v>
          </cell>
          <cell r="AM384">
            <v>0.4</v>
          </cell>
          <cell r="AN384">
            <v>0.2</v>
          </cell>
          <cell r="AO384">
            <v>1.2</v>
          </cell>
          <cell r="AP384">
            <v>4.9000000000000004</v>
          </cell>
          <cell r="AQ384">
            <v>0.5</v>
          </cell>
          <cell r="AR384">
            <v>2</v>
          </cell>
          <cell r="AS384">
            <v>0.2</v>
          </cell>
          <cell r="AT384">
            <v>0.8</v>
          </cell>
          <cell r="AU384">
            <v>2.4</v>
          </cell>
          <cell r="AV384">
            <v>43.8</v>
          </cell>
          <cell r="AW384">
            <v>40.9</v>
          </cell>
        </row>
        <row r="385">
          <cell r="B385">
            <v>23910</v>
          </cell>
          <cell r="D385" t="str">
            <v xml:space="preserve">Fabrication de produits abrasifs </v>
          </cell>
          <cell r="E385">
            <v>16</v>
          </cell>
          <cell r="F385">
            <v>11.8</v>
          </cell>
          <cell r="G385">
            <v>7.8</v>
          </cell>
          <cell r="H385">
            <v>-0.4</v>
          </cell>
          <cell r="I385">
            <v>4.4000000000000004</v>
          </cell>
          <cell r="J385">
            <v>124.1</v>
          </cell>
          <cell r="K385">
            <v>0.3</v>
          </cell>
          <cell r="L385">
            <v>36.9</v>
          </cell>
          <cell r="M385">
            <v>0</v>
          </cell>
          <cell r="N385">
            <v>161.19999999999999</v>
          </cell>
          <cell r="O385">
            <v>136.19999999999999</v>
          </cell>
          <cell r="P385">
            <v>0</v>
          </cell>
          <cell r="Q385">
            <v>0</v>
          </cell>
          <cell r="R385">
            <v>62.7</v>
          </cell>
          <cell r="S385">
            <v>34.299999999999997</v>
          </cell>
          <cell r="T385">
            <v>24.9</v>
          </cell>
          <cell r="U385">
            <v>3.4</v>
          </cell>
          <cell r="V385">
            <v>1.8</v>
          </cell>
          <cell r="W385">
            <v>0.1</v>
          </cell>
          <cell r="X385">
            <v>2</v>
          </cell>
          <cell r="Y385">
            <v>0.7</v>
          </cell>
          <cell r="Z385">
            <v>0.1</v>
          </cell>
          <cell r="AA385">
            <v>43.1</v>
          </cell>
          <cell r="AB385">
            <v>2.2000000000000002</v>
          </cell>
          <cell r="AC385">
            <v>23</v>
          </cell>
          <cell r="AD385">
            <v>9.6</v>
          </cell>
          <cell r="AE385">
            <v>0</v>
          </cell>
          <cell r="AF385">
            <v>8.4</v>
          </cell>
          <cell r="AG385">
            <v>2.8</v>
          </cell>
          <cell r="AH385">
            <v>2.2999999999999998</v>
          </cell>
          <cell r="AI385">
            <v>0.8</v>
          </cell>
          <cell r="AJ385">
            <v>4.0999999999999996</v>
          </cell>
          <cell r="AK385">
            <v>0</v>
          </cell>
          <cell r="AL385">
            <v>0</v>
          </cell>
          <cell r="AM385">
            <v>0.4</v>
          </cell>
          <cell r="AN385">
            <v>0.2</v>
          </cell>
          <cell r="AO385">
            <v>1.2</v>
          </cell>
          <cell r="AP385">
            <v>4.9000000000000004</v>
          </cell>
          <cell r="AQ385">
            <v>0.5</v>
          </cell>
          <cell r="AR385">
            <v>2</v>
          </cell>
          <cell r="AS385">
            <v>0.2</v>
          </cell>
          <cell r="AT385">
            <v>0.8</v>
          </cell>
          <cell r="AU385">
            <v>2.4</v>
          </cell>
          <cell r="AV385">
            <v>43.8</v>
          </cell>
          <cell r="AW385">
            <v>40.9</v>
          </cell>
        </row>
        <row r="386">
          <cell r="B386">
            <v>2399</v>
          </cell>
          <cell r="D386" t="str">
            <v xml:space="preserve">Fabrication d'autres produits minéraux non métalliques n.c.a. </v>
          </cell>
          <cell r="E386">
            <v>255</v>
          </cell>
          <cell r="F386">
            <v>292.7</v>
          </cell>
          <cell r="G386">
            <v>189.7</v>
          </cell>
          <cell r="H386">
            <v>0.1</v>
          </cell>
          <cell r="I386">
            <v>103</v>
          </cell>
          <cell r="J386">
            <v>2102</v>
          </cell>
          <cell r="K386">
            <v>31.3</v>
          </cell>
          <cell r="L386">
            <v>20.399999999999999</v>
          </cell>
          <cell r="M386">
            <v>11.4</v>
          </cell>
          <cell r="N386">
            <v>2165.1</v>
          </cell>
          <cell r="O386">
            <v>2426</v>
          </cell>
          <cell r="P386">
            <v>10.1</v>
          </cell>
          <cell r="Q386">
            <v>0</v>
          </cell>
          <cell r="R386">
            <v>1281.3</v>
          </cell>
          <cell r="S386">
            <v>10.1</v>
          </cell>
          <cell r="T386">
            <v>498.5</v>
          </cell>
          <cell r="U386">
            <v>42.7</v>
          </cell>
          <cell r="V386">
            <v>34.700000000000003</v>
          </cell>
          <cell r="W386">
            <v>6.3</v>
          </cell>
          <cell r="X386">
            <v>42</v>
          </cell>
          <cell r="Y386">
            <v>23.6</v>
          </cell>
          <cell r="Z386">
            <v>14.7</v>
          </cell>
          <cell r="AA386">
            <v>464.7</v>
          </cell>
          <cell r="AB386">
            <v>30.6</v>
          </cell>
          <cell r="AC386">
            <v>182.3</v>
          </cell>
          <cell r="AD386">
            <v>86</v>
          </cell>
          <cell r="AE386">
            <v>1.4</v>
          </cell>
          <cell r="AF386">
            <v>167.2</v>
          </cell>
          <cell r="AG386">
            <v>83.6</v>
          </cell>
          <cell r="AH386">
            <v>131</v>
          </cell>
          <cell r="AI386">
            <v>202.8</v>
          </cell>
          <cell r="AJ386">
            <v>155.4</v>
          </cell>
          <cell r="AK386">
            <v>6.9</v>
          </cell>
          <cell r="AL386">
            <v>1.3</v>
          </cell>
          <cell r="AM386">
            <v>18.8</v>
          </cell>
          <cell r="AN386">
            <v>13.7</v>
          </cell>
          <cell r="AO386">
            <v>12.8</v>
          </cell>
          <cell r="AP386">
            <v>143.9</v>
          </cell>
          <cell r="AQ386">
            <v>27.4</v>
          </cell>
          <cell r="AR386">
            <v>17</v>
          </cell>
          <cell r="AS386">
            <v>8.9</v>
          </cell>
          <cell r="AT386">
            <v>45</v>
          </cell>
          <cell r="AU386">
            <v>100.3</v>
          </cell>
          <cell r="AV386">
            <v>478.2</v>
          </cell>
          <cell r="AW386">
            <v>435.5</v>
          </cell>
        </row>
        <row r="387">
          <cell r="B387">
            <v>23990</v>
          </cell>
          <cell r="D387" t="str">
            <v xml:space="preserve">Fabrication d'autres produits minéraux non métalliques n.c.a. </v>
          </cell>
          <cell r="E387">
            <v>255</v>
          </cell>
          <cell r="F387">
            <v>292.7</v>
          </cell>
          <cell r="G387">
            <v>189.7</v>
          </cell>
          <cell r="H387">
            <v>0.1</v>
          </cell>
          <cell r="I387">
            <v>103</v>
          </cell>
          <cell r="J387">
            <v>2102</v>
          </cell>
          <cell r="K387">
            <v>31.3</v>
          </cell>
          <cell r="L387">
            <v>20.399999999999999</v>
          </cell>
          <cell r="M387">
            <v>11.4</v>
          </cell>
          <cell r="N387">
            <v>2165.1</v>
          </cell>
          <cell r="O387">
            <v>2426</v>
          </cell>
          <cell r="P387">
            <v>10.1</v>
          </cell>
          <cell r="Q387">
            <v>0</v>
          </cell>
          <cell r="R387">
            <v>1281.3</v>
          </cell>
          <cell r="S387">
            <v>10.1</v>
          </cell>
          <cell r="T387">
            <v>498.5</v>
          </cell>
          <cell r="U387">
            <v>42.7</v>
          </cell>
          <cell r="V387">
            <v>34.700000000000003</v>
          </cell>
          <cell r="W387">
            <v>6.3</v>
          </cell>
          <cell r="X387">
            <v>42</v>
          </cell>
          <cell r="Y387">
            <v>23.6</v>
          </cell>
          <cell r="Z387">
            <v>14.7</v>
          </cell>
          <cell r="AA387">
            <v>464.7</v>
          </cell>
          <cell r="AB387">
            <v>30.6</v>
          </cell>
          <cell r="AC387">
            <v>182.3</v>
          </cell>
          <cell r="AD387">
            <v>86</v>
          </cell>
          <cell r="AE387">
            <v>1.4</v>
          </cell>
          <cell r="AF387">
            <v>167.2</v>
          </cell>
          <cell r="AG387">
            <v>83.6</v>
          </cell>
          <cell r="AH387">
            <v>131</v>
          </cell>
          <cell r="AI387">
            <v>202.8</v>
          </cell>
          <cell r="AJ387">
            <v>155.4</v>
          </cell>
          <cell r="AK387">
            <v>6.9</v>
          </cell>
          <cell r="AL387">
            <v>1.3</v>
          </cell>
          <cell r="AM387">
            <v>18.8</v>
          </cell>
          <cell r="AN387">
            <v>13.7</v>
          </cell>
          <cell r="AO387">
            <v>12.8</v>
          </cell>
          <cell r="AP387">
            <v>143.9</v>
          </cell>
          <cell r="AQ387">
            <v>27.4</v>
          </cell>
          <cell r="AR387">
            <v>17</v>
          </cell>
          <cell r="AS387">
            <v>8.9</v>
          </cell>
          <cell r="AT387">
            <v>45</v>
          </cell>
          <cell r="AU387">
            <v>100.3</v>
          </cell>
          <cell r="AV387">
            <v>478.2</v>
          </cell>
          <cell r="AW387">
            <v>435.5</v>
          </cell>
        </row>
        <row r="388">
          <cell r="B388">
            <v>24</v>
          </cell>
          <cell r="D388" t="str">
            <v xml:space="preserve">Métallurgie </v>
          </cell>
          <cell r="E388">
            <v>1087</v>
          </cell>
          <cell r="F388">
            <v>1720.5</v>
          </cell>
          <cell r="G388">
            <v>1511.4</v>
          </cell>
          <cell r="H388">
            <v>-10.199999999999999</v>
          </cell>
          <cell r="I388">
            <v>219.3</v>
          </cell>
          <cell r="J388">
            <v>26443.599999999999</v>
          </cell>
          <cell r="K388">
            <v>506.3</v>
          </cell>
          <cell r="L388">
            <v>-35.1</v>
          </cell>
          <cell r="M388">
            <v>129.1</v>
          </cell>
          <cell r="N388">
            <v>27043.9</v>
          </cell>
          <cell r="O388">
            <v>28670.400000000001</v>
          </cell>
          <cell r="P388">
            <v>130.69999999999999</v>
          </cell>
          <cell r="Q388">
            <v>88.3</v>
          </cell>
          <cell r="R388">
            <v>13933.6</v>
          </cell>
          <cell r="S388">
            <v>114.2</v>
          </cell>
          <cell r="T388">
            <v>7220</v>
          </cell>
          <cell r="U388">
            <v>1651.7</v>
          </cell>
          <cell r="V388">
            <v>231.5</v>
          </cell>
          <cell r="W388">
            <v>45.1</v>
          </cell>
          <cell r="X388">
            <v>507</v>
          </cell>
          <cell r="Y388">
            <v>139.4</v>
          </cell>
          <cell r="Z388">
            <v>69.099999999999994</v>
          </cell>
          <cell r="AA388">
            <v>5986.8</v>
          </cell>
          <cell r="AB388">
            <v>478.2</v>
          </cell>
          <cell r="AC388">
            <v>3225.7</v>
          </cell>
          <cell r="AD388">
            <v>1454</v>
          </cell>
          <cell r="AE388">
            <v>17.5</v>
          </cell>
          <cell r="AF388">
            <v>846.4</v>
          </cell>
          <cell r="AG388">
            <v>968.1</v>
          </cell>
          <cell r="AH388">
            <v>1134.4000000000001</v>
          </cell>
          <cell r="AI388">
            <v>1113.2</v>
          </cell>
          <cell r="AJ388">
            <v>-142.9</v>
          </cell>
          <cell r="AK388">
            <v>30.3</v>
          </cell>
          <cell r="AL388">
            <v>148.4</v>
          </cell>
          <cell r="AM388">
            <v>1297.0999999999999</v>
          </cell>
          <cell r="AN388">
            <v>939.3</v>
          </cell>
          <cell r="AO388">
            <v>569.79999999999995</v>
          </cell>
          <cell r="AP388">
            <v>-752.1</v>
          </cell>
          <cell r="AQ388">
            <v>761.6</v>
          </cell>
          <cell r="AR388">
            <v>1477.1</v>
          </cell>
          <cell r="AS388">
            <v>27.3</v>
          </cell>
          <cell r="AT388">
            <v>85</v>
          </cell>
          <cell r="AU388" t="str">
            <v>N</v>
          </cell>
          <cell r="AV388">
            <v>5995.4</v>
          </cell>
          <cell r="AW388">
            <v>5526</v>
          </cell>
        </row>
        <row r="389">
          <cell r="B389">
            <v>241</v>
          </cell>
          <cell r="D389" t="str">
            <v>Sidérurgie</v>
          </cell>
          <cell r="E389">
            <v>71</v>
          </cell>
          <cell r="F389">
            <v>323.2</v>
          </cell>
          <cell r="G389">
            <v>257.10000000000002</v>
          </cell>
          <cell r="H389">
            <v>2.2999999999999998</v>
          </cell>
          <cell r="I389">
            <v>63.8</v>
          </cell>
          <cell r="J389">
            <v>11687.5</v>
          </cell>
          <cell r="K389">
            <v>275.8</v>
          </cell>
          <cell r="L389">
            <v>-34.1</v>
          </cell>
          <cell r="M389">
            <v>16.899999999999999</v>
          </cell>
          <cell r="N389">
            <v>11946.2</v>
          </cell>
          <cell r="O389">
            <v>12286.5</v>
          </cell>
          <cell r="P389">
            <v>14.9</v>
          </cell>
          <cell r="Q389">
            <v>2.1</v>
          </cell>
          <cell r="R389">
            <v>6575.5</v>
          </cell>
          <cell r="S389">
            <v>149.4</v>
          </cell>
          <cell r="T389">
            <v>3438.4</v>
          </cell>
          <cell r="U389">
            <v>762.8</v>
          </cell>
          <cell r="V389">
            <v>42.4</v>
          </cell>
          <cell r="W389">
            <v>5.2</v>
          </cell>
          <cell r="X389">
            <v>126.2</v>
          </cell>
          <cell r="Y389">
            <v>20.5</v>
          </cell>
          <cell r="Z389">
            <v>6.2</v>
          </cell>
          <cell r="AA389">
            <v>1841.1</v>
          </cell>
          <cell r="AB389">
            <v>157.30000000000001</v>
          </cell>
          <cell r="AC389">
            <v>1036.5999999999999</v>
          </cell>
          <cell r="AD389">
            <v>464.3</v>
          </cell>
          <cell r="AE389">
            <v>7.5</v>
          </cell>
          <cell r="AF389">
            <v>190.5</v>
          </cell>
          <cell r="AG389">
            <v>329.2</v>
          </cell>
          <cell r="AH389">
            <v>245</v>
          </cell>
          <cell r="AI389">
            <v>356.7</v>
          </cell>
          <cell r="AJ389">
            <v>-27</v>
          </cell>
          <cell r="AK389">
            <v>0</v>
          </cell>
          <cell r="AL389">
            <v>0</v>
          </cell>
          <cell r="AM389">
            <v>272.60000000000002</v>
          </cell>
          <cell r="AN389">
            <v>183.8</v>
          </cell>
          <cell r="AO389">
            <v>153.69999999999999</v>
          </cell>
          <cell r="AP389">
            <v>-146</v>
          </cell>
          <cell r="AQ389">
            <v>381.5</v>
          </cell>
          <cell r="AR389">
            <v>334</v>
          </cell>
          <cell r="AS389">
            <v>2.7</v>
          </cell>
          <cell r="AT389">
            <v>-15</v>
          </cell>
          <cell r="AU389">
            <v>-86</v>
          </cell>
          <cell r="AV389">
            <v>1846.8</v>
          </cell>
          <cell r="AW389">
            <v>1691.3</v>
          </cell>
        </row>
        <row r="390">
          <cell r="B390">
            <v>2410</v>
          </cell>
          <cell r="D390" t="str">
            <v>Sidérurgie</v>
          </cell>
          <cell r="E390">
            <v>71</v>
          </cell>
          <cell r="F390">
            <v>323.2</v>
          </cell>
          <cell r="G390">
            <v>257.10000000000002</v>
          </cell>
          <cell r="H390">
            <v>2.2999999999999998</v>
          </cell>
          <cell r="I390">
            <v>63.8</v>
          </cell>
          <cell r="J390">
            <v>11687.5</v>
          </cell>
          <cell r="K390">
            <v>275.8</v>
          </cell>
          <cell r="L390">
            <v>-34.1</v>
          </cell>
          <cell r="M390">
            <v>16.899999999999999</v>
          </cell>
          <cell r="N390">
            <v>11946.2</v>
          </cell>
          <cell r="O390">
            <v>12286.5</v>
          </cell>
          <cell r="P390">
            <v>14.9</v>
          </cell>
          <cell r="Q390">
            <v>2.1</v>
          </cell>
          <cell r="R390">
            <v>6575.5</v>
          </cell>
          <cell r="S390">
            <v>149.4</v>
          </cell>
          <cell r="T390">
            <v>3438.4</v>
          </cell>
          <cell r="U390">
            <v>762.8</v>
          </cell>
          <cell r="V390">
            <v>42.4</v>
          </cell>
          <cell r="W390">
            <v>5.2</v>
          </cell>
          <cell r="X390">
            <v>126.2</v>
          </cell>
          <cell r="Y390">
            <v>20.5</v>
          </cell>
          <cell r="Z390">
            <v>6.2</v>
          </cell>
          <cell r="AA390">
            <v>1841.1</v>
          </cell>
          <cell r="AB390">
            <v>157.30000000000001</v>
          </cell>
          <cell r="AC390">
            <v>1036.5999999999999</v>
          </cell>
          <cell r="AD390">
            <v>464.3</v>
          </cell>
          <cell r="AE390">
            <v>7.5</v>
          </cell>
          <cell r="AF390">
            <v>190.5</v>
          </cell>
          <cell r="AG390">
            <v>329.2</v>
          </cell>
          <cell r="AH390">
            <v>245</v>
          </cell>
          <cell r="AI390">
            <v>356.7</v>
          </cell>
          <cell r="AJ390">
            <v>-27</v>
          </cell>
          <cell r="AK390">
            <v>0</v>
          </cell>
          <cell r="AL390">
            <v>0</v>
          </cell>
          <cell r="AM390">
            <v>272.60000000000002</v>
          </cell>
          <cell r="AN390">
            <v>183.8</v>
          </cell>
          <cell r="AO390">
            <v>153.69999999999999</v>
          </cell>
          <cell r="AP390">
            <v>-146</v>
          </cell>
          <cell r="AQ390">
            <v>381.5</v>
          </cell>
          <cell r="AR390">
            <v>334</v>
          </cell>
          <cell r="AS390">
            <v>2.7</v>
          </cell>
          <cell r="AT390">
            <v>-15</v>
          </cell>
          <cell r="AU390">
            <v>-86</v>
          </cell>
          <cell r="AV390">
            <v>1846.8</v>
          </cell>
          <cell r="AW390">
            <v>1691.3</v>
          </cell>
        </row>
        <row r="391">
          <cell r="B391">
            <v>24100</v>
          </cell>
          <cell r="D391" t="str">
            <v>Sidérurgie</v>
          </cell>
          <cell r="E391">
            <v>71</v>
          </cell>
          <cell r="F391">
            <v>323.2</v>
          </cell>
          <cell r="G391">
            <v>257.10000000000002</v>
          </cell>
          <cell r="H391">
            <v>2.2999999999999998</v>
          </cell>
          <cell r="I391">
            <v>63.8</v>
          </cell>
          <cell r="J391">
            <v>11687.5</v>
          </cell>
          <cell r="K391">
            <v>275.8</v>
          </cell>
          <cell r="L391">
            <v>-34.1</v>
          </cell>
          <cell r="M391">
            <v>16.899999999999999</v>
          </cell>
          <cell r="N391">
            <v>11946.2</v>
          </cell>
          <cell r="O391">
            <v>12286.5</v>
          </cell>
          <cell r="P391">
            <v>14.9</v>
          </cell>
          <cell r="Q391">
            <v>2.1</v>
          </cell>
          <cell r="R391">
            <v>6575.5</v>
          </cell>
          <cell r="S391">
            <v>149.4</v>
          </cell>
          <cell r="T391">
            <v>3438.4</v>
          </cell>
          <cell r="U391">
            <v>762.8</v>
          </cell>
          <cell r="V391">
            <v>42.4</v>
          </cell>
          <cell r="W391">
            <v>5.2</v>
          </cell>
          <cell r="X391">
            <v>126.2</v>
          </cell>
          <cell r="Y391">
            <v>20.5</v>
          </cell>
          <cell r="Z391">
            <v>6.2</v>
          </cell>
          <cell r="AA391">
            <v>1841.1</v>
          </cell>
          <cell r="AB391">
            <v>157.30000000000001</v>
          </cell>
          <cell r="AC391">
            <v>1036.5999999999999</v>
          </cell>
          <cell r="AD391">
            <v>464.3</v>
          </cell>
          <cell r="AE391">
            <v>7.5</v>
          </cell>
          <cell r="AF391">
            <v>190.5</v>
          </cell>
          <cell r="AG391">
            <v>329.2</v>
          </cell>
          <cell r="AH391">
            <v>245</v>
          </cell>
          <cell r="AI391">
            <v>356.7</v>
          </cell>
          <cell r="AJ391">
            <v>-27</v>
          </cell>
          <cell r="AK391">
            <v>0</v>
          </cell>
          <cell r="AL391">
            <v>0</v>
          </cell>
          <cell r="AM391">
            <v>272.60000000000002</v>
          </cell>
          <cell r="AN391">
            <v>183.8</v>
          </cell>
          <cell r="AO391">
            <v>153.69999999999999</v>
          </cell>
          <cell r="AP391">
            <v>-146</v>
          </cell>
          <cell r="AQ391">
            <v>381.5</v>
          </cell>
          <cell r="AR391">
            <v>334</v>
          </cell>
          <cell r="AS391">
            <v>2.7</v>
          </cell>
          <cell r="AT391">
            <v>-15</v>
          </cell>
          <cell r="AU391">
            <v>-86</v>
          </cell>
          <cell r="AV391">
            <v>1846.8</v>
          </cell>
          <cell r="AW391">
            <v>1691.3</v>
          </cell>
        </row>
        <row r="392">
          <cell r="B392">
            <v>242</v>
          </cell>
          <cell r="D392" t="str">
            <v xml:space="preserve">Fabrication de tubes, tuyaux, profilés creux et accessoires correspondants en acier </v>
          </cell>
          <cell r="E392">
            <v>186</v>
          </cell>
          <cell r="F392">
            <v>254.1</v>
          </cell>
          <cell r="G392">
            <v>227.5</v>
          </cell>
          <cell r="H392">
            <v>0</v>
          </cell>
          <cell r="I392">
            <v>26.6</v>
          </cell>
          <cell r="J392">
            <v>2329.3000000000002</v>
          </cell>
          <cell r="K392">
            <v>128.69999999999999</v>
          </cell>
          <cell r="L392">
            <v>-38</v>
          </cell>
          <cell r="M392">
            <v>56.3</v>
          </cell>
          <cell r="N392">
            <v>2476.4</v>
          </cell>
          <cell r="O392">
            <v>2712.1</v>
          </cell>
          <cell r="P392">
            <v>91.3</v>
          </cell>
          <cell r="Q392">
            <v>84.8</v>
          </cell>
          <cell r="R392">
            <v>1100</v>
          </cell>
          <cell r="S392">
            <v>6.4</v>
          </cell>
          <cell r="T392">
            <v>760</v>
          </cell>
          <cell r="U392">
            <v>196.8</v>
          </cell>
          <cell r="V392">
            <v>44.1</v>
          </cell>
          <cell r="W392">
            <v>3.3</v>
          </cell>
          <cell r="X392">
            <v>57.7</v>
          </cell>
          <cell r="Y392">
            <v>21.6</v>
          </cell>
          <cell r="Z392">
            <v>3.4</v>
          </cell>
          <cell r="AA392">
            <v>706.4</v>
          </cell>
          <cell r="AB392">
            <v>59.9</v>
          </cell>
          <cell r="AC392">
            <v>413.4</v>
          </cell>
          <cell r="AD392">
            <v>181.3</v>
          </cell>
          <cell r="AE392">
            <v>1.8</v>
          </cell>
          <cell r="AF392">
            <v>53.7</v>
          </cell>
          <cell r="AG392">
            <v>115</v>
          </cell>
          <cell r="AH392">
            <v>89.9</v>
          </cell>
          <cell r="AI392">
            <v>105.8</v>
          </cell>
          <cell r="AJ392">
            <v>-45.4</v>
          </cell>
          <cell r="AK392">
            <v>0</v>
          </cell>
          <cell r="AL392">
            <v>148</v>
          </cell>
          <cell r="AM392">
            <v>402.3</v>
          </cell>
          <cell r="AN392">
            <v>399</v>
          </cell>
          <cell r="AO392">
            <v>19.3</v>
          </cell>
          <cell r="AP392">
            <v>-280.39999999999998</v>
          </cell>
          <cell r="AQ392">
            <v>96.7</v>
          </cell>
          <cell r="AR392">
            <v>233</v>
          </cell>
          <cell r="AS392">
            <v>4.3</v>
          </cell>
          <cell r="AT392">
            <v>9</v>
          </cell>
          <cell r="AU392">
            <v>-430</v>
          </cell>
          <cell r="AV392">
            <v>636.70000000000005</v>
          </cell>
          <cell r="AW392">
            <v>648.29999999999995</v>
          </cell>
        </row>
        <row r="393">
          <cell r="B393">
            <v>2420</v>
          </cell>
          <cell r="D393" t="str">
            <v xml:space="preserve">Fabrication de tubes, tuyaux, profilés creux et accessoires correspondants en acier </v>
          </cell>
          <cell r="E393">
            <v>186</v>
          </cell>
          <cell r="F393">
            <v>254.1</v>
          </cell>
          <cell r="G393">
            <v>227.5</v>
          </cell>
          <cell r="H393">
            <v>0</v>
          </cell>
          <cell r="I393">
            <v>26.6</v>
          </cell>
          <cell r="J393">
            <v>2329.3000000000002</v>
          </cell>
          <cell r="K393">
            <v>128.69999999999999</v>
          </cell>
          <cell r="L393">
            <v>-38</v>
          </cell>
          <cell r="M393">
            <v>56.3</v>
          </cell>
          <cell r="N393">
            <v>2476.4</v>
          </cell>
          <cell r="O393">
            <v>2712.1</v>
          </cell>
          <cell r="P393">
            <v>91.3</v>
          </cell>
          <cell r="Q393">
            <v>84.8</v>
          </cell>
          <cell r="R393">
            <v>1100</v>
          </cell>
          <cell r="S393">
            <v>6.4</v>
          </cell>
          <cell r="T393">
            <v>760</v>
          </cell>
          <cell r="U393">
            <v>196.8</v>
          </cell>
          <cell r="V393">
            <v>44.1</v>
          </cell>
          <cell r="W393">
            <v>3.3</v>
          </cell>
          <cell r="X393">
            <v>57.7</v>
          </cell>
          <cell r="Y393">
            <v>21.6</v>
          </cell>
          <cell r="Z393">
            <v>3.4</v>
          </cell>
          <cell r="AA393">
            <v>706.4</v>
          </cell>
          <cell r="AB393">
            <v>59.9</v>
          </cell>
          <cell r="AC393">
            <v>413.4</v>
          </cell>
          <cell r="AD393">
            <v>181.3</v>
          </cell>
          <cell r="AE393">
            <v>1.8</v>
          </cell>
          <cell r="AF393">
            <v>53.7</v>
          </cell>
          <cell r="AG393">
            <v>115</v>
          </cell>
          <cell r="AH393">
            <v>89.9</v>
          </cell>
          <cell r="AI393">
            <v>105.8</v>
          </cell>
          <cell r="AJ393">
            <v>-45.4</v>
          </cell>
          <cell r="AK393">
            <v>0</v>
          </cell>
          <cell r="AL393">
            <v>148</v>
          </cell>
          <cell r="AM393">
            <v>402.3</v>
          </cell>
          <cell r="AN393">
            <v>399</v>
          </cell>
          <cell r="AO393">
            <v>19.3</v>
          </cell>
          <cell r="AP393">
            <v>-280.39999999999998</v>
          </cell>
          <cell r="AQ393">
            <v>96.7</v>
          </cell>
          <cell r="AR393">
            <v>233</v>
          </cell>
          <cell r="AS393">
            <v>4.3</v>
          </cell>
          <cell r="AT393">
            <v>9</v>
          </cell>
          <cell r="AU393">
            <v>-430</v>
          </cell>
          <cell r="AV393">
            <v>636.70000000000005</v>
          </cell>
          <cell r="AW393">
            <v>648.29999999999995</v>
          </cell>
        </row>
        <row r="394">
          <cell r="B394">
            <v>24200</v>
          </cell>
          <cell r="D394" t="str">
            <v xml:space="preserve">Fabrication de tubes, tuyaux, profilés creux et accessoires correspondants en acier </v>
          </cell>
          <cell r="E394">
            <v>186</v>
          </cell>
          <cell r="F394">
            <v>254.1</v>
          </cell>
          <cell r="G394">
            <v>227.5</v>
          </cell>
          <cell r="H394">
            <v>0</v>
          </cell>
          <cell r="I394">
            <v>26.6</v>
          </cell>
          <cell r="J394">
            <v>2329.3000000000002</v>
          </cell>
          <cell r="K394">
            <v>128.69999999999999</v>
          </cell>
          <cell r="L394">
            <v>-38</v>
          </cell>
          <cell r="M394">
            <v>56.3</v>
          </cell>
          <cell r="N394">
            <v>2476.4</v>
          </cell>
          <cell r="O394">
            <v>2712.1</v>
          </cell>
          <cell r="P394">
            <v>91.3</v>
          </cell>
          <cell r="Q394">
            <v>84.8</v>
          </cell>
          <cell r="R394">
            <v>1100</v>
          </cell>
          <cell r="S394">
            <v>6.4</v>
          </cell>
          <cell r="T394">
            <v>760</v>
          </cell>
          <cell r="U394">
            <v>196.8</v>
          </cell>
          <cell r="V394">
            <v>44.1</v>
          </cell>
          <cell r="W394">
            <v>3.3</v>
          </cell>
          <cell r="X394">
            <v>57.7</v>
          </cell>
          <cell r="Y394">
            <v>21.6</v>
          </cell>
          <cell r="Z394">
            <v>3.4</v>
          </cell>
          <cell r="AA394">
            <v>706.4</v>
          </cell>
          <cell r="AB394">
            <v>59.9</v>
          </cell>
          <cell r="AC394">
            <v>413.4</v>
          </cell>
          <cell r="AD394">
            <v>181.3</v>
          </cell>
          <cell r="AE394">
            <v>1.8</v>
          </cell>
          <cell r="AF394">
            <v>53.7</v>
          </cell>
          <cell r="AG394">
            <v>115</v>
          </cell>
          <cell r="AH394">
            <v>89.9</v>
          </cell>
          <cell r="AI394">
            <v>105.8</v>
          </cell>
          <cell r="AJ394">
            <v>-45.4</v>
          </cell>
          <cell r="AK394">
            <v>0</v>
          </cell>
          <cell r="AL394">
            <v>148</v>
          </cell>
          <cell r="AM394">
            <v>402.3</v>
          </cell>
          <cell r="AN394">
            <v>399</v>
          </cell>
          <cell r="AO394">
            <v>19.3</v>
          </cell>
          <cell r="AP394">
            <v>-280.39999999999998</v>
          </cell>
          <cell r="AQ394">
            <v>96.7</v>
          </cell>
          <cell r="AR394">
            <v>233</v>
          </cell>
          <cell r="AS394">
            <v>4.3</v>
          </cell>
          <cell r="AT394">
            <v>9</v>
          </cell>
          <cell r="AU394">
            <v>-430</v>
          </cell>
          <cell r="AV394">
            <v>636.70000000000005</v>
          </cell>
          <cell r="AW394">
            <v>648.29999999999995</v>
          </cell>
        </row>
        <row r="395">
          <cell r="B395">
            <v>243</v>
          </cell>
          <cell r="D395" t="str">
            <v xml:space="preserve">Fabrication d'autres produits de première transformation de l'acier </v>
          </cell>
          <cell r="E395">
            <v>218</v>
          </cell>
          <cell r="F395">
            <v>256.89999999999998</v>
          </cell>
          <cell r="G395">
            <v>217.2</v>
          </cell>
          <cell r="H395">
            <v>-1.3</v>
          </cell>
          <cell r="I395">
            <v>41</v>
          </cell>
          <cell r="J395">
            <v>1866.1</v>
          </cell>
          <cell r="K395">
            <v>28</v>
          </cell>
          <cell r="L395">
            <v>1.5</v>
          </cell>
          <cell r="M395">
            <v>1.2</v>
          </cell>
          <cell r="N395">
            <v>1896.8</v>
          </cell>
          <cell r="O395">
            <v>2151</v>
          </cell>
          <cell r="P395">
            <v>3.3</v>
          </cell>
          <cell r="Q395">
            <v>0.1</v>
          </cell>
          <cell r="R395">
            <v>1096</v>
          </cell>
          <cell r="S395">
            <v>4.4000000000000004</v>
          </cell>
          <cell r="T395">
            <v>444.5</v>
          </cell>
          <cell r="U395">
            <v>56.5</v>
          </cell>
          <cell r="V395">
            <v>28.4</v>
          </cell>
          <cell r="W395">
            <v>7</v>
          </cell>
          <cell r="X395">
            <v>51</v>
          </cell>
          <cell r="Y395">
            <v>9.3000000000000007</v>
          </cell>
          <cell r="Z395">
            <v>1.8</v>
          </cell>
          <cell r="AA395">
            <v>387</v>
          </cell>
          <cell r="AB395">
            <v>25.5</v>
          </cell>
          <cell r="AC395">
            <v>225.2</v>
          </cell>
          <cell r="AD395">
            <v>91.1</v>
          </cell>
          <cell r="AE395">
            <v>0.8</v>
          </cell>
          <cell r="AF395">
            <v>46.1</v>
          </cell>
          <cell r="AG395">
            <v>39.299999999999997</v>
          </cell>
          <cell r="AH395">
            <v>36.200000000000003</v>
          </cell>
          <cell r="AI395">
            <v>44.6</v>
          </cell>
          <cell r="AJ395">
            <v>15.1</v>
          </cell>
          <cell r="AK395">
            <v>0</v>
          </cell>
          <cell r="AL395">
            <v>0</v>
          </cell>
          <cell r="AM395">
            <v>53.3</v>
          </cell>
          <cell r="AN395">
            <v>25</v>
          </cell>
          <cell r="AO395">
            <v>29.5</v>
          </cell>
          <cell r="AP395">
            <v>-8.6999999999999993</v>
          </cell>
          <cell r="AQ395">
            <v>81.7</v>
          </cell>
          <cell r="AR395">
            <v>68.599999999999994</v>
          </cell>
          <cell r="AS395">
            <v>1.6</v>
          </cell>
          <cell r="AT395">
            <v>12</v>
          </cell>
          <cell r="AU395">
            <v>-9.1999999999999993</v>
          </cell>
          <cell r="AV395">
            <v>392.9</v>
          </cell>
          <cell r="AW395">
            <v>362.3</v>
          </cell>
        </row>
        <row r="396">
          <cell r="B396">
            <v>2431</v>
          </cell>
          <cell r="D396" t="str">
            <v xml:space="preserve">Étirage à froid de barres </v>
          </cell>
          <cell r="E396">
            <v>13</v>
          </cell>
          <cell r="F396">
            <v>1.3</v>
          </cell>
          <cell r="G396">
            <v>1.1000000000000001</v>
          </cell>
          <cell r="H396">
            <v>0</v>
          </cell>
          <cell r="I396">
            <v>0.3</v>
          </cell>
          <cell r="J396">
            <v>80.2</v>
          </cell>
          <cell r="K396">
            <v>0</v>
          </cell>
          <cell r="L396">
            <v>0.1</v>
          </cell>
          <cell r="M396">
            <v>0</v>
          </cell>
          <cell r="N396">
            <v>80.3</v>
          </cell>
          <cell r="O396">
            <v>81.5</v>
          </cell>
          <cell r="P396">
            <v>0</v>
          </cell>
          <cell r="Q396">
            <v>0</v>
          </cell>
          <cell r="R396">
            <v>50.4</v>
          </cell>
          <cell r="S396">
            <v>-0.6</v>
          </cell>
          <cell r="T396">
            <v>15.2</v>
          </cell>
          <cell r="U396">
            <v>0.8</v>
          </cell>
          <cell r="V396">
            <v>1.2</v>
          </cell>
          <cell r="W396">
            <v>0.4</v>
          </cell>
          <cell r="X396">
            <v>2.6</v>
          </cell>
          <cell r="Y396">
            <v>0.6</v>
          </cell>
          <cell r="Z396">
            <v>0</v>
          </cell>
          <cell r="AA396">
            <v>15</v>
          </cell>
          <cell r="AB396">
            <v>1.1000000000000001</v>
          </cell>
          <cell r="AC396">
            <v>8.3000000000000007</v>
          </cell>
          <cell r="AD396">
            <v>3.7</v>
          </cell>
          <cell r="AE396">
            <v>0</v>
          </cell>
          <cell r="AF396">
            <v>2</v>
          </cell>
          <cell r="AG396">
            <v>1.5</v>
          </cell>
          <cell r="AH396">
            <v>1.4</v>
          </cell>
          <cell r="AI396">
            <v>1.6</v>
          </cell>
          <cell r="AJ396">
            <v>0.7</v>
          </cell>
          <cell r="AK396">
            <v>0</v>
          </cell>
          <cell r="AL396">
            <v>0</v>
          </cell>
          <cell r="AM396">
            <v>0.8</v>
          </cell>
          <cell r="AN396">
            <v>0.7</v>
          </cell>
          <cell r="AO396">
            <v>0.8</v>
          </cell>
          <cell r="AP396">
            <v>0.7</v>
          </cell>
          <cell r="AQ396">
            <v>0.5</v>
          </cell>
          <cell r="AR396">
            <v>0.4</v>
          </cell>
          <cell r="AS396">
            <v>0.2</v>
          </cell>
          <cell r="AT396">
            <v>0.8</v>
          </cell>
          <cell r="AU396">
            <v>-0.2</v>
          </cell>
          <cell r="AV396">
            <v>15.6</v>
          </cell>
          <cell r="AW396">
            <v>13.9</v>
          </cell>
        </row>
        <row r="397">
          <cell r="B397">
            <v>24310</v>
          </cell>
          <cell r="D397" t="str">
            <v xml:space="preserve">Étirage à froid de barres </v>
          </cell>
          <cell r="E397">
            <v>13</v>
          </cell>
          <cell r="F397">
            <v>1.3</v>
          </cell>
          <cell r="G397">
            <v>1.1000000000000001</v>
          </cell>
          <cell r="H397">
            <v>0</v>
          </cell>
          <cell r="I397">
            <v>0.3</v>
          </cell>
          <cell r="J397">
            <v>80.2</v>
          </cell>
          <cell r="K397">
            <v>0</v>
          </cell>
          <cell r="L397">
            <v>0.1</v>
          </cell>
          <cell r="M397">
            <v>0</v>
          </cell>
          <cell r="N397">
            <v>80.3</v>
          </cell>
          <cell r="O397">
            <v>81.5</v>
          </cell>
          <cell r="P397">
            <v>0</v>
          </cell>
          <cell r="Q397">
            <v>0</v>
          </cell>
          <cell r="R397">
            <v>50.4</v>
          </cell>
          <cell r="S397">
            <v>-0.6</v>
          </cell>
          <cell r="T397">
            <v>15.2</v>
          </cell>
          <cell r="U397">
            <v>0.8</v>
          </cell>
          <cell r="V397">
            <v>1.2</v>
          </cell>
          <cell r="W397">
            <v>0.4</v>
          </cell>
          <cell r="X397">
            <v>2.6</v>
          </cell>
          <cell r="Y397">
            <v>0.6</v>
          </cell>
          <cell r="Z397">
            <v>0</v>
          </cell>
          <cell r="AA397">
            <v>15</v>
          </cell>
          <cell r="AB397">
            <v>1.1000000000000001</v>
          </cell>
          <cell r="AC397">
            <v>8.3000000000000007</v>
          </cell>
          <cell r="AD397">
            <v>3.7</v>
          </cell>
          <cell r="AE397">
            <v>0</v>
          </cell>
          <cell r="AF397">
            <v>2</v>
          </cell>
          <cell r="AG397">
            <v>1.5</v>
          </cell>
          <cell r="AH397">
            <v>1.4</v>
          </cell>
          <cell r="AI397">
            <v>1.6</v>
          </cell>
          <cell r="AJ397">
            <v>0.7</v>
          </cell>
          <cell r="AK397">
            <v>0</v>
          </cell>
          <cell r="AL397">
            <v>0</v>
          </cell>
          <cell r="AM397">
            <v>0.8</v>
          </cell>
          <cell r="AN397">
            <v>0.7</v>
          </cell>
          <cell r="AO397">
            <v>0.8</v>
          </cell>
          <cell r="AP397">
            <v>0.7</v>
          </cell>
          <cell r="AQ397">
            <v>0.5</v>
          </cell>
          <cell r="AR397">
            <v>0.4</v>
          </cell>
          <cell r="AS397">
            <v>0.2</v>
          </cell>
          <cell r="AT397">
            <v>0.8</v>
          </cell>
          <cell r="AU397">
            <v>-0.2</v>
          </cell>
          <cell r="AV397">
            <v>15.6</v>
          </cell>
          <cell r="AW397">
            <v>13.9</v>
          </cell>
        </row>
        <row r="398">
          <cell r="B398">
            <v>2432</v>
          </cell>
          <cell r="D398" t="str">
            <v xml:space="preserve">Laminage à froid de feuillards </v>
          </cell>
          <cell r="E398">
            <v>6</v>
          </cell>
          <cell r="F398">
            <v>6.8</v>
          </cell>
          <cell r="G398">
            <v>4.9000000000000004</v>
          </cell>
          <cell r="H398">
            <v>0</v>
          </cell>
          <cell r="I398">
            <v>1.9</v>
          </cell>
          <cell r="J398">
            <v>152.19999999999999</v>
          </cell>
          <cell r="K398">
            <v>1.1000000000000001</v>
          </cell>
          <cell r="L398">
            <v>0.8</v>
          </cell>
          <cell r="M398">
            <v>0</v>
          </cell>
          <cell r="N398">
            <v>154.1</v>
          </cell>
          <cell r="O398">
            <v>160.1</v>
          </cell>
          <cell r="P398">
            <v>0.5</v>
          </cell>
          <cell r="Q398">
            <v>0</v>
          </cell>
          <cell r="R398">
            <v>86</v>
          </cell>
          <cell r="S398">
            <v>-0.9</v>
          </cell>
          <cell r="T398">
            <v>34.1</v>
          </cell>
          <cell r="U398">
            <v>4.7</v>
          </cell>
          <cell r="V398">
            <v>0.6</v>
          </cell>
          <cell r="W398" t="str">
            <v>N</v>
          </cell>
          <cell r="X398">
            <v>4.8</v>
          </cell>
          <cell r="Y398">
            <v>0.4</v>
          </cell>
          <cell r="Z398">
            <v>0</v>
          </cell>
          <cell r="AA398">
            <v>36.9</v>
          </cell>
          <cell r="AB398">
            <v>2.8</v>
          </cell>
          <cell r="AC398">
            <v>24.3</v>
          </cell>
          <cell r="AD398">
            <v>9.4</v>
          </cell>
          <cell r="AE398">
            <v>0</v>
          </cell>
          <cell r="AF398">
            <v>0.5</v>
          </cell>
          <cell r="AG398">
            <v>3.4</v>
          </cell>
          <cell r="AH398">
            <v>3.4</v>
          </cell>
          <cell r="AI398">
            <v>8.8000000000000007</v>
          </cell>
          <cell r="AJ398">
            <v>2.4</v>
          </cell>
          <cell r="AK398">
            <v>0</v>
          </cell>
          <cell r="AL398">
            <v>0</v>
          </cell>
          <cell r="AM398">
            <v>1.8</v>
          </cell>
          <cell r="AN398">
            <v>1.2</v>
          </cell>
          <cell r="AO398">
            <v>0.7</v>
          </cell>
          <cell r="AP398">
            <v>1.3</v>
          </cell>
          <cell r="AQ398">
            <v>15.4</v>
          </cell>
          <cell r="AR398">
            <v>9.1</v>
          </cell>
          <cell r="AS398">
            <v>0.6</v>
          </cell>
          <cell r="AT398">
            <v>1.5</v>
          </cell>
          <cell r="AU398">
            <v>5.5</v>
          </cell>
          <cell r="AV398">
            <v>36.9</v>
          </cell>
          <cell r="AW398">
            <v>34.1</v>
          </cell>
        </row>
        <row r="399">
          <cell r="B399">
            <v>24320</v>
          </cell>
          <cell r="D399" t="str">
            <v xml:space="preserve">Laminage à froid de feuillards </v>
          </cell>
          <cell r="E399">
            <v>6</v>
          </cell>
          <cell r="F399">
            <v>6.8</v>
          </cell>
          <cell r="G399">
            <v>4.9000000000000004</v>
          </cell>
          <cell r="H399">
            <v>0</v>
          </cell>
          <cell r="I399">
            <v>1.9</v>
          </cell>
          <cell r="J399">
            <v>152.19999999999999</v>
          </cell>
          <cell r="K399">
            <v>1.1000000000000001</v>
          </cell>
          <cell r="L399">
            <v>0.8</v>
          </cell>
          <cell r="M399">
            <v>0</v>
          </cell>
          <cell r="N399">
            <v>154.1</v>
          </cell>
          <cell r="O399">
            <v>160.1</v>
          </cell>
          <cell r="P399">
            <v>0.5</v>
          </cell>
          <cell r="Q399">
            <v>0</v>
          </cell>
          <cell r="R399">
            <v>86</v>
          </cell>
          <cell r="S399">
            <v>-0.9</v>
          </cell>
          <cell r="T399">
            <v>34.1</v>
          </cell>
          <cell r="U399">
            <v>4.7</v>
          </cell>
          <cell r="V399">
            <v>0.6</v>
          </cell>
          <cell r="W399" t="str">
            <v>N</v>
          </cell>
          <cell r="X399">
            <v>4.8</v>
          </cell>
          <cell r="Y399">
            <v>0.4</v>
          </cell>
          <cell r="Z399">
            <v>0</v>
          </cell>
          <cell r="AA399">
            <v>36.9</v>
          </cell>
          <cell r="AB399">
            <v>2.8</v>
          </cell>
          <cell r="AC399">
            <v>24.3</v>
          </cell>
          <cell r="AD399">
            <v>9.4</v>
          </cell>
          <cell r="AE399">
            <v>0</v>
          </cell>
          <cell r="AF399">
            <v>0.5</v>
          </cell>
          <cell r="AG399">
            <v>3.4</v>
          </cell>
          <cell r="AH399">
            <v>3.4</v>
          </cell>
          <cell r="AI399">
            <v>8.8000000000000007</v>
          </cell>
          <cell r="AJ399">
            <v>2.4</v>
          </cell>
          <cell r="AK399">
            <v>0</v>
          </cell>
          <cell r="AL399">
            <v>0</v>
          </cell>
          <cell r="AM399">
            <v>1.8</v>
          </cell>
          <cell r="AN399">
            <v>1.2</v>
          </cell>
          <cell r="AO399">
            <v>0.7</v>
          </cell>
          <cell r="AP399">
            <v>1.3</v>
          </cell>
          <cell r="AQ399">
            <v>15.4</v>
          </cell>
          <cell r="AR399">
            <v>9.1</v>
          </cell>
          <cell r="AS399">
            <v>0.6</v>
          </cell>
          <cell r="AT399">
            <v>1.5</v>
          </cell>
          <cell r="AU399">
            <v>5.5</v>
          </cell>
          <cell r="AV399">
            <v>36.9</v>
          </cell>
          <cell r="AW399">
            <v>34.1</v>
          </cell>
        </row>
        <row r="400">
          <cell r="B400">
            <v>2433</v>
          </cell>
          <cell r="D400" t="str">
            <v xml:space="preserve">Profilage à froid par formage ou pliage </v>
          </cell>
          <cell r="E400">
            <v>172</v>
          </cell>
          <cell r="F400">
            <v>184.4</v>
          </cell>
          <cell r="G400">
            <v>149.5</v>
          </cell>
          <cell r="H400">
            <v>-1.3</v>
          </cell>
          <cell r="I400">
            <v>36.299999999999997</v>
          </cell>
          <cell r="J400">
            <v>1119.7</v>
          </cell>
          <cell r="K400">
            <v>26.4</v>
          </cell>
          <cell r="L400">
            <v>-0.1</v>
          </cell>
          <cell r="M400">
            <v>0.6</v>
          </cell>
          <cell r="N400">
            <v>1146.5</v>
          </cell>
          <cell r="O400">
            <v>1330.4</v>
          </cell>
          <cell r="P400">
            <v>2.2999999999999998</v>
          </cell>
          <cell r="Q400">
            <v>0.1</v>
          </cell>
          <cell r="R400">
            <v>655.8</v>
          </cell>
          <cell r="S400">
            <v>4.5999999999999996</v>
          </cell>
          <cell r="T400">
            <v>276.3</v>
          </cell>
          <cell r="U400">
            <v>37.5</v>
          </cell>
          <cell r="V400">
            <v>21.9</v>
          </cell>
          <cell r="W400">
            <v>5.3</v>
          </cell>
          <cell r="X400">
            <v>31.4</v>
          </cell>
          <cell r="Y400">
            <v>6.7</v>
          </cell>
          <cell r="Z400">
            <v>1.6</v>
          </cell>
          <cell r="AA400">
            <v>241.7</v>
          </cell>
          <cell r="AB400">
            <v>14.9</v>
          </cell>
          <cell r="AC400">
            <v>132.19999999999999</v>
          </cell>
          <cell r="AD400">
            <v>53.3</v>
          </cell>
          <cell r="AE400">
            <v>0.5</v>
          </cell>
          <cell r="AF400">
            <v>41.9</v>
          </cell>
          <cell r="AG400">
            <v>23.6</v>
          </cell>
          <cell r="AH400">
            <v>23.2</v>
          </cell>
          <cell r="AI400">
            <v>24.6</v>
          </cell>
          <cell r="AJ400">
            <v>19.600000000000001</v>
          </cell>
          <cell r="AK400">
            <v>0</v>
          </cell>
          <cell r="AL400">
            <v>0</v>
          </cell>
          <cell r="AM400">
            <v>47.6</v>
          </cell>
          <cell r="AN400">
            <v>20.9</v>
          </cell>
          <cell r="AO400">
            <v>24.9</v>
          </cell>
          <cell r="AP400">
            <v>-3.2</v>
          </cell>
          <cell r="AQ400">
            <v>26.5</v>
          </cell>
          <cell r="AR400">
            <v>21.1</v>
          </cell>
          <cell r="AS400">
            <v>0.7</v>
          </cell>
          <cell r="AT400">
            <v>8.4</v>
          </cell>
          <cell r="AU400">
            <v>-6.8</v>
          </cell>
          <cell r="AV400">
            <v>246.1</v>
          </cell>
          <cell r="AW400">
            <v>227.3</v>
          </cell>
        </row>
        <row r="401">
          <cell r="B401">
            <v>24330</v>
          </cell>
          <cell r="D401" t="str">
            <v xml:space="preserve">Profilage à froid par formage ou pliage </v>
          </cell>
          <cell r="E401">
            <v>172</v>
          </cell>
          <cell r="F401">
            <v>184.4</v>
          </cell>
          <cell r="G401">
            <v>149.5</v>
          </cell>
          <cell r="H401">
            <v>-1.3</v>
          </cell>
          <cell r="I401">
            <v>36.299999999999997</v>
          </cell>
          <cell r="J401">
            <v>1119.7</v>
          </cell>
          <cell r="K401">
            <v>26.4</v>
          </cell>
          <cell r="L401">
            <v>-0.1</v>
          </cell>
          <cell r="M401">
            <v>0.6</v>
          </cell>
          <cell r="N401">
            <v>1146.5</v>
          </cell>
          <cell r="O401">
            <v>1330.4</v>
          </cell>
          <cell r="P401">
            <v>2.2999999999999998</v>
          </cell>
          <cell r="Q401">
            <v>0.1</v>
          </cell>
          <cell r="R401">
            <v>655.8</v>
          </cell>
          <cell r="S401">
            <v>4.5999999999999996</v>
          </cell>
          <cell r="T401">
            <v>276.3</v>
          </cell>
          <cell r="U401">
            <v>37.5</v>
          </cell>
          <cell r="V401">
            <v>21.9</v>
          </cell>
          <cell r="W401">
            <v>5.3</v>
          </cell>
          <cell r="X401">
            <v>31.4</v>
          </cell>
          <cell r="Y401">
            <v>6.7</v>
          </cell>
          <cell r="Z401">
            <v>1.6</v>
          </cell>
          <cell r="AA401">
            <v>241.7</v>
          </cell>
          <cell r="AB401">
            <v>14.9</v>
          </cell>
          <cell r="AC401">
            <v>132.19999999999999</v>
          </cell>
          <cell r="AD401">
            <v>53.3</v>
          </cell>
          <cell r="AE401">
            <v>0.5</v>
          </cell>
          <cell r="AF401">
            <v>41.9</v>
          </cell>
          <cell r="AG401">
            <v>23.6</v>
          </cell>
          <cell r="AH401">
            <v>23.2</v>
          </cell>
          <cell r="AI401">
            <v>24.6</v>
          </cell>
          <cell r="AJ401">
            <v>19.600000000000001</v>
          </cell>
          <cell r="AK401">
            <v>0</v>
          </cell>
          <cell r="AL401">
            <v>0</v>
          </cell>
          <cell r="AM401">
            <v>47.6</v>
          </cell>
          <cell r="AN401">
            <v>20.9</v>
          </cell>
          <cell r="AO401">
            <v>24.9</v>
          </cell>
          <cell r="AP401">
            <v>-3.2</v>
          </cell>
          <cell r="AQ401">
            <v>26.5</v>
          </cell>
          <cell r="AR401">
            <v>21.1</v>
          </cell>
          <cell r="AS401">
            <v>0.7</v>
          </cell>
          <cell r="AT401">
            <v>8.4</v>
          </cell>
          <cell r="AU401">
            <v>-6.8</v>
          </cell>
          <cell r="AV401">
            <v>246.1</v>
          </cell>
          <cell r="AW401">
            <v>227.3</v>
          </cell>
        </row>
        <row r="402">
          <cell r="B402">
            <v>2434</v>
          </cell>
          <cell r="D402" t="str">
            <v xml:space="preserve">Tréfilage à froid </v>
          </cell>
          <cell r="E402">
            <v>26</v>
          </cell>
          <cell r="F402">
            <v>64.400000000000006</v>
          </cell>
          <cell r="G402">
            <v>61.9</v>
          </cell>
          <cell r="H402">
            <v>0</v>
          </cell>
          <cell r="I402">
            <v>2.5</v>
          </cell>
          <cell r="J402">
            <v>514</v>
          </cell>
          <cell r="K402">
            <v>0.6</v>
          </cell>
          <cell r="L402">
            <v>0.7</v>
          </cell>
          <cell r="M402">
            <v>0.6</v>
          </cell>
          <cell r="N402">
            <v>515.9</v>
          </cell>
          <cell r="O402">
            <v>579</v>
          </cell>
          <cell r="P402">
            <v>0.5</v>
          </cell>
          <cell r="Q402">
            <v>0</v>
          </cell>
          <cell r="R402">
            <v>303.89999999999998</v>
          </cell>
          <cell r="S402">
            <v>1.3</v>
          </cell>
          <cell r="T402">
            <v>118.9</v>
          </cell>
          <cell r="U402">
            <v>13.5</v>
          </cell>
          <cell r="V402">
            <v>4.7</v>
          </cell>
          <cell r="W402">
            <v>1.3</v>
          </cell>
          <cell r="X402">
            <v>12.1</v>
          </cell>
          <cell r="Y402">
            <v>1.6</v>
          </cell>
          <cell r="Z402">
            <v>0.1</v>
          </cell>
          <cell r="AA402">
            <v>93.4</v>
          </cell>
          <cell r="AB402">
            <v>6.7</v>
          </cell>
          <cell r="AC402">
            <v>60.5</v>
          </cell>
          <cell r="AD402">
            <v>24.8</v>
          </cell>
          <cell r="AE402">
            <v>0.3</v>
          </cell>
          <cell r="AF402">
            <v>1.8</v>
          </cell>
          <cell r="AG402">
            <v>10.8</v>
          </cell>
          <cell r="AH402">
            <v>8.3000000000000007</v>
          </cell>
          <cell r="AI402">
            <v>9.6</v>
          </cell>
          <cell r="AJ402">
            <v>-7.7</v>
          </cell>
          <cell r="AK402">
            <v>0</v>
          </cell>
          <cell r="AL402">
            <v>0</v>
          </cell>
          <cell r="AM402">
            <v>3</v>
          </cell>
          <cell r="AN402">
            <v>2.2000000000000002</v>
          </cell>
          <cell r="AO402">
            <v>3.2</v>
          </cell>
          <cell r="AP402">
            <v>-7.5</v>
          </cell>
          <cell r="AQ402">
            <v>39.299999999999997</v>
          </cell>
          <cell r="AR402">
            <v>38.1</v>
          </cell>
          <cell r="AS402">
            <v>0</v>
          </cell>
          <cell r="AT402">
            <v>1.3</v>
          </cell>
          <cell r="AU402">
            <v>-7.7</v>
          </cell>
          <cell r="AV402">
            <v>94.4</v>
          </cell>
          <cell r="AW402">
            <v>87</v>
          </cell>
        </row>
        <row r="403">
          <cell r="B403">
            <v>24340</v>
          </cell>
          <cell r="D403" t="str">
            <v xml:space="preserve">Tréfilage à froid </v>
          </cell>
          <cell r="E403">
            <v>26</v>
          </cell>
          <cell r="F403">
            <v>64.400000000000006</v>
          </cell>
          <cell r="G403">
            <v>61.9</v>
          </cell>
          <cell r="H403">
            <v>0</v>
          </cell>
          <cell r="I403">
            <v>2.5</v>
          </cell>
          <cell r="J403">
            <v>514</v>
          </cell>
          <cell r="K403">
            <v>0.6</v>
          </cell>
          <cell r="L403">
            <v>0.7</v>
          </cell>
          <cell r="M403">
            <v>0.6</v>
          </cell>
          <cell r="N403">
            <v>515.9</v>
          </cell>
          <cell r="O403">
            <v>579</v>
          </cell>
          <cell r="P403">
            <v>0.5</v>
          </cell>
          <cell r="Q403">
            <v>0</v>
          </cell>
          <cell r="R403">
            <v>303.89999999999998</v>
          </cell>
          <cell r="S403">
            <v>1.3</v>
          </cell>
          <cell r="T403">
            <v>118.9</v>
          </cell>
          <cell r="U403">
            <v>13.5</v>
          </cell>
          <cell r="V403">
            <v>4.7</v>
          </cell>
          <cell r="W403">
            <v>1.3</v>
          </cell>
          <cell r="X403">
            <v>12.1</v>
          </cell>
          <cell r="Y403">
            <v>1.6</v>
          </cell>
          <cell r="Z403">
            <v>0.1</v>
          </cell>
          <cell r="AA403">
            <v>93.4</v>
          </cell>
          <cell r="AB403">
            <v>6.7</v>
          </cell>
          <cell r="AC403">
            <v>60.5</v>
          </cell>
          <cell r="AD403">
            <v>24.8</v>
          </cell>
          <cell r="AE403">
            <v>0.3</v>
          </cell>
          <cell r="AF403">
            <v>1.8</v>
          </cell>
          <cell r="AG403">
            <v>10.8</v>
          </cell>
          <cell r="AH403">
            <v>8.3000000000000007</v>
          </cell>
          <cell r="AI403">
            <v>9.6</v>
          </cell>
          <cell r="AJ403">
            <v>-7.7</v>
          </cell>
          <cell r="AK403">
            <v>0</v>
          </cell>
          <cell r="AL403">
            <v>0</v>
          </cell>
          <cell r="AM403">
            <v>3</v>
          </cell>
          <cell r="AN403">
            <v>2.2000000000000002</v>
          </cell>
          <cell r="AO403">
            <v>3.2</v>
          </cell>
          <cell r="AP403">
            <v>-7.5</v>
          </cell>
          <cell r="AQ403">
            <v>39.299999999999997</v>
          </cell>
          <cell r="AR403">
            <v>38.1</v>
          </cell>
          <cell r="AS403">
            <v>0</v>
          </cell>
          <cell r="AT403">
            <v>1.3</v>
          </cell>
          <cell r="AU403">
            <v>-7.7</v>
          </cell>
          <cell r="AV403">
            <v>94.4</v>
          </cell>
          <cell r="AW403">
            <v>87</v>
          </cell>
        </row>
        <row r="404">
          <cell r="B404">
            <v>244</v>
          </cell>
          <cell r="D404" t="str">
            <v xml:space="preserve">Production de métaux précieux et d'autres métaux non ferreux </v>
          </cell>
          <cell r="E404">
            <v>177</v>
          </cell>
          <cell r="F404">
            <v>764.6</v>
          </cell>
          <cell r="G404">
            <v>716.8</v>
          </cell>
          <cell r="H404">
            <v>-10.199999999999999</v>
          </cell>
          <cell r="I404">
            <v>57.9</v>
          </cell>
          <cell r="J404">
            <v>7623</v>
          </cell>
          <cell r="K404">
            <v>73.8</v>
          </cell>
          <cell r="L404">
            <v>17.399999999999999</v>
          </cell>
          <cell r="M404">
            <v>41.1</v>
          </cell>
          <cell r="N404">
            <v>7755.2</v>
          </cell>
          <cell r="O404">
            <v>8461.2999999999993</v>
          </cell>
          <cell r="P404">
            <v>15.6</v>
          </cell>
          <cell r="Q404">
            <v>0.1</v>
          </cell>
          <cell r="R404">
            <v>4135.5</v>
          </cell>
          <cell r="S404">
            <v>-49.3</v>
          </cell>
          <cell r="T404">
            <v>1633.7</v>
          </cell>
          <cell r="U404">
            <v>363.5</v>
          </cell>
          <cell r="V404">
            <v>64.099999999999994</v>
          </cell>
          <cell r="W404">
            <v>6.2</v>
          </cell>
          <cell r="X404">
            <v>165.3</v>
          </cell>
          <cell r="Y404">
            <v>80.900000000000006</v>
          </cell>
          <cell r="Z404">
            <v>55.3</v>
          </cell>
          <cell r="AA404">
            <v>2027.8</v>
          </cell>
          <cell r="AB404">
            <v>179.1</v>
          </cell>
          <cell r="AC404">
            <v>930.5</v>
          </cell>
          <cell r="AD404">
            <v>466.2</v>
          </cell>
          <cell r="AE404">
            <v>4.3</v>
          </cell>
          <cell r="AF404">
            <v>456.2</v>
          </cell>
          <cell r="AG404">
            <v>381.6</v>
          </cell>
          <cell r="AH404">
            <v>721.6</v>
          </cell>
          <cell r="AI404">
            <v>550</v>
          </cell>
          <cell r="AJ404">
            <v>-96.9</v>
          </cell>
          <cell r="AK404">
            <v>29.9</v>
          </cell>
          <cell r="AL404">
            <v>0.4</v>
          </cell>
          <cell r="AM404">
            <v>536.29999999999995</v>
          </cell>
          <cell r="AN404">
            <v>314.10000000000002</v>
          </cell>
          <cell r="AO404">
            <v>346.1</v>
          </cell>
          <cell r="AP404">
            <v>-316.60000000000002</v>
          </cell>
          <cell r="AQ404">
            <v>133.80000000000001</v>
          </cell>
          <cell r="AR404">
            <v>802.8</v>
          </cell>
          <cell r="AS404">
            <v>14.3</v>
          </cell>
          <cell r="AT404">
            <v>70.099999999999994</v>
          </cell>
          <cell r="AU404" t="str">
            <v>N</v>
          </cell>
          <cell r="AV404">
            <v>2093.1</v>
          </cell>
          <cell r="AW404">
            <v>1852.9</v>
          </cell>
        </row>
        <row r="405">
          <cell r="B405">
            <v>2441</v>
          </cell>
          <cell r="D405" t="str">
            <v xml:space="preserve">Production de métaux précieux </v>
          </cell>
          <cell r="E405">
            <v>22</v>
          </cell>
          <cell r="F405" t="str">
            <v>S</v>
          </cell>
          <cell r="G405" t="str">
            <v>S</v>
          </cell>
          <cell r="H405" t="str">
            <v>S</v>
          </cell>
          <cell r="I405" t="str">
            <v>S</v>
          </cell>
          <cell r="J405" t="str">
            <v>S</v>
          </cell>
          <cell r="K405" t="str">
            <v>S</v>
          </cell>
          <cell r="L405" t="str">
            <v>S</v>
          </cell>
          <cell r="M405" t="str">
            <v>S</v>
          </cell>
          <cell r="N405" t="str">
            <v>S</v>
          </cell>
          <cell r="O405" t="str">
            <v>S</v>
          </cell>
          <cell r="P405" t="str">
            <v>S</v>
          </cell>
          <cell r="Q405" t="str">
            <v>S</v>
          </cell>
          <cell r="R405" t="str">
            <v>S</v>
          </cell>
          <cell r="S405" t="str">
            <v>S</v>
          </cell>
          <cell r="T405" t="str">
            <v>S</v>
          </cell>
          <cell r="U405" t="str">
            <v>S</v>
          </cell>
          <cell r="V405" t="str">
            <v>S</v>
          </cell>
          <cell r="W405" t="str">
            <v>S</v>
          </cell>
          <cell r="X405" t="str">
            <v>S</v>
          </cell>
          <cell r="Y405" t="str">
            <v>S</v>
          </cell>
          <cell r="Z405" t="str">
            <v>S</v>
          </cell>
          <cell r="AA405" t="str">
            <v>S</v>
          </cell>
          <cell r="AB405" t="str">
            <v>S</v>
          </cell>
          <cell r="AC405" t="str">
            <v>S</v>
          </cell>
          <cell r="AD405" t="str">
            <v>S</v>
          </cell>
          <cell r="AE405" t="str">
            <v>S</v>
          </cell>
          <cell r="AF405" t="str">
            <v>S</v>
          </cell>
          <cell r="AG405" t="str">
            <v>S</v>
          </cell>
          <cell r="AH405" t="str">
            <v>S</v>
          </cell>
          <cell r="AI405" t="str">
            <v>S</v>
          </cell>
          <cell r="AJ405" t="str">
            <v>S</v>
          </cell>
          <cell r="AK405" t="str">
            <v>S</v>
          </cell>
          <cell r="AL405" t="str">
            <v>S</v>
          </cell>
          <cell r="AM405" t="str">
            <v>S</v>
          </cell>
          <cell r="AN405" t="str">
            <v>S</v>
          </cell>
          <cell r="AO405" t="str">
            <v>S</v>
          </cell>
          <cell r="AP405" t="str">
            <v>S</v>
          </cell>
          <cell r="AQ405" t="str">
            <v>S</v>
          </cell>
          <cell r="AR405" t="str">
            <v>S</v>
          </cell>
          <cell r="AS405" t="str">
            <v>S</v>
          </cell>
          <cell r="AT405" t="str">
            <v>S</v>
          </cell>
          <cell r="AU405" t="str">
            <v>S</v>
          </cell>
          <cell r="AV405" t="str">
            <v>S</v>
          </cell>
          <cell r="AW405" t="str">
            <v>S</v>
          </cell>
        </row>
        <row r="406">
          <cell r="B406">
            <v>24410</v>
          </cell>
          <cell r="D406" t="str">
            <v xml:space="preserve">Production de métaux précieux </v>
          </cell>
          <cell r="E406">
            <v>22</v>
          </cell>
          <cell r="F406" t="str">
            <v>S</v>
          </cell>
          <cell r="G406" t="str">
            <v>S</v>
          </cell>
          <cell r="H406" t="str">
            <v>S</v>
          </cell>
          <cell r="I406" t="str">
            <v>S</v>
          </cell>
          <cell r="J406" t="str">
            <v>S</v>
          </cell>
          <cell r="K406" t="str">
            <v>S</v>
          </cell>
          <cell r="L406" t="str">
            <v>S</v>
          </cell>
          <cell r="M406" t="str">
            <v>S</v>
          </cell>
          <cell r="N406" t="str">
            <v>S</v>
          </cell>
          <cell r="O406" t="str">
            <v>S</v>
          </cell>
          <cell r="P406" t="str">
            <v>S</v>
          </cell>
          <cell r="Q406" t="str">
            <v>S</v>
          </cell>
          <cell r="R406" t="str">
            <v>S</v>
          </cell>
          <cell r="S406" t="str">
            <v>S</v>
          </cell>
          <cell r="T406" t="str">
            <v>S</v>
          </cell>
          <cell r="U406" t="str">
            <v>S</v>
          </cell>
          <cell r="V406" t="str">
            <v>S</v>
          </cell>
          <cell r="W406" t="str">
            <v>S</v>
          </cell>
          <cell r="X406" t="str">
            <v>S</v>
          </cell>
          <cell r="Y406" t="str">
            <v>S</v>
          </cell>
          <cell r="Z406" t="str">
            <v>S</v>
          </cell>
          <cell r="AA406" t="str">
            <v>S</v>
          </cell>
          <cell r="AB406" t="str">
            <v>S</v>
          </cell>
          <cell r="AC406" t="str">
            <v>S</v>
          </cell>
          <cell r="AD406" t="str">
            <v>S</v>
          </cell>
          <cell r="AE406" t="str">
            <v>S</v>
          </cell>
          <cell r="AF406" t="str">
            <v>S</v>
          </cell>
          <cell r="AG406" t="str">
            <v>S</v>
          </cell>
          <cell r="AH406" t="str">
            <v>S</v>
          </cell>
          <cell r="AI406" t="str">
            <v>S</v>
          </cell>
          <cell r="AJ406" t="str">
            <v>S</v>
          </cell>
          <cell r="AK406" t="str">
            <v>S</v>
          </cell>
          <cell r="AL406" t="str">
            <v>S</v>
          </cell>
          <cell r="AM406" t="str">
            <v>S</v>
          </cell>
          <cell r="AN406" t="str">
            <v>S</v>
          </cell>
          <cell r="AO406" t="str">
            <v>S</v>
          </cell>
          <cell r="AP406" t="str">
            <v>S</v>
          </cell>
          <cell r="AQ406" t="str">
            <v>S</v>
          </cell>
          <cell r="AR406" t="str">
            <v>S</v>
          </cell>
          <cell r="AS406" t="str">
            <v>S</v>
          </cell>
          <cell r="AT406" t="str">
            <v>S</v>
          </cell>
          <cell r="AU406" t="str">
            <v>S</v>
          </cell>
          <cell r="AV406" t="str">
            <v>S</v>
          </cell>
          <cell r="AW406" t="str">
            <v>S</v>
          </cell>
        </row>
        <row r="407">
          <cell r="B407">
            <v>2442</v>
          </cell>
          <cell r="D407" t="str">
            <v xml:space="preserve">Métallurgie de l'aluminium </v>
          </cell>
          <cell r="E407">
            <v>58</v>
          </cell>
          <cell r="F407">
            <v>512.29999999999995</v>
          </cell>
          <cell r="G407">
            <v>487.2</v>
          </cell>
          <cell r="H407">
            <v>0.1</v>
          </cell>
          <cell r="I407">
            <v>25.1</v>
          </cell>
          <cell r="J407">
            <v>3294.1</v>
          </cell>
          <cell r="K407">
            <v>43.9</v>
          </cell>
          <cell r="L407">
            <v>-43.1</v>
          </cell>
          <cell r="M407">
            <v>4.3</v>
          </cell>
          <cell r="N407">
            <v>3299.2</v>
          </cell>
          <cell r="O407">
            <v>3850.3</v>
          </cell>
          <cell r="P407">
            <v>2.2000000000000002</v>
          </cell>
          <cell r="Q407">
            <v>0</v>
          </cell>
          <cell r="R407">
            <v>1836.7</v>
          </cell>
          <cell r="S407">
            <v>-75.3</v>
          </cell>
          <cell r="T407">
            <v>876.8</v>
          </cell>
          <cell r="U407">
            <v>122.4</v>
          </cell>
          <cell r="V407">
            <v>27.1</v>
          </cell>
          <cell r="W407">
            <v>1.9</v>
          </cell>
          <cell r="X407">
            <v>98.5</v>
          </cell>
          <cell r="Y407">
            <v>17.899999999999999</v>
          </cell>
          <cell r="Z407">
            <v>14.8</v>
          </cell>
          <cell r="AA407">
            <v>670.5</v>
          </cell>
          <cell r="AB407">
            <v>45</v>
          </cell>
          <cell r="AC407">
            <v>308.8</v>
          </cell>
          <cell r="AD407">
            <v>130.9</v>
          </cell>
          <cell r="AE407">
            <v>0.6</v>
          </cell>
          <cell r="AF407">
            <v>186.3</v>
          </cell>
          <cell r="AG407">
            <v>103.4</v>
          </cell>
          <cell r="AH407">
            <v>28.9</v>
          </cell>
          <cell r="AI407">
            <v>59.6</v>
          </cell>
          <cell r="AJ407">
            <v>113.5</v>
          </cell>
          <cell r="AK407">
            <v>14.8</v>
          </cell>
          <cell r="AL407">
            <v>0</v>
          </cell>
          <cell r="AM407">
            <v>251.2</v>
          </cell>
          <cell r="AN407">
            <v>52.1</v>
          </cell>
          <cell r="AO407">
            <v>311.8</v>
          </cell>
          <cell r="AP407">
            <v>159.30000000000001</v>
          </cell>
          <cell r="AQ407">
            <v>55.3</v>
          </cell>
          <cell r="AR407">
            <v>144.80000000000001</v>
          </cell>
          <cell r="AS407">
            <v>5.4</v>
          </cell>
          <cell r="AT407">
            <v>34.5</v>
          </cell>
          <cell r="AU407">
            <v>29.8</v>
          </cell>
          <cell r="AV407">
            <v>686.1</v>
          </cell>
          <cell r="AW407">
            <v>626</v>
          </cell>
        </row>
        <row r="408">
          <cell r="B408">
            <v>24420</v>
          </cell>
          <cell r="D408" t="str">
            <v xml:space="preserve">Métallurgie de l'aluminium </v>
          </cell>
          <cell r="E408">
            <v>58</v>
          </cell>
          <cell r="F408">
            <v>512.29999999999995</v>
          </cell>
          <cell r="G408">
            <v>487.2</v>
          </cell>
          <cell r="H408">
            <v>0.1</v>
          </cell>
          <cell r="I408">
            <v>25.1</v>
          </cell>
          <cell r="J408">
            <v>3294.1</v>
          </cell>
          <cell r="K408">
            <v>43.9</v>
          </cell>
          <cell r="L408">
            <v>-43.1</v>
          </cell>
          <cell r="M408">
            <v>4.3</v>
          </cell>
          <cell r="N408">
            <v>3299.2</v>
          </cell>
          <cell r="O408">
            <v>3850.3</v>
          </cell>
          <cell r="P408">
            <v>2.2000000000000002</v>
          </cell>
          <cell r="Q408">
            <v>0</v>
          </cell>
          <cell r="R408">
            <v>1836.7</v>
          </cell>
          <cell r="S408">
            <v>-75.3</v>
          </cell>
          <cell r="T408">
            <v>876.8</v>
          </cell>
          <cell r="U408">
            <v>122.4</v>
          </cell>
          <cell r="V408">
            <v>27.1</v>
          </cell>
          <cell r="W408">
            <v>1.9</v>
          </cell>
          <cell r="X408">
            <v>98.5</v>
          </cell>
          <cell r="Y408">
            <v>17.899999999999999</v>
          </cell>
          <cell r="Z408">
            <v>14.8</v>
          </cell>
          <cell r="AA408">
            <v>670.5</v>
          </cell>
          <cell r="AB408">
            <v>45</v>
          </cell>
          <cell r="AC408">
            <v>308.8</v>
          </cell>
          <cell r="AD408">
            <v>130.9</v>
          </cell>
          <cell r="AE408">
            <v>0.6</v>
          </cell>
          <cell r="AF408">
            <v>186.3</v>
          </cell>
          <cell r="AG408">
            <v>103.4</v>
          </cell>
          <cell r="AH408">
            <v>28.9</v>
          </cell>
          <cell r="AI408">
            <v>59.6</v>
          </cell>
          <cell r="AJ408">
            <v>113.5</v>
          </cell>
          <cell r="AK408">
            <v>14.8</v>
          </cell>
          <cell r="AL408">
            <v>0</v>
          </cell>
          <cell r="AM408">
            <v>251.2</v>
          </cell>
          <cell r="AN408">
            <v>52.1</v>
          </cell>
          <cell r="AO408">
            <v>311.8</v>
          </cell>
          <cell r="AP408">
            <v>159.30000000000001</v>
          </cell>
          <cell r="AQ408">
            <v>55.3</v>
          </cell>
          <cell r="AR408">
            <v>144.80000000000001</v>
          </cell>
          <cell r="AS408">
            <v>5.4</v>
          </cell>
          <cell r="AT408">
            <v>34.5</v>
          </cell>
          <cell r="AU408">
            <v>29.8</v>
          </cell>
          <cell r="AV408">
            <v>686.1</v>
          </cell>
          <cell r="AW408">
            <v>626</v>
          </cell>
        </row>
        <row r="409">
          <cell r="B409">
            <v>2443</v>
          </cell>
          <cell r="D409" t="str">
            <v xml:space="preserve">Métallurgie du plomb, du zinc ou de l'étain </v>
          </cell>
          <cell r="E409">
            <v>18</v>
          </cell>
          <cell r="F409">
            <v>23.7</v>
          </cell>
          <cell r="G409">
            <v>18.2</v>
          </cell>
          <cell r="H409">
            <v>2</v>
          </cell>
          <cell r="I409">
            <v>3.5</v>
          </cell>
          <cell r="J409">
            <v>659.4</v>
          </cell>
          <cell r="K409">
            <v>8.9</v>
          </cell>
          <cell r="L409">
            <v>13.5</v>
          </cell>
          <cell r="M409">
            <v>0</v>
          </cell>
          <cell r="N409">
            <v>681.9</v>
          </cell>
          <cell r="O409">
            <v>692</v>
          </cell>
          <cell r="P409">
            <v>0.5</v>
          </cell>
          <cell r="Q409">
            <v>0</v>
          </cell>
          <cell r="R409">
            <v>429.5</v>
          </cell>
          <cell r="S409">
            <v>-8.9</v>
          </cell>
          <cell r="T409">
            <v>110.2</v>
          </cell>
          <cell r="U409">
            <v>24.7</v>
          </cell>
          <cell r="V409">
            <v>4.4000000000000004</v>
          </cell>
          <cell r="W409">
            <v>0.4</v>
          </cell>
          <cell r="X409">
            <v>7.3</v>
          </cell>
          <cell r="Y409">
            <v>2.6</v>
          </cell>
          <cell r="Z409">
            <v>0</v>
          </cell>
          <cell r="AA409">
            <v>152.6</v>
          </cell>
          <cell r="AB409">
            <v>10.8</v>
          </cell>
          <cell r="AC409">
            <v>58.9</v>
          </cell>
          <cell r="AD409">
            <v>31.3</v>
          </cell>
          <cell r="AE409">
            <v>0.1</v>
          </cell>
          <cell r="AF409">
            <v>51.7</v>
          </cell>
          <cell r="AG409">
            <v>27.5</v>
          </cell>
          <cell r="AH409">
            <v>15</v>
          </cell>
          <cell r="AI409">
            <v>14.6</v>
          </cell>
          <cell r="AJ409">
            <v>23.8</v>
          </cell>
          <cell r="AK409">
            <v>0</v>
          </cell>
          <cell r="AL409">
            <v>0</v>
          </cell>
          <cell r="AM409">
            <v>3.3</v>
          </cell>
          <cell r="AN409">
            <v>2.2000000000000002</v>
          </cell>
          <cell r="AO409">
            <v>3</v>
          </cell>
          <cell r="AP409">
            <v>23.5</v>
          </cell>
          <cell r="AQ409">
            <v>8.1</v>
          </cell>
          <cell r="AR409">
            <v>3.6</v>
          </cell>
          <cell r="AS409">
            <v>4.2</v>
          </cell>
          <cell r="AT409">
            <v>11.1</v>
          </cell>
          <cell r="AU409">
            <v>12.7</v>
          </cell>
          <cell r="AV409">
            <v>154.69999999999999</v>
          </cell>
          <cell r="AW409">
            <v>141.80000000000001</v>
          </cell>
        </row>
        <row r="410">
          <cell r="B410">
            <v>24430</v>
          </cell>
          <cell r="D410" t="str">
            <v xml:space="preserve">Métallurgie du plomb, du zinc ou de l'étain </v>
          </cell>
          <cell r="E410">
            <v>18</v>
          </cell>
          <cell r="F410">
            <v>23.7</v>
          </cell>
          <cell r="G410">
            <v>18.2</v>
          </cell>
          <cell r="H410">
            <v>2</v>
          </cell>
          <cell r="I410">
            <v>3.5</v>
          </cell>
          <cell r="J410">
            <v>659.4</v>
          </cell>
          <cell r="K410">
            <v>8.9</v>
          </cell>
          <cell r="L410">
            <v>13.5</v>
          </cell>
          <cell r="M410">
            <v>0</v>
          </cell>
          <cell r="N410">
            <v>681.9</v>
          </cell>
          <cell r="O410">
            <v>692</v>
          </cell>
          <cell r="P410">
            <v>0.5</v>
          </cell>
          <cell r="Q410">
            <v>0</v>
          </cell>
          <cell r="R410">
            <v>429.5</v>
          </cell>
          <cell r="S410">
            <v>-8.9</v>
          </cell>
          <cell r="T410">
            <v>110.2</v>
          </cell>
          <cell r="U410">
            <v>24.7</v>
          </cell>
          <cell r="V410">
            <v>4.4000000000000004</v>
          </cell>
          <cell r="W410">
            <v>0.4</v>
          </cell>
          <cell r="X410">
            <v>7.3</v>
          </cell>
          <cell r="Y410">
            <v>2.6</v>
          </cell>
          <cell r="Z410">
            <v>0</v>
          </cell>
          <cell r="AA410">
            <v>152.6</v>
          </cell>
          <cell r="AB410">
            <v>10.8</v>
          </cell>
          <cell r="AC410">
            <v>58.9</v>
          </cell>
          <cell r="AD410">
            <v>31.3</v>
          </cell>
          <cell r="AE410">
            <v>0.1</v>
          </cell>
          <cell r="AF410">
            <v>51.7</v>
          </cell>
          <cell r="AG410">
            <v>27.5</v>
          </cell>
          <cell r="AH410">
            <v>15</v>
          </cell>
          <cell r="AI410">
            <v>14.6</v>
          </cell>
          <cell r="AJ410">
            <v>23.8</v>
          </cell>
          <cell r="AK410">
            <v>0</v>
          </cell>
          <cell r="AL410">
            <v>0</v>
          </cell>
          <cell r="AM410">
            <v>3.3</v>
          </cell>
          <cell r="AN410">
            <v>2.2000000000000002</v>
          </cell>
          <cell r="AO410">
            <v>3</v>
          </cell>
          <cell r="AP410">
            <v>23.5</v>
          </cell>
          <cell r="AQ410">
            <v>8.1</v>
          </cell>
          <cell r="AR410">
            <v>3.6</v>
          </cell>
          <cell r="AS410">
            <v>4.2</v>
          </cell>
          <cell r="AT410">
            <v>11.1</v>
          </cell>
          <cell r="AU410">
            <v>12.7</v>
          </cell>
          <cell r="AV410">
            <v>154.69999999999999</v>
          </cell>
          <cell r="AW410">
            <v>141.80000000000001</v>
          </cell>
        </row>
        <row r="411">
          <cell r="B411">
            <v>2444</v>
          </cell>
          <cell r="D411" t="str">
            <v xml:space="preserve">Métallurgie du cuivre </v>
          </cell>
          <cell r="E411">
            <v>21</v>
          </cell>
          <cell r="F411">
            <v>42.8</v>
          </cell>
          <cell r="G411">
            <v>32</v>
          </cell>
          <cell r="H411">
            <v>0.2</v>
          </cell>
          <cell r="I411">
            <v>10.6</v>
          </cell>
          <cell r="J411">
            <v>944.5</v>
          </cell>
          <cell r="K411">
            <v>9.6999999999999993</v>
          </cell>
          <cell r="L411">
            <v>5.3</v>
          </cell>
          <cell r="M411">
            <v>2.9</v>
          </cell>
          <cell r="N411">
            <v>962.4</v>
          </cell>
          <cell r="O411">
            <v>997</v>
          </cell>
          <cell r="P411">
            <v>8.4</v>
          </cell>
          <cell r="Q411">
            <v>0</v>
          </cell>
          <cell r="R411">
            <v>716.9</v>
          </cell>
          <cell r="S411">
            <v>4.2</v>
          </cell>
          <cell r="T411">
            <v>133.80000000000001</v>
          </cell>
          <cell r="U411">
            <v>23.7</v>
          </cell>
          <cell r="V411">
            <v>5.5</v>
          </cell>
          <cell r="W411">
            <v>3.7</v>
          </cell>
          <cell r="X411">
            <v>5.5</v>
          </cell>
          <cell r="Y411">
            <v>8.1999999999999993</v>
          </cell>
          <cell r="Z411">
            <v>0</v>
          </cell>
          <cell r="AA411">
            <v>118.3</v>
          </cell>
          <cell r="AB411">
            <v>10.8</v>
          </cell>
          <cell r="AC411">
            <v>74.900000000000006</v>
          </cell>
          <cell r="AD411">
            <v>35.799999999999997</v>
          </cell>
          <cell r="AE411">
            <v>0.1</v>
          </cell>
          <cell r="AF411">
            <v>-3</v>
          </cell>
          <cell r="AG411">
            <v>11.8</v>
          </cell>
          <cell r="AH411">
            <v>17.100000000000001</v>
          </cell>
          <cell r="AI411">
            <v>25.6</v>
          </cell>
          <cell r="AJ411">
            <v>-6.4</v>
          </cell>
          <cell r="AK411">
            <v>0</v>
          </cell>
          <cell r="AL411">
            <v>0</v>
          </cell>
          <cell r="AM411">
            <v>11.4</v>
          </cell>
          <cell r="AN411">
            <v>6.2</v>
          </cell>
          <cell r="AO411">
            <v>9.8000000000000007</v>
          </cell>
          <cell r="AP411">
            <v>-8</v>
          </cell>
          <cell r="AQ411">
            <v>60.8</v>
          </cell>
          <cell r="AR411">
            <v>39.5</v>
          </cell>
          <cell r="AS411">
            <v>0.3</v>
          </cell>
          <cell r="AT411">
            <v>0.1</v>
          </cell>
          <cell r="AU411">
            <v>13</v>
          </cell>
          <cell r="AV411">
            <v>118.1</v>
          </cell>
          <cell r="AW411">
            <v>107.6</v>
          </cell>
        </row>
        <row r="412">
          <cell r="B412">
            <v>24440</v>
          </cell>
          <cell r="D412" t="str">
            <v xml:space="preserve">Métallurgie du cuivre </v>
          </cell>
          <cell r="E412">
            <v>21</v>
          </cell>
          <cell r="F412">
            <v>42.8</v>
          </cell>
          <cell r="G412">
            <v>32</v>
          </cell>
          <cell r="H412">
            <v>0.2</v>
          </cell>
          <cell r="I412">
            <v>10.6</v>
          </cell>
          <cell r="J412">
            <v>944.5</v>
          </cell>
          <cell r="K412">
            <v>9.6999999999999993</v>
          </cell>
          <cell r="L412">
            <v>5.3</v>
          </cell>
          <cell r="M412">
            <v>2.9</v>
          </cell>
          <cell r="N412">
            <v>962.4</v>
          </cell>
          <cell r="O412">
            <v>997</v>
          </cell>
          <cell r="P412">
            <v>8.4</v>
          </cell>
          <cell r="Q412">
            <v>0</v>
          </cell>
          <cell r="R412">
            <v>716.9</v>
          </cell>
          <cell r="S412">
            <v>4.2</v>
          </cell>
          <cell r="T412">
            <v>133.80000000000001</v>
          </cell>
          <cell r="U412">
            <v>23.7</v>
          </cell>
          <cell r="V412">
            <v>5.5</v>
          </cell>
          <cell r="W412">
            <v>3.7</v>
          </cell>
          <cell r="X412">
            <v>5.5</v>
          </cell>
          <cell r="Y412">
            <v>8.1999999999999993</v>
          </cell>
          <cell r="Z412">
            <v>0</v>
          </cell>
          <cell r="AA412">
            <v>118.3</v>
          </cell>
          <cell r="AB412">
            <v>10.8</v>
          </cell>
          <cell r="AC412">
            <v>74.900000000000006</v>
          </cell>
          <cell r="AD412">
            <v>35.799999999999997</v>
          </cell>
          <cell r="AE412">
            <v>0.1</v>
          </cell>
          <cell r="AF412">
            <v>-3</v>
          </cell>
          <cell r="AG412">
            <v>11.8</v>
          </cell>
          <cell r="AH412">
            <v>17.100000000000001</v>
          </cell>
          <cell r="AI412">
            <v>25.6</v>
          </cell>
          <cell r="AJ412">
            <v>-6.4</v>
          </cell>
          <cell r="AK412">
            <v>0</v>
          </cell>
          <cell r="AL412">
            <v>0</v>
          </cell>
          <cell r="AM412">
            <v>11.4</v>
          </cell>
          <cell r="AN412">
            <v>6.2</v>
          </cell>
          <cell r="AO412">
            <v>9.8000000000000007</v>
          </cell>
          <cell r="AP412">
            <v>-8</v>
          </cell>
          <cell r="AQ412">
            <v>60.8</v>
          </cell>
          <cell r="AR412">
            <v>39.5</v>
          </cell>
          <cell r="AS412">
            <v>0.3</v>
          </cell>
          <cell r="AT412">
            <v>0.1</v>
          </cell>
          <cell r="AU412">
            <v>13</v>
          </cell>
          <cell r="AV412">
            <v>118.1</v>
          </cell>
          <cell r="AW412">
            <v>107.6</v>
          </cell>
        </row>
        <row r="413">
          <cell r="B413">
            <v>2445</v>
          </cell>
          <cell r="D413" t="str">
            <v xml:space="preserve">Métallurgie des autres métaux non ferreux </v>
          </cell>
          <cell r="E413">
            <v>55</v>
          </cell>
          <cell r="F413">
            <v>68.2</v>
          </cell>
          <cell r="G413">
            <v>63.4</v>
          </cell>
          <cell r="H413">
            <v>-8.8000000000000007</v>
          </cell>
          <cell r="I413">
            <v>13.6</v>
          </cell>
          <cell r="J413">
            <v>881.2</v>
          </cell>
          <cell r="K413">
            <v>8.1</v>
          </cell>
          <cell r="L413">
            <v>47.2</v>
          </cell>
          <cell r="M413">
            <v>0.3</v>
          </cell>
          <cell r="N413">
            <v>936.8</v>
          </cell>
          <cell r="O413">
            <v>957.5</v>
          </cell>
          <cell r="P413">
            <v>0.7</v>
          </cell>
          <cell r="Q413">
            <v>0</v>
          </cell>
          <cell r="R413">
            <v>536.4</v>
          </cell>
          <cell r="S413">
            <v>-1.5</v>
          </cell>
          <cell r="T413">
            <v>189.5</v>
          </cell>
          <cell r="U413">
            <v>61.9</v>
          </cell>
          <cell r="V413">
            <v>3.7</v>
          </cell>
          <cell r="W413">
            <v>0.1</v>
          </cell>
          <cell r="X413">
            <v>15.4</v>
          </cell>
          <cell r="Y413">
            <v>4.2</v>
          </cell>
          <cell r="Z413">
            <v>1.7</v>
          </cell>
          <cell r="AA413">
            <v>222.5</v>
          </cell>
          <cell r="AB413">
            <v>11.6</v>
          </cell>
          <cell r="AC413">
            <v>79</v>
          </cell>
          <cell r="AD413">
            <v>36</v>
          </cell>
          <cell r="AE413">
            <v>0.3</v>
          </cell>
          <cell r="AF413">
            <v>96.2</v>
          </cell>
          <cell r="AG413">
            <v>15.7</v>
          </cell>
          <cell r="AH413">
            <v>13.6</v>
          </cell>
          <cell r="AI413">
            <v>13.9</v>
          </cell>
          <cell r="AJ413">
            <v>80.8</v>
          </cell>
          <cell r="AK413">
            <v>0</v>
          </cell>
          <cell r="AL413">
            <v>0</v>
          </cell>
          <cell r="AM413">
            <v>20.7</v>
          </cell>
          <cell r="AN413">
            <v>5.3</v>
          </cell>
          <cell r="AO413">
            <v>20.3</v>
          </cell>
          <cell r="AP413">
            <v>80.400000000000006</v>
          </cell>
          <cell r="AQ413">
            <v>8.6</v>
          </cell>
          <cell r="AR413">
            <v>14.2</v>
          </cell>
          <cell r="AS413">
            <v>4.4000000000000004</v>
          </cell>
          <cell r="AT413">
            <v>24.8</v>
          </cell>
          <cell r="AU413">
            <v>45.8</v>
          </cell>
          <cell r="AV413">
            <v>226</v>
          </cell>
          <cell r="AW413">
            <v>211.2</v>
          </cell>
        </row>
        <row r="414">
          <cell r="B414">
            <v>24450</v>
          </cell>
          <cell r="D414" t="str">
            <v xml:space="preserve">Métallurgie des autres métaux non ferreux </v>
          </cell>
          <cell r="E414">
            <v>55</v>
          </cell>
          <cell r="F414">
            <v>68.2</v>
          </cell>
          <cell r="G414">
            <v>63.4</v>
          </cell>
          <cell r="H414">
            <v>-8.8000000000000007</v>
          </cell>
          <cell r="I414">
            <v>13.6</v>
          </cell>
          <cell r="J414">
            <v>881.2</v>
          </cell>
          <cell r="K414">
            <v>8.1</v>
          </cell>
          <cell r="L414">
            <v>47.2</v>
          </cell>
          <cell r="M414">
            <v>0.3</v>
          </cell>
          <cell r="N414">
            <v>936.8</v>
          </cell>
          <cell r="O414">
            <v>957.5</v>
          </cell>
          <cell r="P414">
            <v>0.7</v>
          </cell>
          <cell r="Q414">
            <v>0</v>
          </cell>
          <cell r="R414">
            <v>536.4</v>
          </cell>
          <cell r="S414">
            <v>-1.5</v>
          </cell>
          <cell r="T414">
            <v>189.5</v>
          </cell>
          <cell r="U414">
            <v>61.9</v>
          </cell>
          <cell r="V414">
            <v>3.7</v>
          </cell>
          <cell r="W414">
            <v>0.1</v>
          </cell>
          <cell r="X414">
            <v>15.4</v>
          </cell>
          <cell r="Y414">
            <v>4.2</v>
          </cell>
          <cell r="Z414">
            <v>1.7</v>
          </cell>
          <cell r="AA414">
            <v>222.5</v>
          </cell>
          <cell r="AB414">
            <v>11.6</v>
          </cell>
          <cell r="AC414">
            <v>79</v>
          </cell>
          <cell r="AD414">
            <v>36</v>
          </cell>
          <cell r="AE414">
            <v>0.3</v>
          </cell>
          <cell r="AF414">
            <v>96.2</v>
          </cell>
          <cell r="AG414">
            <v>15.7</v>
          </cell>
          <cell r="AH414">
            <v>13.6</v>
          </cell>
          <cell r="AI414">
            <v>13.9</v>
          </cell>
          <cell r="AJ414">
            <v>80.8</v>
          </cell>
          <cell r="AK414">
            <v>0</v>
          </cell>
          <cell r="AL414">
            <v>0</v>
          </cell>
          <cell r="AM414">
            <v>20.7</v>
          </cell>
          <cell r="AN414">
            <v>5.3</v>
          </cell>
          <cell r="AO414">
            <v>20.3</v>
          </cell>
          <cell r="AP414">
            <v>80.400000000000006</v>
          </cell>
          <cell r="AQ414">
            <v>8.6</v>
          </cell>
          <cell r="AR414">
            <v>14.2</v>
          </cell>
          <cell r="AS414">
            <v>4.4000000000000004</v>
          </cell>
          <cell r="AT414">
            <v>24.8</v>
          </cell>
          <cell r="AU414">
            <v>45.8</v>
          </cell>
          <cell r="AV414">
            <v>226</v>
          </cell>
          <cell r="AW414">
            <v>211.2</v>
          </cell>
        </row>
        <row r="415">
          <cell r="B415">
            <v>2446</v>
          </cell>
          <cell r="D415" t="str">
            <v xml:space="preserve">Élaboration et transformation de matières nucléaires </v>
          </cell>
          <cell r="E415">
            <v>2</v>
          </cell>
          <cell r="F415" t="str">
            <v>S</v>
          </cell>
          <cell r="G415" t="str">
            <v>S</v>
          </cell>
          <cell r="H415" t="str">
            <v>S</v>
          </cell>
          <cell r="I415" t="str">
            <v>S</v>
          </cell>
          <cell r="J415" t="str">
            <v>S</v>
          </cell>
          <cell r="K415" t="str">
            <v>S</v>
          </cell>
          <cell r="L415" t="str">
            <v>S</v>
          </cell>
          <cell r="M415" t="str">
            <v>S</v>
          </cell>
          <cell r="N415" t="str">
            <v>S</v>
          </cell>
          <cell r="O415" t="str">
            <v>S</v>
          </cell>
          <cell r="P415" t="str">
            <v>S</v>
          </cell>
          <cell r="Q415" t="str">
            <v>S</v>
          </cell>
          <cell r="R415" t="str">
            <v>S</v>
          </cell>
          <cell r="S415" t="str">
            <v>S</v>
          </cell>
          <cell r="T415" t="str">
            <v>S</v>
          </cell>
          <cell r="U415" t="str">
            <v>S</v>
          </cell>
          <cell r="V415" t="str">
            <v>S</v>
          </cell>
          <cell r="W415" t="str">
            <v>S</v>
          </cell>
          <cell r="X415" t="str">
            <v>S</v>
          </cell>
          <cell r="Y415" t="str">
            <v>S</v>
          </cell>
          <cell r="Z415" t="str">
            <v>S</v>
          </cell>
          <cell r="AA415" t="str">
            <v>S</v>
          </cell>
          <cell r="AB415" t="str">
            <v>S</v>
          </cell>
          <cell r="AC415" t="str">
            <v>S</v>
          </cell>
          <cell r="AD415" t="str">
            <v>S</v>
          </cell>
          <cell r="AE415" t="str">
            <v>S</v>
          </cell>
          <cell r="AF415" t="str">
            <v>S</v>
          </cell>
          <cell r="AG415" t="str">
            <v>S</v>
          </cell>
          <cell r="AH415" t="str">
            <v>S</v>
          </cell>
          <cell r="AI415" t="str">
            <v>S</v>
          </cell>
          <cell r="AJ415" t="str">
            <v>S</v>
          </cell>
          <cell r="AK415" t="str">
            <v>S</v>
          </cell>
          <cell r="AL415" t="str">
            <v>S</v>
          </cell>
          <cell r="AM415" t="str">
            <v>S</v>
          </cell>
          <cell r="AN415" t="str">
            <v>S</v>
          </cell>
          <cell r="AO415" t="str">
            <v>S</v>
          </cell>
          <cell r="AP415" t="str">
            <v>S</v>
          </cell>
          <cell r="AQ415" t="str">
            <v>S</v>
          </cell>
          <cell r="AR415" t="str">
            <v>S</v>
          </cell>
          <cell r="AS415" t="str">
            <v>S</v>
          </cell>
          <cell r="AT415" t="str">
            <v>S</v>
          </cell>
          <cell r="AU415" t="str">
            <v>S</v>
          </cell>
          <cell r="AV415" t="str">
            <v>S</v>
          </cell>
          <cell r="AW415" t="str">
            <v>S</v>
          </cell>
        </row>
        <row r="416">
          <cell r="B416">
            <v>24460</v>
          </cell>
          <cell r="D416" t="str">
            <v xml:space="preserve">Élaboration et transformation de matières nucléaires </v>
          </cell>
          <cell r="E416">
            <v>2</v>
          </cell>
          <cell r="F416" t="str">
            <v>S</v>
          </cell>
          <cell r="G416" t="str">
            <v>S</v>
          </cell>
          <cell r="H416" t="str">
            <v>S</v>
          </cell>
          <cell r="I416" t="str">
            <v>S</v>
          </cell>
          <cell r="J416" t="str">
            <v>S</v>
          </cell>
          <cell r="K416" t="str">
            <v>S</v>
          </cell>
          <cell r="L416" t="str">
            <v>S</v>
          </cell>
          <cell r="M416" t="str">
            <v>S</v>
          </cell>
          <cell r="N416" t="str">
            <v>S</v>
          </cell>
          <cell r="O416" t="str">
            <v>S</v>
          </cell>
          <cell r="P416" t="str">
            <v>S</v>
          </cell>
          <cell r="Q416" t="str">
            <v>S</v>
          </cell>
          <cell r="R416" t="str">
            <v>S</v>
          </cell>
          <cell r="S416" t="str">
            <v>S</v>
          </cell>
          <cell r="T416" t="str">
            <v>S</v>
          </cell>
          <cell r="U416" t="str">
            <v>S</v>
          </cell>
          <cell r="V416" t="str">
            <v>S</v>
          </cell>
          <cell r="W416" t="str">
            <v>S</v>
          </cell>
          <cell r="X416" t="str">
            <v>S</v>
          </cell>
          <cell r="Y416" t="str">
            <v>S</v>
          </cell>
          <cell r="Z416" t="str">
            <v>S</v>
          </cell>
          <cell r="AA416" t="str">
            <v>S</v>
          </cell>
          <cell r="AB416" t="str">
            <v>S</v>
          </cell>
          <cell r="AC416" t="str">
            <v>S</v>
          </cell>
          <cell r="AD416" t="str">
            <v>S</v>
          </cell>
          <cell r="AE416" t="str">
            <v>S</v>
          </cell>
          <cell r="AF416" t="str">
            <v>S</v>
          </cell>
          <cell r="AG416" t="str">
            <v>S</v>
          </cell>
          <cell r="AH416" t="str">
            <v>S</v>
          </cell>
          <cell r="AI416" t="str">
            <v>S</v>
          </cell>
          <cell r="AJ416" t="str">
            <v>S</v>
          </cell>
          <cell r="AK416" t="str">
            <v>S</v>
          </cell>
          <cell r="AL416" t="str">
            <v>S</v>
          </cell>
          <cell r="AM416" t="str">
            <v>S</v>
          </cell>
          <cell r="AN416" t="str">
            <v>S</v>
          </cell>
          <cell r="AO416" t="str">
            <v>S</v>
          </cell>
          <cell r="AP416" t="str">
            <v>S</v>
          </cell>
          <cell r="AQ416" t="str">
            <v>S</v>
          </cell>
          <cell r="AR416" t="str">
            <v>S</v>
          </cell>
          <cell r="AS416" t="str">
            <v>S</v>
          </cell>
          <cell r="AT416" t="str">
            <v>S</v>
          </cell>
          <cell r="AU416" t="str">
            <v>S</v>
          </cell>
          <cell r="AV416" t="str">
            <v>S</v>
          </cell>
          <cell r="AW416" t="str">
            <v>S</v>
          </cell>
        </row>
        <row r="417">
          <cell r="B417">
            <v>245</v>
          </cell>
          <cell r="D417" t="str">
            <v xml:space="preserve">Fonderie </v>
          </cell>
          <cell r="E417">
            <v>436</v>
          </cell>
          <cell r="F417">
            <v>121.7</v>
          </cell>
          <cell r="G417">
            <v>92.8</v>
          </cell>
          <cell r="H417">
            <v>-1</v>
          </cell>
          <cell r="I417">
            <v>30</v>
          </cell>
          <cell r="J417">
            <v>2937.7</v>
          </cell>
          <cell r="K417">
            <v>0</v>
          </cell>
          <cell r="L417">
            <v>18</v>
          </cell>
          <cell r="M417">
            <v>13.6</v>
          </cell>
          <cell r="N417">
            <v>2969.4</v>
          </cell>
          <cell r="O417">
            <v>3059.5</v>
          </cell>
          <cell r="P417">
            <v>5.7</v>
          </cell>
          <cell r="Q417">
            <v>1.2</v>
          </cell>
          <cell r="R417">
            <v>1026.5999999999999</v>
          </cell>
          <cell r="S417">
            <v>3.3</v>
          </cell>
          <cell r="T417">
            <v>943.5</v>
          </cell>
          <cell r="U417">
            <v>272.2</v>
          </cell>
          <cell r="V417">
            <v>52.4</v>
          </cell>
          <cell r="W417">
            <v>23.4</v>
          </cell>
          <cell r="X417">
            <v>106.7</v>
          </cell>
          <cell r="Y417">
            <v>7.1</v>
          </cell>
          <cell r="Z417">
            <v>2.5</v>
          </cell>
          <cell r="AA417">
            <v>1024.5999999999999</v>
          </cell>
          <cell r="AB417">
            <v>56.6</v>
          </cell>
          <cell r="AC417">
            <v>620.1</v>
          </cell>
          <cell r="AD417">
            <v>251.2</v>
          </cell>
          <cell r="AE417">
            <v>3.1</v>
          </cell>
          <cell r="AF417">
            <v>99.9</v>
          </cell>
          <cell r="AG417">
            <v>103.1</v>
          </cell>
          <cell r="AH417">
            <v>41.6</v>
          </cell>
          <cell r="AI417">
            <v>56.1</v>
          </cell>
          <cell r="AJ417">
            <v>11.3</v>
          </cell>
          <cell r="AK417">
            <v>0.4</v>
          </cell>
          <cell r="AL417">
            <v>0</v>
          </cell>
          <cell r="AM417">
            <v>32.6</v>
          </cell>
          <cell r="AN417">
            <v>17.3</v>
          </cell>
          <cell r="AO417">
            <v>21.2</v>
          </cell>
          <cell r="AP417">
            <v>-0.5</v>
          </cell>
          <cell r="AQ417">
            <v>67.900000000000006</v>
          </cell>
          <cell r="AR417">
            <v>38.799999999999997</v>
          </cell>
          <cell r="AS417">
            <v>4.5</v>
          </cell>
          <cell r="AT417">
            <v>8.9</v>
          </cell>
          <cell r="AU417">
            <v>15.3</v>
          </cell>
          <cell r="AV417">
            <v>1026</v>
          </cell>
          <cell r="AW417">
            <v>971.1</v>
          </cell>
        </row>
        <row r="418">
          <cell r="B418">
            <v>2451</v>
          </cell>
          <cell r="D418" t="str">
            <v xml:space="preserve">Fonderie de fonte </v>
          </cell>
          <cell r="E418">
            <v>68</v>
          </cell>
          <cell r="F418">
            <v>19</v>
          </cell>
          <cell r="G418">
            <v>16</v>
          </cell>
          <cell r="H418">
            <v>-1.2</v>
          </cell>
          <cell r="I418">
            <v>4.2</v>
          </cell>
          <cell r="J418">
            <v>886.2</v>
          </cell>
          <cell r="K418">
            <v>0</v>
          </cell>
          <cell r="L418">
            <v>-1.4</v>
          </cell>
          <cell r="M418">
            <v>2.2000000000000002</v>
          </cell>
          <cell r="N418">
            <v>887</v>
          </cell>
          <cell r="O418">
            <v>905.2</v>
          </cell>
          <cell r="P418">
            <v>0.5</v>
          </cell>
          <cell r="Q418">
            <v>0</v>
          </cell>
          <cell r="R418">
            <v>323.3</v>
          </cell>
          <cell r="S418">
            <v>4.3</v>
          </cell>
          <cell r="T418">
            <v>294.8</v>
          </cell>
          <cell r="U418">
            <v>81.2</v>
          </cell>
          <cell r="V418">
            <v>10.1</v>
          </cell>
          <cell r="W418">
            <v>2.2000000000000002</v>
          </cell>
          <cell r="X418">
            <v>28.9</v>
          </cell>
          <cell r="Y418">
            <v>1.6</v>
          </cell>
          <cell r="Z418">
            <v>0.5</v>
          </cell>
          <cell r="AA418">
            <v>267.8</v>
          </cell>
          <cell r="AB418">
            <v>15.8</v>
          </cell>
          <cell r="AC418">
            <v>160</v>
          </cell>
          <cell r="AD418">
            <v>63.5</v>
          </cell>
          <cell r="AE418">
            <v>1.3</v>
          </cell>
          <cell r="AF418">
            <v>29.8</v>
          </cell>
          <cell r="AG418">
            <v>30.7</v>
          </cell>
          <cell r="AH418">
            <v>9.3000000000000007</v>
          </cell>
          <cell r="AI418">
            <v>11.6</v>
          </cell>
          <cell r="AJ418">
            <v>1.4</v>
          </cell>
          <cell r="AK418">
            <v>0</v>
          </cell>
          <cell r="AL418">
            <v>0</v>
          </cell>
          <cell r="AM418">
            <v>4.0999999999999996</v>
          </cell>
          <cell r="AN418">
            <v>3.9</v>
          </cell>
          <cell r="AO418">
            <v>1</v>
          </cell>
          <cell r="AP418">
            <v>-1.6</v>
          </cell>
          <cell r="AQ418">
            <v>13.9</v>
          </cell>
          <cell r="AR418">
            <v>10.9</v>
          </cell>
          <cell r="AS418">
            <v>0.8</v>
          </cell>
          <cell r="AT418">
            <v>0.3</v>
          </cell>
          <cell r="AU418">
            <v>0.2</v>
          </cell>
          <cell r="AV418">
            <v>268.8</v>
          </cell>
          <cell r="AW418">
            <v>253.4</v>
          </cell>
        </row>
        <row r="419">
          <cell r="B419">
            <v>24510</v>
          </cell>
          <cell r="D419" t="str">
            <v xml:space="preserve">Fonderie de fonte </v>
          </cell>
          <cell r="E419">
            <v>68</v>
          </cell>
          <cell r="F419">
            <v>19</v>
          </cell>
          <cell r="G419">
            <v>16</v>
          </cell>
          <cell r="H419">
            <v>-1.2</v>
          </cell>
          <cell r="I419">
            <v>4.2</v>
          </cell>
          <cell r="J419">
            <v>886.2</v>
          </cell>
          <cell r="K419">
            <v>0</v>
          </cell>
          <cell r="L419">
            <v>-1.4</v>
          </cell>
          <cell r="M419">
            <v>2.2000000000000002</v>
          </cell>
          <cell r="N419">
            <v>887</v>
          </cell>
          <cell r="O419">
            <v>905.2</v>
          </cell>
          <cell r="P419">
            <v>0.5</v>
          </cell>
          <cell r="Q419">
            <v>0</v>
          </cell>
          <cell r="R419">
            <v>323.3</v>
          </cell>
          <cell r="S419">
            <v>4.3</v>
          </cell>
          <cell r="T419">
            <v>294.8</v>
          </cell>
          <cell r="U419">
            <v>81.2</v>
          </cell>
          <cell r="V419">
            <v>10.1</v>
          </cell>
          <cell r="W419">
            <v>2.2000000000000002</v>
          </cell>
          <cell r="X419">
            <v>28.9</v>
          </cell>
          <cell r="Y419">
            <v>1.6</v>
          </cell>
          <cell r="Z419">
            <v>0.5</v>
          </cell>
          <cell r="AA419">
            <v>267.8</v>
          </cell>
          <cell r="AB419">
            <v>15.8</v>
          </cell>
          <cell r="AC419">
            <v>160</v>
          </cell>
          <cell r="AD419">
            <v>63.5</v>
          </cell>
          <cell r="AE419">
            <v>1.3</v>
          </cell>
          <cell r="AF419">
            <v>29.8</v>
          </cell>
          <cell r="AG419">
            <v>30.7</v>
          </cell>
          <cell r="AH419">
            <v>9.3000000000000007</v>
          </cell>
          <cell r="AI419">
            <v>11.6</v>
          </cell>
          <cell r="AJ419">
            <v>1.4</v>
          </cell>
          <cell r="AK419">
            <v>0</v>
          </cell>
          <cell r="AL419">
            <v>0</v>
          </cell>
          <cell r="AM419">
            <v>4.0999999999999996</v>
          </cell>
          <cell r="AN419">
            <v>3.9</v>
          </cell>
          <cell r="AO419">
            <v>1</v>
          </cell>
          <cell r="AP419">
            <v>-1.6</v>
          </cell>
          <cell r="AQ419">
            <v>13.9</v>
          </cell>
          <cell r="AR419">
            <v>10.9</v>
          </cell>
          <cell r="AS419">
            <v>0.8</v>
          </cell>
          <cell r="AT419">
            <v>0.3</v>
          </cell>
          <cell r="AU419">
            <v>0.2</v>
          </cell>
          <cell r="AV419">
            <v>268.8</v>
          </cell>
          <cell r="AW419">
            <v>253.4</v>
          </cell>
        </row>
        <row r="420">
          <cell r="B420">
            <v>2452</v>
          </cell>
          <cell r="D420" t="str">
            <v xml:space="preserve">Fonderie d'acier </v>
          </cell>
          <cell r="E420">
            <v>47</v>
          </cell>
          <cell r="F420">
            <v>7.9</v>
          </cell>
          <cell r="G420">
            <v>6.5</v>
          </cell>
          <cell r="H420">
            <v>-0.9</v>
          </cell>
          <cell r="I420">
            <v>2.2999999999999998</v>
          </cell>
          <cell r="J420">
            <v>619.6</v>
          </cell>
          <cell r="K420">
            <v>0</v>
          </cell>
          <cell r="L420">
            <v>7.8</v>
          </cell>
          <cell r="M420">
            <v>1.1000000000000001</v>
          </cell>
          <cell r="N420">
            <v>628.4</v>
          </cell>
          <cell r="O420">
            <v>627.5</v>
          </cell>
          <cell r="P420">
            <v>0.9</v>
          </cell>
          <cell r="Q420">
            <v>0</v>
          </cell>
          <cell r="R420">
            <v>194.2</v>
          </cell>
          <cell r="S420">
            <v>-1.6</v>
          </cell>
          <cell r="T420">
            <v>209</v>
          </cell>
          <cell r="U420">
            <v>55.7</v>
          </cell>
          <cell r="V420">
            <v>13.7</v>
          </cell>
          <cell r="W420">
            <v>2.5</v>
          </cell>
          <cell r="X420">
            <v>23</v>
          </cell>
          <cell r="Y420">
            <v>2.5</v>
          </cell>
          <cell r="Z420">
            <v>0.6</v>
          </cell>
          <cell r="AA420">
            <v>227.6</v>
          </cell>
          <cell r="AB420">
            <v>13.5</v>
          </cell>
          <cell r="AC420">
            <v>146.80000000000001</v>
          </cell>
          <cell r="AD420">
            <v>61.8</v>
          </cell>
          <cell r="AE420">
            <v>0.6</v>
          </cell>
          <cell r="AF420">
            <v>6.1</v>
          </cell>
          <cell r="AG420">
            <v>24.1</v>
          </cell>
          <cell r="AH420">
            <v>13.8</v>
          </cell>
          <cell r="AI420">
            <v>17.8</v>
          </cell>
          <cell r="AJ420">
            <v>-14</v>
          </cell>
          <cell r="AK420">
            <v>0</v>
          </cell>
          <cell r="AL420">
            <v>0</v>
          </cell>
          <cell r="AM420">
            <v>10.7</v>
          </cell>
          <cell r="AN420">
            <v>7</v>
          </cell>
          <cell r="AO420">
            <v>3.2</v>
          </cell>
          <cell r="AP420">
            <v>-21.5</v>
          </cell>
          <cell r="AQ420">
            <v>26.6</v>
          </cell>
          <cell r="AR420">
            <v>7.3</v>
          </cell>
          <cell r="AS420">
            <v>0.5</v>
          </cell>
          <cell r="AT420">
            <v>4.9000000000000004</v>
          </cell>
          <cell r="AU420">
            <v>-7.7</v>
          </cell>
          <cell r="AV420">
            <v>229.1</v>
          </cell>
          <cell r="AW420">
            <v>214.7</v>
          </cell>
        </row>
        <row r="421">
          <cell r="B421">
            <v>24520</v>
          </cell>
          <cell r="D421" t="str">
            <v xml:space="preserve">Fonderie d'acier </v>
          </cell>
          <cell r="E421">
            <v>47</v>
          </cell>
          <cell r="F421">
            <v>7.9</v>
          </cell>
          <cell r="G421">
            <v>6.5</v>
          </cell>
          <cell r="H421">
            <v>-0.9</v>
          </cell>
          <cell r="I421">
            <v>2.2999999999999998</v>
          </cell>
          <cell r="J421">
            <v>619.6</v>
          </cell>
          <cell r="K421">
            <v>0</v>
          </cell>
          <cell r="L421">
            <v>7.8</v>
          </cell>
          <cell r="M421">
            <v>1.1000000000000001</v>
          </cell>
          <cell r="N421">
            <v>628.4</v>
          </cell>
          <cell r="O421">
            <v>627.5</v>
          </cell>
          <cell r="P421">
            <v>0.9</v>
          </cell>
          <cell r="Q421">
            <v>0</v>
          </cell>
          <cell r="R421">
            <v>194.2</v>
          </cell>
          <cell r="S421">
            <v>-1.6</v>
          </cell>
          <cell r="T421">
            <v>209</v>
          </cell>
          <cell r="U421">
            <v>55.7</v>
          </cell>
          <cell r="V421">
            <v>13.7</v>
          </cell>
          <cell r="W421">
            <v>2.5</v>
          </cell>
          <cell r="X421">
            <v>23</v>
          </cell>
          <cell r="Y421">
            <v>2.5</v>
          </cell>
          <cell r="Z421">
            <v>0.6</v>
          </cell>
          <cell r="AA421">
            <v>227.6</v>
          </cell>
          <cell r="AB421">
            <v>13.5</v>
          </cell>
          <cell r="AC421">
            <v>146.80000000000001</v>
          </cell>
          <cell r="AD421">
            <v>61.8</v>
          </cell>
          <cell r="AE421">
            <v>0.6</v>
          </cell>
          <cell r="AF421">
            <v>6.1</v>
          </cell>
          <cell r="AG421">
            <v>24.1</v>
          </cell>
          <cell r="AH421">
            <v>13.8</v>
          </cell>
          <cell r="AI421">
            <v>17.8</v>
          </cell>
          <cell r="AJ421">
            <v>-14</v>
          </cell>
          <cell r="AK421">
            <v>0</v>
          </cell>
          <cell r="AL421">
            <v>0</v>
          </cell>
          <cell r="AM421">
            <v>10.7</v>
          </cell>
          <cell r="AN421">
            <v>7</v>
          </cell>
          <cell r="AO421">
            <v>3.2</v>
          </cell>
          <cell r="AP421">
            <v>-21.5</v>
          </cell>
          <cell r="AQ421">
            <v>26.6</v>
          </cell>
          <cell r="AR421">
            <v>7.3</v>
          </cell>
          <cell r="AS421">
            <v>0.5</v>
          </cell>
          <cell r="AT421">
            <v>4.9000000000000004</v>
          </cell>
          <cell r="AU421">
            <v>-7.7</v>
          </cell>
          <cell r="AV421">
            <v>229.1</v>
          </cell>
          <cell r="AW421">
            <v>214.7</v>
          </cell>
        </row>
        <row r="422">
          <cell r="B422">
            <v>2453</v>
          </cell>
          <cell r="D422" t="str">
            <v xml:space="preserve">Fonderie de métaux légers </v>
          </cell>
          <cell r="E422">
            <v>142</v>
          </cell>
          <cell r="F422">
            <v>83.6</v>
          </cell>
          <cell r="G422">
            <v>63.6</v>
          </cell>
          <cell r="H422">
            <v>1.3</v>
          </cell>
          <cell r="I422">
            <v>18.8</v>
          </cell>
          <cell r="J422">
            <v>1014.9</v>
          </cell>
          <cell r="K422">
            <v>0</v>
          </cell>
          <cell r="L422">
            <v>8</v>
          </cell>
          <cell r="M422">
            <v>8.6999999999999993</v>
          </cell>
          <cell r="N422">
            <v>1031.5999999999999</v>
          </cell>
          <cell r="O422">
            <v>1098.5999999999999</v>
          </cell>
          <cell r="P422">
            <v>3.9</v>
          </cell>
          <cell r="Q422">
            <v>1.2</v>
          </cell>
          <cell r="R422">
            <v>359.1</v>
          </cell>
          <cell r="S422">
            <v>-2.2999999999999998</v>
          </cell>
          <cell r="T422">
            <v>332.7</v>
          </cell>
          <cell r="U422">
            <v>99.5</v>
          </cell>
          <cell r="V422">
            <v>22.2</v>
          </cell>
          <cell r="W422">
            <v>16.899999999999999</v>
          </cell>
          <cell r="X422">
            <v>44.7</v>
          </cell>
          <cell r="Y422">
            <v>2.2999999999999998</v>
          </cell>
          <cell r="Z422">
            <v>1.3</v>
          </cell>
          <cell r="AA422">
            <v>362.6</v>
          </cell>
          <cell r="AB422">
            <v>19.5</v>
          </cell>
          <cell r="AC422">
            <v>216.4</v>
          </cell>
          <cell r="AD422">
            <v>87.5</v>
          </cell>
          <cell r="AE422">
            <v>1</v>
          </cell>
          <cell r="AF422">
            <v>40.200000000000003</v>
          </cell>
          <cell r="AG422">
            <v>37.6</v>
          </cell>
          <cell r="AH422">
            <v>13.3</v>
          </cell>
          <cell r="AI422">
            <v>17.5</v>
          </cell>
          <cell r="AJ422">
            <v>6.9</v>
          </cell>
          <cell r="AK422">
            <v>0.4</v>
          </cell>
          <cell r="AL422">
            <v>0</v>
          </cell>
          <cell r="AM422">
            <v>15.5</v>
          </cell>
          <cell r="AN422">
            <v>5.2</v>
          </cell>
          <cell r="AO422">
            <v>14</v>
          </cell>
          <cell r="AP422">
            <v>5.0999999999999996</v>
          </cell>
          <cell r="AQ422">
            <v>18.600000000000001</v>
          </cell>
          <cell r="AR422">
            <v>16.3</v>
          </cell>
          <cell r="AS422">
            <v>2.1</v>
          </cell>
          <cell r="AT422">
            <v>1.1000000000000001</v>
          </cell>
          <cell r="AU422">
            <v>4.2</v>
          </cell>
          <cell r="AV422">
            <v>361</v>
          </cell>
          <cell r="AW422">
            <v>344.1</v>
          </cell>
        </row>
        <row r="423">
          <cell r="B423">
            <v>24530</v>
          </cell>
          <cell r="D423" t="str">
            <v xml:space="preserve">Fonderie de métaux légers </v>
          </cell>
          <cell r="E423">
            <v>142</v>
          </cell>
          <cell r="F423">
            <v>83.6</v>
          </cell>
          <cell r="G423">
            <v>63.6</v>
          </cell>
          <cell r="H423">
            <v>1.3</v>
          </cell>
          <cell r="I423">
            <v>18.8</v>
          </cell>
          <cell r="J423">
            <v>1014.9</v>
          </cell>
          <cell r="K423">
            <v>0</v>
          </cell>
          <cell r="L423">
            <v>8</v>
          </cell>
          <cell r="M423">
            <v>8.6999999999999993</v>
          </cell>
          <cell r="N423">
            <v>1031.5999999999999</v>
          </cell>
          <cell r="O423">
            <v>1098.5999999999999</v>
          </cell>
          <cell r="P423">
            <v>3.9</v>
          </cell>
          <cell r="Q423">
            <v>1.2</v>
          </cell>
          <cell r="R423">
            <v>359.1</v>
          </cell>
          <cell r="S423">
            <v>-2.2999999999999998</v>
          </cell>
          <cell r="T423">
            <v>332.7</v>
          </cell>
          <cell r="U423">
            <v>99.5</v>
          </cell>
          <cell r="V423">
            <v>22.2</v>
          </cell>
          <cell r="W423">
            <v>16.899999999999999</v>
          </cell>
          <cell r="X423">
            <v>44.7</v>
          </cell>
          <cell r="Y423">
            <v>2.2999999999999998</v>
          </cell>
          <cell r="Z423">
            <v>1.3</v>
          </cell>
          <cell r="AA423">
            <v>362.6</v>
          </cell>
          <cell r="AB423">
            <v>19.5</v>
          </cell>
          <cell r="AC423">
            <v>216.4</v>
          </cell>
          <cell r="AD423">
            <v>87.5</v>
          </cell>
          <cell r="AE423">
            <v>1</v>
          </cell>
          <cell r="AF423">
            <v>40.200000000000003</v>
          </cell>
          <cell r="AG423">
            <v>37.6</v>
          </cell>
          <cell r="AH423">
            <v>13.3</v>
          </cell>
          <cell r="AI423">
            <v>17.5</v>
          </cell>
          <cell r="AJ423">
            <v>6.9</v>
          </cell>
          <cell r="AK423">
            <v>0.4</v>
          </cell>
          <cell r="AL423">
            <v>0</v>
          </cell>
          <cell r="AM423">
            <v>15.5</v>
          </cell>
          <cell r="AN423">
            <v>5.2</v>
          </cell>
          <cell r="AO423">
            <v>14</v>
          </cell>
          <cell r="AP423">
            <v>5.0999999999999996</v>
          </cell>
          <cell r="AQ423">
            <v>18.600000000000001</v>
          </cell>
          <cell r="AR423">
            <v>16.3</v>
          </cell>
          <cell r="AS423">
            <v>2.1</v>
          </cell>
          <cell r="AT423">
            <v>1.1000000000000001</v>
          </cell>
          <cell r="AU423">
            <v>4.2</v>
          </cell>
          <cell r="AV423">
            <v>361</v>
          </cell>
          <cell r="AW423">
            <v>344.1</v>
          </cell>
        </row>
        <row r="424">
          <cell r="B424">
            <v>2454</v>
          </cell>
          <cell r="D424" t="str">
            <v xml:space="preserve">Fonderie d'autres métaux non ferreux </v>
          </cell>
          <cell r="E424">
            <v>180</v>
          </cell>
          <cell r="F424">
            <v>11.2</v>
          </cell>
          <cell r="G424">
            <v>6.8</v>
          </cell>
          <cell r="H424">
            <v>-0.2</v>
          </cell>
          <cell r="I424">
            <v>4.5999999999999996</v>
          </cell>
          <cell r="J424">
            <v>417.1</v>
          </cell>
          <cell r="K424">
            <v>0</v>
          </cell>
          <cell r="L424">
            <v>3.6</v>
          </cell>
          <cell r="M424">
            <v>1.7</v>
          </cell>
          <cell r="N424">
            <v>422.4</v>
          </cell>
          <cell r="O424">
            <v>428.3</v>
          </cell>
          <cell r="P424">
            <v>0.3</v>
          </cell>
          <cell r="Q424">
            <v>0</v>
          </cell>
          <cell r="R424">
            <v>150.1</v>
          </cell>
          <cell r="S424">
            <v>2.9</v>
          </cell>
          <cell r="T424">
            <v>107</v>
          </cell>
          <cell r="U424">
            <v>35.9</v>
          </cell>
          <cell r="V424">
            <v>6.5</v>
          </cell>
          <cell r="W424">
            <v>1.8</v>
          </cell>
          <cell r="X424">
            <v>10.1</v>
          </cell>
          <cell r="Y424">
            <v>0.7</v>
          </cell>
          <cell r="Z424">
            <v>0.2</v>
          </cell>
          <cell r="AA424">
            <v>166.6</v>
          </cell>
          <cell r="AB424">
            <v>7.8</v>
          </cell>
          <cell r="AC424">
            <v>96.9</v>
          </cell>
          <cell r="AD424">
            <v>38.4</v>
          </cell>
          <cell r="AE424">
            <v>0.2</v>
          </cell>
          <cell r="AF424">
            <v>23.8</v>
          </cell>
          <cell r="AG424">
            <v>10.7</v>
          </cell>
          <cell r="AH424">
            <v>5.3</v>
          </cell>
          <cell r="AI424">
            <v>9.1</v>
          </cell>
          <cell r="AJ424">
            <v>17</v>
          </cell>
          <cell r="AK424">
            <v>0</v>
          </cell>
          <cell r="AL424">
            <v>0</v>
          </cell>
          <cell r="AM424">
            <v>2.5</v>
          </cell>
          <cell r="AN424">
            <v>1.3</v>
          </cell>
          <cell r="AO424">
            <v>3</v>
          </cell>
          <cell r="AP424">
            <v>17.600000000000001</v>
          </cell>
          <cell r="AQ424">
            <v>8.8000000000000007</v>
          </cell>
          <cell r="AR424">
            <v>4.3</v>
          </cell>
          <cell r="AS424">
            <v>1.1000000000000001</v>
          </cell>
          <cell r="AT424">
            <v>2.5</v>
          </cell>
          <cell r="AU424">
            <v>18.5</v>
          </cell>
          <cell r="AV424">
            <v>167</v>
          </cell>
          <cell r="AW424">
            <v>159.1</v>
          </cell>
        </row>
        <row r="425">
          <cell r="B425">
            <v>24540</v>
          </cell>
          <cell r="D425" t="str">
            <v xml:space="preserve">Fonderie d'autres métaux non ferreux </v>
          </cell>
          <cell r="E425">
            <v>180</v>
          </cell>
          <cell r="F425">
            <v>11.2</v>
          </cell>
          <cell r="G425">
            <v>6.8</v>
          </cell>
          <cell r="H425">
            <v>-0.2</v>
          </cell>
          <cell r="I425">
            <v>4.5999999999999996</v>
          </cell>
          <cell r="J425">
            <v>417.1</v>
          </cell>
          <cell r="K425">
            <v>0</v>
          </cell>
          <cell r="L425">
            <v>3.6</v>
          </cell>
          <cell r="M425">
            <v>1.7</v>
          </cell>
          <cell r="N425">
            <v>422.4</v>
          </cell>
          <cell r="O425">
            <v>428.3</v>
          </cell>
          <cell r="P425">
            <v>0.3</v>
          </cell>
          <cell r="Q425">
            <v>0</v>
          </cell>
          <cell r="R425">
            <v>150.1</v>
          </cell>
          <cell r="S425">
            <v>2.9</v>
          </cell>
          <cell r="T425">
            <v>107</v>
          </cell>
          <cell r="U425">
            <v>35.9</v>
          </cell>
          <cell r="V425">
            <v>6.5</v>
          </cell>
          <cell r="W425">
            <v>1.8</v>
          </cell>
          <cell r="X425">
            <v>10.1</v>
          </cell>
          <cell r="Y425">
            <v>0.7</v>
          </cell>
          <cell r="Z425">
            <v>0.2</v>
          </cell>
          <cell r="AA425">
            <v>166.6</v>
          </cell>
          <cell r="AB425">
            <v>7.8</v>
          </cell>
          <cell r="AC425">
            <v>96.9</v>
          </cell>
          <cell r="AD425">
            <v>38.4</v>
          </cell>
          <cell r="AE425">
            <v>0.2</v>
          </cell>
          <cell r="AF425">
            <v>23.8</v>
          </cell>
          <cell r="AG425">
            <v>10.7</v>
          </cell>
          <cell r="AH425">
            <v>5.3</v>
          </cell>
          <cell r="AI425">
            <v>9.1</v>
          </cell>
          <cell r="AJ425">
            <v>17</v>
          </cell>
          <cell r="AK425">
            <v>0</v>
          </cell>
          <cell r="AL425">
            <v>0</v>
          </cell>
          <cell r="AM425">
            <v>2.5</v>
          </cell>
          <cell r="AN425">
            <v>1.3</v>
          </cell>
          <cell r="AO425">
            <v>3</v>
          </cell>
          <cell r="AP425">
            <v>17.600000000000001</v>
          </cell>
          <cell r="AQ425">
            <v>8.8000000000000007</v>
          </cell>
          <cell r="AR425">
            <v>4.3</v>
          </cell>
          <cell r="AS425">
            <v>1.1000000000000001</v>
          </cell>
          <cell r="AT425">
            <v>2.5</v>
          </cell>
          <cell r="AU425">
            <v>18.5</v>
          </cell>
          <cell r="AV425">
            <v>167</v>
          </cell>
          <cell r="AW425">
            <v>159.1</v>
          </cell>
        </row>
        <row r="426">
          <cell r="B426">
            <v>25</v>
          </cell>
          <cell r="D426" t="str">
            <v xml:space="preserve">Fabrication de produits métalliques, à l'exception des machines et des équipements </v>
          </cell>
          <cell r="E426">
            <v>21475</v>
          </cell>
          <cell r="F426">
            <v>3951.9</v>
          </cell>
          <cell r="G426">
            <v>2809.6</v>
          </cell>
          <cell r="H426">
            <v>-13.6</v>
          </cell>
          <cell r="I426">
            <v>1156</v>
          </cell>
          <cell r="J426">
            <v>49832.2</v>
          </cell>
          <cell r="K426">
            <v>972.6</v>
          </cell>
          <cell r="L426">
            <v>259.89999999999998</v>
          </cell>
          <cell r="M426">
            <v>214.3</v>
          </cell>
          <cell r="N426">
            <v>51279</v>
          </cell>
          <cell r="O426">
            <v>54756.7</v>
          </cell>
          <cell r="P426">
            <v>194.7</v>
          </cell>
          <cell r="Q426">
            <v>18.8</v>
          </cell>
          <cell r="R426">
            <v>16009.5</v>
          </cell>
          <cell r="S426">
            <v>4.8</v>
          </cell>
          <cell r="T426">
            <v>17156.7</v>
          </cell>
          <cell r="U426">
            <v>6320.3</v>
          </cell>
          <cell r="V426">
            <v>1372.7</v>
          </cell>
          <cell r="W426">
            <v>552.29999999999995</v>
          </cell>
          <cell r="X426">
            <v>1395.6</v>
          </cell>
          <cell r="Y426">
            <v>277.10000000000002</v>
          </cell>
          <cell r="Z426">
            <v>101.3</v>
          </cell>
          <cell r="AA426">
            <v>19181.5</v>
          </cell>
          <cell r="AB426">
            <v>990.6</v>
          </cell>
          <cell r="AC426">
            <v>10702.7</v>
          </cell>
          <cell r="AD426">
            <v>4369.3999999999996</v>
          </cell>
          <cell r="AE426">
            <v>61.8</v>
          </cell>
          <cell r="AF426">
            <v>3180.6</v>
          </cell>
          <cell r="AG426">
            <v>1507.4</v>
          </cell>
          <cell r="AH426">
            <v>1307.8</v>
          </cell>
          <cell r="AI426">
            <v>1321.4</v>
          </cell>
          <cell r="AJ426">
            <v>1686.9</v>
          </cell>
          <cell r="AK426">
            <v>37</v>
          </cell>
          <cell r="AL426">
            <v>10.4</v>
          </cell>
          <cell r="AM426">
            <v>382.3</v>
          </cell>
          <cell r="AN426">
            <v>265.5</v>
          </cell>
          <cell r="AO426">
            <v>405.1</v>
          </cell>
          <cell r="AP426">
            <v>1683.2</v>
          </cell>
          <cell r="AQ426">
            <v>920.4</v>
          </cell>
          <cell r="AR426">
            <v>885.7</v>
          </cell>
          <cell r="AS426">
            <v>133.69999999999999</v>
          </cell>
          <cell r="AT426">
            <v>585.70000000000005</v>
          </cell>
          <cell r="AU426">
            <v>998.4</v>
          </cell>
          <cell r="AV426">
            <v>19263.900000000001</v>
          </cell>
          <cell r="AW426">
            <v>18252.7</v>
          </cell>
        </row>
        <row r="427">
          <cell r="B427">
            <v>251</v>
          </cell>
          <cell r="D427" t="str">
            <v xml:space="preserve">Fabrication d'éléments en métal pour la construction </v>
          </cell>
          <cell r="E427">
            <v>5767</v>
          </cell>
          <cell r="F427">
            <v>737.6</v>
          </cell>
          <cell r="G427">
            <v>517.79999999999995</v>
          </cell>
          <cell r="H427">
            <v>1.1000000000000001</v>
          </cell>
          <cell r="I427">
            <v>218.8</v>
          </cell>
          <cell r="J427">
            <v>12262.2</v>
          </cell>
          <cell r="K427">
            <v>0.9</v>
          </cell>
          <cell r="L427">
            <v>-77.400000000000006</v>
          </cell>
          <cell r="M427">
            <v>36.200000000000003</v>
          </cell>
          <cell r="N427">
            <v>12221.9</v>
          </cell>
          <cell r="O427">
            <v>13000.7</v>
          </cell>
          <cell r="P427">
            <v>22.4</v>
          </cell>
          <cell r="Q427">
            <v>1</v>
          </cell>
          <cell r="R427">
            <v>4222.7</v>
          </cell>
          <cell r="S427">
            <v>2.9</v>
          </cell>
          <cell r="T427">
            <v>4031.9</v>
          </cell>
          <cell r="U427">
            <v>1553.2</v>
          </cell>
          <cell r="V427">
            <v>385.3</v>
          </cell>
          <cell r="W427">
            <v>82.2</v>
          </cell>
          <cell r="X427">
            <v>380.8</v>
          </cell>
          <cell r="Y427">
            <v>52.6</v>
          </cell>
          <cell r="Z427">
            <v>12.5</v>
          </cell>
          <cell r="AA427">
            <v>4153</v>
          </cell>
          <cell r="AB427">
            <v>204.7</v>
          </cell>
          <cell r="AC427">
            <v>2402.3000000000002</v>
          </cell>
          <cell r="AD427">
            <v>988.2</v>
          </cell>
          <cell r="AE427">
            <v>13.4</v>
          </cell>
          <cell r="AF427">
            <v>571.20000000000005</v>
          </cell>
          <cell r="AG427">
            <v>266.10000000000002</v>
          </cell>
          <cell r="AH427">
            <v>141</v>
          </cell>
          <cell r="AI427">
            <v>264.10000000000002</v>
          </cell>
          <cell r="AJ427">
            <v>428.2</v>
          </cell>
          <cell r="AK427">
            <v>1.5</v>
          </cell>
          <cell r="AL427">
            <v>0.8</v>
          </cell>
          <cell r="AM427">
            <v>65.5</v>
          </cell>
          <cell r="AN427">
            <v>45.2</v>
          </cell>
          <cell r="AO427">
            <v>69.5</v>
          </cell>
          <cell r="AP427">
            <v>431.5</v>
          </cell>
          <cell r="AQ427">
            <v>166.9</v>
          </cell>
          <cell r="AR427">
            <v>174.3</v>
          </cell>
          <cell r="AS427">
            <v>29.1</v>
          </cell>
          <cell r="AT427">
            <v>142.80000000000001</v>
          </cell>
          <cell r="AU427">
            <v>252.2</v>
          </cell>
          <cell r="AV427">
            <v>4183.2</v>
          </cell>
          <cell r="AW427">
            <v>3961.7</v>
          </cell>
        </row>
        <row r="428">
          <cell r="B428">
            <v>2511</v>
          </cell>
          <cell r="D428" t="str">
            <v xml:space="preserve">Fabrication de structures métalliques et de parties de structures </v>
          </cell>
          <cell r="E428">
            <v>3953</v>
          </cell>
          <cell r="F428">
            <v>455.4</v>
          </cell>
          <cell r="G428">
            <v>316.5</v>
          </cell>
          <cell r="H428">
            <v>-1</v>
          </cell>
          <cell r="I428">
            <v>139.9</v>
          </cell>
          <cell r="J428">
            <v>8735.4</v>
          </cell>
          <cell r="K428">
            <v>0.9</v>
          </cell>
          <cell r="L428">
            <v>-72.7</v>
          </cell>
          <cell r="M428">
            <v>31.9</v>
          </cell>
          <cell r="N428">
            <v>8695.5</v>
          </cell>
          <cell r="O428">
            <v>9191.6</v>
          </cell>
          <cell r="P428">
            <v>17.5</v>
          </cell>
          <cell r="Q428">
            <v>0.8</v>
          </cell>
          <cell r="R428">
            <v>2694.1</v>
          </cell>
          <cell r="S428">
            <v>6.4</v>
          </cell>
          <cell r="T428">
            <v>3135.5</v>
          </cell>
          <cell r="U428">
            <v>1366</v>
          </cell>
          <cell r="V428">
            <v>293</v>
          </cell>
          <cell r="W428">
            <v>62.9</v>
          </cell>
          <cell r="X428">
            <v>299.8</v>
          </cell>
          <cell r="Y428">
            <v>31.5</v>
          </cell>
          <cell r="Z428">
            <v>7.6</v>
          </cell>
          <cell r="AA428">
            <v>2985.5</v>
          </cell>
          <cell r="AB428">
            <v>147.6</v>
          </cell>
          <cell r="AC428">
            <v>1772</v>
          </cell>
          <cell r="AD428">
            <v>744.5</v>
          </cell>
          <cell r="AE428">
            <v>10.1</v>
          </cell>
          <cell r="AF428">
            <v>331.4</v>
          </cell>
          <cell r="AG428">
            <v>186.5</v>
          </cell>
          <cell r="AH428">
            <v>98</v>
          </cell>
          <cell r="AI428">
            <v>174.7</v>
          </cell>
          <cell r="AJ428">
            <v>221.7</v>
          </cell>
          <cell r="AK428">
            <v>1.5</v>
          </cell>
          <cell r="AL428">
            <v>0.8</v>
          </cell>
          <cell r="AM428">
            <v>49.5</v>
          </cell>
          <cell r="AN428">
            <v>32.299999999999997</v>
          </cell>
          <cell r="AO428">
            <v>50</v>
          </cell>
          <cell r="AP428">
            <v>221.6</v>
          </cell>
          <cell r="AQ428">
            <v>129.9</v>
          </cell>
          <cell r="AR428">
            <v>117.4</v>
          </cell>
          <cell r="AS428">
            <v>14.2</v>
          </cell>
          <cell r="AT428">
            <v>78.900000000000006</v>
          </cell>
          <cell r="AU428">
            <v>141</v>
          </cell>
          <cell r="AV428">
            <v>2999.5</v>
          </cell>
          <cell r="AW428">
            <v>2848</v>
          </cell>
        </row>
        <row r="429">
          <cell r="B429">
            <v>25110</v>
          </cell>
          <cell r="D429" t="str">
            <v xml:space="preserve">Fabrication de structures métalliques et de parties de structures </v>
          </cell>
          <cell r="E429">
            <v>3953</v>
          </cell>
          <cell r="F429">
            <v>455.4</v>
          </cell>
          <cell r="G429">
            <v>316.5</v>
          </cell>
          <cell r="H429">
            <v>-1</v>
          </cell>
          <cell r="I429">
            <v>139.9</v>
          </cell>
          <cell r="J429">
            <v>8735.4</v>
          </cell>
          <cell r="K429">
            <v>0.9</v>
          </cell>
          <cell r="L429">
            <v>-72.7</v>
          </cell>
          <cell r="M429">
            <v>31.9</v>
          </cell>
          <cell r="N429">
            <v>8695.5</v>
          </cell>
          <cell r="O429">
            <v>9191.6</v>
          </cell>
          <cell r="P429">
            <v>17.5</v>
          </cell>
          <cell r="Q429">
            <v>0.8</v>
          </cell>
          <cell r="R429">
            <v>2694.1</v>
          </cell>
          <cell r="S429">
            <v>6.4</v>
          </cell>
          <cell r="T429">
            <v>3135.5</v>
          </cell>
          <cell r="U429">
            <v>1366</v>
          </cell>
          <cell r="V429">
            <v>293</v>
          </cell>
          <cell r="W429">
            <v>62.9</v>
          </cell>
          <cell r="X429">
            <v>299.8</v>
          </cell>
          <cell r="Y429">
            <v>31.5</v>
          </cell>
          <cell r="Z429">
            <v>7.6</v>
          </cell>
          <cell r="AA429">
            <v>2985.5</v>
          </cell>
          <cell r="AB429">
            <v>147.6</v>
          </cell>
          <cell r="AC429">
            <v>1772</v>
          </cell>
          <cell r="AD429">
            <v>744.5</v>
          </cell>
          <cell r="AE429">
            <v>10.1</v>
          </cell>
          <cell r="AF429">
            <v>331.4</v>
          </cell>
          <cell r="AG429">
            <v>186.5</v>
          </cell>
          <cell r="AH429">
            <v>98</v>
          </cell>
          <cell r="AI429">
            <v>174.7</v>
          </cell>
          <cell r="AJ429">
            <v>221.7</v>
          </cell>
          <cell r="AK429">
            <v>1.5</v>
          </cell>
          <cell r="AL429">
            <v>0.8</v>
          </cell>
          <cell r="AM429">
            <v>49.5</v>
          </cell>
          <cell r="AN429">
            <v>32.299999999999997</v>
          </cell>
          <cell r="AO429">
            <v>50</v>
          </cell>
          <cell r="AP429">
            <v>221.6</v>
          </cell>
          <cell r="AQ429">
            <v>129.9</v>
          </cell>
          <cell r="AR429">
            <v>117.4</v>
          </cell>
          <cell r="AS429">
            <v>14.2</v>
          </cell>
          <cell r="AT429">
            <v>78.900000000000006</v>
          </cell>
          <cell r="AU429">
            <v>141</v>
          </cell>
          <cell r="AV429">
            <v>2999.5</v>
          </cell>
          <cell r="AW429">
            <v>2848</v>
          </cell>
        </row>
        <row r="430">
          <cell r="B430">
            <v>2512</v>
          </cell>
          <cell r="D430" t="str">
            <v xml:space="preserve">Fabrication de portes et fenêtres en métal </v>
          </cell>
          <cell r="E430">
            <v>1814</v>
          </cell>
          <cell r="F430">
            <v>282.2</v>
          </cell>
          <cell r="G430">
            <v>201.3</v>
          </cell>
          <cell r="H430">
            <v>2.1</v>
          </cell>
          <cell r="I430">
            <v>78.8</v>
          </cell>
          <cell r="J430">
            <v>3526.8</v>
          </cell>
          <cell r="K430">
            <v>0</v>
          </cell>
          <cell r="L430">
            <v>-4.7</v>
          </cell>
          <cell r="M430">
            <v>4.3</v>
          </cell>
          <cell r="N430">
            <v>3526.4</v>
          </cell>
          <cell r="O430">
            <v>3809.1</v>
          </cell>
          <cell r="P430">
            <v>4.9000000000000004</v>
          </cell>
          <cell r="Q430">
            <v>0.2</v>
          </cell>
          <cell r="R430">
            <v>1528.6</v>
          </cell>
          <cell r="S430">
            <v>-3.5</v>
          </cell>
          <cell r="T430">
            <v>896.4</v>
          </cell>
          <cell r="U430">
            <v>187.3</v>
          </cell>
          <cell r="V430">
            <v>92.3</v>
          </cell>
          <cell r="W430">
            <v>19.399999999999999</v>
          </cell>
          <cell r="X430">
            <v>81</v>
          </cell>
          <cell r="Y430">
            <v>21.1</v>
          </cell>
          <cell r="Z430">
            <v>4.9000000000000004</v>
          </cell>
          <cell r="AA430">
            <v>1167.5</v>
          </cell>
          <cell r="AB430">
            <v>57.1</v>
          </cell>
          <cell r="AC430">
            <v>630.29999999999995</v>
          </cell>
          <cell r="AD430">
            <v>243.7</v>
          </cell>
          <cell r="AE430">
            <v>3.4</v>
          </cell>
          <cell r="AF430">
            <v>239.8</v>
          </cell>
          <cell r="AG430">
            <v>79.599999999999994</v>
          </cell>
          <cell r="AH430">
            <v>43</v>
          </cell>
          <cell r="AI430">
            <v>89.4</v>
          </cell>
          <cell r="AJ430">
            <v>206.5</v>
          </cell>
          <cell r="AK430">
            <v>0</v>
          </cell>
          <cell r="AL430">
            <v>0</v>
          </cell>
          <cell r="AM430">
            <v>16.100000000000001</v>
          </cell>
          <cell r="AN430">
            <v>12.9</v>
          </cell>
          <cell r="AO430">
            <v>19.5</v>
          </cell>
          <cell r="AP430">
            <v>209.9</v>
          </cell>
          <cell r="AQ430">
            <v>37.1</v>
          </cell>
          <cell r="AR430">
            <v>56.9</v>
          </cell>
          <cell r="AS430">
            <v>14.9</v>
          </cell>
          <cell r="AT430">
            <v>63.9</v>
          </cell>
          <cell r="AU430">
            <v>111.2</v>
          </cell>
          <cell r="AV430">
            <v>1183.7</v>
          </cell>
          <cell r="AW430">
            <v>1113.7</v>
          </cell>
        </row>
        <row r="431">
          <cell r="B431">
            <v>25120</v>
          </cell>
          <cell r="D431" t="str">
            <v xml:space="preserve">Fabrication de portes et fenêtres en métal </v>
          </cell>
          <cell r="E431">
            <v>1814</v>
          </cell>
          <cell r="F431">
            <v>282.2</v>
          </cell>
          <cell r="G431">
            <v>201.3</v>
          </cell>
          <cell r="H431">
            <v>2.1</v>
          </cell>
          <cell r="I431">
            <v>78.8</v>
          </cell>
          <cell r="J431">
            <v>3526.8</v>
          </cell>
          <cell r="K431">
            <v>0</v>
          </cell>
          <cell r="L431">
            <v>-4.7</v>
          </cell>
          <cell r="M431">
            <v>4.3</v>
          </cell>
          <cell r="N431">
            <v>3526.4</v>
          </cell>
          <cell r="O431">
            <v>3809.1</v>
          </cell>
          <cell r="P431">
            <v>4.9000000000000004</v>
          </cell>
          <cell r="Q431">
            <v>0.2</v>
          </cell>
          <cell r="R431">
            <v>1528.6</v>
          </cell>
          <cell r="S431">
            <v>-3.5</v>
          </cell>
          <cell r="T431">
            <v>896.4</v>
          </cell>
          <cell r="U431">
            <v>187.3</v>
          </cell>
          <cell r="V431">
            <v>92.3</v>
          </cell>
          <cell r="W431">
            <v>19.399999999999999</v>
          </cell>
          <cell r="X431">
            <v>81</v>
          </cell>
          <cell r="Y431">
            <v>21.1</v>
          </cell>
          <cell r="Z431">
            <v>4.9000000000000004</v>
          </cell>
          <cell r="AA431">
            <v>1167.5</v>
          </cell>
          <cell r="AB431">
            <v>57.1</v>
          </cell>
          <cell r="AC431">
            <v>630.29999999999995</v>
          </cell>
          <cell r="AD431">
            <v>243.7</v>
          </cell>
          <cell r="AE431">
            <v>3.4</v>
          </cell>
          <cell r="AF431">
            <v>239.8</v>
          </cell>
          <cell r="AG431">
            <v>79.599999999999994</v>
          </cell>
          <cell r="AH431">
            <v>43</v>
          </cell>
          <cell r="AI431">
            <v>89.4</v>
          </cell>
          <cell r="AJ431">
            <v>206.5</v>
          </cell>
          <cell r="AK431">
            <v>0</v>
          </cell>
          <cell r="AL431">
            <v>0</v>
          </cell>
          <cell r="AM431">
            <v>16.100000000000001</v>
          </cell>
          <cell r="AN431">
            <v>12.9</v>
          </cell>
          <cell r="AO431">
            <v>19.5</v>
          </cell>
          <cell r="AP431">
            <v>209.9</v>
          </cell>
          <cell r="AQ431">
            <v>37.1</v>
          </cell>
          <cell r="AR431">
            <v>56.9</v>
          </cell>
          <cell r="AS431">
            <v>14.9</v>
          </cell>
          <cell r="AT431">
            <v>63.9</v>
          </cell>
          <cell r="AU431">
            <v>111.2</v>
          </cell>
          <cell r="AV431">
            <v>1183.7</v>
          </cell>
          <cell r="AW431">
            <v>1113.7</v>
          </cell>
        </row>
        <row r="432">
          <cell r="B432">
            <v>252</v>
          </cell>
          <cell r="D432" t="str">
            <v xml:space="preserve">Fabrication de réservoirs, citernes et conteneurs métalliques </v>
          </cell>
          <cell r="E432">
            <v>124</v>
          </cell>
          <cell r="F432">
            <v>404.5</v>
          </cell>
          <cell r="G432">
            <v>305.3</v>
          </cell>
          <cell r="H432">
            <v>-11.6</v>
          </cell>
          <cell r="I432">
            <v>110.8</v>
          </cell>
          <cell r="J432">
            <v>1670.6</v>
          </cell>
          <cell r="K432">
            <v>13.2</v>
          </cell>
          <cell r="L432">
            <v>23.1</v>
          </cell>
          <cell r="M432">
            <v>1.4</v>
          </cell>
          <cell r="N432">
            <v>1708.3</v>
          </cell>
          <cell r="O432">
            <v>2088.3000000000002</v>
          </cell>
          <cell r="P432">
            <v>2.2999999999999998</v>
          </cell>
          <cell r="Q432">
            <v>0.7</v>
          </cell>
          <cell r="R432">
            <v>708.3</v>
          </cell>
          <cell r="S432">
            <v>-7.2</v>
          </cell>
          <cell r="T432">
            <v>488.5</v>
          </cell>
          <cell r="U432">
            <v>171.3</v>
          </cell>
          <cell r="V432">
            <v>28.9</v>
          </cell>
          <cell r="W432">
            <v>2.1</v>
          </cell>
          <cell r="X432">
            <v>47</v>
          </cell>
          <cell r="Y432">
            <v>16.399999999999999</v>
          </cell>
          <cell r="Z432">
            <v>13.6</v>
          </cell>
          <cell r="AA432">
            <v>615.4</v>
          </cell>
          <cell r="AB432">
            <v>31.1</v>
          </cell>
          <cell r="AC432">
            <v>272.7</v>
          </cell>
          <cell r="AD432">
            <v>113.3</v>
          </cell>
          <cell r="AE432">
            <v>1.2</v>
          </cell>
          <cell r="AF432">
            <v>199.5</v>
          </cell>
          <cell r="AG432">
            <v>49.8</v>
          </cell>
          <cell r="AH432">
            <v>43.4</v>
          </cell>
          <cell r="AI432">
            <v>44.9</v>
          </cell>
          <cell r="AJ432">
            <v>151.19999999999999</v>
          </cell>
          <cell r="AK432">
            <v>0</v>
          </cell>
          <cell r="AL432">
            <v>0</v>
          </cell>
          <cell r="AM432">
            <v>16.7</v>
          </cell>
          <cell r="AN432">
            <v>6.2</v>
          </cell>
          <cell r="AO432">
            <v>12.5</v>
          </cell>
          <cell r="AP432">
            <v>147.1</v>
          </cell>
          <cell r="AQ432">
            <v>21.9</v>
          </cell>
          <cell r="AR432">
            <v>16.899999999999999</v>
          </cell>
          <cell r="AS432">
            <v>11.4</v>
          </cell>
          <cell r="AT432">
            <v>48.5</v>
          </cell>
          <cell r="AU432">
            <v>92.2</v>
          </cell>
          <cell r="AV432">
            <v>629.5</v>
          </cell>
          <cell r="AW432">
            <v>585.5</v>
          </cell>
        </row>
        <row r="433">
          <cell r="B433">
            <v>2521</v>
          </cell>
          <cell r="D433" t="str">
            <v xml:space="preserve">Fabrication de radiateurs et de chaudières pour le chauffage central </v>
          </cell>
          <cell r="E433">
            <v>44</v>
          </cell>
          <cell r="F433">
            <v>320</v>
          </cell>
          <cell r="G433">
            <v>238.6</v>
          </cell>
          <cell r="H433">
            <v>-5.8</v>
          </cell>
          <cell r="I433">
            <v>87.2</v>
          </cell>
          <cell r="J433">
            <v>1090.2</v>
          </cell>
          <cell r="K433">
            <v>6.7</v>
          </cell>
          <cell r="L433">
            <v>5.3</v>
          </cell>
          <cell r="M433">
            <v>0.5</v>
          </cell>
          <cell r="N433">
            <v>1102.7</v>
          </cell>
          <cell r="O433">
            <v>1416.9</v>
          </cell>
          <cell r="P433">
            <v>0.7</v>
          </cell>
          <cell r="Q433">
            <v>0</v>
          </cell>
          <cell r="R433">
            <v>510</v>
          </cell>
          <cell r="S433">
            <v>-4</v>
          </cell>
          <cell r="T433">
            <v>277.89999999999998</v>
          </cell>
          <cell r="U433">
            <v>95</v>
          </cell>
          <cell r="V433">
            <v>14</v>
          </cell>
          <cell r="W433">
            <v>0.1</v>
          </cell>
          <cell r="X433">
            <v>25.5</v>
          </cell>
          <cell r="Y433">
            <v>14.3</v>
          </cell>
          <cell r="Z433">
            <v>12.6</v>
          </cell>
          <cell r="AA433">
            <v>392.4</v>
          </cell>
          <cell r="AB433">
            <v>18</v>
          </cell>
          <cell r="AC433">
            <v>149.80000000000001</v>
          </cell>
          <cell r="AD433">
            <v>62</v>
          </cell>
          <cell r="AE433">
            <v>0.9</v>
          </cell>
          <cell r="AF433">
            <v>163.4</v>
          </cell>
          <cell r="AG433">
            <v>35.200000000000003</v>
          </cell>
          <cell r="AH433">
            <v>31.7</v>
          </cell>
          <cell r="AI433">
            <v>28.7</v>
          </cell>
          <cell r="AJ433">
            <v>125.1</v>
          </cell>
          <cell r="AK433">
            <v>0</v>
          </cell>
          <cell r="AL433">
            <v>0</v>
          </cell>
          <cell r="AM433">
            <v>6.4</v>
          </cell>
          <cell r="AN433">
            <v>4.2</v>
          </cell>
          <cell r="AO433">
            <v>8.9</v>
          </cell>
          <cell r="AP433">
            <v>127.6</v>
          </cell>
          <cell r="AQ433">
            <v>13.3</v>
          </cell>
          <cell r="AR433">
            <v>9</v>
          </cell>
          <cell r="AS433">
            <v>9.6</v>
          </cell>
          <cell r="AT433">
            <v>42.5</v>
          </cell>
          <cell r="AU433">
            <v>79.8</v>
          </cell>
          <cell r="AV433">
            <v>406</v>
          </cell>
          <cell r="AW433">
            <v>375.2</v>
          </cell>
        </row>
        <row r="434">
          <cell r="B434">
            <v>25210</v>
          </cell>
          <cell r="D434" t="str">
            <v xml:space="preserve">Fabrication de radiateurs et de chaudières pour le chauffage central </v>
          </cell>
          <cell r="E434">
            <v>44</v>
          </cell>
          <cell r="F434">
            <v>320</v>
          </cell>
          <cell r="G434">
            <v>238.6</v>
          </cell>
          <cell r="H434">
            <v>-5.8</v>
          </cell>
          <cell r="I434">
            <v>87.2</v>
          </cell>
          <cell r="J434">
            <v>1090.2</v>
          </cell>
          <cell r="K434">
            <v>6.7</v>
          </cell>
          <cell r="L434">
            <v>5.3</v>
          </cell>
          <cell r="M434">
            <v>0.5</v>
          </cell>
          <cell r="N434">
            <v>1102.7</v>
          </cell>
          <cell r="O434">
            <v>1416.9</v>
          </cell>
          <cell r="P434">
            <v>0.7</v>
          </cell>
          <cell r="Q434">
            <v>0</v>
          </cell>
          <cell r="R434">
            <v>510</v>
          </cell>
          <cell r="S434">
            <v>-4</v>
          </cell>
          <cell r="T434">
            <v>277.89999999999998</v>
          </cell>
          <cell r="U434">
            <v>95</v>
          </cell>
          <cell r="V434">
            <v>14</v>
          </cell>
          <cell r="W434">
            <v>0.1</v>
          </cell>
          <cell r="X434">
            <v>25.5</v>
          </cell>
          <cell r="Y434">
            <v>14.3</v>
          </cell>
          <cell r="Z434">
            <v>12.6</v>
          </cell>
          <cell r="AA434">
            <v>392.4</v>
          </cell>
          <cell r="AB434">
            <v>18</v>
          </cell>
          <cell r="AC434">
            <v>149.80000000000001</v>
          </cell>
          <cell r="AD434">
            <v>62</v>
          </cell>
          <cell r="AE434">
            <v>0.9</v>
          </cell>
          <cell r="AF434">
            <v>163.4</v>
          </cell>
          <cell r="AG434">
            <v>35.200000000000003</v>
          </cell>
          <cell r="AH434">
            <v>31.7</v>
          </cell>
          <cell r="AI434">
            <v>28.7</v>
          </cell>
          <cell r="AJ434">
            <v>125.1</v>
          </cell>
          <cell r="AK434">
            <v>0</v>
          </cell>
          <cell r="AL434">
            <v>0</v>
          </cell>
          <cell r="AM434">
            <v>6.4</v>
          </cell>
          <cell r="AN434">
            <v>4.2</v>
          </cell>
          <cell r="AO434">
            <v>8.9</v>
          </cell>
          <cell r="AP434">
            <v>127.6</v>
          </cell>
          <cell r="AQ434">
            <v>13.3</v>
          </cell>
          <cell r="AR434">
            <v>9</v>
          </cell>
          <cell r="AS434">
            <v>9.6</v>
          </cell>
          <cell r="AT434">
            <v>42.5</v>
          </cell>
          <cell r="AU434">
            <v>79.8</v>
          </cell>
          <cell r="AV434">
            <v>406</v>
          </cell>
          <cell r="AW434">
            <v>375.2</v>
          </cell>
        </row>
        <row r="435">
          <cell r="B435">
            <v>2529</v>
          </cell>
          <cell r="D435" t="str">
            <v xml:space="preserve">Fabrication d'autres réservoirs, citernes et conteneurs métalliques </v>
          </cell>
          <cell r="E435">
            <v>80</v>
          </cell>
          <cell r="F435">
            <v>84.5</v>
          </cell>
          <cell r="G435">
            <v>66.8</v>
          </cell>
          <cell r="H435">
            <v>-5.8</v>
          </cell>
          <cell r="I435">
            <v>23.6</v>
          </cell>
          <cell r="J435">
            <v>580.4</v>
          </cell>
          <cell r="K435">
            <v>6.5</v>
          </cell>
          <cell r="L435">
            <v>17.7</v>
          </cell>
          <cell r="M435">
            <v>0.9</v>
          </cell>
          <cell r="N435">
            <v>605.6</v>
          </cell>
          <cell r="O435">
            <v>671.4</v>
          </cell>
          <cell r="P435">
            <v>1.6</v>
          </cell>
          <cell r="Q435">
            <v>0.7</v>
          </cell>
          <cell r="R435">
            <v>198.3</v>
          </cell>
          <cell r="S435">
            <v>-3.2</v>
          </cell>
          <cell r="T435">
            <v>210.6</v>
          </cell>
          <cell r="U435">
            <v>76.3</v>
          </cell>
          <cell r="V435">
            <v>14.9</v>
          </cell>
          <cell r="W435">
            <v>2</v>
          </cell>
          <cell r="X435">
            <v>21.5</v>
          </cell>
          <cell r="Y435">
            <v>2.1</v>
          </cell>
          <cell r="Z435">
            <v>1</v>
          </cell>
          <cell r="AA435">
            <v>223</v>
          </cell>
          <cell r="AB435">
            <v>13</v>
          </cell>
          <cell r="AC435">
            <v>122.9</v>
          </cell>
          <cell r="AD435">
            <v>51.3</v>
          </cell>
          <cell r="AE435">
            <v>0.3</v>
          </cell>
          <cell r="AF435">
            <v>36.1</v>
          </cell>
          <cell r="AG435">
            <v>14.6</v>
          </cell>
          <cell r="AH435">
            <v>11.7</v>
          </cell>
          <cell r="AI435">
            <v>16.2</v>
          </cell>
          <cell r="AJ435">
            <v>26</v>
          </cell>
          <cell r="AK435">
            <v>0</v>
          </cell>
          <cell r="AL435">
            <v>0</v>
          </cell>
          <cell r="AM435">
            <v>10.199999999999999</v>
          </cell>
          <cell r="AN435">
            <v>2</v>
          </cell>
          <cell r="AO435">
            <v>3.7</v>
          </cell>
          <cell r="AP435">
            <v>19.5</v>
          </cell>
          <cell r="AQ435">
            <v>8.5</v>
          </cell>
          <cell r="AR435">
            <v>7.9</v>
          </cell>
          <cell r="AS435">
            <v>1.7</v>
          </cell>
          <cell r="AT435">
            <v>6</v>
          </cell>
          <cell r="AU435">
            <v>12.4</v>
          </cell>
          <cell r="AV435">
            <v>223.5</v>
          </cell>
          <cell r="AW435">
            <v>210.3</v>
          </cell>
        </row>
        <row r="436">
          <cell r="B436">
            <v>25290</v>
          </cell>
          <cell r="D436" t="str">
            <v xml:space="preserve">Fabrication d'autres réservoirs, citernes et conteneurs métalliques </v>
          </cell>
          <cell r="E436">
            <v>80</v>
          </cell>
          <cell r="F436">
            <v>84.5</v>
          </cell>
          <cell r="G436">
            <v>66.8</v>
          </cell>
          <cell r="H436">
            <v>-5.8</v>
          </cell>
          <cell r="I436">
            <v>23.6</v>
          </cell>
          <cell r="J436">
            <v>580.4</v>
          </cell>
          <cell r="K436">
            <v>6.5</v>
          </cell>
          <cell r="L436">
            <v>17.7</v>
          </cell>
          <cell r="M436">
            <v>0.9</v>
          </cell>
          <cell r="N436">
            <v>605.6</v>
          </cell>
          <cell r="O436">
            <v>671.4</v>
          </cell>
          <cell r="P436">
            <v>1.6</v>
          </cell>
          <cell r="Q436">
            <v>0.7</v>
          </cell>
          <cell r="R436">
            <v>198.3</v>
          </cell>
          <cell r="S436">
            <v>-3.2</v>
          </cell>
          <cell r="T436">
            <v>210.6</v>
          </cell>
          <cell r="U436">
            <v>76.3</v>
          </cell>
          <cell r="V436">
            <v>14.9</v>
          </cell>
          <cell r="W436">
            <v>2</v>
          </cell>
          <cell r="X436">
            <v>21.5</v>
          </cell>
          <cell r="Y436">
            <v>2.1</v>
          </cell>
          <cell r="Z436">
            <v>1</v>
          </cell>
          <cell r="AA436">
            <v>223</v>
          </cell>
          <cell r="AB436">
            <v>13</v>
          </cell>
          <cell r="AC436">
            <v>122.9</v>
          </cell>
          <cell r="AD436">
            <v>51.3</v>
          </cell>
          <cell r="AE436">
            <v>0.3</v>
          </cell>
          <cell r="AF436">
            <v>36.1</v>
          </cell>
          <cell r="AG436">
            <v>14.6</v>
          </cell>
          <cell r="AH436">
            <v>11.7</v>
          </cell>
          <cell r="AI436">
            <v>16.2</v>
          </cell>
          <cell r="AJ436">
            <v>26</v>
          </cell>
          <cell r="AK436">
            <v>0</v>
          </cell>
          <cell r="AL436">
            <v>0</v>
          </cell>
          <cell r="AM436">
            <v>10.199999999999999</v>
          </cell>
          <cell r="AN436">
            <v>2</v>
          </cell>
          <cell r="AO436">
            <v>3.7</v>
          </cell>
          <cell r="AP436">
            <v>19.5</v>
          </cell>
          <cell r="AQ436">
            <v>8.5</v>
          </cell>
          <cell r="AR436">
            <v>7.9</v>
          </cell>
          <cell r="AS436">
            <v>1.7</v>
          </cell>
          <cell r="AT436">
            <v>6</v>
          </cell>
          <cell r="AU436">
            <v>12.4</v>
          </cell>
          <cell r="AV436">
            <v>223.5</v>
          </cell>
          <cell r="AW436">
            <v>210.3</v>
          </cell>
        </row>
        <row r="437">
          <cell r="B437">
            <v>253</v>
          </cell>
          <cell r="D437" t="str">
            <v xml:space="preserve">Fabrication de générateurs de vapeur, à l'exception des chaudières pour le chauffage central </v>
          </cell>
          <cell r="E437">
            <v>53</v>
          </cell>
          <cell r="F437">
            <v>14.7</v>
          </cell>
          <cell r="G437">
            <v>9.6</v>
          </cell>
          <cell r="H437">
            <v>0</v>
          </cell>
          <cell r="I437">
            <v>5</v>
          </cell>
          <cell r="J437">
            <v>1757.1</v>
          </cell>
          <cell r="K437">
            <v>419.4</v>
          </cell>
          <cell r="L437">
            <v>14.5</v>
          </cell>
          <cell r="M437">
            <v>56.5</v>
          </cell>
          <cell r="N437">
            <v>2247.6</v>
          </cell>
          <cell r="O437">
            <v>2191.1999999999998</v>
          </cell>
          <cell r="P437">
            <v>7.6</v>
          </cell>
          <cell r="Q437">
            <v>0.2</v>
          </cell>
          <cell r="R437">
            <v>101.6</v>
          </cell>
          <cell r="S437">
            <v>-8</v>
          </cell>
          <cell r="T437">
            <v>1252.3</v>
          </cell>
          <cell r="U437">
            <v>734.7</v>
          </cell>
          <cell r="V437">
            <v>49.7</v>
          </cell>
          <cell r="W437">
            <v>0.4</v>
          </cell>
          <cell r="X437">
            <v>25</v>
          </cell>
          <cell r="Y437">
            <v>29.9</v>
          </cell>
          <cell r="Z437">
            <v>17.899999999999999</v>
          </cell>
          <cell r="AA437">
            <v>884.4</v>
          </cell>
          <cell r="AB437">
            <v>61.6</v>
          </cell>
          <cell r="AC437">
            <v>528</v>
          </cell>
          <cell r="AD437">
            <v>277</v>
          </cell>
          <cell r="AE437">
            <v>2.6</v>
          </cell>
          <cell r="AF437">
            <v>20.399999999999999</v>
          </cell>
          <cell r="AG437">
            <v>69.5</v>
          </cell>
          <cell r="AH437">
            <v>582.1</v>
          </cell>
          <cell r="AI437">
            <v>182.8</v>
          </cell>
          <cell r="AJ437">
            <v>-448.5</v>
          </cell>
          <cell r="AK437">
            <v>34.9</v>
          </cell>
          <cell r="AL437">
            <v>1</v>
          </cell>
          <cell r="AM437">
            <v>0.6</v>
          </cell>
          <cell r="AN437">
            <v>0.5</v>
          </cell>
          <cell r="AO437">
            <v>6.2</v>
          </cell>
          <cell r="AP437">
            <v>-476.8</v>
          </cell>
          <cell r="AQ437">
            <v>0.9</v>
          </cell>
          <cell r="AR437">
            <v>24.7</v>
          </cell>
          <cell r="AS437">
            <v>0.4</v>
          </cell>
          <cell r="AT437">
            <v>-26</v>
          </cell>
          <cell r="AU437">
            <v>-474.9</v>
          </cell>
          <cell r="AV437">
            <v>906.7</v>
          </cell>
          <cell r="AW437">
            <v>825.4</v>
          </cell>
        </row>
        <row r="438">
          <cell r="B438">
            <v>2530</v>
          </cell>
          <cell r="D438" t="str">
            <v xml:space="preserve">Fabrication de générateurs de vapeur, à l'exception des chaudières pour le chauffage central </v>
          </cell>
          <cell r="E438">
            <v>53</v>
          </cell>
          <cell r="F438" t="str">
            <v>S</v>
          </cell>
          <cell r="G438" t="str">
            <v>S</v>
          </cell>
          <cell r="H438" t="str">
            <v>S</v>
          </cell>
          <cell r="I438" t="str">
            <v>S</v>
          </cell>
          <cell r="J438" t="str">
            <v>S</v>
          </cell>
          <cell r="K438" t="str">
            <v>S</v>
          </cell>
          <cell r="L438" t="str">
            <v>S</v>
          </cell>
          <cell r="M438" t="str">
            <v>S</v>
          </cell>
          <cell r="N438" t="str">
            <v>S</v>
          </cell>
          <cell r="O438" t="str">
            <v>S</v>
          </cell>
          <cell r="P438" t="str">
            <v>S</v>
          </cell>
          <cell r="Q438" t="str">
            <v>S</v>
          </cell>
          <cell r="R438" t="str">
            <v>S</v>
          </cell>
          <cell r="S438" t="str">
            <v>S</v>
          </cell>
          <cell r="T438" t="str">
            <v>S</v>
          </cell>
          <cell r="U438" t="str">
            <v>S</v>
          </cell>
          <cell r="V438" t="str">
            <v>S</v>
          </cell>
          <cell r="W438" t="str">
            <v>S</v>
          </cell>
          <cell r="X438" t="str">
            <v>S</v>
          </cell>
          <cell r="Y438" t="str">
            <v>S</v>
          </cell>
          <cell r="Z438" t="str">
            <v>S</v>
          </cell>
          <cell r="AA438" t="str">
            <v>S</v>
          </cell>
          <cell r="AB438" t="str">
            <v>S</v>
          </cell>
          <cell r="AC438" t="str">
            <v>S</v>
          </cell>
          <cell r="AD438" t="str">
            <v>S</v>
          </cell>
          <cell r="AE438" t="str">
            <v>S</v>
          </cell>
          <cell r="AF438" t="str">
            <v>S</v>
          </cell>
          <cell r="AG438" t="str">
            <v>S</v>
          </cell>
          <cell r="AH438" t="str">
            <v>S</v>
          </cell>
          <cell r="AI438" t="str">
            <v>S</v>
          </cell>
          <cell r="AJ438" t="str">
            <v>S</v>
          </cell>
          <cell r="AK438" t="str">
            <v>S</v>
          </cell>
          <cell r="AL438" t="str">
            <v>S</v>
          </cell>
          <cell r="AM438" t="str">
            <v>S</v>
          </cell>
          <cell r="AN438" t="str">
            <v>S</v>
          </cell>
          <cell r="AO438" t="str">
            <v>S</v>
          </cell>
          <cell r="AP438" t="str">
            <v>S</v>
          </cell>
          <cell r="AQ438" t="str">
            <v>S</v>
          </cell>
          <cell r="AR438" t="str">
            <v>S</v>
          </cell>
          <cell r="AS438" t="str">
            <v>S</v>
          </cell>
          <cell r="AT438" t="str">
            <v>S</v>
          </cell>
          <cell r="AU438" t="str">
            <v>S</v>
          </cell>
          <cell r="AV438" t="str">
            <v>S</v>
          </cell>
          <cell r="AW438" t="str">
            <v>S</v>
          </cell>
        </row>
        <row r="439">
          <cell r="B439">
            <v>25300</v>
          </cell>
          <cell r="D439" t="str">
            <v xml:space="preserve">Fabrication de générateurs de vapeur, à l'exception des chaudières pour le chauffage central </v>
          </cell>
          <cell r="E439">
            <v>53</v>
          </cell>
          <cell r="F439" t="str">
            <v>S</v>
          </cell>
          <cell r="G439" t="str">
            <v>S</v>
          </cell>
          <cell r="H439" t="str">
            <v>S</v>
          </cell>
          <cell r="I439" t="str">
            <v>S</v>
          </cell>
          <cell r="J439" t="str">
            <v>S</v>
          </cell>
          <cell r="K439" t="str">
            <v>S</v>
          </cell>
          <cell r="L439" t="str">
            <v>S</v>
          </cell>
          <cell r="M439" t="str">
            <v>S</v>
          </cell>
          <cell r="N439" t="str">
            <v>S</v>
          </cell>
          <cell r="O439" t="str">
            <v>S</v>
          </cell>
          <cell r="P439" t="str">
            <v>S</v>
          </cell>
          <cell r="Q439" t="str">
            <v>S</v>
          </cell>
          <cell r="R439" t="str">
            <v>S</v>
          </cell>
          <cell r="S439" t="str">
            <v>S</v>
          </cell>
          <cell r="T439" t="str">
            <v>S</v>
          </cell>
          <cell r="U439" t="str">
            <v>S</v>
          </cell>
          <cell r="V439" t="str">
            <v>S</v>
          </cell>
          <cell r="W439" t="str">
            <v>S</v>
          </cell>
          <cell r="X439" t="str">
            <v>S</v>
          </cell>
          <cell r="Y439" t="str">
            <v>S</v>
          </cell>
          <cell r="Z439" t="str">
            <v>S</v>
          </cell>
          <cell r="AA439" t="str">
            <v>S</v>
          </cell>
          <cell r="AB439" t="str">
            <v>S</v>
          </cell>
          <cell r="AC439" t="str">
            <v>S</v>
          </cell>
          <cell r="AD439" t="str">
            <v>S</v>
          </cell>
          <cell r="AE439" t="str">
            <v>S</v>
          </cell>
          <cell r="AF439" t="str">
            <v>S</v>
          </cell>
          <cell r="AG439" t="str">
            <v>S</v>
          </cell>
          <cell r="AH439" t="str">
            <v>S</v>
          </cell>
          <cell r="AI439" t="str">
            <v>S</v>
          </cell>
          <cell r="AJ439" t="str">
            <v>S</v>
          </cell>
          <cell r="AK439" t="str">
            <v>S</v>
          </cell>
          <cell r="AL439" t="str">
            <v>S</v>
          </cell>
          <cell r="AM439" t="str">
            <v>S</v>
          </cell>
          <cell r="AN439" t="str">
            <v>S</v>
          </cell>
          <cell r="AO439" t="str">
            <v>S</v>
          </cell>
          <cell r="AP439" t="str">
            <v>S</v>
          </cell>
          <cell r="AQ439" t="str">
            <v>S</v>
          </cell>
          <cell r="AR439" t="str">
            <v>S</v>
          </cell>
          <cell r="AS439" t="str">
            <v>S</v>
          </cell>
          <cell r="AT439" t="str">
            <v>S</v>
          </cell>
          <cell r="AU439" t="str">
            <v>S</v>
          </cell>
          <cell r="AV439" t="str">
            <v>S</v>
          </cell>
          <cell r="AW439" t="str">
            <v>S</v>
          </cell>
        </row>
        <row r="440">
          <cell r="B440">
            <v>254</v>
          </cell>
          <cell r="D440" t="str">
            <v xml:space="preserve">Fabrication d'armes et de munitions </v>
          </cell>
          <cell r="E440">
            <v>45</v>
          </cell>
          <cell r="F440">
            <v>95.8</v>
          </cell>
          <cell r="G440">
            <v>66.400000000000006</v>
          </cell>
          <cell r="H440">
            <v>2</v>
          </cell>
          <cell r="I440">
            <v>27.4</v>
          </cell>
          <cell r="J440">
            <v>1453.7</v>
          </cell>
          <cell r="K440">
            <v>327.2</v>
          </cell>
          <cell r="L440">
            <v>202</v>
          </cell>
          <cell r="M440">
            <v>34.9</v>
          </cell>
          <cell r="N440">
            <v>2017.9</v>
          </cell>
          <cell r="O440">
            <v>1876.8</v>
          </cell>
          <cell r="P440">
            <v>39.799999999999997</v>
          </cell>
          <cell r="Q440">
            <v>5.9</v>
          </cell>
          <cell r="R440">
            <v>179.4</v>
          </cell>
          <cell r="S440">
            <v>17.7</v>
          </cell>
          <cell r="T440">
            <v>1063.3</v>
          </cell>
          <cell r="U440">
            <v>660.3</v>
          </cell>
          <cell r="V440">
            <v>36.5</v>
          </cell>
          <cell r="W440">
            <v>0.1</v>
          </cell>
          <cell r="X440">
            <v>16.7</v>
          </cell>
          <cell r="Y440">
            <v>28</v>
          </cell>
          <cell r="Z440">
            <v>8.5</v>
          </cell>
          <cell r="AA440">
            <v>796.6</v>
          </cell>
          <cell r="AB440">
            <v>49.6</v>
          </cell>
          <cell r="AC440">
            <v>380.7</v>
          </cell>
          <cell r="AD440">
            <v>177</v>
          </cell>
          <cell r="AE440">
            <v>0.8</v>
          </cell>
          <cell r="AF440">
            <v>190</v>
          </cell>
          <cell r="AG440">
            <v>47.5</v>
          </cell>
          <cell r="AH440">
            <v>79.3</v>
          </cell>
          <cell r="AI440">
            <v>96.2</v>
          </cell>
          <cell r="AJ440">
            <v>159.4</v>
          </cell>
          <cell r="AK440">
            <v>0.2</v>
          </cell>
          <cell r="AL440">
            <v>6.5</v>
          </cell>
          <cell r="AM440">
            <v>2</v>
          </cell>
          <cell r="AN440">
            <v>1.4</v>
          </cell>
          <cell r="AO440">
            <v>29.8</v>
          </cell>
          <cell r="AP440">
            <v>193.5</v>
          </cell>
          <cell r="AQ440">
            <v>11.1</v>
          </cell>
          <cell r="AR440">
            <v>14.1</v>
          </cell>
          <cell r="AS440">
            <v>10</v>
          </cell>
          <cell r="AT440">
            <v>46.4</v>
          </cell>
          <cell r="AU440">
            <v>134.1</v>
          </cell>
          <cell r="AV440">
            <v>784.8</v>
          </cell>
          <cell r="AW440">
            <v>747.7</v>
          </cell>
        </row>
        <row r="441">
          <cell r="B441">
            <v>2540</v>
          </cell>
          <cell r="D441" t="str">
            <v xml:space="preserve">Fabrication d'armes et de munitions </v>
          </cell>
          <cell r="E441">
            <v>45</v>
          </cell>
          <cell r="F441" t="str">
            <v>S</v>
          </cell>
          <cell r="G441" t="str">
            <v>S</v>
          </cell>
          <cell r="H441" t="str">
            <v>S</v>
          </cell>
          <cell r="I441" t="str">
            <v>S</v>
          </cell>
          <cell r="J441" t="str">
            <v>S</v>
          </cell>
          <cell r="K441" t="str">
            <v>S</v>
          </cell>
          <cell r="L441" t="str">
            <v>S</v>
          </cell>
          <cell r="M441" t="str">
            <v>S</v>
          </cell>
          <cell r="N441" t="str">
            <v>S</v>
          </cell>
          <cell r="O441" t="str">
            <v>S</v>
          </cell>
          <cell r="P441" t="str">
            <v>S</v>
          </cell>
          <cell r="Q441" t="str">
            <v>S</v>
          </cell>
          <cell r="R441" t="str">
            <v>S</v>
          </cell>
          <cell r="S441" t="str">
            <v>S</v>
          </cell>
          <cell r="T441" t="str">
            <v>S</v>
          </cell>
          <cell r="U441" t="str">
            <v>S</v>
          </cell>
          <cell r="V441" t="str">
            <v>S</v>
          </cell>
          <cell r="W441" t="str">
            <v>S</v>
          </cell>
          <cell r="X441" t="str">
            <v>S</v>
          </cell>
          <cell r="Y441" t="str">
            <v>S</v>
          </cell>
          <cell r="Z441" t="str">
            <v>S</v>
          </cell>
          <cell r="AA441" t="str">
            <v>S</v>
          </cell>
          <cell r="AB441" t="str">
            <v>S</v>
          </cell>
          <cell r="AC441" t="str">
            <v>S</v>
          </cell>
          <cell r="AD441" t="str">
            <v>S</v>
          </cell>
          <cell r="AE441" t="str">
            <v>S</v>
          </cell>
          <cell r="AF441" t="str">
            <v>S</v>
          </cell>
          <cell r="AG441" t="str">
            <v>S</v>
          </cell>
          <cell r="AH441" t="str">
            <v>S</v>
          </cell>
          <cell r="AI441" t="str">
            <v>S</v>
          </cell>
          <cell r="AJ441" t="str">
            <v>S</v>
          </cell>
          <cell r="AK441" t="str">
            <v>S</v>
          </cell>
          <cell r="AL441" t="str">
            <v>S</v>
          </cell>
          <cell r="AM441" t="str">
            <v>S</v>
          </cell>
          <cell r="AN441" t="str">
            <v>S</v>
          </cell>
          <cell r="AO441" t="str">
            <v>S</v>
          </cell>
          <cell r="AP441" t="str">
            <v>S</v>
          </cell>
          <cell r="AQ441" t="str">
            <v>S</v>
          </cell>
          <cell r="AR441" t="str">
            <v>S</v>
          </cell>
          <cell r="AS441" t="str">
            <v>S</v>
          </cell>
          <cell r="AT441" t="str">
            <v>S</v>
          </cell>
          <cell r="AU441" t="str">
            <v>S</v>
          </cell>
          <cell r="AV441" t="str">
            <v>S</v>
          </cell>
          <cell r="AW441" t="str">
            <v>S</v>
          </cell>
        </row>
        <row r="442">
          <cell r="B442">
            <v>25400</v>
          </cell>
          <cell r="D442" t="str">
            <v xml:space="preserve">Fabrication d'armes et de munitions </v>
          </cell>
          <cell r="E442">
            <v>45</v>
          </cell>
          <cell r="F442" t="str">
            <v>S</v>
          </cell>
          <cell r="G442" t="str">
            <v>S</v>
          </cell>
          <cell r="H442" t="str">
            <v>S</v>
          </cell>
          <cell r="I442" t="str">
            <v>S</v>
          </cell>
          <cell r="J442" t="str">
            <v>S</v>
          </cell>
          <cell r="K442" t="str">
            <v>S</v>
          </cell>
          <cell r="L442" t="str">
            <v>S</v>
          </cell>
          <cell r="M442" t="str">
            <v>S</v>
          </cell>
          <cell r="N442" t="str">
            <v>S</v>
          </cell>
          <cell r="O442" t="str">
            <v>S</v>
          </cell>
          <cell r="P442" t="str">
            <v>S</v>
          </cell>
          <cell r="Q442" t="str">
            <v>S</v>
          </cell>
          <cell r="R442" t="str">
            <v>S</v>
          </cell>
          <cell r="S442" t="str">
            <v>S</v>
          </cell>
          <cell r="T442" t="str">
            <v>S</v>
          </cell>
          <cell r="U442" t="str">
            <v>S</v>
          </cell>
          <cell r="V442" t="str">
            <v>S</v>
          </cell>
          <cell r="W442" t="str">
            <v>S</v>
          </cell>
          <cell r="X442" t="str">
            <v>S</v>
          </cell>
          <cell r="Y442" t="str">
            <v>S</v>
          </cell>
          <cell r="Z442" t="str">
            <v>S</v>
          </cell>
          <cell r="AA442" t="str">
            <v>S</v>
          </cell>
          <cell r="AB442" t="str">
            <v>S</v>
          </cell>
          <cell r="AC442" t="str">
            <v>S</v>
          </cell>
          <cell r="AD442" t="str">
            <v>S</v>
          </cell>
          <cell r="AE442" t="str">
            <v>S</v>
          </cell>
          <cell r="AF442" t="str">
            <v>S</v>
          </cell>
          <cell r="AG442" t="str">
            <v>S</v>
          </cell>
          <cell r="AH442" t="str">
            <v>S</v>
          </cell>
          <cell r="AI442" t="str">
            <v>S</v>
          </cell>
          <cell r="AJ442" t="str">
            <v>S</v>
          </cell>
          <cell r="AK442" t="str">
            <v>S</v>
          </cell>
          <cell r="AL442" t="str">
            <v>S</v>
          </cell>
          <cell r="AM442" t="str">
            <v>S</v>
          </cell>
          <cell r="AN442" t="str">
            <v>S</v>
          </cell>
          <cell r="AO442" t="str">
            <v>S</v>
          </cell>
          <cell r="AP442" t="str">
            <v>S</v>
          </cell>
          <cell r="AQ442" t="str">
            <v>S</v>
          </cell>
          <cell r="AR442" t="str">
            <v>S</v>
          </cell>
          <cell r="AS442" t="str">
            <v>S</v>
          </cell>
          <cell r="AT442" t="str">
            <v>S</v>
          </cell>
          <cell r="AU442" t="str">
            <v>S</v>
          </cell>
          <cell r="AV442" t="str">
            <v>S</v>
          </cell>
          <cell r="AW442" t="str">
            <v>S</v>
          </cell>
        </row>
        <row r="443">
          <cell r="B443">
            <v>255</v>
          </cell>
          <cell r="D443" t="str">
            <v xml:space="preserve">Forge, emboutissage, estampage - métallurgie des poudres </v>
          </cell>
          <cell r="E443">
            <v>1718</v>
          </cell>
          <cell r="F443">
            <v>652.5</v>
          </cell>
          <cell r="G443">
            <v>462.2</v>
          </cell>
          <cell r="H443">
            <v>-7</v>
          </cell>
          <cell r="I443">
            <v>197.2</v>
          </cell>
          <cell r="J443">
            <v>7628.6</v>
          </cell>
          <cell r="K443">
            <v>0</v>
          </cell>
          <cell r="L443">
            <v>28</v>
          </cell>
          <cell r="M443">
            <v>16.8</v>
          </cell>
          <cell r="N443">
            <v>7673.3</v>
          </cell>
          <cell r="O443">
            <v>8281.1</v>
          </cell>
          <cell r="P443">
            <v>13.3</v>
          </cell>
          <cell r="Q443">
            <v>0.2</v>
          </cell>
          <cell r="R443">
            <v>3300.1</v>
          </cell>
          <cell r="S443">
            <v>3.7</v>
          </cell>
          <cell r="T443">
            <v>2166.6999999999998</v>
          </cell>
          <cell r="U443">
            <v>733</v>
          </cell>
          <cell r="V443">
            <v>165.4</v>
          </cell>
          <cell r="W443">
            <v>96.2</v>
          </cell>
          <cell r="X443">
            <v>219.2</v>
          </cell>
          <cell r="Y443">
            <v>21.7</v>
          </cell>
          <cell r="Z443">
            <v>6.3</v>
          </cell>
          <cell r="AA443">
            <v>2391.6999999999998</v>
          </cell>
          <cell r="AB443">
            <v>141.9</v>
          </cell>
          <cell r="AC443">
            <v>1346.5</v>
          </cell>
          <cell r="AD443">
            <v>547</v>
          </cell>
          <cell r="AE443">
            <v>7</v>
          </cell>
          <cell r="AF443">
            <v>363.3</v>
          </cell>
          <cell r="AG443">
            <v>229.4</v>
          </cell>
          <cell r="AH443">
            <v>133.80000000000001</v>
          </cell>
          <cell r="AI443">
            <v>167.3</v>
          </cell>
          <cell r="AJ443">
            <v>167.4</v>
          </cell>
          <cell r="AK443">
            <v>0</v>
          </cell>
          <cell r="AL443">
            <v>0</v>
          </cell>
          <cell r="AM443">
            <v>65.400000000000006</v>
          </cell>
          <cell r="AN443">
            <v>53.6</v>
          </cell>
          <cell r="AO443">
            <v>34.6</v>
          </cell>
          <cell r="AP443">
            <v>136.5</v>
          </cell>
          <cell r="AQ443">
            <v>146.6</v>
          </cell>
          <cell r="AR443">
            <v>146.69999999999999</v>
          </cell>
          <cell r="AS443">
            <v>8.8000000000000007</v>
          </cell>
          <cell r="AT443">
            <v>50.3</v>
          </cell>
          <cell r="AU443">
            <v>77.400000000000006</v>
          </cell>
          <cell r="AV443">
            <v>2400</v>
          </cell>
          <cell r="AW443">
            <v>2256.8000000000002</v>
          </cell>
        </row>
        <row r="444">
          <cell r="B444">
            <v>2550</v>
          </cell>
          <cell r="D444" t="str">
            <v xml:space="preserve">Forge, emboutissage, estampage - métallurgie des poudres </v>
          </cell>
          <cell r="E444">
            <v>1718</v>
          </cell>
          <cell r="F444">
            <v>652.5</v>
          </cell>
          <cell r="G444">
            <v>462.2</v>
          </cell>
          <cell r="H444">
            <v>-7</v>
          </cell>
          <cell r="I444">
            <v>197.2</v>
          </cell>
          <cell r="J444">
            <v>7628.6</v>
          </cell>
          <cell r="K444">
            <v>0</v>
          </cell>
          <cell r="L444">
            <v>28</v>
          </cell>
          <cell r="M444">
            <v>16.8</v>
          </cell>
          <cell r="N444">
            <v>7673.3</v>
          </cell>
          <cell r="O444">
            <v>8281.1</v>
          </cell>
          <cell r="P444">
            <v>13.3</v>
          </cell>
          <cell r="Q444">
            <v>0.2</v>
          </cell>
          <cell r="R444">
            <v>3300.1</v>
          </cell>
          <cell r="S444">
            <v>3.7</v>
          </cell>
          <cell r="T444">
            <v>2166.6999999999998</v>
          </cell>
          <cell r="U444">
            <v>733</v>
          </cell>
          <cell r="V444">
            <v>165.4</v>
          </cell>
          <cell r="W444">
            <v>96.2</v>
          </cell>
          <cell r="X444">
            <v>219.2</v>
          </cell>
          <cell r="Y444">
            <v>21.7</v>
          </cell>
          <cell r="Z444">
            <v>6.3</v>
          </cell>
          <cell r="AA444">
            <v>2391.6999999999998</v>
          </cell>
          <cell r="AB444">
            <v>141.9</v>
          </cell>
          <cell r="AC444">
            <v>1346.5</v>
          </cell>
          <cell r="AD444">
            <v>547</v>
          </cell>
          <cell r="AE444">
            <v>7</v>
          </cell>
          <cell r="AF444">
            <v>363.3</v>
          </cell>
          <cell r="AG444">
            <v>229.4</v>
          </cell>
          <cell r="AH444">
            <v>133.80000000000001</v>
          </cell>
          <cell r="AI444">
            <v>167.3</v>
          </cell>
          <cell r="AJ444">
            <v>167.4</v>
          </cell>
          <cell r="AK444">
            <v>0</v>
          </cell>
          <cell r="AL444">
            <v>0</v>
          </cell>
          <cell r="AM444">
            <v>65.400000000000006</v>
          </cell>
          <cell r="AN444">
            <v>53.6</v>
          </cell>
          <cell r="AO444">
            <v>34.6</v>
          </cell>
          <cell r="AP444">
            <v>136.5</v>
          </cell>
          <cell r="AQ444">
            <v>146.6</v>
          </cell>
          <cell r="AR444">
            <v>146.69999999999999</v>
          </cell>
          <cell r="AS444">
            <v>8.8000000000000007</v>
          </cell>
          <cell r="AT444">
            <v>50.3</v>
          </cell>
          <cell r="AU444">
            <v>77.400000000000006</v>
          </cell>
          <cell r="AV444">
            <v>2400</v>
          </cell>
          <cell r="AW444">
            <v>2256.8000000000002</v>
          </cell>
        </row>
        <row r="445">
          <cell r="B445">
            <v>25501</v>
          </cell>
          <cell r="D445" t="str">
            <v xml:space="preserve">Forge, estampage, matriçage - métallurgie des poudres </v>
          </cell>
          <cell r="E445">
            <v>685</v>
          </cell>
          <cell r="F445">
            <v>54.5</v>
          </cell>
          <cell r="G445">
            <v>44.8</v>
          </cell>
          <cell r="H445">
            <v>-0.5</v>
          </cell>
          <cell r="I445">
            <v>10.199999999999999</v>
          </cell>
          <cell r="J445">
            <v>2163.8000000000002</v>
          </cell>
          <cell r="K445">
            <v>0</v>
          </cell>
          <cell r="L445">
            <v>19.5</v>
          </cell>
          <cell r="M445">
            <v>8.6999999999999993</v>
          </cell>
          <cell r="N445">
            <v>2192.1</v>
          </cell>
          <cell r="O445">
            <v>2218.3000000000002</v>
          </cell>
          <cell r="P445">
            <v>7</v>
          </cell>
          <cell r="Q445">
            <v>0.1</v>
          </cell>
          <cell r="R445">
            <v>772.4</v>
          </cell>
          <cell r="S445">
            <v>14</v>
          </cell>
          <cell r="T445">
            <v>695.1</v>
          </cell>
          <cell r="U445">
            <v>217.6</v>
          </cell>
          <cell r="V445">
            <v>31.9</v>
          </cell>
          <cell r="W445">
            <v>31.3</v>
          </cell>
          <cell r="X445">
            <v>59.6</v>
          </cell>
          <cell r="Y445">
            <v>4.5</v>
          </cell>
          <cell r="Z445">
            <v>1.3</v>
          </cell>
          <cell r="AA445">
            <v>723.4</v>
          </cell>
          <cell r="AB445">
            <v>45.7</v>
          </cell>
          <cell r="AC445">
            <v>386</v>
          </cell>
          <cell r="AD445">
            <v>163.6</v>
          </cell>
          <cell r="AE445">
            <v>2.9</v>
          </cell>
          <cell r="AF445">
            <v>131</v>
          </cell>
          <cell r="AG445">
            <v>88.9</v>
          </cell>
          <cell r="AH445">
            <v>75.099999999999994</v>
          </cell>
          <cell r="AI445">
            <v>69.099999999999994</v>
          </cell>
          <cell r="AJ445">
            <v>36.1</v>
          </cell>
          <cell r="AK445">
            <v>0</v>
          </cell>
          <cell r="AL445">
            <v>0</v>
          </cell>
          <cell r="AM445">
            <v>29.2</v>
          </cell>
          <cell r="AN445">
            <v>23.9</v>
          </cell>
          <cell r="AO445">
            <v>15.1</v>
          </cell>
          <cell r="AP445">
            <v>22</v>
          </cell>
          <cell r="AQ445">
            <v>55.8</v>
          </cell>
          <cell r="AR445">
            <v>73.2</v>
          </cell>
          <cell r="AS445">
            <v>2.9</v>
          </cell>
          <cell r="AT445">
            <v>7.6</v>
          </cell>
          <cell r="AU445">
            <v>-5.9</v>
          </cell>
          <cell r="AV445">
            <v>720.9</v>
          </cell>
          <cell r="AW445">
            <v>680.6</v>
          </cell>
        </row>
        <row r="446">
          <cell r="B446">
            <v>25502</v>
          </cell>
          <cell r="D446" t="str">
            <v xml:space="preserve">Découpage, emboutissage </v>
          </cell>
          <cell r="E446">
            <v>1033</v>
          </cell>
          <cell r="F446">
            <v>598</v>
          </cell>
          <cell r="G446">
            <v>417.5</v>
          </cell>
          <cell r="H446">
            <v>-6.5</v>
          </cell>
          <cell r="I446">
            <v>187</v>
          </cell>
          <cell r="J446">
            <v>5464.8</v>
          </cell>
          <cell r="K446">
            <v>0</v>
          </cell>
          <cell r="L446">
            <v>8.5</v>
          </cell>
          <cell r="M446">
            <v>8</v>
          </cell>
          <cell r="N446">
            <v>5481.2</v>
          </cell>
          <cell r="O446">
            <v>6062.8</v>
          </cell>
          <cell r="P446">
            <v>6.3</v>
          </cell>
          <cell r="Q446">
            <v>0.1</v>
          </cell>
          <cell r="R446">
            <v>2527.8000000000002</v>
          </cell>
          <cell r="S446">
            <v>-10.199999999999999</v>
          </cell>
          <cell r="T446">
            <v>1471.5</v>
          </cell>
          <cell r="U446">
            <v>515.4</v>
          </cell>
          <cell r="V446">
            <v>133.5</v>
          </cell>
          <cell r="W446">
            <v>64.8</v>
          </cell>
          <cell r="X446">
            <v>159.6</v>
          </cell>
          <cell r="Y446">
            <v>17.2</v>
          </cell>
          <cell r="Z446">
            <v>4.9000000000000004</v>
          </cell>
          <cell r="AA446">
            <v>1668.3</v>
          </cell>
          <cell r="AB446">
            <v>96.2</v>
          </cell>
          <cell r="AC446">
            <v>960.6</v>
          </cell>
          <cell r="AD446">
            <v>383.4</v>
          </cell>
          <cell r="AE446">
            <v>4.0999999999999996</v>
          </cell>
          <cell r="AF446">
            <v>232.3</v>
          </cell>
          <cell r="AG446">
            <v>140.5</v>
          </cell>
          <cell r="AH446">
            <v>58.7</v>
          </cell>
          <cell r="AI446">
            <v>98.2</v>
          </cell>
          <cell r="AJ446">
            <v>131.19999999999999</v>
          </cell>
          <cell r="AK446">
            <v>0</v>
          </cell>
          <cell r="AL446">
            <v>0</v>
          </cell>
          <cell r="AM446">
            <v>36.200000000000003</v>
          </cell>
          <cell r="AN446">
            <v>29.7</v>
          </cell>
          <cell r="AO446">
            <v>19.5</v>
          </cell>
          <cell r="AP446">
            <v>114.6</v>
          </cell>
          <cell r="AQ446">
            <v>90.8</v>
          </cell>
          <cell r="AR446">
            <v>73.400000000000006</v>
          </cell>
          <cell r="AS446">
            <v>6</v>
          </cell>
          <cell r="AT446">
            <v>42.6</v>
          </cell>
          <cell r="AU446">
            <v>83.3</v>
          </cell>
          <cell r="AV446">
            <v>1679.2</v>
          </cell>
          <cell r="AW446">
            <v>1576.2</v>
          </cell>
        </row>
        <row r="447">
          <cell r="B447">
            <v>256</v>
          </cell>
          <cell r="D447" t="str">
            <v xml:space="preserve">Traitement et revêtement des métaux - usinage </v>
          </cell>
          <cell r="E447">
            <v>9475</v>
          </cell>
          <cell r="F447">
            <v>243.2</v>
          </cell>
          <cell r="G447">
            <v>155.30000000000001</v>
          </cell>
          <cell r="H447">
            <v>-1.7</v>
          </cell>
          <cell r="I447">
            <v>89.6</v>
          </cell>
          <cell r="J447">
            <v>13588.5</v>
          </cell>
          <cell r="K447">
            <v>120.6</v>
          </cell>
          <cell r="L447">
            <v>75.2</v>
          </cell>
          <cell r="M447">
            <v>45.3</v>
          </cell>
          <cell r="N447">
            <v>13829.6</v>
          </cell>
          <cell r="O447">
            <v>13952.3</v>
          </cell>
          <cell r="P447">
            <v>24.5</v>
          </cell>
          <cell r="Q447">
            <v>0.4</v>
          </cell>
          <cell r="R447">
            <v>3099.7</v>
          </cell>
          <cell r="S447">
            <v>-19.8</v>
          </cell>
          <cell r="T447">
            <v>4800</v>
          </cell>
          <cell r="U447">
            <v>1703.7</v>
          </cell>
          <cell r="V447">
            <v>440.7</v>
          </cell>
          <cell r="W447">
            <v>295.7</v>
          </cell>
          <cell r="X447">
            <v>382</v>
          </cell>
          <cell r="Y447">
            <v>53.2</v>
          </cell>
          <cell r="Z447">
            <v>19.8</v>
          </cell>
          <cell r="AA447">
            <v>6010.6</v>
          </cell>
          <cell r="AB447">
            <v>262.39999999999998</v>
          </cell>
          <cell r="AC447">
            <v>3409.9</v>
          </cell>
          <cell r="AD447">
            <v>1304.7</v>
          </cell>
          <cell r="AE447">
            <v>23.5</v>
          </cell>
          <cell r="AF447">
            <v>1057.2</v>
          </cell>
          <cell r="AG447">
            <v>485.5</v>
          </cell>
          <cell r="AH447">
            <v>146.6</v>
          </cell>
          <cell r="AI447">
            <v>224.4</v>
          </cell>
          <cell r="AJ447">
            <v>649.5</v>
          </cell>
          <cell r="AK447">
            <v>0</v>
          </cell>
          <cell r="AL447">
            <v>0.7</v>
          </cell>
          <cell r="AM447">
            <v>103.8</v>
          </cell>
          <cell r="AN447">
            <v>73.599999999999994</v>
          </cell>
          <cell r="AO447">
            <v>104.5</v>
          </cell>
          <cell r="AP447">
            <v>650.9</v>
          </cell>
          <cell r="AQ447">
            <v>266</v>
          </cell>
          <cell r="AR447">
            <v>242.7</v>
          </cell>
          <cell r="AS447">
            <v>28</v>
          </cell>
          <cell r="AT447">
            <v>167.2</v>
          </cell>
          <cell r="AU447">
            <v>479.1</v>
          </cell>
          <cell r="AV447">
            <v>6039.3</v>
          </cell>
          <cell r="AW447">
            <v>5771.7</v>
          </cell>
        </row>
        <row r="448">
          <cell r="B448">
            <v>2561</v>
          </cell>
          <cell r="D448" t="str">
            <v xml:space="preserve">Traitement et revêtement des métaux </v>
          </cell>
          <cell r="E448">
            <v>2005</v>
          </cell>
          <cell r="F448">
            <v>44.1</v>
          </cell>
          <cell r="G448">
            <v>28.9</v>
          </cell>
          <cell r="H448">
            <v>0.2</v>
          </cell>
          <cell r="I448">
            <v>15</v>
          </cell>
          <cell r="J448">
            <v>3136.6</v>
          </cell>
          <cell r="K448">
            <v>41.8</v>
          </cell>
          <cell r="L448">
            <v>2.1</v>
          </cell>
          <cell r="M448">
            <v>6.5</v>
          </cell>
          <cell r="N448">
            <v>3187</v>
          </cell>
          <cell r="O448">
            <v>3222.5</v>
          </cell>
          <cell r="P448">
            <v>9.1</v>
          </cell>
          <cell r="Q448">
            <v>0.1</v>
          </cell>
          <cell r="R448">
            <v>756.9</v>
          </cell>
          <cell r="S448">
            <v>-6.6</v>
          </cell>
          <cell r="T448">
            <v>1015.9</v>
          </cell>
          <cell r="U448">
            <v>179.3</v>
          </cell>
          <cell r="V448">
            <v>116.7</v>
          </cell>
          <cell r="W448">
            <v>28</v>
          </cell>
          <cell r="X448">
            <v>136.80000000000001</v>
          </cell>
          <cell r="Y448">
            <v>21.2</v>
          </cell>
          <cell r="Z448">
            <v>8.5</v>
          </cell>
          <cell r="AA448">
            <v>1423.7</v>
          </cell>
          <cell r="AB448">
            <v>72</v>
          </cell>
          <cell r="AC448">
            <v>757.5</v>
          </cell>
          <cell r="AD448">
            <v>294.39999999999998</v>
          </cell>
          <cell r="AE448">
            <v>5.0999999999999996</v>
          </cell>
          <cell r="AF448">
            <v>304.8</v>
          </cell>
          <cell r="AG448">
            <v>132.30000000000001</v>
          </cell>
          <cell r="AH448">
            <v>38.1</v>
          </cell>
          <cell r="AI448">
            <v>60.6</v>
          </cell>
          <cell r="AJ448">
            <v>195.1</v>
          </cell>
          <cell r="AK448">
            <v>0</v>
          </cell>
          <cell r="AL448">
            <v>0.3</v>
          </cell>
          <cell r="AM448">
            <v>25.7</v>
          </cell>
          <cell r="AN448">
            <v>18.5</v>
          </cell>
          <cell r="AO448">
            <v>34.4</v>
          </cell>
          <cell r="AP448">
            <v>204.1</v>
          </cell>
          <cell r="AQ448">
            <v>74.8</v>
          </cell>
          <cell r="AR448">
            <v>70.8</v>
          </cell>
          <cell r="AS448">
            <v>10.3</v>
          </cell>
          <cell r="AT448">
            <v>49.2</v>
          </cell>
          <cell r="AU448">
            <v>148.5</v>
          </cell>
          <cell r="AV448">
            <v>1435.8</v>
          </cell>
          <cell r="AW448">
            <v>1356.7</v>
          </cell>
        </row>
        <row r="449">
          <cell r="B449">
            <v>25610</v>
          </cell>
          <cell r="D449" t="str">
            <v xml:space="preserve">Traitement et revêtement des métaux </v>
          </cell>
          <cell r="E449">
            <v>2005</v>
          </cell>
          <cell r="F449">
            <v>44.1</v>
          </cell>
          <cell r="G449">
            <v>28.9</v>
          </cell>
          <cell r="H449">
            <v>0.2</v>
          </cell>
          <cell r="I449">
            <v>15</v>
          </cell>
          <cell r="J449">
            <v>3136.6</v>
          </cell>
          <cell r="K449">
            <v>41.8</v>
          </cell>
          <cell r="L449">
            <v>2.1</v>
          </cell>
          <cell r="M449">
            <v>6.5</v>
          </cell>
          <cell r="N449">
            <v>3187</v>
          </cell>
          <cell r="O449">
            <v>3222.5</v>
          </cell>
          <cell r="P449">
            <v>9.1</v>
          </cell>
          <cell r="Q449">
            <v>0.1</v>
          </cell>
          <cell r="R449">
            <v>756.9</v>
          </cell>
          <cell r="S449">
            <v>-6.6</v>
          </cell>
          <cell r="T449">
            <v>1015.9</v>
          </cell>
          <cell r="U449">
            <v>179.3</v>
          </cell>
          <cell r="V449">
            <v>116.7</v>
          </cell>
          <cell r="W449">
            <v>28</v>
          </cell>
          <cell r="X449">
            <v>136.80000000000001</v>
          </cell>
          <cell r="Y449">
            <v>21.2</v>
          </cell>
          <cell r="Z449">
            <v>8.5</v>
          </cell>
          <cell r="AA449">
            <v>1423.7</v>
          </cell>
          <cell r="AB449">
            <v>72</v>
          </cell>
          <cell r="AC449">
            <v>757.5</v>
          </cell>
          <cell r="AD449">
            <v>294.39999999999998</v>
          </cell>
          <cell r="AE449">
            <v>5.0999999999999996</v>
          </cell>
          <cell r="AF449">
            <v>304.8</v>
          </cell>
          <cell r="AG449">
            <v>132.30000000000001</v>
          </cell>
          <cell r="AH449">
            <v>38.1</v>
          </cell>
          <cell r="AI449">
            <v>60.6</v>
          </cell>
          <cell r="AJ449">
            <v>195.1</v>
          </cell>
          <cell r="AK449">
            <v>0</v>
          </cell>
          <cell r="AL449">
            <v>0.3</v>
          </cell>
          <cell r="AM449">
            <v>25.7</v>
          </cell>
          <cell r="AN449">
            <v>18.5</v>
          </cell>
          <cell r="AO449">
            <v>34.4</v>
          </cell>
          <cell r="AP449">
            <v>204.1</v>
          </cell>
          <cell r="AQ449">
            <v>74.8</v>
          </cell>
          <cell r="AR449">
            <v>70.8</v>
          </cell>
          <cell r="AS449">
            <v>10.3</v>
          </cell>
          <cell r="AT449">
            <v>49.2</v>
          </cell>
          <cell r="AU449">
            <v>148.5</v>
          </cell>
          <cell r="AV449">
            <v>1435.8</v>
          </cell>
          <cell r="AW449">
            <v>1356.7</v>
          </cell>
        </row>
        <row r="450">
          <cell r="B450">
            <v>2562</v>
          </cell>
          <cell r="D450" t="str">
            <v xml:space="preserve">Usinage </v>
          </cell>
          <cell r="E450">
            <v>7469</v>
          </cell>
          <cell r="F450">
            <v>199</v>
          </cell>
          <cell r="G450">
            <v>126.4</v>
          </cell>
          <cell r="H450">
            <v>-1.9</v>
          </cell>
          <cell r="I450">
            <v>74.599999999999994</v>
          </cell>
          <cell r="J450">
            <v>10451.9</v>
          </cell>
          <cell r="K450">
            <v>78.8</v>
          </cell>
          <cell r="L450">
            <v>73.2</v>
          </cell>
          <cell r="M450">
            <v>38.799999999999997</v>
          </cell>
          <cell r="N450">
            <v>10642.6</v>
          </cell>
          <cell r="O450">
            <v>10729.7</v>
          </cell>
          <cell r="P450">
            <v>15.4</v>
          </cell>
          <cell r="Q450">
            <v>0.3</v>
          </cell>
          <cell r="R450">
            <v>2342.8000000000002</v>
          </cell>
          <cell r="S450">
            <v>-13.2</v>
          </cell>
          <cell r="T450">
            <v>3784.1</v>
          </cell>
          <cell r="U450">
            <v>1524.4</v>
          </cell>
          <cell r="V450">
            <v>324</v>
          </cell>
          <cell r="W450">
            <v>267.7</v>
          </cell>
          <cell r="X450">
            <v>245.3</v>
          </cell>
          <cell r="Y450">
            <v>32</v>
          </cell>
          <cell r="Z450">
            <v>11.3</v>
          </cell>
          <cell r="AA450">
            <v>4586.8999999999996</v>
          </cell>
          <cell r="AB450">
            <v>190.4</v>
          </cell>
          <cell r="AC450">
            <v>2652.4</v>
          </cell>
          <cell r="AD450">
            <v>1010.3</v>
          </cell>
          <cell r="AE450">
            <v>18.5</v>
          </cell>
          <cell r="AF450">
            <v>752.4</v>
          </cell>
          <cell r="AG450">
            <v>353.2</v>
          </cell>
          <cell r="AH450">
            <v>108.5</v>
          </cell>
          <cell r="AI450">
            <v>163.80000000000001</v>
          </cell>
          <cell r="AJ450">
            <v>454.5</v>
          </cell>
          <cell r="AK450">
            <v>0</v>
          </cell>
          <cell r="AL450">
            <v>0.4</v>
          </cell>
          <cell r="AM450">
            <v>78.099999999999994</v>
          </cell>
          <cell r="AN450">
            <v>55.1</v>
          </cell>
          <cell r="AO450">
            <v>70.099999999999994</v>
          </cell>
          <cell r="AP450">
            <v>446.9</v>
          </cell>
          <cell r="AQ450">
            <v>191.2</v>
          </cell>
          <cell r="AR450">
            <v>171.9</v>
          </cell>
          <cell r="AS450">
            <v>17.7</v>
          </cell>
          <cell r="AT450">
            <v>118</v>
          </cell>
          <cell r="AU450">
            <v>330.6</v>
          </cell>
          <cell r="AV450">
            <v>4603.6000000000004</v>
          </cell>
          <cell r="AW450">
            <v>4415.1000000000004</v>
          </cell>
        </row>
        <row r="451">
          <cell r="B451">
            <v>25621</v>
          </cell>
          <cell r="D451" t="str">
            <v xml:space="preserve">Décolletage </v>
          </cell>
          <cell r="E451">
            <v>557</v>
          </cell>
          <cell r="F451">
            <v>23.8</v>
          </cell>
          <cell r="G451">
            <v>17.2</v>
          </cell>
          <cell r="H451">
            <v>-0.2</v>
          </cell>
          <cell r="I451">
            <v>6.8</v>
          </cell>
          <cell r="J451">
            <v>1898.6</v>
          </cell>
          <cell r="K451">
            <v>7.1</v>
          </cell>
          <cell r="L451">
            <v>13.3</v>
          </cell>
          <cell r="M451">
            <v>3.5</v>
          </cell>
          <cell r="N451">
            <v>1922.5</v>
          </cell>
          <cell r="O451">
            <v>1929.5</v>
          </cell>
          <cell r="P451">
            <v>1.8</v>
          </cell>
          <cell r="Q451">
            <v>0</v>
          </cell>
          <cell r="R451">
            <v>480.1</v>
          </cell>
          <cell r="S451">
            <v>-2.8</v>
          </cell>
          <cell r="T451">
            <v>734.5</v>
          </cell>
          <cell r="U451">
            <v>298.89999999999998</v>
          </cell>
          <cell r="V451">
            <v>44.4</v>
          </cell>
          <cell r="W451">
            <v>64.7</v>
          </cell>
          <cell r="X451">
            <v>61.6</v>
          </cell>
          <cell r="Y451">
            <v>3.2</v>
          </cell>
          <cell r="Z451">
            <v>0.9</v>
          </cell>
          <cell r="AA451">
            <v>716.1</v>
          </cell>
          <cell r="AB451">
            <v>34.700000000000003</v>
          </cell>
          <cell r="AC451">
            <v>391.7</v>
          </cell>
          <cell r="AD451">
            <v>151.80000000000001</v>
          </cell>
          <cell r="AE451">
            <v>1.8</v>
          </cell>
          <cell r="AF451">
            <v>139.69999999999999</v>
          </cell>
          <cell r="AG451">
            <v>71.400000000000006</v>
          </cell>
          <cell r="AH451">
            <v>15.2</v>
          </cell>
          <cell r="AI451">
            <v>28</v>
          </cell>
          <cell r="AJ451">
            <v>81.099999999999994</v>
          </cell>
          <cell r="AK451">
            <v>0</v>
          </cell>
          <cell r="AL451">
            <v>0</v>
          </cell>
          <cell r="AM451">
            <v>16.600000000000001</v>
          </cell>
          <cell r="AN451">
            <v>9.8000000000000007</v>
          </cell>
          <cell r="AO451">
            <v>25.4</v>
          </cell>
          <cell r="AP451">
            <v>89.9</v>
          </cell>
          <cell r="AQ451">
            <v>42.1</v>
          </cell>
          <cell r="AR451">
            <v>35</v>
          </cell>
          <cell r="AS451">
            <v>4</v>
          </cell>
          <cell r="AT451">
            <v>20.6</v>
          </cell>
          <cell r="AU451">
            <v>72.3</v>
          </cell>
          <cell r="AV451">
            <v>717.5</v>
          </cell>
          <cell r="AW451">
            <v>683.2</v>
          </cell>
        </row>
        <row r="452">
          <cell r="B452">
            <v>25622</v>
          </cell>
          <cell r="D452" t="str">
            <v xml:space="preserve">Mécanique industrielle </v>
          </cell>
          <cell r="E452">
            <v>6913</v>
          </cell>
          <cell r="F452">
            <v>175.3</v>
          </cell>
          <cell r="G452">
            <v>109.2</v>
          </cell>
          <cell r="H452">
            <v>-1.7</v>
          </cell>
          <cell r="I452">
            <v>67.8</v>
          </cell>
          <cell r="J452">
            <v>8553.2999999999993</v>
          </cell>
          <cell r="K452">
            <v>71.7</v>
          </cell>
          <cell r="L452">
            <v>59.9</v>
          </cell>
          <cell r="M452">
            <v>35.299999999999997</v>
          </cell>
          <cell r="N452">
            <v>8720.1</v>
          </cell>
          <cell r="O452">
            <v>8800.2000000000007</v>
          </cell>
          <cell r="P452">
            <v>13.6</v>
          </cell>
          <cell r="Q452">
            <v>0.3</v>
          </cell>
          <cell r="R452">
            <v>1862.6</v>
          </cell>
          <cell r="S452">
            <v>-10.4</v>
          </cell>
          <cell r="T452">
            <v>3049.6</v>
          </cell>
          <cell r="U452">
            <v>1225.5</v>
          </cell>
          <cell r="V452">
            <v>279.7</v>
          </cell>
          <cell r="W452">
            <v>202.9</v>
          </cell>
          <cell r="X452">
            <v>183.7</v>
          </cell>
          <cell r="Y452">
            <v>28.8</v>
          </cell>
          <cell r="Z452">
            <v>10.4</v>
          </cell>
          <cell r="AA452">
            <v>3870.9</v>
          </cell>
          <cell r="AB452">
            <v>155.69999999999999</v>
          </cell>
          <cell r="AC452">
            <v>2260.8000000000002</v>
          </cell>
          <cell r="AD452">
            <v>858.5</v>
          </cell>
          <cell r="AE452">
            <v>16.7</v>
          </cell>
          <cell r="AF452">
            <v>612.70000000000005</v>
          </cell>
          <cell r="AG452">
            <v>281.8</v>
          </cell>
          <cell r="AH452">
            <v>93.4</v>
          </cell>
          <cell r="AI452">
            <v>135.9</v>
          </cell>
          <cell r="AJ452">
            <v>373.4</v>
          </cell>
          <cell r="AK452">
            <v>0</v>
          </cell>
          <cell r="AL452">
            <v>0.3</v>
          </cell>
          <cell r="AM452">
            <v>61.5</v>
          </cell>
          <cell r="AN452">
            <v>45.3</v>
          </cell>
          <cell r="AO452">
            <v>44.7</v>
          </cell>
          <cell r="AP452">
            <v>357</v>
          </cell>
          <cell r="AQ452">
            <v>149.19999999999999</v>
          </cell>
          <cell r="AR452">
            <v>136.9</v>
          </cell>
          <cell r="AS452">
            <v>13.7</v>
          </cell>
          <cell r="AT452">
            <v>97.3</v>
          </cell>
          <cell r="AU452">
            <v>258.3</v>
          </cell>
          <cell r="AV452">
            <v>3886.1</v>
          </cell>
          <cell r="AW452">
            <v>3731.9</v>
          </cell>
        </row>
        <row r="453">
          <cell r="B453">
            <v>257</v>
          </cell>
          <cell r="D453" t="str">
            <v xml:space="preserve">Fabrication de coutellerie, d'outillage et de quincaillerie </v>
          </cell>
          <cell r="E453">
            <v>1959</v>
          </cell>
          <cell r="F453">
            <v>442.7</v>
          </cell>
          <cell r="G453">
            <v>295</v>
          </cell>
          <cell r="H453">
            <v>3.6</v>
          </cell>
          <cell r="I453">
            <v>144</v>
          </cell>
          <cell r="J453">
            <v>2916.8</v>
          </cell>
          <cell r="K453">
            <v>67.8</v>
          </cell>
          <cell r="L453">
            <v>-6.4</v>
          </cell>
          <cell r="M453">
            <v>8</v>
          </cell>
          <cell r="N453">
            <v>2986.3</v>
          </cell>
          <cell r="O453">
            <v>3427.3</v>
          </cell>
          <cell r="P453">
            <v>9.5</v>
          </cell>
          <cell r="Q453">
            <v>5.9</v>
          </cell>
          <cell r="R453">
            <v>783.7</v>
          </cell>
          <cell r="S453">
            <v>-11.8</v>
          </cell>
          <cell r="T453">
            <v>951.7</v>
          </cell>
          <cell r="U453">
            <v>255.3</v>
          </cell>
          <cell r="V453">
            <v>95.9</v>
          </cell>
          <cell r="W453">
            <v>34.799999999999997</v>
          </cell>
          <cell r="X453">
            <v>63.6</v>
          </cell>
          <cell r="Y453">
            <v>15.1</v>
          </cell>
          <cell r="Z453">
            <v>5.7</v>
          </cell>
          <cell r="AA453">
            <v>1401</v>
          </cell>
          <cell r="AB453">
            <v>68.400000000000006</v>
          </cell>
          <cell r="AC453">
            <v>821.2</v>
          </cell>
          <cell r="AD453">
            <v>324.7</v>
          </cell>
          <cell r="AE453">
            <v>5.6</v>
          </cell>
          <cell r="AF453">
            <v>192.4</v>
          </cell>
          <cell r="AG453">
            <v>104.6</v>
          </cell>
          <cell r="AH453">
            <v>58.7</v>
          </cell>
          <cell r="AI453">
            <v>80.599999999999994</v>
          </cell>
          <cell r="AJ453">
            <v>109.7</v>
          </cell>
          <cell r="AK453">
            <v>0</v>
          </cell>
          <cell r="AL453">
            <v>0.2</v>
          </cell>
          <cell r="AM453">
            <v>29.8</v>
          </cell>
          <cell r="AN453">
            <v>19.2</v>
          </cell>
          <cell r="AO453">
            <v>23.1</v>
          </cell>
          <cell r="AP453">
            <v>103.1</v>
          </cell>
          <cell r="AQ453">
            <v>66.8</v>
          </cell>
          <cell r="AR453">
            <v>55.1</v>
          </cell>
          <cell r="AS453">
            <v>8.1999999999999993</v>
          </cell>
          <cell r="AT453">
            <v>32.200000000000003</v>
          </cell>
          <cell r="AU453">
            <v>74.400000000000006</v>
          </cell>
          <cell r="AV453">
            <v>1406.6</v>
          </cell>
          <cell r="AW453">
            <v>1338.2</v>
          </cell>
        </row>
        <row r="454">
          <cell r="B454">
            <v>2571</v>
          </cell>
          <cell r="D454" t="str">
            <v xml:space="preserve">Fabrication de coutellerie </v>
          </cell>
          <cell r="E454">
            <v>424</v>
          </cell>
          <cell r="F454">
            <v>43.3</v>
          </cell>
          <cell r="G454">
            <v>25.2</v>
          </cell>
          <cell r="H454">
            <v>0.2</v>
          </cell>
          <cell r="I454">
            <v>17.899999999999999</v>
          </cell>
          <cell r="J454">
            <v>165.1</v>
          </cell>
          <cell r="K454">
            <v>1.6</v>
          </cell>
          <cell r="L454">
            <v>0</v>
          </cell>
          <cell r="M454">
            <v>0.4</v>
          </cell>
          <cell r="N454">
            <v>167</v>
          </cell>
          <cell r="O454">
            <v>209.9</v>
          </cell>
          <cell r="P454">
            <v>0.3</v>
          </cell>
          <cell r="Q454">
            <v>0</v>
          </cell>
          <cell r="R454">
            <v>40.5</v>
          </cell>
          <cell r="S454">
            <v>0.5</v>
          </cell>
          <cell r="T454">
            <v>64.5</v>
          </cell>
          <cell r="U454">
            <v>10.7</v>
          </cell>
          <cell r="V454">
            <v>3.5</v>
          </cell>
          <cell r="W454">
            <v>0.9</v>
          </cell>
          <cell r="X454">
            <v>6.6</v>
          </cell>
          <cell r="Y454">
            <v>0.9</v>
          </cell>
          <cell r="Z454">
            <v>0.5</v>
          </cell>
          <cell r="AA454">
            <v>78.900000000000006</v>
          </cell>
          <cell r="AB454">
            <v>4</v>
          </cell>
          <cell r="AC454">
            <v>42.4</v>
          </cell>
          <cell r="AD454">
            <v>15.6</v>
          </cell>
          <cell r="AE454">
            <v>0.4</v>
          </cell>
          <cell r="AF454">
            <v>17.399999999999999</v>
          </cell>
          <cell r="AG454">
            <v>6.1</v>
          </cell>
          <cell r="AH454">
            <v>3.6</v>
          </cell>
          <cell r="AI454">
            <v>4.5</v>
          </cell>
          <cell r="AJ454">
            <v>12.3</v>
          </cell>
          <cell r="AK454">
            <v>0</v>
          </cell>
          <cell r="AL454">
            <v>0</v>
          </cell>
          <cell r="AM454">
            <v>1.7</v>
          </cell>
          <cell r="AN454">
            <v>1.1000000000000001</v>
          </cell>
          <cell r="AO454">
            <v>1.8</v>
          </cell>
          <cell r="AP454">
            <v>12.3</v>
          </cell>
          <cell r="AQ454">
            <v>3.3</v>
          </cell>
          <cell r="AR454">
            <v>1.9</v>
          </cell>
          <cell r="AS454">
            <v>0.6</v>
          </cell>
          <cell r="AT454">
            <v>3.3</v>
          </cell>
          <cell r="AU454">
            <v>9.8000000000000007</v>
          </cell>
          <cell r="AV454">
            <v>79.5</v>
          </cell>
          <cell r="AW454">
            <v>75.400000000000006</v>
          </cell>
        </row>
        <row r="455">
          <cell r="B455">
            <v>25710</v>
          </cell>
          <cell r="D455" t="str">
            <v xml:space="preserve">Fabrication de coutellerie </v>
          </cell>
          <cell r="E455">
            <v>424</v>
          </cell>
          <cell r="F455">
            <v>43.3</v>
          </cell>
          <cell r="G455">
            <v>25.2</v>
          </cell>
          <cell r="H455">
            <v>0.2</v>
          </cell>
          <cell r="I455">
            <v>17.899999999999999</v>
          </cell>
          <cell r="J455">
            <v>165.1</v>
          </cell>
          <cell r="K455">
            <v>1.6</v>
          </cell>
          <cell r="L455">
            <v>0</v>
          </cell>
          <cell r="M455">
            <v>0.4</v>
          </cell>
          <cell r="N455">
            <v>167</v>
          </cell>
          <cell r="O455">
            <v>209.9</v>
          </cell>
          <cell r="P455">
            <v>0.3</v>
          </cell>
          <cell r="Q455">
            <v>0</v>
          </cell>
          <cell r="R455">
            <v>40.5</v>
          </cell>
          <cell r="S455">
            <v>0.5</v>
          </cell>
          <cell r="T455">
            <v>64.5</v>
          </cell>
          <cell r="U455">
            <v>10.7</v>
          </cell>
          <cell r="V455">
            <v>3.5</v>
          </cell>
          <cell r="W455">
            <v>0.9</v>
          </cell>
          <cell r="X455">
            <v>6.6</v>
          </cell>
          <cell r="Y455">
            <v>0.9</v>
          </cell>
          <cell r="Z455">
            <v>0.5</v>
          </cell>
          <cell r="AA455">
            <v>78.900000000000006</v>
          </cell>
          <cell r="AB455">
            <v>4</v>
          </cell>
          <cell r="AC455">
            <v>42.4</v>
          </cell>
          <cell r="AD455">
            <v>15.6</v>
          </cell>
          <cell r="AE455">
            <v>0.4</v>
          </cell>
          <cell r="AF455">
            <v>17.399999999999999</v>
          </cell>
          <cell r="AG455">
            <v>6.1</v>
          </cell>
          <cell r="AH455">
            <v>3.6</v>
          </cell>
          <cell r="AI455">
            <v>4.5</v>
          </cell>
          <cell r="AJ455">
            <v>12.3</v>
          </cell>
          <cell r="AK455">
            <v>0</v>
          </cell>
          <cell r="AL455">
            <v>0</v>
          </cell>
          <cell r="AM455">
            <v>1.7</v>
          </cell>
          <cell r="AN455">
            <v>1.1000000000000001</v>
          </cell>
          <cell r="AO455">
            <v>1.8</v>
          </cell>
          <cell r="AP455">
            <v>12.3</v>
          </cell>
          <cell r="AQ455">
            <v>3.3</v>
          </cell>
          <cell r="AR455">
            <v>1.9</v>
          </cell>
          <cell r="AS455">
            <v>0.6</v>
          </cell>
          <cell r="AT455">
            <v>3.3</v>
          </cell>
          <cell r="AU455">
            <v>9.8000000000000007</v>
          </cell>
          <cell r="AV455">
            <v>79.5</v>
          </cell>
          <cell r="AW455">
            <v>75.400000000000006</v>
          </cell>
        </row>
        <row r="456">
          <cell r="B456">
            <v>2572</v>
          </cell>
          <cell r="D456" t="str">
            <v xml:space="preserve">Fabrication de serrures et de ferrures </v>
          </cell>
          <cell r="E456">
            <v>417</v>
          </cell>
          <cell r="F456">
            <v>183.1</v>
          </cell>
          <cell r="G456">
            <v>129.4</v>
          </cell>
          <cell r="H456">
            <v>1.9</v>
          </cell>
          <cell r="I456">
            <v>51.8</v>
          </cell>
          <cell r="J456">
            <v>1008.4</v>
          </cell>
          <cell r="K456">
            <v>52.7</v>
          </cell>
          <cell r="L456">
            <v>1</v>
          </cell>
          <cell r="M456">
            <v>2.7</v>
          </cell>
          <cell r="N456">
            <v>1064.7</v>
          </cell>
          <cell r="O456">
            <v>1244.0999999999999</v>
          </cell>
          <cell r="P456">
            <v>6.7</v>
          </cell>
          <cell r="Q456">
            <v>5.8</v>
          </cell>
          <cell r="R456">
            <v>365.6</v>
          </cell>
          <cell r="S456">
            <v>-10.8</v>
          </cell>
          <cell r="T456">
            <v>285</v>
          </cell>
          <cell r="U456">
            <v>74.599999999999994</v>
          </cell>
          <cell r="V456">
            <v>23.2</v>
          </cell>
          <cell r="W456">
            <v>3</v>
          </cell>
          <cell r="X456">
            <v>23.6</v>
          </cell>
          <cell r="Y456">
            <v>5.4</v>
          </cell>
          <cell r="Z456">
            <v>0.9</v>
          </cell>
          <cell r="AA456">
            <v>478.1</v>
          </cell>
          <cell r="AB456">
            <v>25.3</v>
          </cell>
          <cell r="AC456">
            <v>268.5</v>
          </cell>
          <cell r="AD456">
            <v>107.9</v>
          </cell>
          <cell r="AE456">
            <v>0.9</v>
          </cell>
          <cell r="AF456">
            <v>77.400000000000006</v>
          </cell>
          <cell r="AG456">
            <v>37</v>
          </cell>
          <cell r="AH456">
            <v>27.6</v>
          </cell>
          <cell r="AI456">
            <v>36</v>
          </cell>
          <cell r="AJ456">
            <v>48.8</v>
          </cell>
          <cell r="AK456">
            <v>0</v>
          </cell>
          <cell r="AL456">
            <v>0</v>
          </cell>
          <cell r="AM456">
            <v>10</v>
          </cell>
          <cell r="AN456">
            <v>8.3000000000000007</v>
          </cell>
          <cell r="AO456">
            <v>7</v>
          </cell>
          <cell r="AP456">
            <v>45.8</v>
          </cell>
          <cell r="AQ456">
            <v>20.3</v>
          </cell>
          <cell r="AR456">
            <v>17.8</v>
          </cell>
          <cell r="AS456">
            <v>5.2</v>
          </cell>
          <cell r="AT456">
            <v>17.5</v>
          </cell>
          <cell r="AU456">
            <v>25.6</v>
          </cell>
          <cell r="AV456">
            <v>476.8</v>
          </cell>
          <cell r="AW456">
            <v>453.7</v>
          </cell>
        </row>
        <row r="457">
          <cell r="B457">
            <v>25720</v>
          </cell>
          <cell r="D457" t="str">
            <v xml:space="preserve">Fabrication de serrures et de ferrures </v>
          </cell>
          <cell r="E457">
            <v>417</v>
          </cell>
          <cell r="F457">
            <v>183.1</v>
          </cell>
          <cell r="G457">
            <v>129.4</v>
          </cell>
          <cell r="H457">
            <v>1.9</v>
          </cell>
          <cell r="I457">
            <v>51.8</v>
          </cell>
          <cell r="J457">
            <v>1008.4</v>
          </cell>
          <cell r="K457">
            <v>52.7</v>
          </cell>
          <cell r="L457">
            <v>1</v>
          </cell>
          <cell r="M457">
            <v>2.7</v>
          </cell>
          <cell r="N457">
            <v>1064.7</v>
          </cell>
          <cell r="O457">
            <v>1244.0999999999999</v>
          </cell>
          <cell r="P457">
            <v>6.7</v>
          </cell>
          <cell r="Q457">
            <v>5.8</v>
          </cell>
          <cell r="R457">
            <v>365.6</v>
          </cell>
          <cell r="S457">
            <v>-10.8</v>
          </cell>
          <cell r="T457">
            <v>285</v>
          </cell>
          <cell r="U457">
            <v>74.599999999999994</v>
          </cell>
          <cell r="V457">
            <v>23.2</v>
          </cell>
          <cell r="W457">
            <v>3</v>
          </cell>
          <cell r="X457">
            <v>23.6</v>
          </cell>
          <cell r="Y457">
            <v>5.4</v>
          </cell>
          <cell r="Z457">
            <v>0.9</v>
          </cell>
          <cell r="AA457">
            <v>478.1</v>
          </cell>
          <cell r="AB457">
            <v>25.3</v>
          </cell>
          <cell r="AC457">
            <v>268.5</v>
          </cell>
          <cell r="AD457">
            <v>107.9</v>
          </cell>
          <cell r="AE457">
            <v>0.9</v>
          </cell>
          <cell r="AF457">
            <v>77.400000000000006</v>
          </cell>
          <cell r="AG457">
            <v>37</v>
          </cell>
          <cell r="AH457">
            <v>27.6</v>
          </cell>
          <cell r="AI457">
            <v>36</v>
          </cell>
          <cell r="AJ457">
            <v>48.8</v>
          </cell>
          <cell r="AK457">
            <v>0</v>
          </cell>
          <cell r="AL457">
            <v>0</v>
          </cell>
          <cell r="AM457">
            <v>10</v>
          </cell>
          <cell r="AN457">
            <v>8.3000000000000007</v>
          </cell>
          <cell r="AO457">
            <v>7</v>
          </cell>
          <cell r="AP457">
            <v>45.8</v>
          </cell>
          <cell r="AQ457">
            <v>20.3</v>
          </cell>
          <cell r="AR457">
            <v>17.8</v>
          </cell>
          <cell r="AS457">
            <v>5.2</v>
          </cell>
          <cell r="AT457">
            <v>17.5</v>
          </cell>
          <cell r="AU457">
            <v>25.6</v>
          </cell>
          <cell r="AV457">
            <v>476.8</v>
          </cell>
          <cell r="AW457">
            <v>453.7</v>
          </cell>
        </row>
        <row r="458">
          <cell r="B458">
            <v>2573</v>
          </cell>
          <cell r="D458" t="str">
            <v xml:space="preserve">Fabrication d'outillage </v>
          </cell>
          <cell r="E458">
            <v>1119</v>
          </cell>
          <cell r="F458">
            <v>216.3</v>
          </cell>
          <cell r="G458">
            <v>140.4</v>
          </cell>
          <cell r="H458">
            <v>1.6</v>
          </cell>
          <cell r="I458">
            <v>74.3</v>
          </cell>
          <cell r="J458">
            <v>1743.3</v>
          </cell>
          <cell r="K458">
            <v>13.6</v>
          </cell>
          <cell r="L458">
            <v>-7.3</v>
          </cell>
          <cell r="M458">
            <v>4.9000000000000004</v>
          </cell>
          <cell r="N458">
            <v>1754.5</v>
          </cell>
          <cell r="O458">
            <v>1973.2</v>
          </cell>
          <cell r="P458">
            <v>2.5</v>
          </cell>
          <cell r="Q458">
            <v>0</v>
          </cell>
          <cell r="R458">
            <v>377.7</v>
          </cell>
          <cell r="S458">
            <v>-1.5</v>
          </cell>
          <cell r="T458">
            <v>602.29999999999995</v>
          </cell>
          <cell r="U458">
            <v>170.1</v>
          </cell>
          <cell r="V458">
            <v>69.2</v>
          </cell>
          <cell r="W458">
            <v>30.9</v>
          </cell>
          <cell r="X458">
            <v>33.4</v>
          </cell>
          <cell r="Y458">
            <v>8.9</v>
          </cell>
          <cell r="Z458">
            <v>4.3</v>
          </cell>
          <cell r="AA458">
            <v>844</v>
          </cell>
          <cell r="AB458">
            <v>39.1</v>
          </cell>
          <cell r="AC458">
            <v>510.4</v>
          </cell>
          <cell r="AD458">
            <v>201.2</v>
          </cell>
          <cell r="AE458">
            <v>4.3</v>
          </cell>
          <cell r="AF458">
            <v>97.6</v>
          </cell>
          <cell r="AG458">
            <v>61.6</v>
          </cell>
          <cell r="AH458">
            <v>27.5</v>
          </cell>
          <cell r="AI458">
            <v>40.1</v>
          </cell>
          <cell r="AJ458">
            <v>48.6</v>
          </cell>
          <cell r="AK458">
            <v>0</v>
          </cell>
          <cell r="AL458">
            <v>0.2</v>
          </cell>
          <cell r="AM458">
            <v>18.100000000000001</v>
          </cell>
          <cell r="AN458">
            <v>9.8000000000000007</v>
          </cell>
          <cell r="AO458">
            <v>14.4</v>
          </cell>
          <cell r="AP458">
            <v>45</v>
          </cell>
          <cell r="AQ458">
            <v>43.2</v>
          </cell>
          <cell r="AR458">
            <v>35.4</v>
          </cell>
          <cell r="AS458">
            <v>2.4</v>
          </cell>
          <cell r="AT458">
            <v>11.4</v>
          </cell>
          <cell r="AU458">
            <v>39.1</v>
          </cell>
          <cell r="AV458">
            <v>850.3</v>
          </cell>
          <cell r="AW458">
            <v>809.2</v>
          </cell>
        </row>
        <row r="459">
          <cell r="B459">
            <v>25731</v>
          </cell>
          <cell r="D459" t="str">
            <v xml:space="preserve">Fabrication de moules et modèles </v>
          </cell>
          <cell r="E459">
            <v>540</v>
          </cell>
          <cell r="F459">
            <v>21.2</v>
          </cell>
          <cell r="G459">
            <v>12.7</v>
          </cell>
          <cell r="H459">
            <v>0.2</v>
          </cell>
          <cell r="I459">
            <v>8.4</v>
          </cell>
          <cell r="J459">
            <v>712.3</v>
          </cell>
          <cell r="K459">
            <v>2.5</v>
          </cell>
          <cell r="L459">
            <v>-2.2000000000000002</v>
          </cell>
          <cell r="M459">
            <v>2.4</v>
          </cell>
          <cell r="N459">
            <v>715</v>
          </cell>
          <cell r="O459">
            <v>736</v>
          </cell>
          <cell r="P459">
            <v>1</v>
          </cell>
          <cell r="Q459">
            <v>0</v>
          </cell>
          <cell r="R459">
            <v>120.1</v>
          </cell>
          <cell r="S459">
            <v>0.2</v>
          </cell>
          <cell r="T459">
            <v>270.89999999999998</v>
          </cell>
          <cell r="U459">
            <v>91.6</v>
          </cell>
          <cell r="V459">
            <v>37.1</v>
          </cell>
          <cell r="W459">
            <v>14.9</v>
          </cell>
          <cell r="X459">
            <v>13.3</v>
          </cell>
          <cell r="Y459">
            <v>1.8</v>
          </cell>
          <cell r="Z459">
            <v>0.6</v>
          </cell>
          <cell r="AA459">
            <v>331.3</v>
          </cell>
          <cell r="AB459">
            <v>14.6</v>
          </cell>
          <cell r="AC459">
            <v>205.8</v>
          </cell>
          <cell r="AD459">
            <v>82.5</v>
          </cell>
          <cell r="AE459">
            <v>2.4</v>
          </cell>
          <cell r="AF459">
            <v>30.9</v>
          </cell>
          <cell r="AG459">
            <v>21.9</v>
          </cell>
          <cell r="AH459">
            <v>6.1</v>
          </cell>
          <cell r="AI459">
            <v>10.1</v>
          </cell>
          <cell r="AJ459">
            <v>12.9</v>
          </cell>
          <cell r="AK459">
            <v>0</v>
          </cell>
          <cell r="AL459">
            <v>0</v>
          </cell>
          <cell r="AM459">
            <v>9.5</v>
          </cell>
          <cell r="AN459">
            <v>3.6</v>
          </cell>
          <cell r="AO459">
            <v>3.6</v>
          </cell>
          <cell r="AP459">
            <v>7.1</v>
          </cell>
          <cell r="AQ459">
            <v>13.9</v>
          </cell>
          <cell r="AR459">
            <v>11.8</v>
          </cell>
          <cell r="AS459">
            <v>0.9</v>
          </cell>
          <cell r="AT459">
            <v>3.1</v>
          </cell>
          <cell r="AU459">
            <v>5.3</v>
          </cell>
          <cell r="AV459">
            <v>332.2</v>
          </cell>
          <cell r="AW459">
            <v>319.2</v>
          </cell>
        </row>
        <row r="460">
          <cell r="B460">
            <v>25732</v>
          </cell>
          <cell r="D460" t="str">
            <v xml:space="preserve">Fabrication d'autres outillages </v>
          </cell>
          <cell r="E460">
            <v>579</v>
          </cell>
          <cell r="F460">
            <v>195.1</v>
          </cell>
          <cell r="G460">
            <v>127.7</v>
          </cell>
          <cell r="H460">
            <v>1.5</v>
          </cell>
          <cell r="I460">
            <v>65.900000000000006</v>
          </cell>
          <cell r="J460">
            <v>1031</v>
          </cell>
          <cell r="K460">
            <v>11.1</v>
          </cell>
          <cell r="L460">
            <v>-5.0999999999999996</v>
          </cell>
          <cell r="M460">
            <v>2.5</v>
          </cell>
          <cell r="N460">
            <v>1039.5</v>
          </cell>
          <cell r="O460">
            <v>1237.2</v>
          </cell>
          <cell r="P460">
            <v>1.5</v>
          </cell>
          <cell r="Q460">
            <v>0</v>
          </cell>
          <cell r="R460">
            <v>257.60000000000002</v>
          </cell>
          <cell r="S460">
            <v>-1.7</v>
          </cell>
          <cell r="T460">
            <v>331.5</v>
          </cell>
          <cell r="U460">
            <v>78.5</v>
          </cell>
          <cell r="V460">
            <v>32.1</v>
          </cell>
          <cell r="W460">
            <v>16</v>
          </cell>
          <cell r="X460">
            <v>20.2</v>
          </cell>
          <cell r="Y460">
            <v>7</v>
          </cell>
          <cell r="Z460">
            <v>3.7</v>
          </cell>
          <cell r="AA460">
            <v>512.70000000000005</v>
          </cell>
          <cell r="AB460">
            <v>24.6</v>
          </cell>
          <cell r="AC460">
            <v>304.60000000000002</v>
          </cell>
          <cell r="AD460">
            <v>118.7</v>
          </cell>
          <cell r="AE460">
            <v>1.9</v>
          </cell>
          <cell r="AF460">
            <v>66.7</v>
          </cell>
          <cell r="AG460">
            <v>39.700000000000003</v>
          </cell>
          <cell r="AH460">
            <v>21.3</v>
          </cell>
          <cell r="AI460">
            <v>30</v>
          </cell>
          <cell r="AJ460">
            <v>35.700000000000003</v>
          </cell>
          <cell r="AK460">
            <v>0</v>
          </cell>
          <cell r="AL460">
            <v>0.2</v>
          </cell>
          <cell r="AM460">
            <v>8.6</v>
          </cell>
          <cell r="AN460">
            <v>6.2</v>
          </cell>
          <cell r="AO460">
            <v>10.7</v>
          </cell>
          <cell r="AP460">
            <v>37.9</v>
          </cell>
          <cell r="AQ460">
            <v>29.3</v>
          </cell>
          <cell r="AR460">
            <v>23.6</v>
          </cell>
          <cell r="AS460">
            <v>1.6</v>
          </cell>
          <cell r="AT460">
            <v>8.3000000000000007</v>
          </cell>
          <cell r="AU460">
            <v>33.799999999999997</v>
          </cell>
          <cell r="AV460">
            <v>518.1</v>
          </cell>
          <cell r="AW460">
            <v>490</v>
          </cell>
        </row>
        <row r="461">
          <cell r="B461">
            <v>259</v>
          </cell>
          <cell r="D461" t="str">
            <v xml:space="preserve">Fabrication d'autres ouvrages en métaux </v>
          </cell>
          <cell r="E461">
            <v>2334</v>
          </cell>
          <cell r="F461">
            <v>1361</v>
          </cell>
          <cell r="G461">
            <v>997.9</v>
          </cell>
          <cell r="H461">
            <v>0</v>
          </cell>
          <cell r="I461">
            <v>363.2</v>
          </cell>
          <cell r="J461">
            <v>8554.7000000000007</v>
          </cell>
          <cell r="K461">
            <v>23.4</v>
          </cell>
          <cell r="L461">
            <v>0.8</v>
          </cell>
          <cell r="M461">
            <v>15.3</v>
          </cell>
          <cell r="N461">
            <v>8594.2999999999993</v>
          </cell>
          <cell r="O461">
            <v>9939.1</v>
          </cell>
          <cell r="P461">
            <v>75.3</v>
          </cell>
          <cell r="Q461">
            <v>4.5</v>
          </cell>
          <cell r="R461">
            <v>3614.1</v>
          </cell>
          <cell r="S461">
            <v>27.3</v>
          </cell>
          <cell r="T461">
            <v>2402.4</v>
          </cell>
          <cell r="U461">
            <v>508.7</v>
          </cell>
          <cell r="V461">
            <v>170.3</v>
          </cell>
          <cell r="W461">
            <v>40.799999999999997</v>
          </cell>
          <cell r="X461">
            <v>261.3</v>
          </cell>
          <cell r="Y461">
            <v>60.1</v>
          </cell>
          <cell r="Z461">
            <v>17.100000000000001</v>
          </cell>
          <cell r="AA461">
            <v>2928.9</v>
          </cell>
          <cell r="AB461">
            <v>170.9</v>
          </cell>
          <cell r="AC461">
            <v>1541.3</v>
          </cell>
          <cell r="AD461">
            <v>637.5</v>
          </cell>
          <cell r="AE461">
            <v>7.7</v>
          </cell>
          <cell r="AF461">
            <v>586.79999999999995</v>
          </cell>
          <cell r="AG461">
            <v>254.9</v>
          </cell>
          <cell r="AH461">
            <v>122.9</v>
          </cell>
          <cell r="AI461">
            <v>261.10000000000002</v>
          </cell>
          <cell r="AJ461">
            <v>470.1</v>
          </cell>
          <cell r="AK461">
            <v>0.3</v>
          </cell>
          <cell r="AL461">
            <v>1.2</v>
          </cell>
          <cell r="AM461">
            <v>98.6</v>
          </cell>
          <cell r="AN461">
            <v>65.900000000000006</v>
          </cell>
          <cell r="AO461">
            <v>124.9</v>
          </cell>
          <cell r="AP461">
            <v>497.3</v>
          </cell>
          <cell r="AQ461">
            <v>240.2</v>
          </cell>
          <cell r="AR461">
            <v>211.3</v>
          </cell>
          <cell r="AS461">
            <v>37.9</v>
          </cell>
          <cell r="AT461">
            <v>124.4</v>
          </cell>
          <cell r="AU461">
            <v>364</v>
          </cell>
          <cell r="AV461">
            <v>2913.7</v>
          </cell>
          <cell r="AW461">
            <v>2765.6</v>
          </cell>
        </row>
        <row r="462">
          <cell r="B462">
            <v>2591</v>
          </cell>
          <cell r="D462" t="str">
            <v xml:space="preserve">Fabrication de fûts et emballages métalliques similaires </v>
          </cell>
          <cell r="E462">
            <v>13</v>
          </cell>
          <cell r="F462">
            <v>12</v>
          </cell>
          <cell r="G462">
            <v>8.6999999999999993</v>
          </cell>
          <cell r="H462">
            <v>0</v>
          </cell>
          <cell r="I462">
            <v>3.3</v>
          </cell>
          <cell r="J462">
            <v>203.6</v>
          </cell>
          <cell r="K462">
            <v>0</v>
          </cell>
          <cell r="L462">
            <v>0.5</v>
          </cell>
          <cell r="M462">
            <v>0.1</v>
          </cell>
          <cell r="N462">
            <v>204.1</v>
          </cell>
          <cell r="O462">
            <v>215.6</v>
          </cell>
          <cell r="P462">
            <v>0.2</v>
          </cell>
          <cell r="Q462">
            <v>0</v>
          </cell>
          <cell r="R462">
            <v>109.7</v>
          </cell>
          <cell r="S462">
            <v>1</v>
          </cell>
          <cell r="T462">
            <v>46.3</v>
          </cell>
          <cell r="U462">
            <v>4</v>
          </cell>
          <cell r="V462">
            <v>2.7</v>
          </cell>
          <cell r="W462">
            <v>1.1000000000000001</v>
          </cell>
          <cell r="X462">
            <v>4.4000000000000004</v>
          </cell>
          <cell r="Y462">
            <v>0.7</v>
          </cell>
          <cell r="Z462">
            <v>0.2</v>
          </cell>
          <cell r="AA462">
            <v>49.9</v>
          </cell>
          <cell r="AB462">
            <v>4.4000000000000004</v>
          </cell>
          <cell r="AC462">
            <v>22.3</v>
          </cell>
          <cell r="AD462">
            <v>10</v>
          </cell>
          <cell r="AE462">
            <v>0</v>
          </cell>
          <cell r="AF462">
            <v>13.2</v>
          </cell>
          <cell r="AG462">
            <v>6.9</v>
          </cell>
          <cell r="AH462">
            <v>1.6</v>
          </cell>
          <cell r="AI462">
            <v>3.2</v>
          </cell>
          <cell r="AJ462">
            <v>7.9</v>
          </cell>
          <cell r="AK462">
            <v>0</v>
          </cell>
          <cell r="AL462">
            <v>0</v>
          </cell>
          <cell r="AM462">
            <v>4.7</v>
          </cell>
          <cell r="AN462">
            <v>3.3</v>
          </cell>
          <cell r="AO462">
            <v>0.6</v>
          </cell>
          <cell r="AP462">
            <v>3.8</v>
          </cell>
          <cell r="AQ462">
            <v>12.5</v>
          </cell>
          <cell r="AR462">
            <v>13</v>
          </cell>
          <cell r="AS462">
            <v>0.4</v>
          </cell>
          <cell r="AT462">
            <v>1.5</v>
          </cell>
          <cell r="AU462">
            <v>1.4</v>
          </cell>
          <cell r="AV462">
            <v>50.4</v>
          </cell>
          <cell r="AW462">
            <v>45.5</v>
          </cell>
        </row>
        <row r="463">
          <cell r="B463">
            <v>25910</v>
          </cell>
          <cell r="D463" t="str">
            <v xml:space="preserve">Fabrication de fûts et emballages métalliques similaires </v>
          </cell>
          <cell r="E463">
            <v>13</v>
          </cell>
          <cell r="F463">
            <v>12</v>
          </cell>
          <cell r="G463">
            <v>8.6999999999999993</v>
          </cell>
          <cell r="H463">
            <v>0</v>
          </cell>
          <cell r="I463">
            <v>3.3</v>
          </cell>
          <cell r="J463">
            <v>203.6</v>
          </cell>
          <cell r="K463">
            <v>0</v>
          </cell>
          <cell r="L463">
            <v>0.5</v>
          </cell>
          <cell r="M463">
            <v>0.1</v>
          </cell>
          <cell r="N463">
            <v>204.1</v>
          </cell>
          <cell r="O463">
            <v>215.6</v>
          </cell>
          <cell r="P463">
            <v>0.2</v>
          </cell>
          <cell r="Q463">
            <v>0</v>
          </cell>
          <cell r="R463">
            <v>109.7</v>
          </cell>
          <cell r="S463">
            <v>1</v>
          </cell>
          <cell r="T463">
            <v>46.3</v>
          </cell>
          <cell r="U463">
            <v>4</v>
          </cell>
          <cell r="V463">
            <v>2.7</v>
          </cell>
          <cell r="W463">
            <v>1.1000000000000001</v>
          </cell>
          <cell r="X463">
            <v>4.4000000000000004</v>
          </cell>
          <cell r="Y463">
            <v>0.7</v>
          </cell>
          <cell r="Z463">
            <v>0.2</v>
          </cell>
          <cell r="AA463">
            <v>49.9</v>
          </cell>
          <cell r="AB463">
            <v>4.4000000000000004</v>
          </cell>
          <cell r="AC463">
            <v>22.3</v>
          </cell>
          <cell r="AD463">
            <v>10</v>
          </cell>
          <cell r="AE463">
            <v>0</v>
          </cell>
          <cell r="AF463">
            <v>13.2</v>
          </cell>
          <cell r="AG463">
            <v>6.9</v>
          </cell>
          <cell r="AH463">
            <v>1.6</v>
          </cell>
          <cell r="AI463">
            <v>3.2</v>
          </cell>
          <cell r="AJ463">
            <v>7.9</v>
          </cell>
          <cell r="AK463">
            <v>0</v>
          </cell>
          <cell r="AL463">
            <v>0</v>
          </cell>
          <cell r="AM463">
            <v>4.7</v>
          </cell>
          <cell r="AN463">
            <v>3.3</v>
          </cell>
          <cell r="AO463">
            <v>0.6</v>
          </cell>
          <cell r="AP463">
            <v>3.8</v>
          </cell>
          <cell r="AQ463">
            <v>12.5</v>
          </cell>
          <cell r="AR463">
            <v>13</v>
          </cell>
          <cell r="AS463">
            <v>0.4</v>
          </cell>
          <cell r="AT463">
            <v>1.5</v>
          </cell>
          <cell r="AU463">
            <v>1.4</v>
          </cell>
          <cell r="AV463">
            <v>50.4</v>
          </cell>
          <cell r="AW463">
            <v>45.5</v>
          </cell>
        </row>
        <row r="464">
          <cell r="B464">
            <v>2592</v>
          </cell>
          <cell r="D464" t="str">
            <v xml:space="preserve">Fabrication d'emballages métalliques légers </v>
          </cell>
          <cell r="E464">
            <v>56</v>
          </cell>
          <cell r="F464">
            <v>122.7</v>
          </cell>
          <cell r="G464">
            <v>80.5</v>
          </cell>
          <cell r="H464">
            <v>0.5</v>
          </cell>
          <cell r="I464">
            <v>41.7</v>
          </cell>
          <cell r="J464">
            <v>1924.9</v>
          </cell>
          <cell r="K464">
            <v>5.7</v>
          </cell>
          <cell r="L464">
            <v>-4.3</v>
          </cell>
          <cell r="M464">
            <v>2.5</v>
          </cell>
          <cell r="N464">
            <v>1928.8</v>
          </cell>
          <cell r="O464">
            <v>2053.3000000000002</v>
          </cell>
          <cell r="P464">
            <v>3.4</v>
          </cell>
          <cell r="Q464">
            <v>1.3</v>
          </cell>
          <cell r="R464">
            <v>1003.9</v>
          </cell>
          <cell r="S464">
            <v>2.5</v>
          </cell>
          <cell r="T464">
            <v>376.3</v>
          </cell>
          <cell r="U464">
            <v>55.2</v>
          </cell>
          <cell r="V464">
            <v>19</v>
          </cell>
          <cell r="W464">
            <v>4.9000000000000004</v>
          </cell>
          <cell r="X464">
            <v>50.4</v>
          </cell>
          <cell r="Y464">
            <v>23.3</v>
          </cell>
          <cell r="Z464">
            <v>1.7</v>
          </cell>
          <cell r="AA464">
            <v>568</v>
          </cell>
          <cell r="AB464">
            <v>31.8</v>
          </cell>
          <cell r="AC464">
            <v>276.7</v>
          </cell>
          <cell r="AD464">
            <v>118.6</v>
          </cell>
          <cell r="AE464">
            <v>2.7</v>
          </cell>
          <cell r="AF464">
            <v>143.6</v>
          </cell>
          <cell r="AG464">
            <v>52</v>
          </cell>
          <cell r="AH464">
            <v>17.600000000000001</v>
          </cell>
          <cell r="AI464">
            <v>31.5</v>
          </cell>
          <cell r="AJ464">
            <v>105.6</v>
          </cell>
          <cell r="AK464">
            <v>0</v>
          </cell>
          <cell r="AL464">
            <v>0</v>
          </cell>
          <cell r="AM464">
            <v>30.8</v>
          </cell>
          <cell r="AN464">
            <v>26.5</v>
          </cell>
          <cell r="AO464">
            <v>38</v>
          </cell>
          <cell r="AP464">
            <v>112.7</v>
          </cell>
          <cell r="AQ464">
            <v>88.1</v>
          </cell>
          <cell r="AR464">
            <v>41.7</v>
          </cell>
          <cell r="AS464">
            <v>12.1</v>
          </cell>
          <cell r="AT464">
            <v>27.2</v>
          </cell>
          <cell r="AU464">
            <v>119.8</v>
          </cell>
          <cell r="AV464">
            <v>587.79999999999995</v>
          </cell>
          <cell r="AW464">
            <v>538.9</v>
          </cell>
        </row>
        <row r="465">
          <cell r="B465">
            <v>25920</v>
          </cell>
          <cell r="D465" t="str">
            <v xml:space="preserve">Fabrication d'emballages métalliques légers </v>
          </cell>
          <cell r="E465">
            <v>56</v>
          </cell>
          <cell r="F465">
            <v>122.7</v>
          </cell>
          <cell r="G465">
            <v>80.5</v>
          </cell>
          <cell r="H465">
            <v>0.5</v>
          </cell>
          <cell r="I465">
            <v>41.7</v>
          </cell>
          <cell r="J465">
            <v>1924.9</v>
          </cell>
          <cell r="K465">
            <v>5.7</v>
          </cell>
          <cell r="L465">
            <v>-4.3</v>
          </cell>
          <cell r="M465">
            <v>2.5</v>
          </cell>
          <cell r="N465">
            <v>1928.8</v>
          </cell>
          <cell r="O465">
            <v>2053.3000000000002</v>
          </cell>
          <cell r="P465">
            <v>3.4</v>
          </cell>
          <cell r="Q465">
            <v>1.3</v>
          </cell>
          <cell r="R465">
            <v>1003.9</v>
          </cell>
          <cell r="S465">
            <v>2.5</v>
          </cell>
          <cell r="T465">
            <v>376.3</v>
          </cell>
          <cell r="U465">
            <v>55.2</v>
          </cell>
          <cell r="V465">
            <v>19</v>
          </cell>
          <cell r="W465">
            <v>4.9000000000000004</v>
          </cell>
          <cell r="X465">
            <v>50.4</v>
          </cell>
          <cell r="Y465">
            <v>23.3</v>
          </cell>
          <cell r="Z465">
            <v>1.7</v>
          </cell>
          <cell r="AA465">
            <v>568</v>
          </cell>
          <cell r="AB465">
            <v>31.8</v>
          </cell>
          <cell r="AC465">
            <v>276.7</v>
          </cell>
          <cell r="AD465">
            <v>118.6</v>
          </cell>
          <cell r="AE465">
            <v>2.7</v>
          </cell>
          <cell r="AF465">
            <v>143.6</v>
          </cell>
          <cell r="AG465">
            <v>52</v>
          </cell>
          <cell r="AH465">
            <v>17.600000000000001</v>
          </cell>
          <cell r="AI465">
            <v>31.5</v>
          </cell>
          <cell r="AJ465">
            <v>105.6</v>
          </cell>
          <cell r="AK465">
            <v>0</v>
          </cell>
          <cell r="AL465">
            <v>0</v>
          </cell>
          <cell r="AM465">
            <v>30.8</v>
          </cell>
          <cell r="AN465">
            <v>26.5</v>
          </cell>
          <cell r="AO465">
            <v>38</v>
          </cell>
          <cell r="AP465">
            <v>112.7</v>
          </cell>
          <cell r="AQ465">
            <v>88.1</v>
          </cell>
          <cell r="AR465">
            <v>41.7</v>
          </cell>
          <cell r="AS465">
            <v>12.1</v>
          </cell>
          <cell r="AT465">
            <v>27.2</v>
          </cell>
          <cell r="AU465">
            <v>119.8</v>
          </cell>
          <cell r="AV465">
            <v>587.79999999999995</v>
          </cell>
          <cell r="AW465">
            <v>538.9</v>
          </cell>
        </row>
        <row r="466">
          <cell r="B466">
            <v>2593</v>
          </cell>
          <cell r="D466" t="str">
            <v xml:space="preserve">Fabrication d'articles en fils métalliques, de chaînes et de ressorts </v>
          </cell>
          <cell r="E466">
            <v>395</v>
          </cell>
          <cell r="F466">
            <v>411</v>
          </cell>
          <cell r="G466">
            <v>304.89999999999998</v>
          </cell>
          <cell r="H466">
            <v>3.3</v>
          </cell>
          <cell r="I466">
            <v>102.8</v>
          </cell>
          <cell r="J466">
            <v>1969.5</v>
          </cell>
          <cell r="K466">
            <v>1.5</v>
          </cell>
          <cell r="L466">
            <v>-1.6</v>
          </cell>
          <cell r="M466">
            <v>3</v>
          </cell>
          <cell r="N466">
            <v>1972.4</v>
          </cell>
          <cell r="O466">
            <v>2382</v>
          </cell>
          <cell r="P466">
            <v>20.100000000000001</v>
          </cell>
          <cell r="Q466">
            <v>2.5</v>
          </cell>
          <cell r="R466">
            <v>916.5</v>
          </cell>
          <cell r="S466">
            <v>9</v>
          </cell>
          <cell r="T466">
            <v>536.70000000000005</v>
          </cell>
          <cell r="U466">
            <v>88.2</v>
          </cell>
          <cell r="V466">
            <v>42.4</v>
          </cell>
          <cell r="W466">
            <v>14.5</v>
          </cell>
          <cell r="X466">
            <v>71.3</v>
          </cell>
          <cell r="Y466">
            <v>9.8000000000000007</v>
          </cell>
          <cell r="Z466">
            <v>3.1</v>
          </cell>
          <cell r="AA466">
            <v>623.29999999999995</v>
          </cell>
          <cell r="AB466">
            <v>38.9</v>
          </cell>
          <cell r="AC466">
            <v>361</v>
          </cell>
          <cell r="AD466">
            <v>144.19999999999999</v>
          </cell>
          <cell r="AE466">
            <v>1.1000000000000001</v>
          </cell>
          <cell r="AF466">
            <v>80.3</v>
          </cell>
          <cell r="AG466">
            <v>47.5</v>
          </cell>
          <cell r="AH466">
            <v>26</v>
          </cell>
          <cell r="AI466">
            <v>58.1</v>
          </cell>
          <cell r="AJ466">
            <v>64.900000000000006</v>
          </cell>
          <cell r="AK466">
            <v>0.2</v>
          </cell>
          <cell r="AL466">
            <v>1.1000000000000001</v>
          </cell>
          <cell r="AM466">
            <v>24.3</v>
          </cell>
          <cell r="AN466">
            <v>18.399999999999999</v>
          </cell>
          <cell r="AO466">
            <v>25.3</v>
          </cell>
          <cell r="AP466">
            <v>66.7</v>
          </cell>
          <cell r="AQ466">
            <v>43.7</v>
          </cell>
          <cell r="AR466">
            <v>50.4</v>
          </cell>
          <cell r="AS466">
            <v>4.5</v>
          </cell>
          <cell r="AT466">
            <v>22.1</v>
          </cell>
          <cell r="AU466">
            <v>33.4</v>
          </cell>
          <cell r="AV466">
            <v>613</v>
          </cell>
          <cell r="AW466">
            <v>585.5</v>
          </cell>
        </row>
        <row r="467">
          <cell r="B467">
            <v>25930</v>
          </cell>
          <cell r="D467" t="str">
            <v xml:space="preserve">Fabrication d'articles en fils métalliques, de chaînes et de ressorts </v>
          </cell>
          <cell r="E467">
            <v>395</v>
          </cell>
          <cell r="F467">
            <v>411</v>
          </cell>
          <cell r="G467">
            <v>304.89999999999998</v>
          </cell>
          <cell r="H467">
            <v>3.3</v>
          </cell>
          <cell r="I467">
            <v>102.8</v>
          </cell>
          <cell r="J467">
            <v>1969.5</v>
          </cell>
          <cell r="K467">
            <v>1.5</v>
          </cell>
          <cell r="L467">
            <v>-1.6</v>
          </cell>
          <cell r="M467">
            <v>3</v>
          </cell>
          <cell r="N467">
            <v>1972.4</v>
          </cell>
          <cell r="O467">
            <v>2382</v>
          </cell>
          <cell r="P467">
            <v>20.100000000000001</v>
          </cell>
          <cell r="Q467">
            <v>2.5</v>
          </cell>
          <cell r="R467">
            <v>916.5</v>
          </cell>
          <cell r="S467">
            <v>9</v>
          </cell>
          <cell r="T467">
            <v>536.70000000000005</v>
          </cell>
          <cell r="U467">
            <v>88.2</v>
          </cell>
          <cell r="V467">
            <v>42.4</v>
          </cell>
          <cell r="W467">
            <v>14.5</v>
          </cell>
          <cell r="X467">
            <v>71.3</v>
          </cell>
          <cell r="Y467">
            <v>9.8000000000000007</v>
          </cell>
          <cell r="Z467">
            <v>3.1</v>
          </cell>
          <cell r="AA467">
            <v>623.29999999999995</v>
          </cell>
          <cell r="AB467">
            <v>38.9</v>
          </cell>
          <cell r="AC467">
            <v>361</v>
          </cell>
          <cell r="AD467">
            <v>144.19999999999999</v>
          </cell>
          <cell r="AE467">
            <v>1.1000000000000001</v>
          </cell>
          <cell r="AF467">
            <v>80.3</v>
          </cell>
          <cell r="AG467">
            <v>47.5</v>
          </cell>
          <cell r="AH467">
            <v>26</v>
          </cell>
          <cell r="AI467">
            <v>58.1</v>
          </cell>
          <cell r="AJ467">
            <v>64.900000000000006</v>
          </cell>
          <cell r="AK467">
            <v>0.2</v>
          </cell>
          <cell r="AL467">
            <v>1.1000000000000001</v>
          </cell>
          <cell r="AM467">
            <v>24.3</v>
          </cell>
          <cell r="AN467">
            <v>18.399999999999999</v>
          </cell>
          <cell r="AO467">
            <v>25.3</v>
          </cell>
          <cell r="AP467">
            <v>66.7</v>
          </cell>
          <cell r="AQ467">
            <v>43.7</v>
          </cell>
          <cell r="AR467">
            <v>50.4</v>
          </cell>
          <cell r="AS467">
            <v>4.5</v>
          </cell>
          <cell r="AT467">
            <v>22.1</v>
          </cell>
          <cell r="AU467">
            <v>33.4</v>
          </cell>
          <cell r="AV467">
            <v>613</v>
          </cell>
          <cell r="AW467">
            <v>585.5</v>
          </cell>
        </row>
        <row r="468">
          <cell r="B468">
            <v>2594</v>
          </cell>
          <cell r="D468" t="str">
            <v xml:space="preserve">Fabrication de vis et de boulons </v>
          </cell>
          <cell r="E468">
            <v>112</v>
          </cell>
          <cell r="F468">
            <v>358.9</v>
          </cell>
          <cell r="G468">
            <v>293.39999999999998</v>
          </cell>
          <cell r="H468">
            <v>-4</v>
          </cell>
          <cell r="I468">
            <v>69.5</v>
          </cell>
          <cell r="J468">
            <v>1239.9000000000001</v>
          </cell>
          <cell r="K468">
            <v>10.199999999999999</v>
          </cell>
          <cell r="L468">
            <v>5.5</v>
          </cell>
          <cell r="M468">
            <v>2.2999999999999998</v>
          </cell>
          <cell r="N468">
            <v>1257.9000000000001</v>
          </cell>
          <cell r="O468">
            <v>1608.9</v>
          </cell>
          <cell r="P468">
            <v>1.1000000000000001</v>
          </cell>
          <cell r="Q468">
            <v>0.2</v>
          </cell>
          <cell r="R468">
            <v>416.5</v>
          </cell>
          <cell r="S468">
            <v>1.7</v>
          </cell>
          <cell r="T468">
            <v>407.5</v>
          </cell>
          <cell r="U468">
            <v>145.80000000000001</v>
          </cell>
          <cell r="V468">
            <v>24.2</v>
          </cell>
          <cell r="W468">
            <v>3.3</v>
          </cell>
          <cell r="X468">
            <v>37.299999999999997</v>
          </cell>
          <cell r="Y468">
            <v>11.9</v>
          </cell>
          <cell r="Z468">
            <v>7.8</v>
          </cell>
          <cell r="AA468">
            <v>490.9</v>
          </cell>
          <cell r="AB468">
            <v>28.5</v>
          </cell>
          <cell r="AC468">
            <v>244.7</v>
          </cell>
          <cell r="AD468">
            <v>102.4</v>
          </cell>
          <cell r="AE468">
            <v>0.8</v>
          </cell>
          <cell r="AF468">
            <v>116.2</v>
          </cell>
          <cell r="AG468">
            <v>50.1</v>
          </cell>
          <cell r="AH468">
            <v>23.4</v>
          </cell>
          <cell r="AI468">
            <v>22.3</v>
          </cell>
          <cell r="AJ468">
            <v>64.900000000000006</v>
          </cell>
          <cell r="AK468">
            <v>0.2</v>
          </cell>
          <cell r="AL468">
            <v>0.2</v>
          </cell>
          <cell r="AM468">
            <v>17.5</v>
          </cell>
          <cell r="AN468">
            <v>4.2</v>
          </cell>
          <cell r="AO468">
            <v>21.2</v>
          </cell>
          <cell r="AP468">
            <v>68.7</v>
          </cell>
          <cell r="AQ468">
            <v>36</v>
          </cell>
          <cell r="AR468">
            <v>33.299999999999997</v>
          </cell>
          <cell r="AS468">
            <v>6.8</v>
          </cell>
          <cell r="AT468">
            <v>25.5</v>
          </cell>
          <cell r="AU468">
            <v>39.1</v>
          </cell>
          <cell r="AV468">
            <v>501.7</v>
          </cell>
          <cell r="AW468">
            <v>463.2</v>
          </cell>
        </row>
        <row r="469">
          <cell r="B469">
            <v>25940</v>
          </cell>
          <cell r="D469" t="str">
            <v xml:space="preserve">Fabrication de vis et de boulons </v>
          </cell>
          <cell r="E469">
            <v>112</v>
          </cell>
          <cell r="F469">
            <v>358.9</v>
          </cell>
          <cell r="G469">
            <v>293.39999999999998</v>
          </cell>
          <cell r="H469">
            <v>-4</v>
          </cell>
          <cell r="I469">
            <v>69.5</v>
          </cell>
          <cell r="J469">
            <v>1239.9000000000001</v>
          </cell>
          <cell r="K469">
            <v>10.199999999999999</v>
          </cell>
          <cell r="L469">
            <v>5.5</v>
          </cell>
          <cell r="M469">
            <v>2.2999999999999998</v>
          </cell>
          <cell r="N469">
            <v>1257.9000000000001</v>
          </cell>
          <cell r="O469">
            <v>1608.9</v>
          </cell>
          <cell r="P469">
            <v>1.1000000000000001</v>
          </cell>
          <cell r="Q469">
            <v>0.2</v>
          </cell>
          <cell r="R469">
            <v>416.5</v>
          </cell>
          <cell r="S469">
            <v>1.7</v>
          </cell>
          <cell r="T469">
            <v>407.5</v>
          </cell>
          <cell r="U469">
            <v>145.80000000000001</v>
          </cell>
          <cell r="V469">
            <v>24.2</v>
          </cell>
          <cell r="W469">
            <v>3.3</v>
          </cell>
          <cell r="X469">
            <v>37.299999999999997</v>
          </cell>
          <cell r="Y469">
            <v>11.9</v>
          </cell>
          <cell r="Z469">
            <v>7.8</v>
          </cell>
          <cell r="AA469">
            <v>490.9</v>
          </cell>
          <cell r="AB469">
            <v>28.5</v>
          </cell>
          <cell r="AC469">
            <v>244.7</v>
          </cell>
          <cell r="AD469">
            <v>102.4</v>
          </cell>
          <cell r="AE469">
            <v>0.8</v>
          </cell>
          <cell r="AF469">
            <v>116.2</v>
          </cell>
          <cell r="AG469">
            <v>50.1</v>
          </cell>
          <cell r="AH469">
            <v>23.4</v>
          </cell>
          <cell r="AI469">
            <v>22.3</v>
          </cell>
          <cell r="AJ469">
            <v>64.900000000000006</v>
          </cell>
          <cell r="AK469">
            <v>0.2</v>
          </cell>
          <cell r="AL469">
            <v>0.2</v>
          </cell>
          <cell r="AM469">
            <v>17.5</v>
          </cell>
          <cell r="AN469">
            <v>4.2</v>
          </cell>
          <cell r="AO469">
            <v>21.2</v>
          </cell>
          <cell r="AP469">
            <v>68.7</v>
          </cell>
          <cell r="AQ469">
            <v>36</v>
          </cell>
          <cell r="AR469">
            <v>33.299999999999997</v>
          </cell>
          <cell r="AS469">
            <v>6.8</v>
          </cell>
          <cell r="AT469">
            <v>25.5</v>
          </cell>
          <cell r="AU469">
            <v>39.1</v>
          </cell>
          <cell r="AV469">
            <v>501.7</v>
          </cell>
          <cell r="AW469">
            <v>463.2</v>
          </cell>
        </row>
        <row r="470">
          <cell r="B470">
            <v>2599</v>
          </cell>
          <cell r="D470" t="str">
            <v xml:space="preserve">Fabrication d'autres produits métalliques n.c.a. </v>
          </cell>
          <cell r="E470">
            <v>1758</v>
          </cell>
          <cell r="F470">
            <v>456.4</v>
          </cell>
          <cell r="G470">
            <v>310.3</v>
          </cell>
          <cell r="H470">
            <v>0.2</v>
          </cell>
          <cell r="I470">
            <v>145.9</v>
          </cell>
          <cell r="J470">
            <v>3216.9</v>
          </cell>
          <cell r="K470">
            <v>6.1</v>
          </cell>
          <cell r="L470">
            <v>0.8</v>
          </cell>
          <cell r="M470">
            <v>7.5</v>
          </cell>
          <cell r="N470">
            <v>3231.2</v>
          </cell>
          <cell r="O470">
            <v>3679.4</v>
          </cell>
          <cell r="P470">
            <v>50.6</v>
          </cell>
          <cell r="Q470">
            <v>0.5</v>
          </cell>
          <cell r="R470">
            <v>1167.4000000000001</v>
          </cell>
          <cell r="S470">
            <v>13.2</v>
          </cell>
          <cell r="T470">
            <v>1035.7</v>
          </cell>
          <cell r="U470">
            <v>215.6</v>
          </cell>
          <cell r="V470">
            <v>82</v>
          </cell>
          <cell r="W470">
            <v>17</v>
          </cell>
          <cell r="X470">
            <v>97.9</v>
          </cell>
          <cell r="Y470">
            <v>14.5</v>
          </cell>
          <cell r="Z470">
            <v>4.4000000000000004</v>
          </cell>
          <cell r="AA470">
            <v>1196.8</v>
          </cell>
          <cell r="AB470">
            <v>67.400000000000006</v>
          </cell>
          <cell r="AC470">
            <v>636.6</v>
          </cell>
          <cell r="AD470">
            <v>262.39999999999998</v>
          </cell>
          <cell r="AE470">
            <v>3.1</v>
          </cell>
          <cell r="AF470">
            <v>233.5</v>
          </cell>
          <cell r="AG470">
            <v>98.4</v>
          </cell>
          <cell r="AH470">
            <v>54.3</v>
          </cell>
          <cell r="AI470">
            <v>146.1</v>
          </cell>
          <cell r="AJ470">
            <v>226.9</v>
          </cell>
          <cell r="AK470">
            <v>0</v>
          </cell>
          <cell r="AL470">
            <v>0</v>
          </cell>
          <cell r="AM470">
            <v>21.3</v>
          </cell>
          <cell r="AN470">
            <v>13.5</v>
          </cell>
          <cell r="AO470">
            <v>39.9</v>
          </cell>
          <cell r="AP470">
            <v>245.5</v>
          </cell>
          <cell r="AQ470">
            <v>60</v>
          </cell>
          <cell r="AR470">
            <v>73</v>
          </cell>
          <cell r="AS470">
            <v>14.1</v>
          </cell>
          <cell r="AT470">
            <v>48.1</v>
          </cell>
          <cell r="AU470">
            <v>170.3</v>
          </cell>
          <cell r="AV470">
            <v>1160.8</v>
          </cell>
          <cell r="AW470">
            <v>1132.5</v>
          </cell>
        </row>
        <row r="471">
          <cell r="B471">
            <v>25991</v>
          </cell>
          <cell r="D471" t="str">
            <v xml:space="preserve">Fabrication d'articles métalliques ménagers </v>
          </cell>
          <cell r="E471">
            <v>138</v>
          </cell>
          <cell r="F471">
            <v>87.9</v>
          </cell>
          <cell r="G471">
            <v>57.8</v>
          </cell>
          <cell r="H471">
            <v>1.5</v>
          </cell>
          <cell r="I471">
            <v>28.7</v>
          </cell>
          <cell r="J471">
            <v>464.8</v>
          </cell>
          <cell r="K471">
            <v>0.7</v>
          </cell>
          <cell r="L471">
            <v>-1.8</v>
          </cell>
          <cell r="M471">
            <v>1.7</v>
          </cell>
          <cell r="N471">
            <v>465.4</v>
          </cell>
          <cell r="O471">
            <v>553.4</v>
          </cell>
          <cell r="P471">
            <v>10.9</v>
          </cell>
          <cell r="Q471">
            <v>0.3</v>
          </cell>
          <cell r="R471">
            <v>177.1</v>
          </cell>
          <cell r="S471">
            <v>-1.5</v>
          </cell>
          <cell r="T471">
            <v>205</v>
          </cell>
          <cell r="U471">
            <v>12.8</v>
          </cell>
          <cell r="V471">
            <v>10.4</v>
          </cell>
          <cell r="W471">
            <v>1.6</v>
          </cell>
          <cell r="X471">
            <v>13.7</v>
          </cell>
          <cell r="Y471">
            <v>2</v>
          </cell>
          <cell r="Z471">
            <v>1.1000000000000001</v>
          </cell>
          <cell r="AA471">
            <v>122.5</v>
          </cell>
          <cell r="AB471">
            <v>10.4</v>
          </cell>
          <cell r="AC471">
            <v>96.9</v>
          </cell>
          <cell r="AD471">
            <v>36.200000000000003</v>
          </cell>
          <cell r="AE471">
            <v>0.2</v>
          </cell>
          <cell r="AF471">
            <v>-20.7</v>
          </cell>
          <cell r="AG471">
            <v>21.1</v>
          </cell>
          <cell r="AH471">
            <v>4.9000000000000004</v>
          </cell>
          <cell r="AI471">
            <v>83.6</v>
          </cell>
          <cell r="AJ471">
            <v>36.9</v>
          </cell>
          <cell r="AK471">
            <v>0</v>
          </cell>
          <cell r="AL471">
            <v>0</v>
          </cell>
          <cell r="AM471">
            <v>5.2</v>
          </cell>
          <cell r="AN471">
            <v>2.7</v>
          </cell>
          <cell r="AO471">
            <v>22.5</v>
          </cell>
          <cell r="AP471">
            <v>54.1</v>
          </cell>
          <cell r="AQ471">
            <v>4.3</v>
          </cell>
          <cell r="AR471">
            <v>10.1</v>
          </cell>
          <cell r="AS471">
            <v>1.4</v>
          </cell>
          <cell r="AT471">
            <v>11.4</v>
          </cell>
          <cell r="AU471">
            <v>35.6</v>
          </cell>
          <cell r="AV471">
            <v>113.6</v>
          </cell>
          <cell r="AW471">
            <v>112.4</v>
          </cell>
        </row>
        <row r="472">
          <cell r="B472">
            <v>25992</v>
          </cell>
          <cell r="D472" t="str">
            <v xml:space="preserve">Fabrication d'autres articles métalliques </v>
          </cell>
          <cell r="E472">
            <v>1620</v>
          </cell>
          <cell r="F472">
            <v>368.5</v>
          </cell>
          <cell r="G472">
            <v>252.6</v>
          </cell>
          <cell r="H472">
            <v>-1.3</v>
          </cell>
          <cell r="I472">
            <v>117.2</v>
          </cell>
          <cell r="J472">
            <v>2752.1</v>
          </cell>
          <cell r="K472">
            <v>5.4</v>
          </cell>
          <cell r="L472">
            <v>2.5</v>
          </cell>
          <cell r="M472">
            <v>5.8</v>
          </cell>
          <cell r="N472">
            <v>2765.8</v>
          </cell>
          <cell r="O472">
            <v>3126</v>
          </cell>
          <cell r="P472">
            <v>39.6</v>
          </cell>
          <cell r="Q472">
            <v>0.1</v>
          </cell>
          <cell r="R472">
            <v>990.4</v>
          </cell>
          <cell r="S472">
            <v>14.7</v>
          </cell>
          <cell r="T472">
            <v>830.7</v>
          </cell>
          <cell r="U472">
            <v>202.8</v>
          </cell>
          <cell r="V472">
            <v>71.599999999999994</v>
          </cell>
          <cell r="W472">
            <v>15.4</v>
          </cell>
          <cell r="X472">
            <v>84.2</v>
          </cell>
          <cell r="Y472">
            <v>12.6</v>
          </cell>
          <cell r="Z472">
            <v>3.3</v>
          </cell>
          <cell r="AA472">
            <v>1074.3</v>
          </cell>
          <cell r="AB472">
            <v>57.1</v>
          </cell>
          <cell r="AC472">
            <v>539.70000000000005</v>
          </cell>
          <cell r="AD472">
            <v>226.3</v>
          </cell>
          <cell r="AE472">
            <v>2.9</v>
          </cell>
          <cell r="AF472">
            <v>254.1</v>
          </cell>
          <cell r="AG472">
            <v>77.2</v>
          </cell>
          <cell r="AH472">
            <v>49.4</v>
          </cell>
          <cell r="AI472">
            <v>62.5</v>
          </cell>
          <cell r="AJ472">
            <v>190</v>
          </cell>
          <cell r="AK472">
            <v>0</v>
          </cell>
          <cell r="AL472">
            <v>0</v>
          </cell>
          <cell r="AM472">
            <v>16</v>
          </cell>
          <cell r="AN472">
            <v>10.8</v>
          </cell>
          <cell r="AO472">
            <v>17.399999999999999</v>
          </cell>
          <cell r="AP472">
            <v>191.4</v>
          </cell>
          <cell r="AQ472">
            <v>55.7</v>
          </cell>
          <cell r="AR472">
            <v>62.9</v>
          </cell>
          <cell r="AS472">
            <v>12.7</v>
          </cell>
          <cell r="AT472">
            <v>36.700000000000003</v>
          </cell>
          <cell r="AU472">
            <v>134.69999999999999</v>
          </cell>
          <cell r="AV472">
            <v>1047.2</v>
          </cell>
          <cell r="AW472">
            <v>1020.2</v>
          </cell>
        </row>
        <row r="473">
          <cell r="B473">
            <v>26</v>
          </cell>
          <cell r="D473" t="str">
            <v xml:space="preserve">Fabrication de produits informatiques, électroniques et optiques </v>
          </cell>
          <cell r="E473">
            <v>2832</v>
          </cell>
          <cell r="F473">
            <v>3499.2</v>
          </cell>
          <cell r="G473">
            <v>2332.9</v>
          </cell>
          <cell r="H473">
            <v>-18.7</v>
          </cell>
          <cell r="I473">
            <v>1184.9000000000001</v>
          </cell>
          <cell r="J473">
            <v>24746.2</v>
          </cell>
          <cell r="K473">
            <v>1910.6</v>
          </cell>
          <cell r="L473">
            <v>106.4</v>
          </cell>
          <cell r="M473">
            <v>251.1</v>
          </cell>
          <cell r="N473">
            <v>27014.3</v>
          </cell>
          <cell r="O473">
            <v>30155.9</v>
          </cell>
          <cell r="P473">
            <v>943.9</v>
          </cell>
          <cell r="Q473">
            <v>344</v>
          </cell>
          <cell r="R473">
            <v>9473.2000000000007</v>
          </cell>
          <cell r="S473">
            <v>-12.9</v>
          </cell>
          <cell r="T473">
            <v>8402.7999999999993</v>
          </cell>
          <cell r="U473">
            <v>3821.8</v>
          </cell>
          <cell r="V473">
            <v>582.1</v>
          </cell>
          <cell r="W473">
            <v>53.5</v>
          </cell>
          <cell r="X473">
            <v>537</v>
          </cell>
          <cell r="Y473">
            <v>688.2</v>
          </cell>
          <cell r="Z473">
            <v>171.6</v>
          </cell>
          <cell r="AA473">
            <v>10591.9</v>
          </cell>
          <cell r="AB473">
            <v>567.5</v>
          </cell>
          <cell r="AC473">
            <v>5939.6</v>
          </cell>
          <cell r="AD473">
            <v>2767</v>
          </cell>
          <cell r="AE473">
            <v>151.30000000000001</v>
          </cell>
          <cell r="AF473">
            <v>1469.1</v>
          </cell>
          <cell r="AG473">
            <v>972.8</v>
          </cell>
          <cell r="AH473">
            <v>1127.5999999999999</v>
          </cell>
          <cell r="AI473">
            <v>1288.9000000000001</v>
          </cell>
          <cell r="AJ473">
            <v>657.7</v>
          </cell>
          <cell r="AK473">
            <v>1.6</v>
          </cell>
          <cell r="AL473">
            <v>0.4</v>
          </cell>
          <cell r="AM473">
            <v>962.1</v>
          </cell>
          <cell r="AN473">
            <v>202.3</v>
          </cell>
          <cell r="AO473">
            <v>1097.9000000000001</v>
          </cell>
          <cell r="AP473">
            <v>792.3</v>
          </cell>
          <cell r="AQ473">
            <v>760.8</v>
          </cell>
          <cell r="AR473">
            <v>564</v>
          </cell>
          <cell r="AS473">
            <v>86.2</v>
          </cell>
          <cell r="AT473">
            <v>-31.9</v>
          </cell>
          <cell r="AU473">
            <v>934.9</v>
          </cell>
          <cell r="AV473">
            <v>10336.1</v>
          </cell>
          <cell r="AW473">
            <v>10175.700000000001</v>
          </cell>
        </row>
        <row r="474">
          <cell r="B474">
            <v>261</v>
          </cell>
          <cell r="D474" t="str">
            <v xml:space="preserve">Fabrication de composants et cartes électroniques </v>
          </cell>
          <cell r="E474">
            <v>806</v>
          </cell>
          <cell r="F474">
            <v>508</v>
          </cell>
          <cell r="G474">
            <v>358.4</v>
          </cell>
          <cell r="H474">
            <v>-12.3</v>
          </cell>
          <cell r="I474">
            <v>161.9</v>
          </cell>
          <cell r="J474">
            <v>7224.4</v>
          </cell>
          <cell r="K474">
            <v>888.4</v>
          </cell>
          <cell r="L474">
            <v>27.2</v>
          </cell>
          <cell r="M474">
            <v>90.3</v>
          </cell>
          <cell r="N474">
            <v>8230.2000000000007</v>
          </cell>
          <cell r="O474">
            <v>8620.7000000000007</v>
          </cell>
          <cell r="P474">
            <v>282.5</v>
          </cell>
          <cell r="Q474">
            <v>235.7</v>
          </cell>
          <cell r="R474">
            <v>3338.9</v>
          </cell>
          <cell r="S474">
            <v>-15.3</v>
          </cell>
          <cell r="T474">
            <v>2299.6999999999998</v>
          </cell>
          <cell r="U474">
            <v>794.7</v>
          </cell>
          <cell r="V474">
            <v>167.2</v>
          </cell>
          <cell r="W474">
            <v>30.2</v>
          </cell>
          <cell r="X474">
            <v>156.5</v>
          </cell>
          <cell r="Y474">
            <v>132</v>
          </cell>
          <cell r="Z474">
            <v>37</v>
          </cell>
          <cell r="AA474">
            <v>2919.3</v>
          </cell>
          <cell r="AB474">
            <v>166.2</v>
          </cell>
          <cell r="AC474">
            <v>1742.6</v>
          </cell>
          <cell r="AD474">
            <v>762</v>
          </cell>
          <cell r="AE474">
            <v>51.5</v>
          </cell>
          <cell r="AF474">
            <v>300</v>
          </cell>
          <cell r="AG474">
            <v>455</v>
          </cell>
          <cell r="AH474">
            <v>294.8</v>
          </cell>
          <cell r="AI474">
            <v>283.89999999999998</v>
          </cell>
          <cell r="AJ474">
            <v>-165.8</v>
          </cell>
          <cell r="AK474">
            <v>0.2</v>
          </cell>
          <cell r="AL474">
            <v>0</v>
          </cell>
          <cell r="AM474">
            <v>550.79999999999995</v>
          </cell>
          <cell r="AN474">
            <v>77.099999999999994</v>
          </cell>
          <cell r="AO474">
            <v>262.60000000000002</v>
          </cell>
          <cell r="AP474">
            <v>-454.2</v>
          </cell>
          <cell r="AQ474">
            <v>385.7</v>
          </cell>
          <cell r="AR474">
            <v>201.7</v>
          </cell>
          <cell r="AS474">
            <v>20.7</v>
          </cell>
          <cell r="AT474">
            <v>0.2</v>
          </cell>
          <cell r="AU474">
            <v>-291.10000000000002</v>
          </cell>
          <cell r="AV474">
            <v>2768.8</v>
          </cell>
          <cell r="AW474">
            <v>2804.6</v>
          </cell>
        </row>
        <row r="475">
          <cell r="B475">
            <v>2611</v>
          </cell>
          <cell r="D475" t="str">
            <v xml:space="preserve">Fabrication de composants électroniques </v>
          </cell>
          <cell r="E475">
            <v>327</v>
          </cell>
          <cell r="F475">
            <v>368.7</v>
          </cell>
          <cell r="G475">
            <v>258.7</v>
          </cell>
          <cell r="H475">
            <v>-11.5</v>
          </cell>
          <cell r="I475">
            <v>121.4</v>
          </cell>
          <cell r="J475">
            <v>3930.2</v>
          </cell>
          <cell r="K475">
            <v>729.7</v>
          </cell>
          <cell r="L475">
            <v>17.399999999999999</v>
          </cell>
          <cell r="M475">
            <v>75.900000000000006</v>
          </cell>
          <cell r="N475">
            <v>4753.1000000000004</v>
          </cell>
          <cell r="O475">
            <v>5028.6000000000004</v>
          </cell>
          <cell r="P475">
            <v>269.39999999999998</v>
          </cell>
          <cell r="Q475">
            <v>232.8</v>
          </cell>
          <cell r="R475">
            <v>1637.7</v>
          </cell>
          <cell r="S475">
            <v>-9.6999999999999993</v>
          </cell>
          <cell r="T475">
            <v>1508.5</v>
          </cell>
          <cell r="U475">
            <v>482.9</v>
          </cell>
          <cell r="V475">
            <v>119.1</v>
          </cell>
          <cell r="W475">
            <v>18.5</v>
          </cell>
          <cell r="X475">
            <v>69</v>
          </cell>
          <cell r="Y475">
            <v>112.7</v>
          </cell>
          <cell r="Z475">
            <v>24.6</v>
          </cell>
          <cell r="AA475">
            <v>1894.8</v>
          </cell>
          <cell r="AB475">
            <v>115</v>
          </cell>
          <cell r="AC475">
            <v>1144.5</v>
          </cell>
          <cell r="AD475">
            <v>524.20000000000005</v>
          </cell>
          <cell r="AE475">
            <v>43.9</v>
          </cell>
          <cell r="AF475">
            <v>155.1</v>
          </cell>
          <cell r="AG475">
            <v>369.9</v>
          </cell>
          <cell r="AH475">
            <v>212.7</v>
          </cell>
          <cell r="AI475">
            <v>176.4</v>
          </cell>
          <cell r="AJ475">
            <v>-251.1</v>
          </cell>
          <cell r="AK475">
            <v>0.1</v>
          </cell>
          <cell r="AL475">
            <v>0</v>
          </cell>
          <cell r="AM475">
            <v>450.2</v>
          </cell>
          <cell r="AN475">
            <v>29.4</v>
          </cell>
          <cell r="AO475">
            <v>122.6</v>
          </cell>
          <cell r="AP475">
            <v>-578.79999999999995</v>
          </cell>
          <cell r="AQ475">
            <v>302.10000000000002</v>
          </cell>
          <cell r="AR475">
            <v>113.6</v>
          </cell>
          <cell r="AS475">
            <v>14.5</v>
          </cell>
          <cell r="AT475">
            <v>-0.3</v>
          </cell>
          <cell r="AU475">
            <v>-404.5</v>
          </cell>
          <cell r="AV475">
            <v>1738</v>
          </cell>
          <cell r="AW475">
            <v>1823.7</v>
          </cell>
        </row>
        <row r="476">
          <cell r="B476">
            <v>26110</v>
          </cell>
          <cell r="D476" t="str">
            <v xml:space="preserve">Fabrication de composants électroniques </v>
          </cell>
          <cell r="E476">
            <v>327</v>
          </cell>
          <cell r="F476">
            <v>368.7</v>
          </cell>
          <cell r="G476">
            <v>258.7</v>
          </cell>
          <cell r="H476">
            <v>-11.5</v>
          </cell>
          <cell r="I476">
            <v>121.4</v>
          </cell>
          <cell r="J476">
            <v>3930.2</v>
          </cell>
          <cell r="K476">
            <v>729.7</v>
          </cell>
          <cell r="L476">
            <v>17.399999999999999</v>
          </cell>
          <cell r="M476">
            <v>75.900000000000006</v>
          </cell>
          <cell r="N476">
            <v>4753.1000000000004</v>
          </cell>
          <cell r="O476">
            <v>5028.6000000000004</v>
          </cell>
          <cell r="P476">
            <v>269.39999999999998</v>
          </cell>
          <cell r="Q476">
            <v>232.8</v>
          </cell>
          <cell r="R476">
            <v>1637.7</v>
          </cell>
          <cell r="S476">
            <v>-9.6999999999999993</v>
          </cell>
          <cell r="T476">
            <v>1508.5</v>
          </cell>
          <cell r="U476">
            <v>482.9</v>
          </cell>
          <cell r="V476">
            <v>119.1</v>
          </cell>
          <cell r="W476">
            <v>18.5</v>
          </cell>
          <cell r="X476">
            <v>69</v>
          </cell>
          <cell r="Y476">
            <v>112.7</v>
          </cell>
          <cell r="Z476">
            <v>24.6</v>
          </cell>
          <cell r="AA476">
            <v>1894.8</v>
          </cell>
          <cell r="AB476">
            <v>115</v>
          </cell>
          <cell r="AC476">
            <v>1144.5</v>
          </cell>
          <cell r="AD476">
            <v>524.20000000000005</v>
          </cell>
          <cell r="AE476">
            <v>43.9</v>
          </cell>
          <cell r="AF476">
            <v>155.1</v>
          </cell>
          <cell r="AG476">
            <v>369.9</v>
          </cell>
          <cell r="AH476">
            <v>212.7</v>
          </cell>
          <cell r="AI476">
            <v>176.4</v>
          </cell>
          <cell r="AJ476">
            <v>-251.1</v>
          </cell>
          <cell r="AK476">
            <v>0.1</v>
          </cell>
          <cell r="AL476">
            <v>0</v>
          </cell>
          <cell r="AM476">
            <v>450.2</v>
          </cell>
          <cell r="AN476">
            <v>29.4</v>
          </cell>
          <cell r="AO476">
            <v>122.6</v>
          </cell>
          <cell r="AP476">
            <v>-578.79999999999995</v>
          </cell>
          <cell r="AQ476">
            <v>302.10000000000002</v>
          </cell>
          <cell r="AR476">
            <v>113.6</v>
          </cell>
          <cell r="AS476">
            <v>14.5</v>
          </cell>
          <cell r="AT476">
            <v>-0.3</v>
          </cell>
          <cell r="AU476">
            <v>-404.5</v>
          </cell>
          <cell r="AV476">
            <v>1738</v>
          </cell>
          <cell r="AW476">
            <v>1823.7</v>
          </cell>
        </row>
        <row r="477">
          <cell r="B477">
            <v>2612</v>
          </cell>
          <cell r="D477" t="str">
            <v xml:space="preserve">Fabrication de cartes électroniques assemblées </v>
          </cell>
          <cell r="E477">
            <v>479</v>
          </cell>
          <cell r="F477">
            <v>139.30000000000001</v>
          </cell>
          <cell r="G477">
            <v>99.7</v>
          </cell>
          <cell r="H477">
            <v>-0.9</v>
          </cell>
          <cell r="I477">
            <v>40.5</v>
          </cell>
          <cell r="J477">
            <v>3294.2</v>
          </cell>
          <cell r="K477">
            <v>158.69999999999999</v>
          </cell>
          <cell r="L477">
            <v>9.8000000000000007</v>
          </cell>
          <cell r="M477">
            <v>14.4</v>
          </cell>
          <cell r="N477">
            <v>3477.1</v>
          </cell>
          <cell r="O477">
            <v>3592.1</v>
          </cell>
          <cell r="P477">
            <v>13.1</v>
          </cell>
          <cell r="Q477">
            <v>2.9</v>
          </cell>
          <cell r="R477">
            <v>1701.2</v>
          </cell>
          <cell r="S477">
            <v>-5.6</v>
          </cell>
          <cell r="T477">
            <v>791.2</v>
          </cell>
          <cell r="U477">
            <v>311.8</v>
          </cell>
          <cell r="V477">
            <v>48.1</v>
          </cell>
          <cell r="W477">
            <v>11.7</v>
          </cell>
          <cell r="X477">
            <v>87.5</v>
          </cell>
          <cell r="Y477">
            <v>19.3</v>
          </cell>
          <cell r="Z477">
            <v>12.4</v>
          </cell>
          <cell r="AA477">
            <v>1024.5</v>
          </cell>
          <cell r="AB477">
            <v>51.3</v>
          </cell>
          <cell r="AC477">
            <v>598.20000000000005</v>
          </cell>
          <cell r="AD477">
            <v>237.8</v>
          </cell>
          <cell r="AE477">
            <v>7.6</v>
          </cell>
          <cell r="AF477">
            <v>144.9</v>
          </cell>
          <cell r="AG477">
            <v>85.1</v>
          </cell>
          <cell r="AH477">
            <v>82.1</v>
          </cell>
          <cell r="AI477">
            <v>107.6</v>
          </cell>
          <cell r="AJ477">
            <v>85.3</v>
          </cell>
          <cell r="AK477">
            <v>0</v>
          </cell>
          <cell r="AL477">
            <v>0</v>
          </cell>
          <cell r="AM477">
            <v>100.6</v>
          </cell>
          <cell r="AN477">
            <v>47.6</v>
          </cell>
          <cell r="AO477">
            <v>140</v>
          </cell>
          <cell r="AP477">
            <v>124.6</v>
          </cell>
          <cell r="AQ477">
            <v>83.6</v>
          </cell>
          <cell r="AR477">
            <v>88.1</v>
          </cell>
          <cell r="AS477">
            <v>6.2</v>
          </cell>
          <cell r="AT477">
            <v>0.5</v>
          </cell>
          <cell r="AU477">
            <v>113.4</v>
          </cell>
          <cell r="AV477">
            <v>1030.8</v>
          </cell>
          <cell r="AW477">
            <v>980.9</v>
          </cell>
        </row>
        <row r="478">
          <cell r="B478">
            <v>26120</v>
          </cell>
          <cell r="D478" t="str">
            <v xml:space="preserve">Fabrication de cartes électroniques assemblées </v>
          </cell>
          <cell r="E478">
            <v>479</v>
          </cell>
          <cell r="F478">
            <v>139.30000000000001</v>
          </cell>
          <cell r="G478">
            <v>99.7</v>
          </cell>
          <cell r="H478">
            <v>-0.9</v>
          </cell>
          <cell r="I478">
            <v>40.5</v>
          </cell>
          <cell r="J478">
            <v>3294.2</v>
          </cell>
          <cell r="K478">
            <v>158.69999999999999</v>
          </cell>
          <cell r="L478">
            <v>9.8000000000000007</v>
          </cell>
          <cell r="M478">
            <v>14.4</v>
          </cell>
          <cell r="N478">
            <v>3477.1</v>
          </cell>
          <cell r="O478">
            <v>3592.1</v>
          </cell>
          <cell r="P478">
            <v>13.1</v>
          </cell>
          <cell r="Q478">
            <v>2.9</v>
          </cell>
          <cell r="R478">
            <v>1701.2</v>
          </cell>
          <cell r="S478">
            <v>-5.6</v>
          </cell>
          <cell r="T478">
            <v>791.2</v>
          </cell>
          <cell r="U478">
            <v>311.8</v>
          </cell>
          <cell r="V478">
            <v>48.1</v>
          </cell>
          <cell r="W478">
            <v>11.7</v>
          </cell>
          <cell r="X478">
            <v>87.5</v>
          </cell>
          <cell r="Y478">
            <v>19.3</v>
          </cell>
          <cell r="Z478">
            <v>12.4</v>
          </cell>
          <cell r="AA478">
            <v>1024.5</v>
          </cell>
          <cell r="AB478">
            <v>51.3</v>
          </cell>
          <cell r="AC478">
            <v>598.20000000000005</v>
          </cell>
          <cell r="AD478">
            <v>237.8</v>
          </cell>
          <cell r="AE478">
            <v>7.6</v>
          </cell>
          <cell r="AF478">
            <v>144.9</v>
          </cell>
          <cell r="AG478">
            <v>85.1</v>
          </cell>
          <cell r="AH478">
            <v>82.1</v>
          </cell>
          <cell r="AI478">
            <v>107.6</v>
          </cell>
          <cell r="AJ478">
            <v>85.3</v>
          </cell>
          <cell r="AK478">
            <v>0</v>
          </cell>
          <cell r="AL478">
            <v>0</v>
          </cell>
          <cell r="AM478">
            <v>100.6</v>
          </cell>
          <cell r="AN478">
            <v>47.6</v>
          </cell>
          <cell r="AO478">
            <v>140</v>
          </cell>
          <cell r="AP478">
            <v>124.6</v>
          </cell>
          <cell r="AQ478">
            <v>83.6</v>
          </cell>
          <cell r="AR478">
            <v>88.1</v>
          </cell>
          <cell r="AS478">
            <v>6.2</v>
          </cell>
          <cell r="AT478">
            <v>0.5</v>
          </cell>
          <cell r="AU478">
            <v>113.4</v>
          </cell>
          <cell r="AV478">
            <v>1030.8</v>
          </cell>
          <cell r="AW478">
            <v>980.9</v>
          </cell>
        </row>
        <row r="479">
          <cell r="B479">
            <v>262</v>
          </cell>
          <cell r="D479" t="str">
            <v xml:space="preserve">Fabrication d'ordinateurs et d'équipements périphériques </v>
          </cell>
          <cell r="E479">
            <v>283</v>
          </cell>
          <cell r="F479">
            <v>283.39999999999998</v>
          </cell>
          <cell r="G479">
            <v>211.8</v>
          </cell>
          <cell r="H479">
            <v>3.4</v>
          </cell>
          <cell r="I479">
            <v>68.2</v>
          </cell>
          <cell r="J479">
            <v>1458.3</v>
          </cell>
          <cell r="K479">
            <v>107</v>
          </cell>
          <cell r="L479">
            <v>34.9</v>
          </cell>
          <cell r="M479">
            <v>15.1</v>
          </cell>
          <cell r="N479">
            <v>1615.3</v>
          </cell>
          <cell r="O479">
            <v>1848.7</v>
          </cell>
          <cell r="P479">
            <v>82.3</v>
          </cell>
          <cell r="Q479">
            <v>8</v>
          </cell>
          <cell r="R479">
            <v>889.4</v>
          </cell>
          <cell r="S479">
            <v>24.6</v>
          </cell>
          <cell r="T479">
            <v>366.8</v>
          </cell>
          <cell r="U479">
            <v>123.3</v>
          </cell>
          <cell r="V479">
            <v>21.4</v>
          </cell>
          <cell r="W479">
            <v>0.6</v>
          </cell>
          <cell r="X479">
            <v>25.5</v>
          </cell>
          <cell r="Y479">
            <v>39</v>
          </cell>
          <cell r="Z479">
            <v>12.8</v>
          </cell>
          <cell r="AA479">
            <v>446.1</v>
          </cell>
          <cell r="AB479">
            <v>27.3</v>
          </cell>
          <cell r="AC479">
            <v>261.39999999999998</v>
          </cell>
          <cell r="AD479">
            <v>126.5</v>
          </cell>
          <cell r="AE479">
            <v>6.4</v>
          </cell>
          <cell r="AF479">
            <v>37.299999999999997</v>
          </cell>
          <cell r="AG479">
            <v>44.3</v>
          </cell>
          <cell r="AH479">
            <v>53.6</v>
          </cell>
          <cell r="AI479">
            <v>48</v>
          </cell>
          <cell r="AJ479">
            <v>-12.6</v>
          </cell>
          <cell r="AK479">
            <v>0</v>
          </cell>
          <cell r="AL479">
            <v>0</v>
          </cell>
          <cell r="AM479">
            <v>38.799999999999997</v>
          </cell>
          <cell r="AN479">
            <v>15.2</v>
          </cell>
          <cell r="AO479">
            <v>59.9</v>
          </cell>
          <cell r="AP479">
            <v>8.5</v>
          </cell>
          <cell r="AQ479">
            <v>77.099999999999994</v>
          </cell>
          <cell r="AR479">
            <v>27.9</v>
          </cell>
          <cell r="AS479">
            <v>2.7</v>
          </cell>
          <cell r="AT479">
            <v>-1.7</v>
          </cell>
          <cell r="AU479">
            <v>56.6</v>
          </cell>
          <cell r="AV479">
            <v>402.8</v>
          </cell>
          <cell r="AW479">
            <v>425.1</v>
          </cell>
        </row>
        <row r="480">
          <cell r="B480">
            <v>2620</v>
          </cell>
          <cell r="D480" t="str">
            <v xml:space="preserve">Fabrication d'ordinateurs et d'équipements périphériques </v>
          </cell>
          <cell r="E480">
            <v>283</v>
          </cell>
          <cell r="F480">
            <v>283.39999999999998</v>
          </cell>
          <cell r="G480">
            <v>211.8</v>
          </cell>
          <cell r="H480">
            <v>3.4</v>
          </cell>
          <cell r="I480">
            <v>68.2</v>
          </cell>
          <cell r="J480">
            <v>1458.3</v>
          </cell>
          <cell r="K480">
            <v>107</v>
          </cell>
          <cell r="L480">
            <v>34.9</v>
          </cell>
          <cell r="M480">
            <v>15.1</v>
          </cell>
          <cell r="N480">
            <v>1615.3</v>
          </cell>
          <cell r="O480">
            <v>1848.7</v>
          </cell>
          <cell r="P480">
            <v>82.3</v>
          </cell>
          <cell r="Q480">
            <v>8</v>
          </cell>
          <cell r="R480">
            <v>889.4</v>
          </cell>
          <cell r="S480">
            <v>24.6</v>
          </cell>
          <cell r="T480">
            <v>366.8</v>
          </cell>
          <cell r="U480">
            <v>123.3</v>
          </cell>
          <cell r="V480">
            <v>21.4</v>
          </cell>
          <cell r="W480">
            <v>0.6</v>
          </cell>
          <cell r="X480">
            <v>25.5</v>
          </cell>
          <cell r="Y480">
            <v>39</v>
          </cell>
          <cell r="Z480">
            <v>12.8</v>
          </cell>
          <cell r="AA480">
            <v>446.1</v>
          </cell>
          <cell r="AB480">
            <v>27.3</v>
          </cell>
          <cell r="AC480">
            <v>261.39999999999998</v>
          </cell>
          <cell r="AD480">
            <v>126.5</v>
          </cell>
          <cell r="AE480">
            <v>6.4</v>
          </cell>
          <cell r="AF480">
            <v>37.299999999999997</v>
          </cell>
          <cell r="AG480">
            <v>44.3</v>
          </cell>
          <cell r="AH480">
            <v>53.6</v>
          </cell>
          <cell r="AI480">
            <v>48</v>
          </cell>
          <cell r="AJ480">
            <v>-12.6</v>
          </cell>
          <cell r="AK480">
            <v>0</v>
          </cell>
          <cell r="AL480">
            <v>0</v>
          </cell>
          <cell r="AM480">
            <v>38.799999999999997</v>
          </cell>
          <cell r="AN480">
            <v>15.2</v>
          </cell>
          <cell r="AO480">
            <v>59.9</v>
          </cell>
          <cell r="AP480">
            <v>8.5</v>
          </cell>
          <cell r="AQ480">
            <v>77.099999999999994</v>
          </cell>
          <cell r="AR480">
            <v>27.9</v>
          </cell>
          <cell r="AS480">
            <v>2.7</v>
          </cell>
          <cell r="AT480">
            <v>-1.7</v>
          </cell>
          <cell r="AU480">
            <v>56.6</v>
          </cell>
          <cell r="AV480">
            <v>402.8</v>
          </cell>
          <cell r="AW480">
            <v>425.1</v>
          </cell>
        </row>
        <row r="481">
          <cell r="B481">
            <v>26200</v>
          </cell>
          <cell r="D481" t="str">
            <v xml:space="preserve">Fabrication d'ordinateurs et d'équipements périphériques </v>
          </cell>
          <cell r="E481">
            <v>283</v>
          </cell>
          <cell r="F481">
            <v>283.39999999999998</v>
          </cell>
          <cell r="G481">
            <v>211.8</v>
          </cell>
          <cell r="H481">
            <v>3.4</v>
          </cell>
          <cell r="I481">
            <v>68.2</v>
          </cell>
          <cell r="J481">
            <v>1458.3</v>
          </cell>
          <cell r="K481">
            <v>107</v>
          </cell>
          <cell r="L481">
            <v>34.9</v>
          </cell>
          <cell r="M481">
            <v>15.1</v>
          </cell>
          <cell r="N481">
            <v>1615.3</v>
          </cell>
          <cell r="O481">
            <v>1848.7</v>
          </cell>
          <cell r="P481">
            <v>82.3</v>
          </cell>
          <cell r="Q481">
            <v>8</v>
          </cell>
          <cell r="R481">
            <v>889.4</v>
          </cell>
          <cell r="S481">
            <v>24.6</v>
          </cell>
          <cell r="T481">
            <v>366.8</v>
          </cell>
          <cell r="U481">
            <v>123.3</v>
          </cell>
          <cell r="V481">
            <v>21.4</v>
          </cell>
          <cell r="W481">
            <v>0.6</v>
          </cell>
          <cell r="X481">
            <v>25.5</v>
          </cell>
          <cell r="Y481">
            <v>39</v>
          </cell>
          <cell r="Z481">
            <v>12.8</v>
          </cell>
          <cell r="AA481">
            <v>446.1</v>
          </cell>
          <cell r="AB481">
            <v>27.3</v>
          </cell>
          <cell r="AC481">
            <v>261.39999999999998</v>
          </cell>
          <cell r="AD481">
            <v>126.5</v>
          </cell>
          <cell r="AE481">
            <v>6.4</v>
          </cell>
          <cell r="AF481">
            <v>37.299999999999997</v>
          </cell>
          <cell r="AG481">
            <v>44.3</v>
          </cell>
          <cell r="AH481">
            <v>53.6</v>
          </cell>
          <cell r="AI481">
            <v>48</v>
          </cell>
          <cell r="AJ481">
            <v>-12.6</v>
          </cell>
          <cell r="AK481">
            <v>0</v>
          </cell>
          <cell r="AL481">
            <v>0</v>
          </cell>
          <cell r="AM481">
            <v>38.799999999999997</v>
          </cell>
          <cell r="AN481">
            <v>15.2</v>
          </cell>
          <cell r="AO481">
            <v>59.9</v>
          </cell>
          <cell r="AP481">
            <v>8.5</v>
          </cell>
          <cell r="AQ481">
            <v>77.099999999999994</v>
          </cell>
          <cell r="AR481">
            <v>27.9</v>
          </cell>
          <cell r="AS481">
            <v>2.7</v>
          </cell>
          <cell r="AT481">
            <v>-1.7</v>
          </cell>
          <cell r="AU481">
            <v>56.6</v>
          </cell>
          <cell r="AV481">
            <v>402.8</v>
          </cell>
          <cell r="AW481">
            <v>425.1</v>
          </cell>
        </row>
        <row r="482">
          <cell r="B482">
            <v>263</v>
          </cell>
          <cell r="D482" t="str">
            <v xml:space="preserve">Fabrication d'équipements de communication </v>
          </cell>
          <cell r="E482">
            <v>366</v>
          </cell>
          <cell r="F482">
            <v>861.4</v>
          </cell>
          <cell r="G482">
            <v>602.4</v>
          </cell>
          <cell r="H482">
            <v>-9.4</v>
          </cell>
          <cell r="I482">
            <v>268.39999999999998</v>
          </cell>
          <cell r="J482">
            <v>3465.7</v>
          </cell>
          <cell r="K482">
            <v>298</v>
          </cell>
          <cell r="L482">
            <v>-3.5</v>
          </cell>
          <cell r="M482">
            <v>21.7</v>
          </cell>
          <cell r="N482">
            <v>3781.9</v>
          </cell>
          <cell r="O482">
            <v>4625</v>
          </cell>
          <cell r="P482">
            <v>94.1</v>
          </cell>
          <cell r="Q482">
            <v>57.3</v>
          </cell>
          <cell r="R482">
            <v>1297.9000000000001</v>
          </cell>
          <cell r="S482">
            <v>-24</v>
          </cell>
          <cell r="T482">
            <v>1209.3</v>
          </cell>
          <cell r="U482">
            <v>507.6</v>
          </cell>
          <cell r="V482">
            <v>119.3</v>
          </cell>
          <cell r="W482">
            <v>4.3</v>
          </cell>
          <cell r="X482">
            <v>57.8</v>
          </cell>
          <cell r="Y482">
            <v>206.6</v>
          </cell>
          <cell r="Z482">
            <v>92.8</v>
          </cell>
          <cell r="AA482">
            <v>1454.5</v>
          </cell>
          <cell r="AB482">
            <v>77.599999999999994</v>
          </cell>
          <cell r="AC482">
            <v>873</v>
          </cell>
          <cell r="AD482">
            <v>429</v>
          </cell>
          <cell r="AE482">
            <v>24.1</v>
          </cell>
          <cell r="AF482">
            <v>99</v>
          </cell>
          <cell r="AG482">
            <v>87.2</v>
          </cell>
          <cell r="AH482">
            <v>97.4</v>
          </cell>
          <cell r="AI482">
            <v>190.5</v>
          </cell>
          <cell r="AJ482">
            <v>104.9</v>
          </cell>
          <cell r="AK482">
            <v>0</v>
          </cell>
          <cell r="AL482">
            <v>0.1</v>
          </cell>
          <cell r="AM482">
            <v>89.8</v>
          </cell>
          <cell r="AN482">
            <v>26.7</v>
          </cell>
          <cell r="AO482">
            <v>111.7</v>
          </cell>
          <cell r="AP482">
            <v>126.9</v>
          </cell>
          <cell r="AQ482">
            <v>60.1</v>
          </cell>
          <cell r="AR482">
            <v>78.599999999999994</v>
          </cell>
          <cell r="AS482">
            <v>6.3</v>
          </cell>
          <cell r="AT482">
            <v>-20.100000000000001</v>
          </cell>
          <cell r="AU482">
            <v>122.3</v>
          </cell>
          <cell r="AV482">
            <v>1567</v>
          </cell>
          <cell r="AW482">
            <v>1401</v>
          </cell>
        </row>
        <row r="483">
          <cell r="B483">
            <v>2630</v>
          </cell>
          <cell r="D483" t="str">
            <v xml:space="preserve">Fabrication d'équipements de communication </v>
          </cell>
          <cell r="E483">
            <v>366</v>
          </cell>
          <cell r="F483">
            <v>861.4</v>
          </cell>
          <cell r="G483">
            <v>602.4</v>
          </cell>
          <cell r="H483">
            <v>-9.4</v>
          </cell>
          <cell r="I483">
            <v>268.39999999999998</v>
          </cell>
          <cell r="J483">
            <v>3465.7</v>
          </cell>
          <cell r="K483">
            <v>298</v>
          </cell>
          <cell r="L483">
            <v>-3.5</v>
          </cell>
          <cell r="M483">
            <v>21.7</v>
          </cell>
          <cell r="N483">
            <v>3781.9</v>
          </cell>
          <cell r="O483">
            <v>4625</v>
          </cell>
          <cell r="P483">
            <v>94.1</v>
          </cell>
          <cell r="Q483">
            <v>57.3</v>
          </cell>
          <cell r="R483">
            <v>1297.9000000000001</v>
          </cell>
          <cell r="S483">
            <v>-24</v>
          </cell>
          <cell r="T483">
            <v>1209.3</v>
          </cell>
          <cell r="U483">
            <v>507.6</v>
          </cell>
          <cell r="V483">
            <v>119.3</v>
          </cell>
          <cell r="W483">
            <v>4.3</v>
          </cell>
          <cell r="X483">
            <v>57.8</v>
          </cell>
          <cell r="Y483">
            <v>206.6</v>
          </cell>
          <cell r="Z483">
            <v>92.8</v>
          </cell>
          <cell r="AA483">
            <v>1454.5</v>
          </cell>
          <cell r="AB483">
            <v>77.599999999999994</v>
          </cell>
          <cell r="AC483">
            <v>873</v>
          </cell>
          <cell r="AD483">
            <v>429</v>
          </cell>
          <cell r="AE483">
            <v>24.1</v>
          </cell>
          <cell r="AF483">
            <v>99</v>
          </cell>
          <cell r="AG483">
            <v>87.2</v>
          </cell>
          <cell r="AH483">
            <v>97.4</v>
          </cell>
          <cell r="AI483">
            <v>190.5</v>
          </cell>
          <cell r="AJ483">
            <v>104.9</v>
          </cell>
          <cell r="AK483">
            <v>0</v>
          </cell>
          <cell r="AL483">
            <v>0.1</v>
          </cell>
          <cell r="AM483">
            <v>89.8</v>
          </cell>
          <cell r="AN483">
            <v>26.7</v>
          </cell>
          <cell r="AO483">
            <v>111.7</v>
          </cell>
          <cell r="AP483">
            <v>126.9</v>
          </cell>
          <cell r="AQ483">
            <v>60.1</v>
          </cell>
          <cell r="AR483">
            <v>78.599999999999994</v>
          </cell>
          <cell r="AS483">
            <v>6.3</v>
          </cell>
          <cell r="AT483">
            <v>-20.100000000000001</v>
          </cell>
          <cell r="AU483">
            <v>122.3</v>
          </cell>
          <cell r="AV483">
            <v>1567</v>
          </cell>
          <cell r="AW483">
            <v>1401</v>
          </cell>
        </row>
        <row r="484">
          <cell r="B484">
            <v>26300</v>
          </cell>
          <cell r="D484" t="str">
            <v xml:space="preserve">Fabrication d'équipements de communication </v>
          </cell>
          <cell r="E484">
            <v>366</v>
          </cell>
          <cell r="F484">
            <v>861.4</v>
          </cell>
          <cell r="G484">
            <v>602.4</v>
          </cell>
          <cell r="H484">
            <v>-9.4</v>
          </cell>
          <cell r="I484">
            <v>268.39999999999998</v>
          </cell>
          <cell r="J484">
            <v>3465.7</v>
          </cell>
          <cell r="K484">
            <v>298</v>
          </cell>
          <cell r="L484">
            <v>-3.5</v>
          </cell>
          <cell r="M484">
            <v>21.7</v>
          </cell>
          <cell r="N484">
            <v>3781.9</v>
          </cell>
          <cell r="O484">
            <v>4625</v>
          </cell>
          <cell r="P484">
            <v>94.1</v>
          </cell>
          <cell r="Q484">
            <v>57.3</v>
          </cell>
          <cell r="R484">
            <v>1297.9000000000001</v>
          </cell>
          <cell r="S484">
            <v>-24</v>
          </cell>
          <cell r="T484">
            <v>1209.3</v>
          </cell>
          <cell r="U484">
            <v>507.6</v>
          </cell>
          <cell r="V484">
            <v>119.3</v>
          </cell>
          <cell r="W484">
            <v>4.3</v>
          </cell>
          <cell r="X484">
            <v>57.8</v>
          </cell>
          <cell r="Y484">
            <v>206.6</v>
          </cell>
          <cell r="Z484">
            <v>92.8</v>
          </cell>
          <cell r="AA484">
            <v>1454.5</v>
          </cell>
          <cell r="AB484">
            <v>77.599999999999994</v>
          </cell>
          <cell r="AC484">
            <v>873</v>
          </cell>
          <cell r="AD484">
            <v>429</v>
          </cell>
          <cell r="AE484">
            <v>24.1</v>
          </cell>
          <cell r="AF484">
            <v>99</v>
          </cell>
          <cell r="AG484">
            <v>87.2</v>
          </cell>
          <cell r="AH484">
            <v>97.4</v>
          </cell>
          <cell r="AI484">
            <v>190.5</v>
          </cell>
          <cell r="AJ484">
            <v>104.9</v>
          </cell>
          <cell r="AK484">
            <v>0</v>
          </cell>
          <cell r="AL484">
            <v>0.1</v>
          </cell>
          <cell r="AM484">
            <v>89.8</v>
          </cell>
          <cell r="AN484">
            <v>26.7</v>
          </cell>
          <cell r="AO484">
            <v>111.7</v>
          </cell>
          <cell r="AP484">
            <v>126.9</v>
          </cell>
          <cell r="AQ484">
            <v>60.1</v>
          </cell>
          <cell r="AR484">
            <v>78.599999999999994</v>
          </cell>
          <cell r="AS484">
            <v>6.3</v>
          </cell>
          <cell r="AT484">
            <v>-20.100000000000001</v>
          </cell>
          <cell r="AU484">
            <v>122.3</v>
          </cell>
          <cell r="AV484">
            <v>1567</v>
          </cell>
          <cell r="AW484">
            <v>1401</v>
          </cell>
        </row>
        <row r="485">
          <cell r="B485">
            <v>264</v>
          </cell>
          <cell r="D485" t="str">
            <v xml:space="preserve">Fabrication de produits électroniques grand public </v>
          </cell>
          <cell r="E485">
            <v>184</v>
          </cell>
          <cell r="F485">
            <v>40.299999999999997</v>
          </cell>
          <cell r="G485">
            <v>22</v>
          </cell>
          <cell r="H485">
            <v>3.4</v>
          </cell>
          <cell r="I485">
            <v>14.9</v>
          </cell>
          <cell r="J485">
            <v>363.3</v>
          </cell>
          <cell r="K485">
            <v>51.1</v>
          </cell>
          <cell r="L485">
            <v>1.4</v>
          </cell>
          <cell r="M485">
            <v>3.1</v>
          </cell>
          <cell r="N485">
            <v>418.9</v>
          </cell>
          <cell r="O485">
            <v>454.6</v>
          </cell>
          <cell r="P485">
            <v>0.5</v>
          </cell>
          <cell r="Q485">
            <v>0</v>
          </cell>
          <cell r="R485">
            <v>204.7</v>
          </cell>
          <cell r="S485">
            <v>3.4</v>
          </cell>
          <cell r="T485">
            <v>107.9</v>
          </cell>
          <cell r="U485">
            <v>37.6</v>
          </cell>
          <cell r="V485">
            <v>7.8</v>
          </cell>
          <cell r="W485">
            <v>0.4</v>
          </cell>
          <cell r="X485">
            <v>5.6</v>
          </cell>
          <cell r="Y485">
            <v>7.3</v>
          </cell>
          <cell r="Z485">
            <v>0.8</v>
          </cell>
          <cell r="AA485">
            <v>110.9</v>
          </cell>
          <cell r="AB485">
            <v>6</v>
          </cell>
          <cell r="AC485">
            <v>56.8</v>
          </cell>
          <cell r="AD485">
            <v>25.5</v>
          </cell>
          <cell r="AE485">
            <v>0.6</v>
          </cell>
          <cell r="AF485">
            <v>23.3</v>
          </cell>
          <cell r="AG485">
            <v>9.1</v>
          </cell>
          <cell r="AH485">
            <v>9</v>
          </cell>
          <cell r="AI485">
            <v>11.6</v>
          </cell>
          <cell r="AJ485">
            <v>16.8</v>
          </cell>
          <cell r="AK485">
            <v>0</v>
          </cell>
          <cell r="AL485">
            <v>0</v>
          </cell>
          <cell r="AM485">
            <v>7.3</v>
          </cell>
          <cell r="AN485">
            <v>2.9</v>
          </cell>
          <cell r="AO485">
            <v>3.1</v>
          </cell>
          <cell r="AP485">
            <v>12.6</v>
          </cell>
          <cell r="AQ485">
            <v>18</v>
          </cell>
          <cell r="AR485">
            <v>41.4</v>
          </cell>
          <cell r="AS485">
            <v>1.5</v>
          </cell>
          <cell r="AT485">
            <v>4.3</v>
          </cell>
          <cell r="AU485">
            <v>-16.7</v>
          </cell>
          <cell r="AV485">
            <v>117.7</v>
          </cell>
          <cell r="AW485">
            <v>105.5</v>
          </cell>
        </row>
        <row r="486">
          <cell r="B486">
            <v>2640</v>
          </cell>
          <cell r="D486" t="str">
            <v xml:space="preserve">Fabrication de produits électroniques grand public </v>
          </cell>
          <cell r="E486">
            <v>184</v>
          </cell>
          <cell r="F486">
            <v>40.299999999999997</v>
          </cell>
          <cell r="G486">
            <v>22</v>
          </cell>
          <cell r="H486">
            <v>3.4</v>
          </cell>
          <cell r="I486">
            <v>14.9</v>
          </cell>
          <cell r="J486">
            <v>363.3</v>
          </cell>
          <cell r="K486">
            <v>51.1</v>
          </cell>
          <cell r="L486">
            <v>1.4</v>
          </cell>
          <cell r="M486">
            <v>3.1</v>
          </cell>
          <cell r="N486">
            <v>418.9</v>
          </cell>
          <cell r="O486">
            <v>454.6</v>
          </cell>
          <cell r="P486">
            <v>0.5</v>
          </cell>
          <cell r="Q486">
            <v>0</v>
          </cell>
          <cell r="R486">
            <v>204.7</v>
          </cell>
          <cell r="S486">
            <v>3.4</v>
          </cell>
          <cell r="T486">
            <v>107.9</v>
          </cell>
          <cell r="U486">
            <v>37.6</v>
          </cell>
          <cell r="V486">
            <v>7.8</v>
          </cell>
          <cell r="W486">
            <v>0.4</v>
          </cell>
          <cell r="X486">
            <v>5.6</v>
          </cell>
          <cell r="Y486">
            <v>7.3</v>
          </cell>
          <cell r="Z486">
            <v>0.8</v>
          </cell>
          <cell r="AA486">
            <v>110.9</v>
          </cell>
          <cell r="AB486">
            <v>6</v>
          </cell>
          <cell r="AC486">
            <v>56.8</v>
          </cell>
          <cell r="AD486">
            <v>25.5</v>
          </cell>
          <cell r="AE486">
            <v>0.6</v>
          </cell>
          <cell r="AF486">
            <v>23.3</v>
          </cell>
          <cell r="AG486">
            <v>9.1</v>
          </cell>
          <cell r="AH486">
            <v>9</v>
          </cell>
          <cell r="AI486">
            <v>11.6</v>
          </cell>
          <cell r="AJ486">
            <v>16.8</v>
          </cell>
          <cell r="AK486">
            <v>0</v>
          </cell>
          <cell r="AL486">
            <v>0</v>
          </cell>
          <cell r="AM486">
            <v>7.3</v>
          </cell>
          <cell r="AN486">
            <v>2.9</v>
          </cell>
          <cell r="AO486">
            <v>3.1</v>
          </cell>
          <cell r="AP486">
            <v>12.6</v>
          </cell>
          <cell r="AQ486">
            <v>18</v>
          </cell>
          <cell r="AR486">
            <v>41.4</v>
          </cell>
          <cell r="AS486">
            <v>1.5</v>
          </cell>
          <cell r="AT486">
            <v>4.3</v>
          </cell>
          <cell r="AU486">
            <v>-16.7</v>
          </cell>
          <cell r="AV486">
            <v>117.7</v>
          </cell>
          <cell r="AW486">
            <v>105.5</v>
          </cell>
        </row>
        <row r="487">
          <cell r="B487">
            <v>26400</v>
          </cell>
          <cell r="D487" t="str">
            <v xml:space="preserve">Fabrication de produits électroniques grand public </v>
          </cell>
          <cell r="E487">
            <v>184</v>
          </cell>
          <cell r="F487">
            <v>40.299999999999997</v>
          </cell>
          <cell r="G487">
            <v>22</v>
          </cell>
          <cell r="H487">
            <v>3.4</v>
          </cell>
          <cell r="I487">
            <v>14.9</v>
          </cell>
          <cell r="J487">
            <v>363.3</v>
          </cell>
          <cell r="K487">
            <v>51.1</v>
          </cell>
          <cell r="L487">
            <v>1.4</v>
          </cell>
          <cell r="M487">
            <v>3.1</v>
          </cell>
          <cell r="N487">
            <v>418.9</v>
          </cell>
          <cell r="O487">
            <v>454.6</v>
          </cell>
          <cell r="P487">
            <v>0.5</v>
          </cell>
          <cell r="Q487">
            <v>0</v>
          </cell>
          <cell r="R487">
            <v>204.7</v>
          </cell>
          <cell r="S487">
            <v>3.4</v>
          </cell>
          <cell r="T487">
            <v>107.9</v>
          </cell>
          <cell r="U487">
            <v>37.6</v>
          </cell>
          <cell r="V487">
            <v>7.8</v>
          </cell>
          <cell r="W487">
            <v>0.4</v>
          </cell>
          <cell r="X487">
            <v>5.6</v>
          </cell>
          <cell r="Y487">
            <v>7.3</v>
          </cell>
          <cell r="Z487">
            <v>0.8</v>
          </cell>
          <cell r="AA487">
            <v>110.9</v>
          </cell>
          <cell r="AB487">
            <v>6</v>
          </cell>
          <cell r="AC487">
            <v>56.8</v>
          </cell>
          <cell r="AD487">
            <v>25.5</v>
          </cell>
          <cell r="AE487">
            <v>0.6</v>
          </cell>
          <cell r="AF487">
            <v>23.3</v>
          </cell>
          <cell r="AG487">
            <v>9.1</v>
          </cell>
          <cell r="AH487">
            <v>9</v>
          </cell>
          <cell r="AI487">
            <v>11.6</v>
          </cell>
          <cell r="AJ487">
            <v>16.8</v>
          </cell>
          <cell r="AK487">
            <v>0</v>
          </cell>
          <cell r="AL487">
            <v>0</v>
          </cell>
          <cell r="AM487">
            <v>7.3</v>
          </cell>
          <cell r="AN487">
            <v>2.9</v>
          </cell>
          <cell r="AO487">
            <v>3.1</v>
          </cell>
          <cell r="AP487">
            <v>12.6</v>
          </cell>
          <cell r="AQ487">
            <v>18</v>
          </cell>
          <cell r="AR487">
            <v>41.4</v>
          </cell>
          <cell r="AS487">
            <v>1.5</v>
          </cell>
          <cell r="AT487">
            <v>4.3</v>
          </cell>
          <cell r="AU487">
            <v>-16.7</v>
          </cell>
          <cell r="AV487">
            <v>117.7</v>
          </cell>
          <cell r="AW487">
            <v>105.5</v>
          </cell>
        </row>
        <row r="488">
          <cell r="B488">
            <v>265</v>
          </cell>
          <cell r="D488" t="str">
            <v xml:space="preserve">Fabrication d'instruments et d'appareils de mesure, d'essai et de navigation - horlogerie </v>
          </cell>
          <cell r="E488">
            <v>938</v>
          </cell>
          <cell r="F488">
            <v>1300</v>
          </cell>
          <cell r="G488">
            <v>840.8</v>
          </cell>
          <cell r="H488">
            <v>1.2</v>
          </cell>
          <cell r="I488">
            <v>458</v>
          </cell>
          <cell r="J488">
            <v>10383.9</v>
          </cell>
          <cell r="K488">
            <v>541.20000000000005</v>
          </cell>
          <cell r="L488">
            <v>20.100000000000001</v>
          </cell>
          <cell r="M488">
            <v>111.1</v>
          </cell>
          <cell r="N488">
            <v>11056.4</v>
          </cell>
          <cell r="O488">
            <v>12225.1</v>
          </cell>
          <cell r="P488">
            <v>299.2</v>
          </cell>
          <cell r="Q488">
            <v>42.5</v>
          </cell>
          <cell r="R488">
            <v>2786.2</v>
          </cell>
          <cell r="S488">
            <v>0.7</v>
          </cell>
          <cell r="T488">
            <v>3856.2</v>
          </cell>
          <cell r="U488">
            <v>2186.4</v>
          </cell>
          <cell r="V488">
            <v>229.2</v>
          </cell>
          <cell r="W488">
            <v>17.2</v>
          </cell>
          <cell r="X488">
            <v>251.8</v>
          </cell>
          <cell r="Y488">
            <v>207.1</v>
          </cell>
          <cell r="Z488">
            <v>23.2</v>
          </cell>
          <cell r="AA488">
            <v>4963.3</v>
          </cell>
          <cell r="AB488">
            <v>250.7</v>
          </cell>
          <cell r="AC488">
            <v>2617</v>
          </cell>
          <cell r="AD488">
            <v>1251.2</v>
          </cell>
          <cell r="AE488">
            <v>55</v>
          </cell>
          <cell r="AF488">
            <v>899.3</v>
          </cell>
          <cell r="AG488">
            <v>323.39999999999998</v>
          </cell>
          <cell r="AH488">
            <v>520.29999999999995</v>
          </cell>
          <cell r="AI488">
            <v>601.70000000000005</v>
          </cell>
          <cell r="AJ488">
            <v>657.4</v>
          </cell>
          <cell r="AK488">
            <v>1.4</v>
          </cell>
          <cell r="AL488">
            <v>0.3</v>
          </cell>
          <cell r="AM488">
            <v>222.8</v>
          </cell>
          <cell r="AN488">
            <v>69.5</v>
          </cell>
          <cell r="AO488">
            <v>630.79999999999995</v>
          </cell>
          <cell r="AP488">
            <v>1064.3</v>
          </cell>
          <cell r="AQ488">
            <v>187.9</v>
          </cell>
          <cell r="AR488">
            <v>205.3</v>
          </cell>
          <cell r="AS488">
            <v>46.2</v>
          </cell>
          <cell r="AT488">
            <v>-14.1</v>
          </cell>
          <cell r="AU488">
            <v>1014.8</v>
          </cell>
          <cell r="AV488">
            <v>4871.3</v>
          </cell>
          <cell r="AW488">
            <v>4767.6000000000004</v>
          </cell>
        </row>
        <row r="489">
          <cell r="B489">
            <v>2651</v>
          </cell>
          <cell r="D489" t="str">
            <v xml:space="preserve">Fabrication d'instruments et d'appareils de mesure, d'essai et de navigation </v>
          </cell>
          <cell r="E489">
            <v>759</v>
          </cell>
          <cell r="F489">
            <v>1283</v>
          </cell>
          <cell r="G489">
            <v>831.6</v>
          </cell>
          <cell r="H489">
            <v>0.9</v>
          </cell>
          <cell r="I489">
            <v>450.5</v>
          </cell>
          <cell r="J489">
            <v>10191.1</v>
          </cell>
          <cell r="K489">
            <v>537</v>
          </cell>
          <cell r="L489">
            <v>19.600000000000001</v>
          </cell>
          <cell r="M489">
            <v>110.1</v>
          </cell>
          <cell r="N489">
            <v>10857.8</v>
          </cell>
          <cell r="O489">
            <v>12011.1</v>
          </cell>
          <cell r="P489">
            <v>298.8</v>
          </cell>
          <cell r="Q489">
            <v>42.5</v>
          </cell>
          <cell r="R489">
            <v>2732.4</v>
          </cell>
          <cell r="S489">
            <v>-0.8</v>
          </cell>
          <cell r="T489">
            <v>3792.3</v>
          </cell>
          <cell r="U489">
            <v>2172.1999999999998</v>
          </cell>
          <cell r="V489">
            <v>224.1</v>
          </cell>
          <cell r="W489">
            <v>15.3</v>
          </cell>
          <cell r="X489">
            <v>246.4</v>
          </cell>
          <cell r="Y489">
            <v>205.8</v>
          </cell>
          <cell r="Z489">
            <v>23.1</v>
          </cell>
          <cell r="AA489">
            <v>4877.3999999999996</v>
          </cell>
          <cell r="AB489">
            <v>245.2</v>
          </cell>
          <cell r="AC489">
            <v>2558.6999999999998</v>
          </cell>
          <cell r="AD489">
            <v>1227.5999999999999</v>
          </cell>
          <cell r="AE489">
            <v>54.5</v>
          </cell>
          <cell r="AF489">
            <v>900.4</v>
          </cell>
          <cell r="AG489">
            <v>314.10000000000002</v>
          </cell>
          <cell r="AH489">
            <v>511.4</v>
          </cell>
          <cell r="AI489">
            <v>579.6</v>
          </cell>
          <cell r="AJ489">
            <v>654.6</v>
          </cell>
          <cell r="AK489">
            <v>1.4</v>
          </cell>
          <cell r="AL489">
            <v>0.3</v>
          </cell>
          <cell r="AM489">
            <v>219.2</v>
          </cell>
          <cell r="AN489">
            <v>67.900000000000006</v>
          </cell>
          <cell r="AO489">
            <v>627.5</v>
          </cell>
          <cell r="AP489">
            <v>1061.8</v>
          </cell>
          <cell r="AQ489">
            <v>167.7</v>
          </cell>
          <cell r="AR489">
            <v>189.4</v>
          </cell>
          <cell r="AS489">
            <v>45.3</v>
          </cell>
          <cell r="AT489">
            <v>-15.1</v>
          </cell>
          <cell r="AU489">
            <v>1009.9</v>
          </cell>
          <cell r="AV489">
            <v>4784.3999999999996</v>
          </cell>
          <cell r="AW489">
            <v>4686.7</v>
          </cell>
        </row>
        <row r="490">
          <cell r="B490">
            <v>26511</v>
          </cell>
          <cell r="D490" t="str">
            <v xml:space="preserve">Fabrication d'équipements d'aide à la navigation </v>
          </cell>
          <cell r="E490">
            <v>90</v>
          </cell>
          <cell r="F490">
            <v>686.6</v>
          </cell>
          <cell r="G490">
            <v>432.1</v>
          </cell>
          <cell r="H490">
            <v>1</v>
          </cell>
          <cell r="I490">
            <v>253.5</v>
          </cell>
          <cell r="J490">
            <v>5155.3</v>
          </cell>
          <cell r="K490">
            <v>188.7</v>
          </cell>
          <cell r="L490">
            <v>53</v>
          </cell>
          <cell r="M490">
            <v>59.9</v>
          </cell>
          <cell r="N490">
            <v>5457</v>
          </cell>
          <cell r="O490">
            <v>6030.6</v>
          </cell>
          <cell r="P490">
            <v>135.9</v>
          </cell>
          <cell r="Q490">
            <v>23.8</v>
          </cell>
          <cell r="R490">
            <v>868.6</v>
          </cell>
          <cell r="S490">
            <v>-1.6</v>
          </cell>
          <cell r="T490">
            <v>2301.6999999999998</v>
          </cell>
          <cell r="U490">
            <v>1759</v>
          </cell>
          <cell r="V490">
            <v>135</v>
          </cell>
          <cell r="W490">
            <v>5.8</v>
          </cell>
          <cell r="X490">
            <v>124</v>
          </cell>
          <cell r="Y490">
            <v>180.9</v>
          </cell>
          <cell r="Z490">
            <v>14.8</v>
          </cell>
          <cell r="AA490">
            <v>2496.8000000000002</v>
          </cell>
          <cell r="AB490">
            <v>136.6</v>
          </cell>
          <cell r="AC490">
            <v>1400.1</v>
          </cell>
          <cell r="AD490">
            <v>709.1</v>
          </cell>
          <cell r="AE490">
            <v>33.6</v>
          </cell>
          <cell r="AF490">
            <v>284.60000000000002</v>
          </cell>
          <cell r="AG490">
            <v>160.30000000000001</v>
          </cell>
          <cell r="AH490">
            <v>325.89999999999998</v>
          </cell>
          <cell r="AI490">
            <v>395.5</v>
          </cell>
          <cell r="AJ490">
            <v>193.9</v>
          </cell>
          <cell r="AK490">
            <v>1.4</v>
          </cell>
          <cell r="AL490">
            <v>0.3</v>
          </cell>
          <cell r="AM490">
            <v>67.8</v>
          </cell>
          <cell r="AN490">
            <v>22.2</v>
          </cell>
          <cell r="AO490">
            <v>428.2</v>
          </cell>
          <cell r="AP490">
            <v>553.20000000000005</v>
          </cell>
          <cell r="AQ490">
            <v>93.7</v>
          </cell>
          <cell r="AR490">
            <v>121.7</v>
          </cell>
          <cell r="AS490">
            <v>13.1</v>
          </cell>
          <cell r="AT490">
            <v>-34.9</v>
          </cell>
          <cell r="AU490">
            <v>547</v>
          </cell>
          <cell r="AV490">
            <v>2541.8000000000002</v>
          </cell>
          <cell r="AW490">
            <v>2393.8000000000002</v>
          </cell>
        </row>
        <row r="491">
          <cell r="B491">
            <v>26512</v>
          </cell>
          <cell r="D491" t="str">
            <v xml:space="preserve">Fabrication d'instrumentation scientifique et technique </v>
          </cell>
          <cell r="E491">
            <v>668</v>
          </cell>
          <cell r="F491">
            <v>596.4</v>
          </cell>
          <cell r="G491">
            <v>399.5</v>
          </cell>
          <cell r="H491">
            <v>-0.1</v>
          </cell>
          <cell r="I491">
            <v>197</v>
          </cell>
          <cell r="J491">
            <v>5035.8</v>
          </cell>
          <cell r="K491">
            <v>348.3</v>
          </cell>
          <cell r="L491">
            <v>-33.4</v>
          </cell>
          <cell r="M491">
            <v>50.2</v>
          </cell>
          <cell r="N491">
            <v>5400.8</v>
          </cell>
          <cell r="O491">
            <v>5980.5</v>
          </cell>
          <cell r="P491">
            <v>162.9</v>
          </cell>
          <cell r="Q491">
            <v>18.7</v>
          </cell>
          <cell r="R491">
            <v>1863.8</v>
          </cell>
          <cell r="S491">
            <v>0.8</v>
          </cell>
          <cell r="T491">
            <v>1490.7</v>
          </cell>
          <cell r="U491">
            <v>413.2</v>
          </cell>
          <cell r="V491">
            <v>89.1</v>
          </cell>
          <cell r="W491">
            <v>9.5</v>
          </cell>
          <cell r="X491">
            <v>122.4</v>
          </cell>
          <cell r="Y491">
            <v>24.9</v>
          </cell>
          <cell r="Z491">
            <v>8.3000000000000007</v>
          </cell>
          <cell r="AA491">
            <v>2380.6</v>
          </cell>
          <cell r="AB491">
            <v>108.6</v>
          </cell>
          <cell r="AC491">
            <v>1158.5999999999999</v>
          </cell>
          <cell r="AD491">
            <v>518.5</v>
          </cell>
          <cell r="AE491">
            <v>20.9</v>
          </cell>
          <cell r="AF491">
            <v>615.79999999999995</v>
          </cell>
          <cell r="AG491">
            <v>153.80000000000001</v>
          </cell>
          <cell r="AH491">
            <v>185.5</v>
          </cell>
          <cell r="AI491">
            <v>184.1</v>
          </cell>
          <cell r="AJ491">
            <v>460.7</v>
          </cell>
          <cell r="AK491">
            <v>0</v>
          </cell>
          <cell r="AL491">
            <v>0</v>
          </cell>
          <cell r="AM491">
            <v>151.4</v>
          </cell>
          <cell r="AN491">
            <v>45.7</v>
          </cell>
          <cell r="AO491">
            <v>199.4</v>
          </cell>
          <cell r="AP491">
            <v>508.6</v>
          </cell>
          <cell r="AQ491">
            <v>74</v>
          </cell>
          <cell r="AR491">
            <v>67.7</v>
          </cell>
          <cell r="AS491">
            <v>32.299999999999997</v>
          </cell>
          <cell r="AT491">
            <v>19.8</v>
          </cell>
          <cell r="AU491">
            <v>462.9</v>
          </cell>
          <cell r="AV491">
            <v>2242.6</v>
          </cell>
          <cell r="AW491">
            <v>2292.9</v>
          </cell>
        </row>
        <row r="492">
          <cell r="B492">
            <v>2652</v>
          </cell>
          <cell r="D492" t="str">
            <v xml:space="preserve">Horlogerie </v>
          </cell>
          <cell r="E492">
            <v>180</v>
          </cell>
          <cell r="F492">
            <v>17</v>
          </cell>
          <cell r="G492">
            <v>9.3000000000000007</v>
          </cell>
          <cell r="H492">
            <v>0.3</v>
          </cell>
          <cell r="I492">
            <v>7.5</v>
          </cell>
          <cell r="J492">
            <v>192.8</v>
          </cell>
          <cell r="K492">
            <v>4.0999999999999996</v>
          </cell>
          <cell r="L492">
            <v>0.6</v>
          </cell>
          <cell r="M492">
            <v>1.1000000000000001</v>
          </cell>
          <cell r="N492">
            <v>198.6</v>
          </cell>
          <cell r="O492">
            <v>214</v>
          </cell>
          <cell r="P492">
            <v>0.3</v>
          </cell>
          <cell r="Q492">
            <v>0</v>
          </cell>
          <cell r="R492">
            <v>53.7</v>
          </cell>
          <cell r="S492">
            <v>1.5</v>
          </cell>
          <cell r="T492">
            <v>63.9</v>
          </cell>
          <cell r="U492">
            <v>14.2</v>
          </cell>
          <cell r="V492">
            <v>5.0999999999999996</v>
          </cell>
          <cell r="W492">
            <v>1.9</v>
          </cell>
          <cell r="X492">
            <v>5.3</v>
          </cell>
          <cell r="Y492">
            <v>1.3</v>
          </cell>
          <cell r="Z492">
            <v>0.1</v>
          </cell>
          <cell r="AA492">
            <v>85.9</v>
          </cell>
          <cell r="AB492">
            <v>5.5</v>
          </cell>
          <cell r="AC492">
            <v>58.3</v>
          </cell>
          <cell r="AD492">
            <v>23.7</v>
          </cell>
          <cell r="AE492">
            <v>0.5</v>
          </cell>
          <cell r="AF492">
            <v>-1.1000000000000001</v>
          </cell>
          <cell r="AG492">
            <v>9.3000000000000007</v>
          </cell>
          <cell r="AH492">
            <v>8.9</v>
          </cell>
          <cell r="AI492">
            <v>22.1</v>
          </cell>
          <cell r="AJ492">
            <v>2.8</v>
          </cell>
          <cell r="AK492">
            <v>0</v>
          </cell>
          <cell r="AL492">
            <v>0</v>
          </cell>
          <cell r="AM492">
            <v>3.5</v>
          </cell>
          <cell r="AN492">
            <v>1.6</v>
          </cell>
          <cell r="AO492">
            <v>3.3</v>
          </cell>
          <cell r="AP492">
            <v>2.6</v>
          </cell>
          <cell r="AQ492">
            <v>20.2</v>
          </cell>
          <cell r="AR492">
            <v>16</v>
          </cell>
          <cell r="AS492">
            <v>0.9</v>
          </cell>
          <cell r="AT492">
            <v>1</v>
          </cell>
          <cell r="AU492">
            <v>4.9000000000000004</v>
          </cell>
          <cell r="AV492">
            <v>86.9</v>
          </cell>
          <cell r="AW492">
            <v>80.900000000000006</v>
          </cell>
        </row>
        <row r="493">
          <cell r="B493">
            <v>26520</v>
          </cell>
          <cell r="D493" t="str">
            <v xml:space="preserve">Horlogerie </v>
          </cell>
          <cell r="E493">
            <v>180</v>
          </cell>
          <cell r="F493">
            <v>17</v>
          </cell>
          <cell r="G493">
            <v>9.3000000000000007</v>
          </cell>
          <cell r="H493">
            <v>0.3</v>
          </cell>
          <cell r="I493">
            <v>7.5</v>
          </cell>
          <cell r="J493">
            <v>192.8</v>
          </cell>
          <cell r="K493">
            <v>4.0999999999999996</v>
          </cell>
          <cell r="L493">
            <v>0.6</v>
          </cell>
          <cell r="M493">
            <v>1.1000000000000001</v>
          </cell>
          <cell r="N493">
            <v>198.6</v>
          </cell>
          <cell r="O493">
            <v>214</v>
          </cell>
          <cell r="P493">
            <v>0.3</v>
          </cell>
          <cell r="Q493">
            <v>0</v>
          </cell>
          <cell r="R493">
            <v>53.7</v>
          </cell>
          <cell r="S493">
            <v>1.5</v>
          </cell>
          <cell r="T493">
            <v>63.9</v>
          </cell>
          <cell r="U493">
            <v>14.2</v>
          </cell>
          <cell r="V493">
            <v>5.0999999999999996</v>
          </cell>
          <cell r="W493">
            <v>1.9</v>
          </cell>
          <cell r="X493">
            <v>5.3</v>
          </cell>
          <cell r="Y493">
            <v>1.3</v>
          </cell>
          <cell r="Z493">
            <v>0.1</v>
          </cell>
          <cell r="AA493">
            <v>85.9</v>
          </cell>
          <cell r="AB493">
            <v>5.5</v>
          </cell>
          <cell r="AC493">
            <v>58.3</v>
          </cell>
          <cell r="AD493">
            <v>23.7</v>
          </cell>
          <cell r="AE493">
            <v>0.5</v>
          </cell>
          <cell r="AF493">
            <v>-1.1000000000000001</v>
          </cell>
          <cell r="AG493">
            <v>9.3000000000000007</v>
          </cell>
          <cell r="AH493">
            <v>8.9</v>
          </cell>
          <cell r="AI493">
            <v>22.1</v>
          </cell>
          <cell r="AJ493">
            <v>2.8</v>
          </cell>
          <cell r="AK493">
            <v>0</v>
          </cell>
          <cell r="AL493">
            <v>0</v>
          </cell>
          <cell r="AM493">
            <v>3.5</v>
          </cell>
          <cell r="AN493">
            <v>1.6</v>
          </cell>
          <cell r="AO493">
            <v>3.3</v>
          </cell>
          <cell r="AP493">
            <v>2.6</v>
          </cell>
          <cell r="AQ493">
            <v>20.2</v>
          </cell>
          <cell r="AR493">
            <v>16</v>
          </cell>
          <cell r="AS493">
            <v>0.9</v>
          </cell>
          <cell r="AT493">
            <v>1</v>
          </cell>
          <cell r="AU493">
            <v>4.9000000000000004</v>
          </cell>
          <cell r="AV493">
            <v>86.9</v>
          </cell>
          <cell r="AW493">
            <v>80.900000000000006</v>
          </cell>
        </row>
        <row r="494">
          <cell r="B494">
            <v>266</v>
          </cell>
          <cell r="D494" t="str">
            <v xml:space="preserve">Fabrication d'équipements d'irradiation médicale, d'équipements électromédicaux et électrothérapeutiques </v>
          </cell>
          <cell r="E494">
            <v>99</v>
          </cell>
          <cell r="F494">
            <v>475.7</v>
          </cell>
          <cell r="G494">
            <v>282.10000000000002</v>
          </cell>
          <cell r="H494">
            <v>-4</v>
          </cell>
          <cell r="I494">
            <v>197.5</v>
          </cell>
          <cell r="J494">
            <v>1528.5</v>
          </cell>
          <cell r="K494">
            <v>8.3000000000000007</v>
          </cell>
          <cell r="L494">
            <v>23</v>
          </cell>
          <cell r="M494">
            <v>1.5</v>
          </cell>
          <cell r="N494">
            <v>1561.2</v>
          </cell>
          <cell r="O494">
            <v>2012.4</v>
          </cell>
          <cell r="P494">
            <v>184.1</v>
          </cell>
          <cell r="Q494">
            <v>0.8</v>
          </cell>
          <cell r="R494">
            <v>833.5</v>
          </cell>
          <cell r="S494">
            <v>-1.8</v>
          </cell>
          <cell r="T494">
            <v>460</v>
          </cell>
          <cell r="U494">
            <v>148.5</v>
          </cell>
          <cell r="V494">
            <v>28.3</v>
          </cell>
          <cell r="W494">
            <v>0.1</v>
          </cell>
          <cell r="X494">
            <v>34.6</v>
          </cell>
          <cell r="Y494">
            <v>92.8</v>
          </cell>
          <cell r="Z494">
            <v>2.8</v>
          </cell>
          <cell r="AA494">
            <v>558.29999999999995</v>
          </cell>
          <cell r="AB494">
            <v>32.1</v>
          </cell>
          <cell r="AC494">
            <v>309.60000000000002</v>
          </cell>
          <cell r="AD494">
            <v>137.5</v>
          </cell>
          <cell r="AE494">
            <v>7.8</v>
          </cell>
          <cell r="AF494">
            <v>86.9</v>
          </cell>
          <cell r="AG494">
            <v>36.5</v>
          </cell>
          <cell r="AH494">
            <v>132.69999999999999</v>
          </cell>
          <cell r="AI494">
            <v>131.6</v>
          </cell>
          <cell r="AJ494">
            <v>49.2</v>
          </cell>
          <cell r="AK494">
            <v>0</v>
          </cell>
          <cell r="AL494">
            <v>0</v>
          </cell>
          <cell r="AM494">
            <v>47.8</v>
          </cell>
          <cell r="AN494">
            <v>9.1999999999999993</v>
          </cell>
          <cell r="AO494">
            <v>25.8</v>
          </cell>
          <cell r="AP494">
            <v>27.2</v>
          </cell>
          <cell r="AQ494">
            <v>21.6</v>
          </cell>
          <cell r="AR494">
            <v>6.1</v>
          </cell>
          <cell r="AS494">
            <v>7.4</v>
          </cell>
          <cell r="AT494">
            <v>1.4</v>
          </cell>
          <cell r="AU494">
            <v>33.9</v>
          </cell>
          <cell r="AV494">
            <v>467</v>
          </cell>
          <cell r="AW494">
            <v>534</v>
          </cell>
        </row>
        <row r="495">
          <cell r="B495">
            <v>2660</v>
          </cell>
          <cell r="D495" t="str">
            <v xml:space="preserve">Fabrication d'équipements d'irradiation médicale, d'équipements électromédicaux et électrothérapeutiques </v>
          </cell>
          <cell r="E495">
            <v>99</v>
          </cell>
          <cell r="F495">
            <v>475.7</v>
          </cell>
          <cell r="G495">
            <v>282.10000000000002</v>
          </cell>
          <cell r="H495">
            <v>-4</v>
          </cell>
          <cell r="I495">
            <v>197.5</v>
          </cell>
          <cell r="J495">
            <v>1528.5</v>
          </cell>
          <cell r="K495">
            <v>8.3000000000000007</v>
          </cell>
          <cell r="L495">
            <v>23</v>
          </cell>
          <cell r="M495">
            <v>1.5</v>
          </cell>
          <cell r="N495">
            <v>1561.2</v>
          </cell>
          <cell r="O495">
            <v>2012.4</v>
          </cell>
          <cell r="P495">
            <v>184.1</v>
          </cell>
          <cell r="Q495">
            <v>0.8</v>
          </cell>
          <cell r="R495">
            <v>833.5</v>
          </cell>
          <cell r="S495">
            <v>-1.8</v>
          </cell>
          <cell r="T495">
            <v>460</v>
          </cell>
          <cell r="U495">
            <v>148.5</v>
          </cell>
          <cell r="V495">
            <v>28.3</v>
          </cell>
          <cell r="W495">
            <v>0.1</v>
          </cell>
          <cell r="X495">
            <v>34.6</v>
          </cell>
          <cell r="Y495">
            <v>92.8</v>
          </cell>
          <cell r="Z495">
            <v>2.8</v>
          </cell>
          <cell r="AA495">
            <v>558.29999999999995</v>
          </cell>
          <cell r="AB495">
            <v>32.1</v>
          </cell>
          <cell r="AC495">
            <v>309.60000000000002</v>
          </cell>
          <cell r="AD495">
            <v>137.5</v>
          </cell>
          <cell r="AE495">
            <v>7.8</v>
          </cell>
          <cell r="AF495">
            <v>86.9</v>
          </cell>
          <cell r="AG495">
            <v>36.5</v>
          </cell>
          <cell r="AH495">
            <v>132.69999999999999</v>
          </cell>
          <cell r="AI495">
            <v>131.6</v>
          </cell>
          <cell r="AJ495">
            <v>49.2</v>
          </cell>
          <cell r="AK495">
            <v>0</v>
          </cell>
          <cell r="AL495">
            <v>0</v>
          </cell>
          <cell r="AM495">
            <v>47.8</v>
          </cell>
          <cell r="AN495">
            <v>9.1999999999999993</v>
          </cell>
          <cell r="AO495">
            <v>25.8</v>
          </cell>
          <cell r="AP495">
            <v>27.2</v>
          </cell>
          <cell r="AQ495">
            <v>21.6</v>
          </cell>
          <cell r="AR495">
            <v>6.1</v>
          </cell>
          <cell r="AS495">
            <v>7.4</v>
          </cell>
          <cell r="AT495">
            <v>1.4</v>
          </cell>
          <cell r="AU495">
            <v>33.9</v>
          </cell>
          <cell r="AV495">
            <v>467</v>
          </cell>
          <cell r="AW495">
            <v>534</v>
          </cell>
        </row>
        <row r="496">
          <cell r="B496">
            <v>26600</v>
          </cell>
          <cell r="D496" t="str">
            <v xml:space="preserve">Fabrication d'équipements d'irradiation médicale, d'équipements électromédicaux et électrothérapeutiques </v>
          </cell>
          <cell r="E496">
            <v>99</v>
          </cell>
          <cell r="F496">
            <v>475.7</v>
          </cell>
          <cell r="G496">
            <v>282.10000000000002</v>
          </cell>
          <cell r="H496">
            <v>-4</v>
          </cell>
          <cell r="I496">
            <v>197.5</v>
          </cell>
          <cell r="J496">
            <v>1528.5</v>
          </cell>
          <cell r="K496">
            <v>8.3000000000000007</v>
          </cell>
          <cell r="L496">
            <v>23</v>
          </cell>
          <cell r="M496">
            <v>1.5</v>
          </cell>
          <cell r="N496">
            <v>1561.2</v>
          </cell>
          <cell r="O496">
            <v>2012.4</v>
          </cell>
          <cell r="P496">
            <v>184.1</v>
          </cell>
          <cell r="Q496">
            <v>0.8</v>
          </cell>
          <cell r="R496">
            <v>833.5</v>
          </cell>
          <cell r="S496">
            <v>-1.8</v>
          </cell>
          <cell r="T496">
            <v>460</v>
          </cell>
          <cell r="U496">
            <v>148.5</v>
          </cell>
          <cell r="V496">
            <v>28.3</v>
          </cell>
          <cell r="W496">
            <v>0.1</v>
          </cell>
          <cell r="X496">
            <v>34.6</v>
          </cell>
          <cell r="Y496">
            <v>92.8</v>
          </cell>
          <cell r="Z496">
            <v>2.8</v>
          </cell>
          <cell r="AA496">
            <v>558.29999999999995</v>
          </cell>
          <cell r="AB496">
            <v>32.1</v>
          </cell>
          <cell r="AC496">
            <v>309.60000000000002</v>
          </cell>
          <cell r="AD496">
            <v>137.5</v>
          </cell>
          <cell r="AE496">
            <v>7.8</v>
          </cell>
          <cell r="AF496">
            <v>86.9</v>
          </cell>
          <cell r="AG496">
            <v>36.5</v>
          </cell>
          <cell r="AH496">
            <v>132.69999999999999</v>
          </cell>
          <cell r="AI496">
            <v>131.6</v>
          </cell>
          <cell r="AJ496">
            <v>49.2</v>
          </cell>
          <cell r="AK496">
            <v>0</v>
          </cell>
          <cell r="AL496">
            <v>0</v>
          </cell>
          <cell r="AM496">
            <v>47.8</v>
          </cell>
          <cell r="AN496">
            <v>9.1999999999999993</v>
          </cell>
          <cell r="AO496">
            <v>25.8</v>
          </cell>
          <cell r="AP496">
            <v>27.2</v>
          </cell>
          <cell r="AQ496">
            <v>21.6</v>
          </cell>
          <cell r="AR496">
            <v>6.1</v>
          </cell>
          <cell r="AS496">
            <v>7.4</v>
          </cell>
          <cell r="AT496">
            <v>1.4</v>
          </cell>
          <cell r="AU496">
            <v>33.9</v>
          </cell>
          <cell r="AV496">
            <v>467</v>
          </cell>
          <cell r="AW496">
            <v>534</v>
          </cell>
        </row>
        <row r="497">
          <cell r="B497">
            <v>267</v>
          </cell>
          <cell r="D497" t="str">
            <v xml:space="preserve">Fabrication de matériels optique et photographique </v>
          </cell>
          <cell r="E497">
            <v>147</v>
          </cell>
          <cell r="F497" t="str">
            <v>S</v>
          </cell>
          <cell r="G497" t="str">
            <v>S</v>
          </cell>
          <cell r="H497" t="str">
            <v>S</v>
          </cell>
          <cell r="I497" t="str">
            <v>S</v>
          </cell>
          <cell r="J497" t="str">
            <v>S</v>
          </cell>
          <cell r="K497" t="str">
            <v>S</v>
          </cell>
          <cell r="L497" t="str">
            <v>S</v>
          </cell>
          <cell r="M497" t="str">
            <v>S</v>
          </cell>
          <cell r="N497" t="str">
            <v>S</v>
          </cell>
          <cell r="O497" t="str">
            <v>S</v>
          </cell>
          <cell r="P497" t="str">
            <v>S</v>
          </cell>
          <cell r="Q497" t="str">
            <v>S</v>
          </cell>
          <cell r="R497" t="str">
            <v>S</v>
          </cell>
          <cell r="S497" t="str">
            <v>S</v>
          </cell>
          <cell r="T497" t="str">
            <v>S</v>
          </cell>
          <cell r="U497" t="str">
            <v>S</v>
          </cell>
          <cell r="V497" t="str">
            <v>S</v>
          </cell>
          <cell r="W497" t="str">
            <v>S</v>
          </cell>
          <cell r="X497" t="str">
            <v>S</v>
          </cell>
          <cell r="Y497" t="str">
            <v>S</v>
          </cell>
          <cell r="Z497" t="str">
            <v>S</v>
          </cell>
          <cell r="AA497" t="str">
            <v>S</v>
          </cell>
          <cell r="AB497" t="str">
            <v>S</v>
          </cell>
          <cell r="AC497" t="str">
            <v>S</v>
          </cell>
          <cell r="AD497" t="str">
            <v>S</v>
          </cell>
          <cell r="AE497" t="str">
            <v>S</v>
          </cell>
          <cell r="AF497" t="str">
            <v>S</v>
          </cell>
          <cell r="AG497" t="str">
            <v>S</v>
          </cell>
          <cell r="AH497" t="str">
            <v>S</v>
          </cell>
          <cell r="AI497" t="str">
            <v>S</v>
          </cell>
          <cell r="AJ497" t="str">
            <v>S</v>
          </cell>
          <cell r="AK497" t="str">
            <v>S</v>
          </cell>
          <cell r="AL497" t="str">
            <v>S</v>
          </cell>
          <cell r="AM497" t="str">
            <v>S</v>
          </cell>
          <cell r="AN497" t="str">
            <v>S</v>
          </cell>
          <cell r="AO497" t="str">
            <v>S</v>
          </cell>
          <cell r="AP497" t="str">
            <v>S</v>
          </cell>
          <cell r="AQ497" t="str">
            <v>S</v>
          </cell>
          <cell r="AR497" t="str">
            <v>S</v>
          </cell>
          <cell r="AS497" t="str">
            <v>S</v>
          </cell>
          <cell r="AT497" t="str">
            <v>S</v>
          </cell>
          <cell r="AU497" t="str">
            <v>S</v>
          </cell>
          <cell r="AV497" t="str">
            <v>S</v>
          </cell>
          <cell r="AW497" t="str">
            <v>S</v>
          </cell>
        </row>
        <row r="498">
          <cell r="B498">
            <v>2670</v>
          </cell>
          <cell r="D498" t="str">
            <v xml:space="preserve">Fabrication de matériels optique et photographique </v>
          </cell>
          <cell r="E498">
            <v>147</v>
          </cell>
          <cell r="F498">
            <v>29.9</v>
          </cell>
          <cell r="G498">
            <v>15</v>
          </cell>
          <cell r="H498">
            <v>-0.7</v>
          </cell>
          <cell r="I498">
            <v>15.6</v>
          </cell>
          <cell r="J498">
            <v>310.60000000000002</v>
          </cell>
          <cell r="K498">
            <v>16.7</v>
          </cell>
          <cell r="L498">
            <v>3.3</v>
          </cell>
          <cell r="M498">
            <v>8.9</v>
          </cell>
          <cell r="N498">
            <v>339.4</v>
          </cell>
          <cell r="O498">
            <v>357.2</v>
          </cell>
          <cell r="P498">
            <v>1.3</v>
          </cell>
          <cell r="Q498" t="str">
            <v>N</v>
          </cell>
          <cell r="R498">
            <v>118</v>
          </cell>
          <cell r="S498">
            <v>-0.4</v>
          </cell>
          <cell r="T498">
            <v>99.7</v>
          </cell>
          <cell r="U498">
            <v>23</v>
          </cell>
          <cell r="V498">
            <v>8.6999999999999993</v>
          </cell>
          <cell r="W498">
            <v>0.6</v>
          </cell>
          <cell r="X498">
            <v>5.3</v>
          </cell>
          <cell r="Y498">
            <v>3</v>
          </cell>
          <cell r="Z498">
            <v>2.2999999999999998</v>
          </cell>
          <cell r="AA498">
            <v>136.1</v>
          </cell>
          <cell r="AB498">
            <v>7.4</v>
          </cell>
          <cell r="AC498">
            <v>77.099999999999994</v>
          </cell>
          <cell r="AD498">
            <v>34.299999999999997</v>
          </cell>
          <cell r="AE498">
            <v>6</v>
          </cell>
          <cell r="AF498">
            <v>23.3</v>
          </cell>
          <cell r="AG498">
            <v>17</v>
          </cell>
          <cell r="AH498">
            <v>18.8</v>
          </cell>
          <cell r="AI498">
            <v>20.399999999999999</v>
          </cell>
          <cell r="AJ498">
            <v>7.9</v>
          </cell>
          <cell r="AK498">
            <v>0</v>
          </cell>
          <cell r="AL498">
            <v>0</v>
          </cell>
          <cell r="AM498">
            <v>4.8</v>
          </cell>
          <cell r="AN498">
            <v>1.7</v>
          </cell>
          <cell r="AO498">
            <v>4</v>
          </cell>
          <cell r="AP498">
            <v>7.2</v>
          </cell>
          <cell r="AQ498">
            <v>9.6999999999999993</v>
          </cell>
          <cell r="AR498">
            <v>2.9</v>
          </cell>
          <cell r="AS498">
            <v>1.3</v>
          </cell>
          <cell r="AT498">
            <v>-2.4</v>
          </cell>
          <cell r="AU498">
            <v>15.1</v>
          </cell>
          <cell r="AV498">
            <v>137.69999999999999</v>
          </cell>
          <cell r="AW498">
            <v>134.69999999999999</v>
          </cell>
        </row>
        <row r="499">
          <cell r="B499">
            <v>26700</v>
          </cell>
          <cell r="D499" t="str">
            <v xml:space="preserve">Fabrication de matériels optique et photographique </v>
          </cell>
          <cell r="E499">
            <v>147</v>
          </cell>
          <cell r="F499">
            <v>29.9</v>
          </cell>
          <cell r="G499">
            <v>15</v>
          </cell>
          <cell r="H499">
            <v>-0.7</v>
          </cell>
          <cell r="I499">
            <v>15.6</v>
          </cell>
          <cell r="J499">
            <v>310.60000000000002</v>
          </cell>
          <cell r="K499">
            <v>16.7</v>
          </cell>
          <cell r="L499">
            <v>3.3</v>
          </cell>
          <cell r="M499">
            <v>8.9</v>
          </cell>
          <cell r="N499">
            <v>339.4</v>
          </cell>
          <cell r="O499">
            <v>357.2</v>
          </cell>
          <cell r="P499">
            <v>1.3</v>
          </cell>
          <cell r="Q499" t="str">
            <v>N</v>
          </cell>
          <cell r="R499">
            <v>118</v>
          </cell>
          <cell r="S499">
            <v>-0.4</v>
          </cell>
          <cell r="T499">
            <v>99.7</v>
          </cell>
          <cell r="U499">
            <v>23</v>
          </cell>
          <cell r="V499">
            <v>8.6999999999999993</v>
          </cell>
          <cell r="W499">
            <v>0.6</v>
          </cell>
          <cell r="X499">
            <v>5.3</v>
          </cell>
          <cell r="Y499">
            <v>3</v>
          </cell>
          <cell r="Z499">
            <v>2.2999999999999998</v>
          </cell>
          <cell r="AA499">
            <v>136.1</v>
          </cell>
          <cell r="AB499">
            <v>7.4</v>
          </cell>
          <cell r="AC499">
            <v>77.099999999999994</v>
          </cell>
          <cell r="AD499">
            <v>34.299999999999997</v>
          </cell>
          <cell r="AE499">
            <v>6</v>
          </cell>
          <cell r="AF499">
            <v>23.3</v>
          </cell>
          <cell r="AG499">
            <v>17</v>
          </cell>
          <cell r="AH499">
            <v>18.8</v>
          </cell>
          <cell r="AI499">
            <v>20.399999999999999</v>
          </cell>
          <cell r="AJ499">
            <v>7.9</v>
          </cell>
          <cell r="AK499">
            <v>0</v>
          </cell>
          <cell r="AL499">
            <v>0</v>
          </cell>
          <cell r="AM499">
            <v>4.8</v>
          </cell>
          <cell r="AN499">
            <v>1.7</v>
          </cell>
          <cell r="AO499">
            <v>4</v>
          </cell>
          <cell r="AP499">
            <v>7.2</v>
          </cell>
          <cell r="AQ499">
            <v>9.6999999999999993</v>
          </cell>
          <cell r="AR499">
            <v>2.9</v>
          </cell>
          <cell r="AS499">
            <v>1.3</v>
          </cell>
          <cell r="AT499">
            <v>-2.4</v>
          </cell>
          <cell r="AU499">
            <v>15.1</v>
          </cell>
          <cell r="AV499">
            <v>137.69999999999999</v>
          </cell>
          <cell r="AW499">
            <v>134.69999999999999</v>
          </cell>
        </row>
        <row r="500">
          <cell r="B500">
            <v>268</v>
          </cell>
          <cell r="D500" t="str">
            <v xml:space="preserve">Fabrication de supports magnétiques et optiques </v>
          </cell>
          <cell r="E500">
            <v>11</v>
          </cell>
          <cell r="F500" t="str">
            <v>S</v>
          </cell>
          <cell r="G500" t="str">
            <v>S</v>
          </cell>
          <cell r="H500" t="str">
            <v>S</v>
          </cell>
          <cell r="I500" t="str">
            <v>S</v>
          </cell>
          <cell r="J500" t="str">
            <v>S</v>
          </cell>
          <cell r="K500" t="str">
            <v>S</v>
          </cell>
          <cell r="L500" t="str">
            <v>S</v>
          </cell>
          <cell r="M500" t="str">
            <v>S</v>
          </cell>
          <cell r="N500" t="str">
            <v>S</v>
          </cell>
          <cell r="O500" t="str">
            <v>S</v>
          </cell>
          <cell r="P500" t="str">
            <v>S</v>
          </cell>
          <cell r="Q500" t="str">
            <v>S</v>
          </cell>
          <cell r="R500" t="str">
            <v>S</v>
          </cell>
          <cell r="S500" t="str">
            <v>S</v>
          </cell>
          <cell r="T500" t="str">
            <v>S</v>
          </cell>
          <cell r="U500" t="str">
            <v>S</v>
          </cell>
          <cell r="V500" t="str">
            <v>S</v>
          </cell>
          <cell r="W500" t="str">
            <v>S</v>
          </cell>
          <cell r="X500" t="str">
            <v>S</v>
          </cell>
          <cell r="Y500" t="str">
            <v>S</v>
          </cell>
          <cell r="Z500" t="str">
            <v>S</v>
          </cell>
          <cell r="AA500" t="str">
            <v>S</v>
          </cell>
          <cell r="AB500" t="str">
            <v>S</v>
          </cell>
          <cell r="AC500" t="str">
            <v>S</v>
          </cell>
          <cell r="AD500" t="str">
            <v>S</v>
          </cell>
          <cell r="AE500" t="str">
            <v>S</v>
          </cell>
          <cell r="AF500" t="str">
            <v>S</v>
          </cell>
          <cell r="AG500" t="str">
            <v>S</v>
          </cell>
          <cell r="AH500" t="str">
            <v>S</v>
          </cell>
          <cell r="AI500" t="str">
            <v>S</v>
          </cell>
          <cell r="AJ500" t="str">
            <v>S</v>
          </cell>
          <cell r="AK500" t="str">
            <v>S</v>
          </cell>
          <cell r="AL500" t="str">
            <v>S</v>
          </cell>
          <cell r="AM500" t="str">
            <v>S</v>
          </cell>
          <cell r="AN500" t="str">
            <v>S</v>
          </cell>
          <cell r="AO500" t="str">
            <v>S</v>
          </cell>
          <cell r="AP500" t="str">
            <v>S</v>
          </cell>
          <cell r="AQ500" t="str">
            <v>S</v>
          </cell>
          <cell r="AR500" t="str">
            <v>S</v>
          </cell>
          <cell r="AS500" t="str">
            <v>S</v>
          </cell>
          <cell r="AT500" t="str">
            <v>S</v>
          </cell>
          <cell r="AU500" t="str">
            <v>S</v>
          </cell>
          <cell r="AV500" t="str">
            <v>S</v>
          </cell>
          <cell r="AW500" t="str">
            <v>S</v>
          </cell>
        </row>
        <row r="501">
          <cell r="B501">
            <v>2680</v>
          </cell>
          <cell r="D501" t="str">
            <v xml:space="preserve">Fabrication de supports magnétiques et optiques </v>
          </cell>
          <cell r="E501">
            <v>11</v>
          </cell>
          <cell r="F501">
            <v>0.6</v>
          </cell>
          <cell r="G501">
            <v>0.3</v>
          </cell>
          <cell r="H501">
            <v>-0.2</v>
          </cell>
          <cell r="I501">
            <v>0.4</v>
          </cell>
          <cell r="J501">
            <v>11.6</v>
          </cell>
          <cell r="K501">
            <v>0.1</v>
          </cell>
          <cell r="L501">
            <v>0</v>
          </cell>
          <cell r="M501" t="str">
            <v>N</v>
          </cell>
          <cell r="N501">
            <v>11.1</v>
          </cell>
          <cell r="O501">
            <v>12.2</v>
          </cell>
          <cell r="P501">
            <v>0</v>
          </cell>
          <cell r="Q501">
            <v>0</v>
          </cell>
          <cell r="R501">
            <v>4.5999999999999996</v>
          </cell>
          <cell r="S501">
            <v>-0.1</v>
          </cell>
          <cell r="T501">
            <v>3.2</v>
          </cell>
          <cell r="U501">
            <v>0.7</v>
          </cell>
          <cell r="V501">
            <v>0.2</v>
          </cell>
          <cell r="W501">
            <v>0.2</v>
          </cell>
          <cell r="X501">
            <v>0</v>
          </cell>
          <cell r="Y501">
            <v>0.4</v>
          </cell>
          <cell r="Z501">
            <v>0</v>
          </cell>
          <cell r="AA501">
            <v>3.5</v>
          </cell>
          <cell r="AB501">
            <v>0.3</v>
          </cell>
          <cell r="AC501">
            <v>2.2000000000000002</v>
          </cell>
          <cell r="AD501">
            <v>0.9</v>
          </cell>
          <cell r="AE501" t="str">
            <v>N</v>
          </cell>
          <cell r="AF501">
            <v>0.1</v>
          </cell>
          <cell r="AG501">
            <v>0.2</v>
          </cell>
          <cell r="AH501">
            <v>1.1000000000000001</v>
          </cell>
          <cell r="AI501">
            <v>1.1000000000000001</v>
          </cell>
          <cell r="AJ501">
            <v>-0.2</v>
          </cell>
          <cell r="AK501">
            <v>0</v>
          </cell>
          <cell r="AL501">
            <v>0</v>
          </cell>
          <cell r="AM501">
            <v>0.1</v>
          </cell>
          <cell r="AN501">
            <v>0</v>
          </cell>
          <cell r="AO501">
            <v>0</v>
          </cell>
          <cell r="AP501">
            <v>-0.2</v>
          </cell>
          <cell r="AQ501">
            <v>0.7</v>
          </cell>
          <cell r="AR501">
            <v>0.1</v>
          </cell>
          <cell r="AS501">
            <v>0</v>
          </cell>
          <cell r="AT501">
            <v>0.5</v>
          </cell>
          <cell r="AU501">
            <v>-0.1</v>
          </cell>
          <cell r="AV501">
            <v>3.9</v>
          </cell>
          <cell r="AW501">
            <v>3.2</v>
          </cell>
        </row>
        <row r="502">
          <cell r="B502">
            <v>26800</v>
          </cell>
          <cell r="D502" t="str">
            <v xml:space="preserve">Fabrication de supports magnétiques et optiques </v>
          </cell>
          <cell r="E502">
            <v>11</v>
          </cell>
          <cell r="F502">
            <v>0.6</v>
          </cell>
          <cell r="G502">
            <v>0.3</v>
          </cell>
          <cell r="H502">
            <v>-0.2</v>
          </cell>
          <cell r="I502">
            <v>0.4</v>
          </cell>
          <cell r="J502">
            <v>11.6</v>
          </cell>
          <cell r="K502">
            <v>0.1</v>
          </cell>
          <cell r="L502">
            <v>0</v>
          </cell>
          <cell r="M502" t="str">
            <v>N</v>
          </cell>
          <cell r="N502">
            <v>11.1</v>
          </cell>
          <cell r="O502">
            <v>12.2</v>
          </cell>
          <cell r="P502">
            <v>0</v>
          </cell>
          <cell r="Q502">
            <v>0</v>
          </cell>
          <cell r="R502">
            <v>4.5999999999999996</v>
          </cell>
          <cell r="S502">
            <v>-0.1</v>
          </cell>
          <cell r="T502">
            <v>3.2</v>
          </cell>
          <cell r="U502">
            <v>0.7</v>
          </cell>
          <cell r="V502">
            <v>0.2</v>
          </cell>
          <cell r="W502">
            <v>0.2</v>
          </cell>
          <cell r="X502">
            <v>0</v>
          </cell>
          <cell r="Y502">
            <v>0.4</v>
          </cell>
          <cell r="Z502">
            <v>0</v>
          </cell>
          <cell r="AA502">
            <v>3.5</v>
          </cell>
          <cell r="AB502">
            <v>0.3</v>
          </cell>
          <cell r="AC502">
            <v>2.2000000000000002</v>
          </cell>
          <cell r="AD502">
            <v>0.9</v>
          </cell>
          <cell r="AE502" t="str">
            <v>N</v>
          </cell>
          <cell r="AF502">
            <v>0.1</v>
          </cell>
          <cell r="AG502">
            <v>0.2</v>
          </cell>
          <cell r="AH502">
            <v>1.1000000000000001</v>
          </cell>
          <cell r="AI502">
            <v>1.1000000000000001</v>
          </cell>
          <cell r="AJ502">
            <v>-0.2</v>
          </cell>
          <cell r="AK502">
            <v>0</v>
          </cell>
          <cell r="AL502">
            <v>0</v>
          </cell>
          <cell r="AM502">
            <v>0.1</v>
          </cell>
          <cell r="AN502">
            <v>0</v>
          </cell>
          <cell r="AO502">
            <v>0</v>
          </cell>
          <cell r="AP502">
            <v>-0.2</v>
          </cell>
          <cell r="AQ502">
            <v>0.7</v>
          </cell>
          <cell r="AR502">
            <v>0.1</v>
          </cell>
          <cell r="AS502">
            <v>0</v>
          </cell>
          <cell r="AT502">
            <v>0.5</v>
          </cell>
          <cell r="AU502">
            <v>-0.1</v>
          </cell>
          <cell r="AV502">
            <v>3.9</v>
          </cell>
          <cell r="AW502">
            <v>3.2</v>
          </cell>
        </row>
        <row r="503">
          <cell r="B503">
            <v>27</v>
          </cell>
          <cell r="D503" t="str">
            <v xml:space="preserve">Fabrication d'équipements électriques </v>
          </cell>
          <cell r="E503">
            <v>2617</v>
          </cell>
          <cell r="F503">
            <v>5274.3</v>
          </cell>
          <cell r="G503">
            <v>3582.5</v>
          </cell>
          <cell r="H503">
            <v>-22</v>
          </cell>
          <cell r="I503">
            <v>1713.9</v>
          </cell>
          <cell r="J503">
            <v>21746.400000000001</v>
          </cell>
          <cell r="K503">
            <v>954.2</v>
          </cell>
          <cell r="L503">
            <v>18.2</v>
          </cell>
          <cell r="M503">
            <v>127.7</v>
          </cell>
          <cell r="N503">
            <v>22846.6</v>
          </cell>
          <cell r="O503">
            <v>27975</v>
          </cell>
          <cell r="P503">
            <v>383.4</v>
          </cell>
          <cell r="Q503">
            <v>47.2</v>
          </cell>
          <cell r="R503">
            <v>10289</v>
          </cell>
          <cell r="S503">
            <v>152</v>
          </cell>
          <cell r="T503">
            <v>6199.4</v>
          </cell>
          <cell r="U503">
            <v>2229.4</v>
          </cell>
          <cell r="V503">
            <v>388.8</v>
          </cell>
          <cell r="W503">
            <v>26.8</v>
          </cell>
          <cell r="X503">
            <v>632.20000000000005</v>
          </cell>
          <cell r="Y503">
            <v>343.4</v>
          </cell>
          <cell r="Z503">
            <v>53</v>
          </cell>
          <cell r="AA503">
            <v>7960</v>
          </cell>
          <cell r="AB503">
            <v>463.9</v>
          </cell>
          <cell r="AC503">
            <v>4281.8</v>
          </cell>
          <cell r="AD503">
            <v>1884.7</v>
          </cell>
          <cell r="AE503">
            <v>25.9</v>
          </cell>
          <cell r="AF503">
            <v>1355.5</v>
          </cell>
          <cell r="AG503">
            <v>628.20000000000005</v>
          </cell>
          <cell r="AH503">
            <v>581.1</v>
          </cell>
          <cell r="AI503">
            <v>930.5</v>
          </cell>
          <cell r="AJ503">
            <v>1076.7</v>
          </cell>
          <cell r="AK503">
            <v>0.3</v>
          </cell>
          <cell r="AL503">
            <v>1</v>
          </cell>
          <cell r="AM503">
            <v>771.5</v>
          </cell>
          <cell r="AN503">
            <v>287.10000000000002</v>
          </cell>
          <cell r="AO503">
            <v>810.1</v>
          </cell>
          <cell r="AP503">
            <v>1116</v>
          </cell>
          <cell r="AQ503">
            <v>781.5</v>
          </cell>
          <cell r="AR503">
            <v>964.9</v>
          </cell>
          <cell r="AS503">
            <v>95.8</v>
          </cell>
          <cell r="AT503">
            <v>228.4</v>
          </cell>
          <cell r="AU503">
            <v>608.4</v>
          </cell>
          <cell r="AV503">
            <v>7920</v>
          </cell>
          <cell r="AW503">
            <v>7522</v>
          </cell>
        </row>
        <row r="504">
          <cell r="B504">
            <v>271</v>
          </cell>
          <cell r="D504" t="str">
            <v xml:space="preserve">Fabrication de moteurs, génératrices et transformateurs électriques et de matériel de distribution et de commande électrique </v>
          </cell>
          <cell r="E504">
            <v>622</v>
          </cell>
          <cell r="F504">
            <v>2724.9</v>
          </cell>
          <cell r="G504">
            <v>1966.9</v>
          </cell>
          <cell r="H504">
            <v>3.8</v>
          </cell>
          <cell r="I504">
            <v>754.2</v>
          </cell>
          <cell r="J504">
            <v>8843.2999999999993</v>
          </cell>
          <cell r="K504">
            <v>361.9</v>
          </cell>
          <cell r="L504">
            <v>-50.7</v>
          </cell>
          <cell r="M504">
            <v>71.400000000000006</v>
          </cell>
          <cell r="N504">
            <v>9226</v>
          </cell>
          <cell r="O504">
            <v>11930.1</v>
          </cell>
          <cell r="P504">
            <v>267.8</v>
          </cell>
          <cell r="Q504">
            <v>39.1</v>
          </cell>
          <cell r="R504">
            <v>4069.4</v>
          </cell>
          <cell r="S504">
            <v>101.1</v>
          </cell>
          <cell r="T504">
            <v>2676.6</v>
          </cell>
          <cell r="U504">
            <v>1316.9</v>
          </cell>
          <cell r="V504">
            <v>176.7</v>
          </cell>
          <cell r="W504">
            <v>6.7</v>
          </cell>
          <cell r="X504">
            <v>299.2</v>
          </cell>
          <cell r="Y504">
            <v>178.8</v>
          </cell>
          <cell r="Z504">
            <v>19.600000000000001</v>
          </cell>
          <cell r="AA504">
            <v>3222.1</v>
          </cell>
          <cell r="AB504">
            <v>199.3</v>
          </cell>
          <cell r="AC504">
            <v>1865.1</v>
          </cell>
          <cell r="AD504">
            <v>811.6</v>
          </cell>
          <cell r="AE504">
            <v>10.4</v>
          </cell>
          <cell r="AF504">
            <v>356.6</v>
          </cell>
          <cell r="AG504">
            <v>234</v>
          </cell>
          <cell r="AH504">
            <v>248.2</v>
          </cell>
          <cell r="AI504">
            <v>593.1</v>
          </cell>
          <cell r="AJ504">
            <v>467.5</v>
          </cell>
          <cell r="AK504">
            <v>0</v>
          </cell>
          <cell r="AL504">
            <v>0.7</v>
          </cell>
          <cell r="AM504">
            <v>91</v>
          </cell>
          <cell r="AN504">
            <v>32.700000000000003</v>
          </cell>
          <cell r="AO504">
            <v>145.5</v>
          </cell>
          <cell r="AP504">
            <v>522.6</v>
          </cell>
          <cell r="AQ504">
            <v>157.80000000000001</v>
          </cell>
          <cell r="AR504">
            <v>309.5</v>
          </cell>
          <cell r="AS504">
            <v>36.4</v>
          </cell>
          <cell r="AT504">
            <v>88.4</v>
          </cell>
          <cell r="AU504">
            <v>246.1</v>
          </cell>
          <cell r="AV504">
            <v>3133.2</v>
          </cell>
          <cell r="AW504">
            <v>3033.2</v>
          </cell>
        </row>
        <row r="505">
          <cell r="B505">
            <v>2711</v>
          </cell>
          <cell r="D505" t="str">
            <v xml:space="preserve">Fabrication de moteurs, génératrices et transformateurs électriques </v>
          </cell>
          <cell r="E505">
            <v>189</v>
          </cell>
          <cell r="F505">
            <v>703.6</v>
          </cell>
          <cell r="G505">
            <v>446.3</v>
          </cell>
          <cell r="H505">
            <v>1.1000000000000001</v>
          </cell>
          <cell r="I505">
            <v>256.2</v>
          </cell>
          <cell r="J505">
            <v>3386.9</v>
          </cell>
          <cell r="K505">
            <v>64.8</v>
          </cell>
          <cell r="L505">
            <v>-0.6</v>
          </cell>
          <cell r="M505">
            <v>27.8</v>
          </cell>
          <cell r="N505">
            <v>3478.9</v>
          </cell>
          <cell r="O505">
            <v>4155.2</v>
          </cell>
          <cell r="P505">
            <v>68</v>
          </cell>
          <cell r="Q505">
            <v>36</v>
          </cell>
          <cell r="R505">
            <v>1650</v>
          </cell>
          <cell r="S505">
            <v>28</v>
          </cell>
          <cell r="T505">
            <v>827.7</v>
          </cell>
          <cell r="U505">
            <v>361.8</v>
          </cell>
          <cell r="V505">
            <v>47.1</v>
          </cell>
          <cell r="W505">
            <v>3.6</v>
          </cell>
          <cell r="X505">
            <v>84.1</v>
          </cell>
          <cell r="Y505">
            <v>45.3</v>
          </cell>
          <cell r="Z505">
            <v>12.5</v>
          </cell>
          <cell r="AA505">
            <v>1252.0999999999999</v>
          </cell>
          <cell r="AB505">
            <v>62.5</v>
          </cell>
          <cell r="AC505">
            <v>628.20000000000005</v>
          </cell>
          <cell r="AD505">
            <v>267.89999999999998</v>
          </cell>
          <cell r="AE505">
            <v>5.6</v>
          </cell>
          <cell r="AF505">
            <v>299.10000000000002</v>
          </cell>
          <cell r="AG505">
            <v>92.4</v>
          </cell>
          <cell r="AH505">
            <v>106.7</v>
          </cell>
          <cell r="AI505">
            <v>136.19999999999999</v>
          </cell>
          <cell r="AJ505">
            <v>236.1</v>
          </cell>
          <cell r="AK505">
            <v>0</v>
          </cell>
          <cell r="AL505">
            <v>0</v>
          </cell>
          <cell r="AM505">
            <v>30.3</v>
          </cell>
          <cell r="AN505">
            <v>12.6</v>
          </cell>
          <cell r="AO505">
            <v>20.9</v>
          </cell>
          <cell r="AP505">
            <v>226.7</v>
          </cell>
          <cell r="AQ505">
            <v>69.099999999999994</v>
          </cell>
          <cell r="AR505">
            <v>72.2</v>
          </cell>
          <cell r="AS505">
            <v>24.2</v>
          </cell>
          <cell r="AT505">
            <v>61.7</v>
          </cell>
          <cell r="AU505">
            <v>137.69999999999999</v>
          </cell>
          <cell r="AV505">
            <v>1229.4000000000001</v>
          </cell>
          <cell r="AW505">
            <v>1195.2</v>
          </cell>
        </row>
        <row r="506">
          <cell r="B506">
            <v>27110</v>
          </cell>
          <cell r="D506" t="str">
            <v xml:space="preserve">Fabrication de moteurs, génératrices et transformateurs électriques </v>
          </cell>
          <cell r="E506">
            <v>189</v>
          </cell>
          <cell r="F506">
            <v>703.6</v>
          </cell>
          <cell r="G506">
            <v>446.3</v>
          </cell>
          <cell r="H506">
            <v>1.1000000000000001</v>
          </cell>
          <cell r="I506">
            <v>256.2</v>
          </cell>
          <cell r="J506">
            <v>3386.9</v>
          </cell>
          <cell r="K506">
            <v>64.8</v>
          </cell>
          <cell r="L506">
            <v>-0.6</v>
          </cell>
          <cell r="M506">
            <v>27.8</v>
          </cell>
          <cell r="N506">
            <v>3478.9</v>
          </cell>
          <cell r="O506">
            <v>4155.2</v>
          </cell>
          <cell r="P506">
            <v>68</v>
          </cell>
          <cell r="Q506">
            <v>36</v>
          </cell>
          <cell r="R506">
            <v>1650</v>
          </cell>
          <cell r="S506">
            <v>28</v>
          </cell>
          <cell r="T506">
            <v>827.7</v>
          </cell>
          <cell r="U506">
            <v>361.8</v>
          </cell>
          <cell r="V506">
            <v>47.1</v>
          </cell>
          <cell r="W506">
            <v>3.6</v>
          </cell>
          <cell r="X506">
            <v>84.1</v>
          </cell>
          <cell r="Y506">
            <v>45.3</v>
          </cell>
          <cell r="Z506">
            <v>12.5</v>
          </cell>
          <cell r="AA506">
            <v>1252.0999999999999</v>
          </cell>
          <cell r="AB506">
            <v>62.5</v>
          </cell>
          <cell r="AC506">
            <v>628.20000000000005</v>
          </cell>
          <cell r="AD506">
            <v>267.89999999999998</v>
          </cell>
          <cell r="AE506">
            <v>5.6</v>
          </cell>
          <cell r="AF506">
            <v>299.10000000000002</v>
          </cell>
          <cell r="AG506">
            <v>92.4</v>
          </cell>
          <cell r="AH506">
            <v>106.7</v>
          </cell>
          <cell r="AI506">
            <v>136.19999999999999</v>
          </cell>
          <cell r="AJ506">
            <v>236.1</v>
          </cell>
          <cell r="AK506">
            <v>0</v>
          </cell>
          <cell r="AL506">
            <v>0</v>
          </cell>
          <cell r="AM506">
            <v>30.3</v>
          </cell>
          <cell r="AN506">
            <v>12.6</v>
          </cell>
          <cell r="AO506">
            <v>20.9</v>
          </cell>
          <cell r="AP506">
            <v>226.7</v>
          </cell>
          <cell r="AQ506">
            <v>69.099999999999994</v>
          </cell>
          <cell r="AR506">
            <v>72.2</v>
          </cell>
          <cell r="AS506">
            <v>24.2</v>
          </cell>
          <cell r="AT506">
            <v>61.7</v>
          </cell>
          <cell r="AU506">
            <v>137.69999999999999</v>
          </cell>
          <cell r="AV506">
            <v>1229.4000000000001</v>
          </cell>
          <cell r="AW506">
            <v>1195.2</v>
          </cell>
        </row>
        <row r="507">
          <cell r="B507">
            <v>2712</v>
          </cell>
          <cell r="D507" t="str">
            <v xml:space="preserve">Fabrication de matériel de distribution et de commande électrique </v>
          </cell>
          <cell r="E507">
            <v>432</v>
          </cell>
          <cell r="F507">
            <v>2021.3</v>
          </cell>
          <cell r="G507">
            <v>1520.5</v>
          </cell>
          <cell r="H507">
            <v>2.8</v>
          </cell>
          <cell r="I507">
            <v>498</v>
          </cell>
          <cell r="J507">
            <v>5456.4</v>
          </cell>
          <cell r="K507">
            <v>297.2</v>
          </cell>
          <cell r="L507">
            <v>-50.1</v>
          </cell>
          <cell r="M507">
            <v>43.6</v>
          </cell>
          <cell r="N507">
            <v>5747.1</v>
          </cell>
          <cell r="O507">
            <v>7774.9</v>
          </cell>
          <cell r="P507">
            <v>199.8</v>
          </cell>
          <cell r="Q507">
            <v>3</v>
          </cell>
          <cell r="R507">
            <v>2419.4</v>
          </cell>
          <cell r="S507">
            <v>73.099999999999994</v>
          </cell>
          <cell r="T507">
            <v>1848.9</v>
          </cell>
          <cell r="U507">
            <v>955</v>
          </cell>
          <cell r="V507">
            <v>129.6</v>
          </cell>
          <cell r="W507">
            <v>3.1</v>
          </cell>
          <cell r="X507">
            <v>215.1</v>
          </cell>
          <cell r="Y507">
            <v>133.6</v>
          </cell>
          <cell r="Z507">
            <v>7.1</v>
          </cell>
          <cell r="AA507">
            <v>1970</v>
          </cell>
          <cell r="AB507">
            <v>136.80000000000001</v>
          </cell>
          <cell r="AC507">
            <v>1236.9000000000001</v>
          </cell>
          <cell r="AD507">
            <v>543.6</v>
          </cell>
          <cell r="AE507">
            <v>4.8</v>
          </cell>
          <cell r="AF507">
            <v>57.5</v>
          </cell>
          <cell r="AG507">
            <v>141.5</v>
          </cell>
          <cell r="AH507">
            <v>141.5</v>
          </cell>
          <cell r="AI507">
            <v>456.9</v>
          </cell>
          <cell r="AJ507">
            <v>231.4</v>
          </cell>
          <cell r="AK507">
            <v>0</v>
          </cell>
          <cell r="AL507">
            <v>0.7</v>
          </cell>
          <cell r="AM507">
            <v>60.7</v>
          </cell>
          <cell r="AN507">
            <v>20.100000000000001</v>
          </cell>
          <cell r="AO507">
            <v>124.6</v>
          </cell>
          <cell r="AP507">
            <v>295.89999999999998</v>
          </cell>
          <cell r="AQ507">
            <v>88.7</v>
          </cell>
          <cell r="AR507">
            <v>237.3</v>
          </cell>
          <cell r="AS507">
            <v>12.2</v>
          </cell>
          <cell r="AT507">
            <v>26.7</v>
          </cell>
          <cell r="AU507">
            <v>108.4</v>
          </cell>
          <cell r="AV507">
            <v>1903.8</v>
          </cell>
          <cell r="AW507">
            <v>1838</v>
          </cell>
        </row>
        <row r="508">
          <cell r="B508">
            <v>27120</v>
          </cell>
          <cell r="D508" t="str">
            <v xml:space="preserve">Fabrication de matériel de distribution et de commande électrique </v>
          </cell>
          <cell r="E508">
            <v>432</v>
          </cell>
          <cell r="F508">
            <v>2021.3</v>
          </cell>
          <cell r="G508">
            <v>1520.5</v>
          </cell>
          <cell r="H508">
            <v>2.8</v>
          </cell>
          <cell r="I508">
            <v>498</v>
          </cell>
          <cell r="J508">
            <v>5456.4</v>
          </cell>
          <cell r="K508">
            <v>297.2</v>
          </cell>
          <cell r="L508">
            <v>-50.1</v>
          </cell>
          <cell r="M508">
            <v>43.6</v>
          </cell>
          <cell r="N508">
            <v>5747.1</v>
          </cell>
          <cell r="O508">
            <v>7774.9</v>
          </cell>
          <cell r="P508">
            <v>199.8</v>
          </cell>
          <cell r="Q508">
            <v>3</v>
          </cell>
          <cell r="R508">
            <v>2419.4</v>
          </cell>
          <cell r="S508">
            <v>73.099999999999994</v>
          </cell>
          <cell r="T508">
            <v>1848.9</v>
          </cell>
          <cell r="U508">
            <v>955</v>
          </cell>
          <cell r="V508">
            <v>129.6</v>
          </cell>
          <cell r="W508">
            <v>3.1</v>
          </cell>
          <cell r="X508">
            <v>215.1</v>
          </cell>
          <cell r="Y508">
            <v>133.6</v>
          </cell>
          <cell r="Z508">
            <v>7.1</v>
          </cell>
          <cell r="AA508">
            <v>1970</v>
          </cell>
          <cell r="AB508">
            <v>136.80000000000001</v>
          </cell>
          <cell r="AC508">
            <v>1236.9000000000001</v>
          </cell>
          <cell r="AD508">
            <v>543.6</v>
          </cell>
          <cell r="AE508">
            <v>4.8</v>
          </cell>
          <cell r="AF508">
            <v>57.5</v>
          </cell>
          <cell r="AG508">
            <v>141.5</v>
          </cell>
          <cell r="AH508">
            <v>141.5</v>
          </cell>
          <cell r="AI508">
            <v>456.9</v>
          </cell>
          <cell r="AJ508">
            <v>231.4</v>
          </cell>
          <cell r="AK508">
            <v>0</v>
          </cell>
          <cell r="AL508">
            <v>0.7</v>
          </cell>
          <cell r="AM508">
            <v>60.7</v>
          </cell>
          <cell r="AN508">
            <v>20.100000000000001</v>
          </cell>
          <cell r="AO508">
            <v>124.6</v>
          </cell>
          <cell r="AP508">
            <v>295.89999999999998</v>
          </cell>
          <cell r="AQ508">
            <v>88.7</v>
          </cell>
          <cell r="AR508">
            <v>237.3</v>
          </cell>
          <cell r="AS508">
            <v>12.2</v>
          </cell>
          <cell r="AT508">
            <v>26.7</v>
          </cell>
          <cell r="AU508">
            <v>108.4</v>
          </cell>
          <cell r="AV508">
            <v>1903.8</v>
          </cell>
          <cell r="AW508">
            <v>1838</v>
          </cell>
        </row>
        <row r="509">
          <cell r="B509">
            <v>272</v>
          </cell>
          <cell r="D509" t="str">
            <v xml:space="preserve">Fabrication de piles et d'accumulateurs électriques </v>
          </cell>
          <cell r="E509">
            <v>31</v>
          </cell>
          <cell r="F509">
            <v>295.2</v>
          </cell>
          <cell r="G509">
            <v>233.7</v>
          </cell>
          <cell r="H509">
            <v>-5.8</v>
          </cell>
          <cell r="I509">
            <v>67.3</v>
          </cell>
          <cell r="J509">
            <v>771.2</v>
          </cell>
          <cell r="K509">
            <v>17.5</v>
          </cell>
          <cell r="L509">
            <v>-16.399999999999999</v>
          </cell>
          <cell r="M509">
            <v>4.5999999999999996</v>
          </cell>
          <cell r="N509">
            <v>776.9</v>
          </cell>
          <cell r="O509">
            <v>1083.9000000000001</v>
          </cell>
          <cell r="P509">
            <v>46.1</v>
          </cell>
          <cell r="Q509">
            <v>0.7</v>
          </cell>
          <cell r="R509">
            <v>367.7</v>
          </cell>
          <cell r="S509">
            <v>3.7</v>
          </cell>
          <cell r="T509">
            <v>226.4</v>
          </cell>
          <cell r="U509">
            <v>30.1</v>
          </cell>
          <cell r="V509">
            <v>9.1</v>
          </cell>
          <cell r="W509">
            <v>0.7</v>
          </cell>
          <cell r="X509">
            <v>19.5</v>
          </cell>
          <cell r="Y509">
            <v>6.1</v>
          </cell>
          <cell r="Z509">
            <v>0.7</v>
          </cell>
          <cell r="AA509">
            <v>286.5</v>
          </cell>
          <cell r="AB509">
            <v>16.399999999999999</v>
          </cell>
          <cell r="AC509">
            <v>153</v>
          </cell>
          <cell r="AD509">
            <v>71.599999999999994</v>
          </cell>
          <cell r="AE509">
            <v>2.7</v>
          </cell>
          <cell r="AF509">
            <v>48.2</v>
          </cell>
          <cell r="AG509">
            <v>37.4</v>
          </cell>
          <cell r="AH509">
            <v>10.1</v>
          </cell>
          <cell r="AI509">
            <v>11.5</v>
          </cell>
          <cell r="AJ509">
            <v>12.3</v>
          </cell>
          <cell r="AK509">
            <v>0</v>
          </cell>
          <cell r="AL509">
            <v>0.2</v>
          </cell>
          <cell r="AM509">
            <v>13</v>
          </cell>
          <cell r="AN509">
            <v>5.9</v>
          </cell>
          <cell r="AO509">
            <v>20</v>
          </cell>
          <cell r="AP509">
            <v>19.399999999999999</v>
          </cell>
          <cell r="AQ509">
            <v>12.5</v>
          </cell>
          <cell r="AR509">
            <v>17.8</v>
          </cell>
          <cell r="AS509">
            <v>0.9</v>
          </cell>
          <cell r="AT509">
            <v>-11.3</v>
          </cell>
          <cell r="AU509">
            <v>24.5</v>
          </cell>
          <cell r="AV509">
            <v>246.5</v>
          </cell>
          <cell r="AW509">
            <v>272.8</v>
          </cell>
        </row>
        <row r="510">
          <cell r="B510">
            <v>2720</v>
          </cell>
          <cell r="D510" t="str">
            <v xml:space="preserve">Fabrication de piles et d'accumulateurs électriques </v>
          </cell>
          <cell r="E510">
            <v>31</v>
          </cell>
          <cell r="F510">
            <v>295.2</v>
          </cell>
          <cell r="G510">
            <v>233.7</v>
          </cell>
          <cell r="H510">
            <v>-5.8</v>
          </cell>
          <cell r="I510">
            <v>67.3</v>
          </cell>
          <cell r="J510">
            <v>771.2</v>
          </cell>
          <cell r="K510">
            <v>17.5</v>
          </cell>
          <cell r="L510">
            <v>-16.399999999999999</v>
          </cell>
          <cell r="M510">
            <v>4.5999999999999996</v>
          </cell>
          <cell r="N510">
            <v>776.9</v>
          </cell>
          <cell r="O510">
            <v>1083.9000000000001</v>
          </cell>
          <cell r="P510">
            <v>46.1</v>
          </cell>
          <cell r="Q510">
            <v>0.7</v>
          </cell>
          <cell r="R510">
            <v>367.7</v>
          </cell>
          <cell r="S510">
            <v>3.7</v>
          </cell>
          <cell r="T510">
            <v>226.4</v>
          </cell>
          <cell r="U510">
            <v>30.1</v>
          </cell>
          <cell r="V510">
            <v>9.1</v>
          </cell>
          <cell r="W510">
            <v>0.7</v>
          </cell>
          <cell r="X510">
            <v>19.5</v>
          </cell>
          <cell r="Y510">
            <v>6.1</v>
          </cell>
          <cell r="Z510">
            <v>0.7</v>
          </cell>
          <cell r="AA510">
            <v>286.5</v>
          </cell>
          <cell r="AB510">
            <v>16.399999999999999</v>
          </cell>
          <cell r="AC510">
            <v>153</v>
          </cell>
          <cell r="AD510">
            <v>71.599999999999994</v>
          </cell>
          <cell r="AE510">
            <v>2.7</v>
          </cell>
          <cell r="AF510">
            <v>48.2</v>
          </cell>
          <cell r="AG510">
            <v>37.4</v>
          </cell>
          <cell r="AH510">
            <v>10.1</v>
          </cell>
          <cell r="AI510">
            <v>11.5</v>
          </cell>
          <cell r="AJ510">
            <v>12.3</v>
          </cell>
          <cell r="AK510">
            <v>0</v>
          </cell>
          <cell r="AL510">
            <v>0.2</v>
          </cell>
          <cell r="AM510">
            <v>13</v>
          </cell>
          <cell r="AN510">
            <v>5.9</v>
          </cell>
          <cell r="AO510">
            <v>20</v>
          </cell>
          <cell r="AP510">
            <v>19.399999999999999</v>
          </cell>
          <cell r="AQ510">
            <v>12.5</v>
          </cell>
          <cell r="AR510">
            <v>17.8</v>
          </cell>
          <cell r="AS510">
            <v>0.9</v>
          </cell>
          <cell r="AT510">
            <v>-11.3</v>
          </cell>
          <cell r="AU510">
            <v>24.5</v>
          </cell>
          <cell r="AV510">
            <v>246.5</v>
          </cell>
          <cell r="AW510">
            <v>272.8</v>
          </cell>
        </row>
        <row r="511">
          <cell r="B511">
            <v>27200</v>
          </cell>
          <cell r="D511" t="str">
            <v xml:space="preserve">Fabrication de piles et d'accumulateurs électriques </v>
          </cell>
          <cell r="E511">
            <v>31</v>
          </cell>
          <cell r="F511">
            <v>295.2</v>
          </cell>
          <cell r="G511">
            <v>233.7</v>
          </cell>
          <cell r="H511">
            <v>-5.8</v>
          </cell>
          <cell r="I511">
            <v>67.3</v>
          </cell>
          <cell r="J511">
            <v>771.2</v>
          </cell>
          <cell r="K511">
            <v>17.5</v>
          </cell>
          <cell r="L511">
            <v>-16.399999999999999</v>
          </cell>
          <cell r="M511">
            <v>4.5999999999999996</v>
          </cell>
          <cell r="N511">
            <v>776.9</v>
          </cell>
          <cell r="O511">
            <v>1083.9000000000001</v>
          </cell>
          <cell r="P511">
            <v>46.1</v>
          </cell>
          <cell r="Q511">
            <v>0.7</v>
          </cell>
          <cell r="R511">
            <v>367.7</v>
          </cell>
          <cell r="S511">
            <v>3.7</v>
          </cell>
          <cell r="T511">
            <v>226.4</v>
          </cell>
          <cell r="U511">
            <v>30.1</v>
          </cell>
          <cell r="V511">
            <v>9.1</v>
          </cell>
          <cell r="W511">
            <v>0.7</v>
          </cell>
          <cell r="X511">
            <v>19.5</v>
          </cell>
          <cell r="Y511">
            <v>6.1</v>
          </cell>
          <cell r="Z511">
            <v>0.7</v>
          </cell>
          <cell r="AA511">
            <v>286.5</v>
          </cell>
          <cell r="AB511">
            <v>16.399999999999999</v>
          </cell>
          <cell r="AC511">
            <v>153</v>
          </cell>
          <cell r="AD511">
            <v>71.599999999999994</v>
          </cell>
          <cell r="AE511">
            <v>2.7</v>
          </cell>
          <cell r="AF511">
            <v>48.2</v>
          </cell>
          <cell r="AG511">
            <v>37.4</v>
          </cell>
          <cell r="AH511">
            <v>10.1</v>
          </cell>
          <cell r="AI511">
            <v>11.5</v>
          </cell>
          <cell r="AJ511">
            <v>12.3</v>
          </cell>
          <cell r="AK511">
            <v>0</v>
          </cell>
          <cell r="AL511">
            <v>0.2</v>
          </cell>
          <cell r="AM511">
            <v>13</v>
          </cell>
          <cell r="AN511">
            <v>5.9</v>
          </cell>
          <cell r="AO511">
            <v>20</v>
          </cell>
          <cell r="AP511">
            <v>19.399999999999999</v>
          </cell>
          <cell r="AQ511">
            <v>12.5</v>
          </cell>
          <cell r="AR511">
            <v>17.8</v>
          </cell>
          <cell r="AS511">
            <v>0.9</v>
          </cell>
          <cell r="AT511">
            <v>-11.3</v>
          </cell>
          <cell r="AU511">
            <v>24.5</v>
          </cell>
          <cell r="AV511">
            <v>246.5</v>
          </cell>
          <cell r="AW511">
            <v>272.8</v>
          </cell>
        </row>
        <row r="512">
          <cell r="B512">
            <v>273</v>
          </cell>
          <cell r="D512" t="str">
            <v xml:space="preserve">Fabrication de fils et câbles et de matériel d'installation électrique </v>
          </cell>
          <cell r="E512">
            <v>308</v>
          </cell>
          <cell r="F512">
            <v>650.5</v>
          </cell>
          <cell r="G512">
            <v>342.1</v>
          </cell>
          <cell r="H512">
            <v>8.6</v>
          </cell>
          <cell r="I512">
            <v>299.8</v>
          </cell>
          <cell r="J512">
            <v>6120.4</v>
          </cell>
          <cell r="K512">
            <v>381.2</v>
          </cell>
          <cell r="L512">
            <v>92.7</v>
          </cell>
          <cell r="M512">
            <v>17.5</v>
          </cell>
          <cell r="N512">
            <v>6611.7</v>
          </cell>
          <cell r="O512">
            <v>7152</v>
          </cell>
          <cell r="P512">
            <v>38.9</v>
          </cell>
          <cell r="Q512">
            <v>2.2000000000000002</v>
          </cell>
          <cell r="R512">
            <v>3263.7</v>
          </cell>
          <cell r="S512">
            <v>65.8</v>
          </cell>
          <cell r="T512">
            <v>1515</v>
          </cell>
          <cell r="U512">
            <v>461.5</v>
          </cell>
          <cell r="V512">
            <v>73.5</v>
          </cell>
          <cell r="W512">
            <v>5.8</v>
          </cell>
          <cell r="X512">
            <v>132.5</v>
          </cell>
          <cell r="Y512">
            <v>36.4</v>
          </cell>
          <cell r="Z512" t="str">
            <v>N</v>
          </cell>
          <cell r="AA512">
            <v>2069.4</v>
          </cell>
          <cell r="AB512">
            <v>116.7</v>
          </cell>
          <cell r="AC512">
            <v>1008.8</v>
          </cell>
          <cell r="AD512">
            <v>480.1</v>
          </cell>
          <cell r="AE512">
            <v>5.4</v>
          </cell>
          <cell r="AF512">
            <v>469.2</v>
          </cell>
          <cell r="AG512">
            <v>136.5</v>
          </cell>
          <cell r="AH512">
            <v>158.80000000000001</v>
          </cell>
          <cell r="AI512">
            <v>171.9</v>
          </cell>
          <cell r="AJ512">
            <v>345.8</v>
          </cell>
          <cell r="AK512">
            <v>0</v>
          </cell>
          <cell r="AL512">
            <v>0</v>
          </cell>
          <cell r="AM512">
            <v>389.3</v>
          </cell>
          <cell r="AN512">
            <v>189.5</v>
          </cell>
          <cell r="AO512">
            <v>249.4</v>
          </cell>
          <cell r="AP512">
            <v>205.9</v>
          </cell>
          <cell r="AQ512">
            <v>448.3</v>
          </cell>
          <cell r="AR512">
            <v>437.1</v>
          </cell>
          <cell r="AS512">
            <v>20.2</v>
          </cell>
          <cell r="AT512">
            <v>68.599999999999994</v>
          </cell>
          <cell r="AU512">
            <v>128.19999999999999</v>
          </cell>
          <cell r="AV512">
            <v>2066.9</v>
          </cell>
          <cell r="AW512">
            <v>1958.1</v>
          </cell>
        </row>
        <row r="513">
          <cell r="B513">
            <v>2731</v>
          </cell>
          <cell r="D513" t="str">
            <v xml:space="preserve">Fabrication de câbles de fibres optiques </v>
          </cell>
          <cell r="E513">
            <v>16</v>
          </cell>
          <cell r="F513">
            <v>93.1</v>
          </cell>
          <cell r="G513">
            <v>65.2</v>
          </cell>
          <cell r="H513">
            <v>6.5</v>
          </cell>
          <cell r="I513">
            <v>21.4</v>
          </cell>
          <cell r="J513">
            <v>458.4</v>
          </cell>
          <cell r="K513">
            <v>27</v>
          </cell>
          <cell r="L513">
            <v>11.3</v>
          </cell>
          <cell r="M513">
            <v>1.3</v>
          </cell>
          <cell r="N513">
            <v>497.9</v>
          </cell>
          <cell r="O513">
            <v>578.5</v>
          </cell>
          <cell r="P513">
            <v>1</v>
          </cell>
          <cell r="Q513">
            <v>0.9</v>
          </cell>
          <cell r="R513">
            <v>149.80000000000001</v>
          </cell>
          <cell r="S513">
            <v>-0.8</v>
          </cell>
          <cell r="T513">
            <v>250.5</v>
          </cell>
          <cell r="U513">
            <v>212.2</v>
          </cell>
          <cell r="V513">
            <v>3.7</v>
          </cell>
          <cell r="W513">
            <v>0.1</v>
          </cell>
          <cell r="X513">
            <v>5.5</v>
          </cell>
          <cell r="Y513">
            <v>2.2000000000000002</v>
          </cell>
          <cell r="Z513">
            <v>1.2</v>
          </cell>
          <cell r="AA513">
            <v>118.5</v>
          </cell>
          <cell r="AB513">
            <v>9.3000000000000007</v>
          </cell>
          <cell r="AC513">
            <v>76</v>
          </cell>
          <cell r="AD513">
            <v>33.1</v>
          </cell>
          <cell r="AE513">
            <v>0.5</v>
          </cell>
          <cell r="AF513">
            <v>0.6</v>
          </cell>
          <cell r="AG513">
            <v>16</v>
          </cell>
          <cell r="AH513">
            <v>19.3</v>
          </cell>
          <cell r="AI513">
            <v>28.1</v>
          </cell>
          <cell r="AJ513">
            <v>-6.5</v>
          </cell>
          <cell r="AK513">
            <v>0</v>
          </cell>
          <cell r="AL513">
            <v>0</v>
          </cell>
          <cell r="AM513">
            <v>8</v>
          </cell>
          <cell r="AN513">
            <v>1.1000000000000001</v>
          </cell>
          <cell r="AO513">
            <v>21.1</v>
          </cell>
          <cell r="AP513">
            <v>6.6</v>
          </cell>
          <cell r="AQ513">
            <v>2.7</v>
          </cell>
          <cell r="AR513">
            <v>4</v>
          </cell>
          <cell r="AS513">
            <v>0</v>
          </cell>
          <cell r="AT513">
            <v>-9</v>
          </cell>
          <cell r="AU513">
            <v>14.4</v>
          </cell>
          <cell r="AV513">
            <v>119.8</v>
          </cell>
          <cell r="AW513">
            <v>109.7</v>
          </cell>
        </row>
        <row r="514">
          <cell r="B514">
            <v>27310</v>
          </cell>
          <cell r="D514" t="str">
            <v xml:space="preserve">Fabrication de câbles de fibres optiques </v>
          </cell>
          <cell r="E514">
            <v>16</v>
          </cell>
          <cell r="F514">
            <v>93.1</v>
          </cell>
          <cell r="G514">
            <v>65.2</v>
          </cell>
          <cell r="H514">
            <v>6.5</v>
          </cell>
          <cell r="I514">
            <v>21.4</v>
          </cell>
          <cell r="J514">
            <v>458.4</v>
          </cell>
          <cell r="K514">
            <v>27</v>
          </cell>
          <cell r="L514">
            <v>11.3</v>
          </cell>
          <cell r="M514">
            <v>1.3</v>
          </cell>
          <cell r="N514">
            <v>497.9</v>
          </cell>
          <cell r="O514">
            <v>578.5</v>
          </cell>
          <cell r="P514">
            <v>1</v>
          </cell>
          <cell r="Q514">
            <v>0.9</v>
          </cell>
          <cell r="R514">
            <v>149.80000000000001</v>
          </cell>
          <cell r="S514">
            <v>-0.8</v>
          </cell>
          <cell r="T514">
            <v>250.5</v>
          </cell>
          <cell r="U514">
            <v>212.2</v>
          </cell>
          <cell r="V514">
            <v>3.7</v>
          </cell>
          <cell r="W514">
            <v>0.1</v>
          </cell>
          <cell r="X514">
            <v>5.5</v>
          </cell>
          <cell r="Y514">
            <v>2.2000000000000002</v>
          </cell>
          <cell r="Z514">
            <v>1.2</v>
          </cell>
          <cell r="AA514">
            <v>118.5</v>
          </cell>
          <cell r="AB514">
            <v>9.3000000000000007</v>
          </cell>
          <cell r="AC514">
            <v>76</v>
          </cell>
          <cell r="AD514">
            <v>33.1</v>
          </cell>
          <cell r="AE514">
            <v>0.5</v>
          </cell>
          <cell r="AF514">
            <v>0.6</v>
          </cell>
          <cell r="AG514">
            <v>16</v>
          </cell>
          <cell r="AH514">
            <v>19.3</v>
          </cell>
          <cell r="AI514">
            <v>28.1</v>
          </cell>
          <cell r="AJ514">
            <v>-6.5</v>
          </cell>
          <cell r="AK514">
            <v>0</v>
          </cell>
          <cell r="AL514">
            <v>0</v>
          </cell>
          <cell r="AM514">
            <v>8</v>
          </cell>
          <cell r="AN514">
            <v>1.1000000000000001</v>
          </cell>
          <cell r="AO514">
            <v>21.1</v>
          </cell>
          <cell r="AP514">
            <v>6.6</v>
          </cell>
          <cell r="AQ514">
            <v>2.7</v>
          </cell>
          <cell r="AR514">
            <v>4</v>
          </cell>
          <cell r="AS514">
            <v>0</v>
          </cell>
          <cell r="AT514">
            <v>-9</v>
          </cell>
          <cell r="AU514">
            <v>14.4</v>
          </cell>
          <cell r="AV514">
            <v>119.8</v>
          </cell>
          <cell r="AW514">
            <v>109.7</v>
          </cell>
        </row>
        <row r="515">
          <cell r="B515">
            <v>2732</v>
          </cell>
          <cell r="D515" t="str">
            <v xml:space="preserve">Fabrication d'autres fils et câbles électroniques ou électriques </v>
          </cell>
          <cell r="E515">
            <v>126</v>
          </cell>
          <cell r="F515">
            <v>119</v>
          </cell>
          <cell r="G515">
            <v>77.599999999999994</v>
          </cell>
          <cell r="H515">
            <v>-3.5</v>
          </cell>
          <cell r="I515">
            <v>45</v>
          </cell>
          <cell r="J515">
            <v>3312.9</v>
          </cell>
          <cell r="K515">
            <v>229.4</v>
          </cell>
          <cell r="L515">
            <v>97</v>
          </cell>
          <cell r="M515">
            <v>3</v>
          </cell>
          <cell r="N515">
            <v>3642.2</v>
          </cell>
          <cell r="O515">
            <v>3661.3</v>
          </cell>
          <cell r="P515">
            <v>5.4</v>
          </cell>
          <cell r="Q515">
            <v>0.9</v>
          </cell>
          <cell r="R515">
            <v>2260.1999999999998</v>
          </cell>
          <cell r="S515">
            <v>70.7</v>
          </cell>
          <cell r="T515">
            <v>653.5</v>
          </cell>
          <cell r="U515">
            <v>133.5</v>
          </cell>
          <cell r="V515">
            <v>36.9</v>
          </cell>
          <cell r="W515">
            <v>3.7</v>
          </cell>
          <cell r="X515">
            <v>66.5</v>
          </cell>
          <cell r="Y515">
            <v>20.6</v>
          </cell>
          <cell r="Z515" t="str">
            <v>N</v>
          </cell>
          <cell r="AA515">
            <v>687.5</v>
          </cell>
          <cell r="AB515">
            <v>45.1</v>
          </cell>
          <cell r="AC515">
            <v>390.1</v>
          </cell>
          <cell r="AD515">
            <v>179.9</v>
          </cell>
          <cell r="AE515">
            <v>2</v>
          </cell>
          <cell r="AF515">
            <v>74.400000000000006</v>
          </cell>
          <cell r="AG515">
            <v>52.8</v>
          </cell>
          <cell r="AH515">
            <v>61.4</v>
          </cell>
          <cell r="AI515">
            <v>73.900000000000006</v>
          </cell>
          <cell r="AJ515">
            <v>34.200000000000003</v>
          </cell>
          <cell r="AK515">
            <v>0</v>
          </cell>
          <cell r="AL515">
            <v>0</v>
          </cell>
          <cell r="AM515">
            <v>234.1</v>
          </cell>
          <cell r="AN515">
            <v>54.6</v>
          </cell>
          <cell r="AO515">
            <v>128.6</v>
          </cell>
          <cell r="AP515">
            <v>-71.3</v>
          </cell>
          <cell r="AQ515">
            <v>259.60000000000002</v>
          </cell>
          <cell r="AR515">
            <v>231</v>
          </cell>
          <cell r="AS515">
            <v>4.0999999999999996</v>
          </cell>
          <cell r="AT515">
            <v>18.899999999999999</v>
          </cell>
          <cell r="AU515">
            <v>-65.599999999999994</v>
          </cell>
          <cell r="AV515">
            <v>702.8</v>
          </cell>
          <cell r="AW515">
            <v>644.4</v>
          </cell>
        </row>
        <row r="516">
          <cell r="B516">
            <v>27320</v>
          </cell>
          <cell r="D516" t="str">
            <v xml:space="preserve">Fabrication d'autres fils et câbles électroniques ou électriques </v>
          </cell>
          <cell r="E516">
            <v>126</v>
          </cell>
          <cell r="F516">
            <v>119</v>
          </cell>
          <cell r="G516">
            <v>77.599999999999994</v>
          </cell>
          <cell r="H516">
            <v>-3.5</v>
          </cell>
          <cell r="I516">
            <v>45</v>
          </cell>
          <cell r="J516">
            <v>3312.9</v>
          </cell>
          <cell r="K516">
            <v>229.4</v>
          </cell>
          <cell r="L516">
            <v>97</v>
          </cell>
          <cell r="M516">
            <v>3</v>
          </cell>
          <cell r="N516">
            <v>3642.2</v>
          </cell>
          <cell r="O516">
            <v>3661.3</v>
          </cell>
          <cell r="P516">
            <v>5.4</v>
          </cell>
          <cell r="Q516">
            <v>0.9</v>
          </cell>
          <cell r="R516">
            <v>2260.1999999999998</v>
          </cell>
          <cell r="S516">
            <v>70.7</v>
          </cell>
          <cell r="T516">
            <v>653.5</v>
          </cell>
          <cell r="U516">
            <v>133.5</v>
          </cell>
          <cell r="V516">
            <v>36.9</v>
          </cell>
          <cell r="W516">
            <v>3.7</v>
          </cell>
          <cell r="X516">
            <v>66.5</v>
          </cell>
          <cell r="Y516">
            <v>20.6</v>
          </cell>
          <cell r="Z516" t="str">
            <v>N</v>
          </cell>
          <cell r="AA516">
            <v>687.5</v>
          </cell>
          <cell r="AB516">
            <v>45.1</v>
          </cell>
          <cell r="AC516">
            <v>390.1</v>
          </cell>
          <cell r="AD516">
            <v>179.9</v>
          </cell>
          <cell r="AE516">
            <v>2</v>
          </cell>
          <cell r="AF516">
            <v>74.400000000000006</v>
          </cell>
          <cell r="AG516">
            <v>52.8</v>
          </cell>
          <cell r="AH516">
            <v>61.4</v>
          </cell>
          <cell r="AI516">
            <v>73.900000000000006</v>
          </cell>
          <cell r="AJ516">
            <v>34.200000000000003</v>
          </cell>
          <cell r="AK516">
            <v>0</v>
          </cell>
          <cell r="AL516">
            <v>0</v>
          </cell>
          <cell r="AM516">
            <v>234.1</v>
          </cell>
          <cell r="AN516">
            <v>54.6</v>
          </cell>
          <cell r="AO516">
            <v>128.6</v>
          </cell>
          <cell r="AP516">
            <v>-71.3</v>
          </cell>
          <cell r="AQ516">
            <v>259.60000000000002</v>
          </cell>
          <cell r="AR516">
            <v>231</v>
          </cell>
          <cell r="AS516">
            <v>4.0999999999999996</v>
          </cell>
          <cell r="AT516">
            <v>18.899999999999999</v>
          </cell>
          <cell r="AU516">
            <v>-65.599999999999994</v>
          </cell>
          <cell r="AV516">
            <v>702.8</v>
          </cell>
          <cell r="AW516">
            <v>644.4</v>
          </cell>
        </row>
        <row r="517">
          <cell r="B517">
            <v>2733</v>
          </cell>
          <cell r="D517" t="str">
            <v xml:space="preserve">Fabrication de matériel d'installation électrique </v>
          </cell>
          <cell r="E517">
            <v>167</v>
          </cell>
          <cell r="F517">
            <v>438.3</v>
          </cell>
          <cell r="G517">
            <v>199.2</v>
          </cell>
          <cell r="H517">
            <v>5.7</v>
          </cell>
          <cell r="I517">
            <v>233.4</v>
          </cell>
          <cell r="J517">
            <v>2349.1</v>
          </cell>
          <cell r="K517">
            <v>124.8</v>
          </cell>
          <cell r="L517">
            <v>-15.5</v>
          </cell>
          <cell r="M517">
            <v>13.2</v>
          </cell>
          <cell r="N517">
            <v>2471.5</v>
          </cell>
          <cell r="O517">
            <v>2912.2</v>
          </cell>
          <cell r="P517">
            <v>32.6</v>
          </cell>
          <cell r="Q517">
            <v>0.4</v>
          </cell>
          <cell r="R517">
            <v>853.8</v>
          </cell>
          <cell r="S517">
            <v>-4.2</v>
          </cell>
          <cell r="T517">
            <v>610.9</v>
          </cell>
          <cell r="U517">
            <v>115.8</v>
          </cell>
          <cell r="V517">
            <v>32.9</v>
          </cell>
          <cell r="W517">
            <v>2</v>
          </cell>
          <cell r="X517">
            <v>60.5</v>
          </cell>
          <cell r="Y517">
            <v>13.5</v>
          </cell>
          <cell r="Z517">
            <v>3.7</v>
          </cell>
          <cell r="AA517">
            <v>1263.4000000000001</v>
          </cell>
          <cell r="AB517">
            <v>62.4</v>
          </cell>
          <cell r="AC517">
            <v>542.70000000000005</v>
          </cell>
          <cell r="AD517">
            <v>267.2</v>
          </cell>
          <cell r="AE517">
            <v>3</v>
          </cell>
          <cell r="AF517">
            <v>394.1</v>
          </cell>
          <cell r="AG517">
            <v>67.7</v>
          </cell>
          <cell r="AH517">
            <v>78.099999999999994</v>
          </cell>
          <cell r="AI517">
            <v>69.8</v>
          </cell>
          <cell r="AJ517">
            <v>318.10000000000002</v>
          </cell>
          <cell r="AK517">
            <v>0</v>
          </cell>
          <cell r="AL517">
            <v>0</v>
          </cell>
          <cell r="AM517">
            <v>147.30000000000001</v>
          </cell>
          <cell r="AN517">
            <v>133.80000000000001</v>
          </cell>
          <cell r="AO517">
            <v>99.7</v>
          </cell>
          <cell r="AP517">
            <v>270.60000000000002</v>
          </cell>
          <cell r="AQ517">
            <v>186</v>
          </cell>
          <cell r="AR517">
            <v>202.2</v>
          </cell>
          <cell r="AS517">
            <v>16.100000000000001</v>
          </cell>
          <cell r="AT517">
            <v>58.8</v>
          </cell>
          <cell r="AU517">
            <v>179.5</v>
          </cell>
          <cell r="AV517">
            <v>1244.4000000000001</v>
          </cell>
          <cell r="AW517">
            <v>1204</v>
          </cell>
        </row>
        <row r="518">
          <cell r="B518">
            <v>27330</v>
          </cell>
          <cell r="D518" t="str">
            <v xml:space="preserve">Fabrication de matériel d'installation électrique </v>
          </cell>
          <cell r="E518">
            <v>167</v>
          </cell>
          <cell r="F518">
            <v>438.3</v>
          </cell>
          <cell r="G518">
            <v>199.2</v>
          </cell>
          <cell r="H518">
            <v>5.7</v>
          </cell>
          <cell r="I518">
            <v>233.4</v>
          </cell>
          <cell r="J518">
            <v>2349.1</v>
          </cell>
          <cell r="K518">
            <v>124.8</v>
          </cell>
          <cell r="L518">
            <v>-15.5</v>
          </cell>
          <cell r="M518">
            <v>13.2</v>
          </cell>
          <cell r="N518">
            <v>2471.5</v>
          </cell>
          <cell r="O518">
            <v>2912.2</v>
          </cell>
          <cell r="P518">
            <v>32.6</v>
          </cell>
          <cell r="Q518">
            <v>0.4</v>
          </cell>
          <cell r="R518">
            <v>853.8</v>
          </cell>
          <cell r="S518">
            <v>-4.2</v>
          </cell>
          <cell r="T518">
            <v>610.9</v>
          </cell>
          <cell r="U518">
            <v>115.8</v>
          </cell>
          <cell r="V518">
            <v>32.9</v>
          </cell>
          <cell r="W518">
            <v>2</v>
          </cell>
          <cell r="X518">
            <v>60.5</v>
          </cell>
          <cell r="Y518">
            <v>13.5</v>
          </cell>
          <cell r="Z518">
            <v>3.7</v>
          </cell>
          <cell r="AA518">
            <v>1263.4000000000001</v>
          </cell>
          <cell r="AB518">
            <v>62.4</v>
          </cell>
          <cell r="AC518">
            <v>542.70000000000005</v>
          </cell>
          <cell r="AD518">
            <v>267.2</v>
          </cell>
          <cell r="AE518">
            <v>3</v>
          </cell>
          <cell r="AF518">
            <v>394.1</v>
          </cell>
          <cell r="AG518">
            <v>67.7</v>
          </cell>
          <cell r="AH518">
            <v>78.099999999999994</v>
          </cell>
          <cell r="AI518">
            <v>69.8</v>
          </cell>
          <cell r="AJ518">
            <v>318.10000000000002</v>
          </cell>
          <cell r="AK518">
            <v>0</v>
          </cell>
          <cell r="AL518">
            <v>0</v>
          </cell>
          <cell r="AM518">
            <v>147.30000000000001</v>
          </cell>
          <cell r="AN518">
            <v>133.80000000000001</v>
          </cell>
          <cell r="AO518">
            <v>99.7</v>
          </cell>
          <cell r="AP518">
            <v>270.60000000000002</v>
          </cell>
          <cell r="AQ518">
            <v>186</v>
          </cell>
          <cell r="AR518">
            <v>202.2</v>
          </cell>
          <cell r="AS518">
            <v>16.100000000000001</v>
          </cell>
          <cell r="AT518">
            <v>58.8</v>
          </cell>
          <cell r="AU518">
            <v>179.5</v>
          </cell>
          <cell r="AV518">
            <v>1244.4000000000001</v>
          </cell>
          <cell r="AW518">
            <v>1204</v>
          </cell>
        </row>
        <row r="519">
          <cell r="B519">
            <v>274</v>
          </cell>
          <cell r="D519" t="str">
            <v xml:space="preserve">Fabrication d'appareils d'éclairage électrique </v>
          </cell>
          <cell r="E519">
            <v>1116</v>
          </cell>
          <cell r="F519">
            <v>598.20000000000005</v>
          </cell>
          <cell r="G519">
            <v>430.1</v>
          </cell>
          <cell r="H519">
            <v>-20.100000000000001</v>
          </cell>
          <cell r="I519">
            <v>188.3</v>
          </cell>
          <cell r="J519">
            <v>1717.4</v>
          </cell>
          <cell r="K519">
            <v>23.4</v>
          </cell>
          <cell r="L519">
            <v>-22.8</v>
          </cell>
          <cell r="M519">
            <v>10.6</v>
          </cell>
          <cell r="N519">
            <v>1728.6</v>
          </cell>
          <cell r="O519">
            <v>2339</v>
          </cell>
          <cell r="P519">
            <v>9.8000000000000007</v>
          </cell>
          <cell r="Q519">
            <v>0.8</v>
          </cell>
          <cell r="R519">
            <v>653.6</v>
          </cell>
          <cell r="S519">
            <v>-6.5</v>
          </cell>
          <cell r="T519">
            <v>515.4</v>
          </cell>
          <cell r="U519">
            <v>122.9</v>
          </cell>
          <cell r="V519">
            <v>48.9</v>
          </cell>
          <cell r="W519">
            <v>3.6</v>
          </cell>
          <cell r="X519">
            <v>53.1</v>
          </cell>
          <cell r="Y519">
            <v>19.7</v>
          </cell>
          <cell r="Z519">
            <v>10.3</v>
          </cell>
          <cell r="AA519">
            <v>744.5</v>
          </cell>
          <cell r="AB519">
            <v>35.9</v>
          </cell>
          <cell r="AC519">
            <v>370.6</v>
          </cell>
          <cell r="AD519">
            <v>151.9</v>
          </cell>
          <cell r="AE519">
            <v>2.2000000000000002</v>
          </cell>
          <cell r="AF519">
            <v>188.3</v>
          </cell>
          <cell r="AG519">
            <v>52.9</v>
          </cell>
          <cell r="AH519">
            <v>77.099999999999994</v>
          </cell>
          <cell r="AI519">
            <v>45.2</v>
          </cell>
          <cell r="AJ519">
            <v>103.6</v>
          </cell>
          <cell r="AK519">
            <v>0.3</v>
          </cell>
          <cell r="AL519">
            <v>0</v>
          </cell>
          <cell r="AM519">
            <v>12.4</v>
          </cell>
          <cell r="AN519">
            <v>7.9</v>
          </cell>
          <cell r="AO519">
            <v>15</v>
          </cell>
          <cell r="AP519">
            <v>105.8</v>
          </cell>
          <cell r="AQ519">
            <v>21.9</v>
          </cell>
          <cell r="AR519">
            <v>24.3</v>
          </cell>
          <cell r="AS519">
            <v>8.6999999999999993</v>
          </cell>
          <cell r="AT519">
            <v>31.6</v>
          </cell>
          <cell r="AU519">
            <v>63</v>
          </cell>
          <cell r="AV519">
            <v>754.4</v>
          </cell>
          <cell r="AW519">
            <v>710.9</v>
          </cell>
        </row>
        <row r="520">
          <cell r="B520">
            <v>2740</v>
          </cell>
          <cell r="D520" t="str">
            <v xml:space="preserve">Fabrication d'appareils d'éclairage électrique </v>
          </cell>
          <cell r="E520">
            <v>1116</v>
          </cell>
          <cell r="F520">
            <v>598.20000000000005</v>
          </cell>
          <cell r="G520">
            <v>430.1</v>
          </cell>
          <cell r="H520">
            <v>-20.100000000000001</v>
          </cell>
          <cell r="I520">
            <v>188.3</v>
          </cell>
          <cell r="J520">
            <v>1717.4</v>
          </cell>
          <cell r="K520">
            <v>23.4</v>
          </cell>
          <cell r="L520">
            <v>-22.8</v>
          </cell>
          <cell r="M520">
            <v>10.6</v>
          </cell>
          <cell r="N520">
            <v>1728.6</v>
          </cell>
          <cell r="O520">
            <v>2339</v>
          </cell>
          <cell r="P520">
            <v>9.8000000000000007</v>
          </cell>
          <cell r="Q520">
            <v>0.8</v>
          </cell>
          <cell r="R520">
            <v>653.6</v>
          </cell>
          <cell r="S520">
            <v>-6.5</v>
          </cell>
          <cell r="T520">
            <v>515.4</v>
          </cell>
          <cell r="U520">
            <v>122.9</v>
          </cell>
          <cell r="V520">
            <v>48.9</v>
          </cell>
          <cell r="W520">
            <v>3.6</v>
          </cell>
          <cell r="X520">
            <v>53.1</v>
          </cell>
          <cell r="Y520">
            <v>19.7</v>
          </cell>
          <cell r="Z520">
            <v>10.3</v>
          </cell>
          <cell r="AA520">
            <v>744.5</v>
          </cell>
          <cell r="AB520">
            <v>35.9</v>
          </cell>
          <cell r="AC520">
            <v>370.6</v>
          </cell>
          <cell r="AD520">
            <v>151.9</v>
          </cell>
          <cell r="AE520">
            <v>2.2000000000000002</v>
          </cell>
          <cell r="AF520">
            <v>188.3</v>
          </cell>
          <cell r="AG520">
            <v>52.9</v>
          </cell>
          <cell r="AH520">
            <v>77.099999999999994</v>
          </cell>
          <cell r="AI520">
            <v>45.2</v>
          </cell>
          <cell r="AJ520">
            <v>103.6</v>
          </cell>
          <cell r="AK520">
            <v>0.3</v>
          </cell>
          <cell r="AL520">
            <v>0</v>
          </cell>
          <cell r="AM520">
            <v>12.4</v>
          </cell>
          <cell r="AN520">
            <v>7.9</v>
          </cell>
          <cell r="AO520">
            <v>15</v>
          </cell>
          <cell r="AP520">
            <v>105.8</v>
          </cell>
          <cell r="AQ520">
            <v>21.9</v>
          </cell>
          <cell r="AR520">
            <v>24.3</v>
          </cell>
          <cell r="AS520">
            <v>8.6999999999999993</v>
          </cell>
          <cell r="AT520">
            <v>31.6</v>
          </cell>
          <cell r="AU520">
            <v>63</v>
          </cell>
          <cell r="AV520">
            <v>754.4</v>
          </cell>
          <cell r="AW520">
            <v>710.9</v>
          </cell>
        </row>
        <row r="521">
          <cell r="B521">
            <v>27400</v>
          </cell>
          <cell r="D521" t="str">
            <v xml:space="preserve">Fabrication d'appareils d'éclairage électrique </v>
          </cell>
          <cell r="E521">
            <v>1116</v>
          </cell>
          <cell r="F521">
            <v>598.20000000000005</v>
          </cell>
          <cell r="G521">
            <v>430.1</v>
          </cell>
          <cell r="H521">
            <v>-20.100000000000001</v>
          </cell>
          <cell r="I521">
            <v>188.3</v>
          </cell>
          <cell r="J521">
            <v>1717.4</v>
          </cell>
          <cell r="K521">
            <v>23.4</v>
          </cell>
          <cell r="L521">
            <v>-22.8</v>
          </cell>
          <cell r="M521">
            <v>10.6</v>
          </cell>
          <cell r="N521">
            <v>1728.6</v>
          </cell>
          <cell r="O521">
            <v>2339</v>
          </cell>
          <cell r="P521">
            <v>9.8000000000000007</v>
          </cell>
          <cell r="Q521">
            <v>0.8</v>
          </cell>
          <cell r="R521">
            <v>653.6</v>
          </cell>
          <cell r="S521">
            <v>-6.5</v>
          </cell>
          <cell r="T521">
            <v>515.4</v>
          </cell>
          <cell r="U521">
            <v>122.9</v>
          </cell>
          <cell r="V521">
            <v>48.9</v>
          </cell>
          <cell r="W521">
            <v>3.6</v>
          </cell>
          <cell r="X521">
            <v>53.1</v>
          </cell>
          <cell r="Y521">
            <v>19.7</v>
          </cell>
          <cell r="Z521">
            <v>10.3</v>
          </cell>
          <cell r="AA521">
            <v>744.5</v>
          </cell>
          <cell r="AB521">
            <v>35.9</v>
          </cell>
          <cell r="AC521">
            <v>370.6</v>
          </cell>
          <cell r="AD521">
            <v>151.9</v>
          </cell>
          <cell r="AE521">
            <v>2.2000000000000002</v>
          </cell>
          <cell r="AF521">
            <v>188.3</v>
          </cell>
          <cell r="AG521">
            <v>52.9</v>
          </cell>
          <cell r="AH521">
            <v>77.099999999999994</v>
          </cell>
          <cell r="AI521">
            <v>45.2</v>
          </cell>
          <cell r="AJ521">
            <v>103.6</v>
          </cell>
          <cell r="AK521">
            <v>0.3</v>
          </cell>
          <cell r="AL521">
            <v>0</v>
          </cell>
          <cell r="AM521">
            <v>12.4</v>
          </cell>
          <cell r="AN521">
            <v>7.9</v>
          </cell>
          <cell r="AO521">
            <v>15</v>
          </cell>
          <cell r="AP521">
            <v>105.8</v>
          </cell>
          <cell r="AQ521">
            <v>21.9</v>
          </cell>
          <cell r="AR521">
            <v>24.3</v>
          </cell>
          <cell r="AS521">
            <v>8.6999999999999993</v>
          </cell>
          <cell r="AT521">
            <v>31.6</v>
          </cell>
          <cell r="AU521">
            <v>63</v>
          </cell>
          <cell r="AV521">
            <v>754.4</v>
          </cell>
          <cell r="AW521">
            <v>710.9</v>
          </cell>
        </row>
        <row r="522">
          <cell r="B522">
            <v>275</v>
          </cell>
          <cell r="D522" t="str">
            <v xml:space="preserve">Fabrication d'appareils ménagers </v>
          </cell>
          <cell r="E522">
            <v>160</v>
          </cell>
          <cell r="F522">
            <v>893.5</v>
          </cell>
          <cell r="G522">
            <v>533.1</v>
          </cell>
          <cell r="H522">
            <v>-9.3000000000000007</v>
          </cell>
          <cell r="I522">
            <v>369.8</v>
          </cell>
          <cell r="J522">
            <v>2833.5</v>
          </cell>
          <cell r="K522">
            <v>129.9</v>
          </cell>
          <cell r="L522">
            <v>7</v>
          </cell>
          <cell r="M522">
            <v>13.5</v>
          </cell>
          <cell r="N522">
            <v>2984</v>
          </cell>
          <cell r="O522">
            <v>3856.9</v>
          </cell>
          <cell r="P522">
            <v>17.100000000000001</v>
          </cell>
          <cell r="Q522">
            <v>4.0999999999999996</v>
          </cell>
          <cell r="R522">
            <v>1379.9</v>
          </cell>
          <cell r="S522">
            <v>-7.9</v>
          </cell>
          <cell r="T522">
            <v>852.1</v>
          </cell>
          <cell r="U522">
            <v>164.6</v>
          </cell>
          <cell r="V522">
            <v>50.2</v>
          </cell>
          <cell r="W522">
            <v>5.3</v>
          </cell>
          <cell r="X522">
            <v>87.4</v>
          </cell>
          <cell r="Y522">
            <v>94.1</v>
          </cell>
          <cell r="Z522">
            <v>26.6</v>
          </cell>
          <cell r="AA522">
            <v>1052.5999999999999</v>
          </cell>
          <cell r="AB522">
            <v>65</v>
          </cell>
          <cell r="AC522">
            <v>557.1</v>
          </cell>
          <cell r="AD522">
            <v>231</v>
          </cell>
          <cell r="AE522">
            <v>2.2000000000000002</v>
          </cell>
          <cell r="AF522">
            <v>201.8</v>
          </cell>
          <cell r="AG522">
            <v>126.3</v>
          </cell>
          <cell r="AH522">
            <v>49.1</v>
          </cell>
          <cell r="AI522">
            <v>64.099999999999994</v>
          </cell>
          <cell r="AJ522">
            <v>90.5</v>
          </cell>
          <cell r="AK522">
            <v>0</v>
          </cell>
          <cell r="AL522">
            <v>0</v>
          </cell>
          <cell r="AM522">
            <v>251.7</v>
          </cell>
          <cell r="AN522">
            <v>44.4</v>
          </cell>
          <cell r="AO522">
            <v>354.4</v>
          </cell>
          <cell r="AP522">
            <v>193.2</v>
          </cell>
          <cell r="AQ522">
            <v>101.5</v>
          </cell>
          <cell r="AR522">
            <v>110.3</v>
          </cell>
          <cell r="AS522">
            <v>24.6</v>
          </cell>
          <cell r="AT522">
            <v>33.799999999999997</v>
          </cell>
          <cell r="AU522">
            <v>126</v>
          </cell>
          <cell r="AV522">
            <v>1129.7</v>
          </cell>
          <cell r="AW522">
            <v>989.9</v>
          </cell>
        </row>
        <row r="523">
          <cell r="B523">
            <v>2751</v>
          </cell>
          <cell r="D523" t="str">
            <v xml:space="preserve">Fabrication d'appareils électroménagers </v>
          </cell>
          <cell r="E523">
            <v>87</v>
          </cell>
          <cell r="F523">
            <v>808.2</v>
          </cell>
          <cell r="G523">
            <v>482.8</v>
          </cell>
          <cell r="H523">
            <v>-9.8000000000000007</v>
          </cell>
          <cell r="I523">
            <v>335.2</v>
          </cell>
          <cell r="J523">
            <v>2424</v>
          </cell>
          <cell r="K523">
            <v>121.2</v>
          </cell>
          <cell r="L523">
            <v>13.1</v>
          </cell>
          <cell r="M523">
            <v>12.2</v>
          </cell>
          <cell r="N523">
            <v>2570.6</v>
          </cell>
          <cell r="O523">
            <v>3353.4</v>
          </cell>
          <cell r="P523">
            <v>16.3</v>
          </cell>
          <cell r="Q523">
            <v>4.0999999999999996</v>
          </cell>
          <cell r="R523">
            <v>1210.5</v>
          </cell>
          <cell r="S523">
            <v>-8.6999999999999993</v>
          </cell>
          <cell r="T523">
            <v>724.5</v>
          </cell>
          <cell r="U523">
            <v>156.5</v>
          </cell>
          <cell r="V523">
            <v>41.7</v>
          </cell>
          <cell r="W523">
            <v>3.4</v>
          </cell>
          <cell r="X523">
            <v>76.400000000000006</v>
          </cell>
          <cell r="Y523">
            <v>90.2</v>
          </cell>
          <cell r="Z523">
            <v>25.8</v>
          </cell>
          <cell r="AA523">
            <v>905.6</v>
          </cell>
          <cell r="AB523">
            <v>56</v>
          </cell>
          <cell r="AC523">
            <v>474.6</v>
          </cell>
          <cell r="AD523">
            <v>195.6</v>
          </cell>
          <cell r="AE523">
            <v>1.9</v>
          </cell>
          <cell r="AF523">
            <v>181.2</v>
          </cell>
          <cell r="AG523">
            <v>110.7</v>
          </cell>
          <cell r="AH523">
            <v>38.6</v>
          </cell>
          <cell r="AI523">
            <v>50.6</v>
          </cell>
          <cell r="AJ523">
            <v>82.6</v>
          </cell>
          <cell r="AK523">
            <v>0</v>
          </cell>
          <cell r="AL523">
            <v>0</v>
          </cell>
          <cell r="AM523">
            <v>246.2</v>
          </cell>
          <cell r="AN523">
            <v>42</v>
          </cell>
          <cell r="AO523">
            <v>347.1</v>
          </cell>
          <cell r="AP523">
            <v>183.5</v>
          </cell>
          <cell r="AQ523">
            <v>88.5</v>
          </cell>
          <cell r="AR523">
            <v>99.1</v>
          </cell>
          <cell r="AS523">
            <v>23.4</v>
          </cell>
          <cell r="AT523">
            <v>29.2</v>
          </cell>
          <cell r="AU523">
            <v>120.3</v>
          </cell>
          <cell r="AV523">
            <v>979.5</v>
          </cell>
          <cell r="AW523">
            <v>851.4</v>
          </cell>
        </row>
        <row r="524">
          <cell r="B524">
            <v>27510</v>
          </cell>
          <cell r="D524" t="str">
            <v xml:space="preserve">Fabrication d'appareils électroménagers </v>
          </cell>
          <cell r="E524">
            <v>87</v>
          </cell>
          <cell r="F524">
            <v>808.2</v>
          </cell>
          <cell r="G524">
            <v>482.8</v>
          </cell>
          <cell r="H524">
            <v>-9.8000000000000007</v>
          </cell>
          <cell r="I524">
            <v>335.2</v>
          </cell>
          <cell r="J524">
            <v>2424</v>
          </cell>
          <cell r="K524">
            <v>121.2</v>
          </cell>
          <cell r="L524">
            <v>13.1</v>
          </cell>
          <cell r="M524">
            <v>12.2</v>
          </cell>
          <cell r="N524">
            <v>2570.6</v>
          </cell>
          <cell r="O524">
            <v>3353.4</v>
          </cell>
          <cell r="P524">
            <v>16.3</v>
          </cell>
          <cell r="Q524">
            <v>4.0999999999999996</v>
          </cell>
          <cell r="R524">
            <v>1210.5</v>
          </cell>
          <cell r="S524">
            <v>-8.6999999999999993</v>
          </cell>
          <cell r="T524">
            <v>724.5</v>
          </cell>
          <cell r="U524">
            <v>156.5</v>
          </cell>
          <cell r="V524">
            <v>41.7</v>
          </cell>
          <cell r="W524">
            <v>3.4</v>
          </cell>
          <cell r="X524">
            <v>76.400000000000006</v>
          </cell>
          <cell r="Y524">
            <v>90.2</v>
          </cell>
          <cell r="Z524">
            <v>25.8</v>
          </cell>
          <cell r="AA524">
            <v>905.6</v>
          </cell>
          <cell r="AB524">
            <v>56</v>
          </cell>
          <cell r="AC524">
            <v>474.6</v>
          </cell>
          <cell r="AD524">
            <v>195.6</v>
          </cell>
          <cell r="AE524">
            <v>1.9</v>
          </cell>
          <cell r="AF524">
            <v>181.2</v>
          </cell>
          <cell r="AG524">
            <v>110.7</v>
          </cell>
          <cell r="AH524">
            <v>38.6</v>
          </cell>
          <cell r="AI524">
            <v>50.6</v>
          </cell>
          <cell r="AJ524">
            <v>82.6</v>
          </cell>
          <cell r="AK524">
            <v>0</v>
          </cell>
          <cell r="AL524">
            <v>0</v>
          </cell>
          <cell r="AM524">
            <v>246.2</v>
          </cell>
          <cell r="AN524">
            <v>42</v>
          </cell>
          <cell r="AO524">
            <v>347.1</v>
          </cell>
          <cell r="AP524">
            <v>183.5</v>
          </cell>
          <cell r="AQ524">
            <v>88.5</v>
          </cell>
          <cell r="AR524">
            <v>99.1</v>
          </cell>
          <cell r="AS524">
            <v>23.4</v>
          </cell>
          <cell r="AT524">
            <v>29.2</v>
          </cell>
          <cell r="AU524">
            <v>120.3</v>
          </cell>
          <cell r="AV524">
            <v>979.5</v>
          </cell>
          <cell r="AW524">
            <v>851.4</v>
          </cell>
        </row>
        <row r="525">
          <cell r="B525">
            <v>2752</v>
          </cell>
          <cell r="D525" t="str">
            <v xml:space="preserve">Fabrication d'appareils ménagers non électriques </v>
          </cell>
          <cell r="E525">
            <v>72</v>
          </cell>
          <cell r="F525">
            <v>85.3</v>
          </cell>
          <cell r="G525">
            <v>50.3</v>
          </cell>
          <cell r="H525">
            <v>0.5</v>
          </cell>
          <cell r="I525">
            <v>34.5</v>
          </cell>
          <cell r="J525">
            <v>409.5</v>
          </cell>
          <cell r="K525">
            <v>8.6</v>
          </cell>
          <cell r="L525">
            <v>-6</v>
          </cell>
          <cell r="M525">
            <v>1.3</v>
          </cell>
          <cell r="N525">
            <v>413.4</v>
          </cell>
          <cell r="O525">
            <v>503.5</v>
          </cell>
          <cell r="P525">
            <v>0.9</v>
          </cell>
          <cell r="Q525">
            <v>0</v>
          </cell>
          <cell r="R525">
            <v>169.5</v>
          </cell>
          <cell r="S525">
            <v>0.8</v>
          </cell>
          <cell r="T525">
            <v>127.6</v>
          </cell>
          <cell r="U525">
            <v>8.1</v>
          </cell>
          <cell r="V525">
            <v>8.5</v>
          </cell>
          <cell r="W525">
            <v>1.9</v>
          </cell>
          <cell r="X525">
            <v>11</v>
          </cell>
          <cell r="Y525">
            <v>4</v>
          </cell>
          <cell r="Z525">
            <v>0.8</v>
          </cell>
          <cell r="AA525">
            <v>147</v>
          </cell>
          <cell r="AB525">
            <v>8.9</v>
          </cell>
          <cell r="AC525">
            <v>82.5</v>
          </cell>
          <cell r="AD525">
            <v>35.4</v>
          </cell>
          <cell r="AE525">
            <v>0.3</v>
          </cell>
          <cell r="AF525">
            <v>20.5</v>
          </cell>
          <cell r="AG525">
            <v>15.6</v>
          </cell>
          <cell r="AH525">
            <v>10.6</v>
          </cell>
          <cell r="AI525">
            <v>13.5</v>
          </cell>
          <cell r="AJ525">
            <v>7.9</v>
          </cell>
          <cell r="AK525">
            <v>0</v>
          </cell>
          <cell r="AL525">
            <v>0</v>
          </cell>
          <cell r="AM525">
            <v>5.5</v>
          </cell>
          <cell r="AN525">
            <v>2.5</v>
          </cell>
          <cell r="AO525">
            <v>7.3</v>
          </cell>
          <cell r="AP525">
            <v>9.6999999999999993</v>
          </cell>
          <cell r="AQ525">
            <v>13</v>
          </cell>
          <cell r="AR525">
            <v>11.2</v>
          </cell>
          <cell r="AS525">
            <v>1.2</v>
          </cell>
          <cell r="AT525">
            <v>4.5999999999999996</v>
          </cell>
          <cell r="AU525">
            <v>5.8</v>
          </cell>
          <cell r="AV525">
            <v>150.1</v>
          </cell>
          <cell r="AW525">
            <v>138.4</v>
          </cell>
        </row>
        <row r="526">
          <cell r="B526">
            <v>27520</v>
          </cell>
          <cell r="D526" t="str">
            <v xml:space="preserve">Fabrication d'appareils ménagers non électriques </v>
          </cell>
          <cell r="E526">
            <v>72</v>
          </cell>
          <cell r="F526">
            <v>85.3</v>
          </cell>
          <cell r="G526">
            <v>50.3</v>
          </cell>
          <cell r="H526">
            <v>0.5</v>
          </cell>
          <cell r="I526">
            <v>34.5</v>
          </cell>
          <cell r="J526">
            <v>409.5</v>
          </cell>
          <cell r="K526">
            <v>8.6</v>
          </cell>
          <cell r="L526">
            <v>-6</v>
          </cell>
          <cell r="M526">
            <v>1.3</v>
          </cell>
          <cell r="N526">
            <v>413.4</v>
          </cell>
          <cell r="O526">
            <v>503.5</v>
          </cell>
          <cell r="P526">
            <v>0.9</v>
          </cell>
          <cell r="Q526">
            <v>0</v>
          </cell>
          <cell r="R526">
            <v>169.5</v>
          </cell>
          <cell r="S526">
            <v>0.8</v>
          </cell>
          <cell r="T526">
            <v>127.6</v>
          </cell>
          <cell r="U526">
            <v>8.1</v>
          </cell>
          <cell r="V526">
            <v>8.5</v>
          </cell>
          <cell r="W526">
            <v>1.9</v>
          </cell>
          <cell r="X526">
            <v>11</v>
          </cell>
          <cell r="Y526">
            <v>4</v>
          </cell>
          <cell r="Z526">
            <v>0.8</v>
          </cell>
          <cell r="AA526">
            <v>147</v>
          </cell>
          <cell r="AB526">
            <v>8.9</v>
          </cell>
          <cell r="AC526">
            <v>82.5</v>
          </cell>
          <cell r="AD526">
            <v>35.4</v>
          </cell>
          <cell r="AE526">
            <v>0.3</v>
          </cell>
          <cell r="AF526">
            <v>20.5</v>
          </cell>
          <cell r="AG526">
            <v>15.6</v>
          </cell>
          <cell r="AH526">
            <v>10.6</v>
          </cell>
          <cell r="AI526">
            <v>13.5</v>
          </cell>
          <cell r="AJ526">
            <v>7.9</v>
          </cell>
          <cell r="AK526">
            <v>0</v>
          </cell>
          <cell r="AL526">
            <v>0</v>
          </cell>
          <cell r="AM526">
            <v>5.5</v>
          </cell>
          <cell r="AN526">
            <v>2.5</v>
          </cell>
          <cell r="AO526">
            <v>7.3</v>
          </cell>
          <cell r="AP526">
            <v>9.6999999999999993</v>
          </cell>
          <cell r="AQ526">
            <v>13</v>
          </cell>
          <cell r="AR526">
            <v>11.2</v>
          </cell>
          <cell r="AS526">
            <v>1.2</v>
          </cell>
          <cell r="AT526">
            <v>4.5999999999999996</v>
          </cell>
          <cell r="AU526">
            <v>5.8</v>
          </cell>
          <cell r="AV526">
            <v>150.1</v>
          </cell>
          <cell r="AW526">
            <v>138.4</v>
          </cell>
        </row>
        <row r="527">
          <cell r="B527">
            <v>279</v>
          </cell>
          <cell r="D527" t="str">
            <v xml:space="preserve">Fabrication d'autres matériels électriques </v>
          </cell>
          <cell r="E527">
            <v>381</v>
          </cell>
          <cell r="F527">
            <v>112.1</v>
          </cell>
          <cell r="G527">
            <v>76.8</v>
          </cell>
          <cell r="H527">
            <v>0.8</v>
          </cell>
          <cell r="I527">
            <v>34.5</v>
          </cell>
          <cell r="J527">
            <v>1460.6</v>
          </cell>
          <cell r="K527">
            <v>40.4</v>
          </cell>
          <cell r="L527">
            <v>8.4</v>
          </cell>
          <cell r="M527">
            <v>10.199999999999999</v>
          </cell>
          <cell r="N527">
            <v>1519.5</v>
          </cell>
          <cell r="O527">
            <v>1613</v>
          </cell>
          <cell r="P527">
            <v>3.6</v>
          </cell>
          <cell r="Q527">
            <v>0.3</v>
          </cell>
          <cell r="R527">
            <v>554.70000000000005</v>
          </cell>
          <cell r="S527">
            <v>-4.0999999999999996</v>
          </cell>
          <cell r="T527">
            <v>413.9</v>
          </cell>
          <cell r="U527">
            <v>133.4</v>
          </cell>
          <cell r="V527">
            <v>30.3</v>
          </cell>
          <cell r="W527">
            <v>4.7</v>
          </cell>
          <cell r="X527">
            <v>40.5</v>
          </cell>
          <cell r="Y527">
            <v>8.3000000000000007</v>
          </cell>
          <cell r="Z527">
            <v>0.3</v>
          </cell>
          <cell r="AA527">
            <v>584.79999999999995</v>
          </cell>
          <cell r="AB527">
            <v>30.6</v>
          </cell>
          <cell r="AC527">
            <v>327.3</v>
          </cell>
          <cell r="AD527">
            <v>138.5</v>
          </cell>
          <cell r="AE527">
            <v>3</v>
          </cell>
          <cell r="AF527">
            <v>91.4</v>
          </cell>
          <cell r="AG527">
            <v>41.2</v>
          </cell>
          <cell r="AH527">
            <v>37.799999999999997</v>
          </cell>
          <cell r="AI527">
            <v>44.7</v>
          </cell>
          <cell r="AJ527">
            <v>57.1</v>
          </cell>
          <cell r="AK527">
            <v>0</v>
          </cell>
          <cell r="AL527">
            <v>0.2</v>
          </cell>
          <cell r="AM527">
            <v>14.1</v>
          </cell>
          <cell r="AN527">
            <v>6.7</v>
          </cell>
          <cell r="AO527">
            <v>26</v>
          </cell>
          <cell r="AP527">
            <v>69.2</v>
          </cell>
          <cell r="AQ527">
            <v>39.5</v>
          </cell>
          <cell r="AR527">
            <v>65.8</v>
          </cell>
          <cell r="AS527">
            <v>5</v>
          </cell>
          <cell r="AT527">
            <v>17.3</v>
          </cell>
          <cell r="AU527">
            <v>20.6</v>
          </cell>
          <cell r="AV527">
            <v>589.5</v>
          </cell>
          <cell r="AW527">
            <v>557.20000000000005</v>
          </cell>
        </row>
        <row r="528">
          <cell r="B528">
            <v>2790</v>
          </cell>
          <cell r="D528" t="str">
            <v xml:space="preserve">Fabrication d'autres matériels électriques </v>
          </cell>
          <cell r="E528">
            <v>381</v>
          </cell>
          <cell r="F528">
            <v>112.1</v>
          </cell>
          <cell r="G528">
            <v>76.8</v>
          </cell>
          <cell r="H528">
            <v>0.8</v>
          </cell>
          <cell r="I528">
            <v>34.5</v>
          </cell>
          <cell r="J528">
            <v>1460.6</v>
          </cell>
          <cell r="K528">
            <v>40.4</v>
          </cell>
          <cell r="L528">
            <v>8.4</v>
          </cell>
          <cell r="M528">
            <v>10.199999999999999</v>
          </cell>
          <cell r="N528">
            <v>1519.5</v>
          </cell>
          <cell r="O528">
            <v>1613</v>
          </cell>
          <cell r="P528">
            <v>3.6</v>
          </cell>
          <cell r="Q528">
            <v>0.3</v>
          </cell>
          <cell r="R528">
            <v>554.70000000000005</v>
          </cell>
          <cell r="S528">
            <v>-4.0999999999999996</v>
          </cell>
          <cell r="T528">
            <v>413.9</v>
          </cell>
          <cell r="U528">
            <v>133.4</v>
          </cell>
          <cell r="V528">
            <v>30.3</v>
          </cell>
          <cell r="W528">
            <v>4.7</v>
          </cell>
          <cell r="X528">
            <v>40.5</v>
          </cell>
          <cell r="Y528">
            <v>8.3000000000000007</v>
          </cell>
          <cell r="Z528">
            <v>0.3</v>
          </cell>
          <cell r="AA528">
            <v>584.79999999999995</v>
          </cell>
          <cell r="AB528">
            <v>30.6</v>
          </cell>
          <cell r="AC528">
            <v>327.3</v>
          </cell>
          <cell r="AD528">
            <v>138.5</v>
          </cell>
          <cell r="AE528">
            <v>3</v>
          </cell>
          <cell r="AF528">
            <v>91.4</v>
          </cell>
          <cell r="AG528">
            <v>41.2</v>
          </cell>
          <cell r="AH528">
            <v>37.799999999999997</v>
          </cell>
          <cell r="AI528">
            <v>44.7</v>
          </cell>
          <cell r="AJ528">
            <v>57.1</v>
          </cell>
          <cell r="AK528">
            <v>0</v>
          </cell>
          <cell r="AL528">
            <v>0.2</v>
          </cell>
          <cell r="AM528">
            <v>14.1</v>
          </cell>
          <cell r="AN528">
            <v>6.7</v>
          </cell>
          <cell r="AO528">
            <v>26</v>
          </cell>
          <cell r="AP528">
            <v>69.2</v>
          </cell>
          <cell r="AQ528">
            <v>39.5</v>
          </cell>
          <cell r="AR528">
            <v>65.8</v>
          </cell>
          <cell r="AS528">
            <v>5</v>
          </cell>
          <cell r="AT528">
            <v>17.3</v>
          </cell>
          <cell r="AU528">
            <v>20.6</v>
          </cell>
          <cell r="AV528">
            <v>589.5</v>
          </cell>
          <cell r="AW528">
            <v>557.20000000000005</v>
          </cell>
        </row>
        <row r="529">
          <cell r="B529">
            <v>27900</v>
          </cell>
          <cell r="D529" t="str">
            <v xml:space="preserve">Fabrication d'autres matériels électriques </v>
          </cell>
          <cell r="E529">
            <v>381</v>
          </cell>
          <cell r="F529">
            <v>112.1</v>
          </cell>
          <cell r="G529">
            <v>76.8</v>
          </cell>
          <cell r="H529">
            <v>0.8</v>
          </cell>
          <cell r="I529">
            <v>34.5</v>
          </cell>
          <cell r="J529">
            <v>1460.6</v>
          </cell>
          <cell r="K529">
            <v>40.4</v>
          </cell>
          <cell r="L529">
            <v>8.4</v>
          </cell>
          <cell r="M529">
            <v>10.199999999999999</v>
          </cell>
          <cell r="N529">
            <v>1519.5</v>
          </cell>
          <cell r="O529">
            <v>1613</v>
          </cell>
          <cell r="P529">
            <v>3.6</v>
          </cell>
          <cell r="Q529">
            <v>0.3</v>
          </cell>
          <cell r="R529">
            <v>554.70000000000005</v>
          </cell>
          <cell r="S529">
            <v>-4.0999999999999996</v>
          </cell>
          <cell r="T529">
            <v>413.9</v>
          </cell>
          <cell r="U529">
            <v>133.4</v>
          </cell>
          <cell r="V529">
            <v>30.3</v>
          </cell>
          <cell r="W529">
            <v>4.7</v>
          </cell>
          <cell r="X529">
            <v>40.5</v>
          </cell>
          <cell r="Y529">
            <v>8.3000000000000007</v>
          </cell>
          <cell r="Z529">
            <v>0.3</v>
          </cell>
          <cell r="AA529">
            <v>584.79999999999995</v>
          </cell>
          <cell r="AB529">
            <v>30.6</v>
          </cell>
          <cell r="AC529">
            <v>327.3</v>
          </cell>
          <cell r="AD529">
            <v>138.5</v>
          </cell>
          <cell r="AE529">
            <v>3</v>
          </cell>
          <cell r="AF529">
            <v>91.4</v>
          </cell>
          <cell r="AG529">
            <v>41.2</v>
          </cell>
          <cell r="AH529">
            <v>37.799999999999997</v>
          </cell>
          <cell r="AI529">
            <v>44.7</v>
          </cell>
          <cell r="AJ529">
            <v>57.1</v>
          </cell>
          <cell r="AK529">
            <v>0</v>
          </cell>
          <cell r="AL529">
            <v>0.2</v>
          </cell>
          <cell r="AM529">
            <v>14.1</v>
          </cell>
          <cell r="AN529">
            <v>6.7</v>
          </cell>
          <cell r="AO529">
            <v>26</v>
          </cell>
          <cell r="AP529">
            <v>69.2</v>
          </cell>
          <cell r="AQ529">
            <v>39.5</v>
          </cell>
          <cell r="AR529">
            <v>65.8</v>
          </cell>
          <cell r="AS529">
            <v>5</v>
          </cell>
          <cell r="AT529">
            <v>17.3</v>
          </cell>
          <cell r="AU529">
            <v>20.6</v>
          </cell>
          <cell r="AV529">
            <v>589.5</v>
          </cell>
          <cell r="AW529">
            <v>557.20000000000005</v>
          </cell>
        </row>
        <row r="530">
          <cell r="B530">
            <v>28</v>
          </cell>
          <cell r="D530" t="str">
            <v xml:space="preserve">Fabrication de machines et équipements n.c.a. </v>
          </cell>
          <cell r="E530">
            <v>4729</v>
          </cell>
          <cell r="F530">
            <v>9062.1</v>
          </cell>
          <cell r="G530">
            <v>6475.8</v>
          </cell>
          <cell r="H530">
            <v>-37.5</v>
          </cell>
          <cell r="I530">
            <v>2623.9</v>
          </cell>
          <cell r="J530">
            <v>37701.800000000003</v>
          </cell>
          <cell r="K530">
            <v>1401.6</v>
          </cell>
          <cell r="L530">
            <v>50.4</v>
          </cell>
          <cell r="M530">
            <v>215.8</v>
          </cell>
          <cell r="N530">
            <v>39369.599999999999</v>
          </cell>
          <cell r="O530">
            <v>48165.5</v>
          </cell>
          <cell r="P530">
            <v>304.5</v>
          </cell>
          <cell r="Q530">
            <v>80.8</v>
          </cell>
          <cell r="R530">
            <v>17204.099999999999</v>
          </cell>
          <cell r="S530">
            <v>-308.3</v>
          </cell>
          <cell r="T530">
            <v>11271.1</v>
          </cell>
          <cell r="U530">
            <v>4249.3</v>
          </cell>
          <cell r="V530">
            <v>605.20000000000005</v>
          </cell>
          <cell r="W530">
            <v>98.7</v>
          </cell>
          <cell r="X530">
            <v>857</v>
          </cell>
          <cell r="Y530">
            <v>508.5</v>
          </cell>
          <cell r="Z530">
            <v>313</v>
          </cell>
          <cell r="AA530">
            <v>13622.6</v>
          </cell>
          <cell r="AB530">
            <v>749.3</v>
          </cell>
          <cell r="AC530">
            <v>6843.6</v>
          </cell>
          <cell r="AD530">
            <v>2991.6</v>
          </cell>
          <cell r="AE530">
            <v>38.1</v>
          </cell>
          <cell r="AF530">
            <v>3076.2</v>
          </cell>
          <cell r="AG530">
            <v>914.4</v>
          </cell>
          <cell r="AH530">
            <v>1425.5</v>
          </cell>
          <cell r="AI530">
            <v>1548.7</v>
          </cell>
          <cell r="AJ530">
            <v>2285</v>
          </cell>
          <cell r="AK530">
            <v>0.1</v>
          </cell>
          <cell r="AL530">
            <v>4.7</v>
          </cell>
          <cell r="AM530">
            <v>500.8</v>
          </cell>
          <cell r="AN530">
            <v>173.5</v>
          </cell>
          <cell r="AO530">
            <v>638.79999999999995</v>
          </cell>
          <cell r="AP530">
            <v>2427.6</v>
          </cell>
          <cell r="AQ530">
            <v>762.8</v>
          </cell>
          <cell r="AR530">
            <v>802.4</v>
          </cell>
          <cell r="AS530">
            <v>186.4</v>
          </cell>
          <cell r="AT530">
            <v>554.9</v>
          </cell>
          <cell r="AU530">
            <v>1646.6</v>
          </cell>
          <cell r="AV530">
            <v>13826.6</v>
          </cell>
          <cell r="AW530">
            <v>12911.4</v>
          </cell>
        </row>
        <row r="531">
          <cell r="B531">
            <v>281</v>
          </cell>
          <cell r="D531" t="str">
            <v xml:space="preserve">Fabrication de machines d'usage général </v>
          </cell>
          <cell r="E531">
            <v>780</v>
          </cell>
          <cell r="F531">
            <v>4321.3</v>
          </cell>
          <cell r="G531">
            <v>3137.1</v>
          </cell>
          <cell r="H531">
            <v>-33.6</v>
          </cell>
          <cell r="I531">
            <v>1217.8</v>
          </cell>
          <cell r="J531">
            <v>12776.8</v>
          </cell>
          <cell r="K531">
            <v>495.9</v>
          </cell>
          <cell r="L531">
            <v>33.700000000000003</v>
          </cell>
          <cell r="M531">
            <v>98.1</v>
          </cell>
          <cell r="N531">
            <v>13404.4</v>
          </cell>
          <cell r="O531">
            <v>17593.900000000001</v>
          </cell>
          <cell r="P531">
            <v>157</v>
          </cell>
          <cell r="Q531">
            <v>24.1</v>
          </cell>
          <cell r="R531">
            <v>5472.1</v>
          </cell>
          <cell r="S531">
            <v>32.5</v>
          </cell>
          <cell r="T531">
            <v>4052.7</v>
          </cell>
          <cell r="U531">
            <v>1477.2</v>
          </cell>
          <cell r="V531">
            <v>163</v>
          </cell>
          <cell r="W531">
            <v>21.6</v>
          </cell>
          <cell r="X531">
            <v>305.10000000000002</v>
          </cell>
          <cell r="Y531">
            <v>241.9</v>
          </cell>
          <cell r="Z531">
            <v>181.6</v>
          </cell>
          <cell r="AA531">
            <v>4980</v>
          </cell>
          <cell r="AB531">
            <v>269.8</v>
          </cell>
          <cell r="AC531">
            <v>2284.3000000000002</v>
          </cell>
          <cell r="AD531">
            <v>1017.9</v>
          </cell>
          <cell r="AE531">
            <v>14.7</v>
          </cell>
          <cell r="AF531">
            <v>1422.7</v>
          </cell>
          <cell r="AG531">
            <v>349</v>
          </cell>
          <cell r="AH531">
            <v>475</v>
          </cell>
          <cell r="AI531">
            <v>504.2</v>
          </cell>
          <cell r="AJ531">
            <v>1102.8</v>
          </cell>
          <cell r="AK531">
            <v>0</v>
          </cell>
          <cell r="AL531">
            <v>0.3</v>
          </cell>
          <cell r="AM531">
            <v>152.80000000000001</v>
          </cell>
          <cell r="AN531">
            <v>61.3</v>
          </cell>
          <cell r="AO531">
            <v>171.6</v>
          </cell>
          <cell r="AP531">
            <v>1121.9000000000001</v>
          </cell>
          <cell r="AQ531">
            <v>353.3</v>
          </cell>
          <cell r="AR531">
            <v>377</v>
          </cell>
          <cell r="AS531">
            <v>80.2</v>
          </cell>
          <cell r="AT531">
            <v>253</v>
          </cell>
          <cell r="AU531">
            <v>765</v>
          </cell>
          <cell r="AV531">
            <v>5064.8999999999996</v>
          </cell>
          <cell r="AW531">
            <v>4724.8</v>
          </cell>
        </row>
        <row r="532">
          <cell r="B532">
            <v>2811</v>
          </cell>
          <cell r="D532" t="str">
            <v xml:space="preserve">Fabrication de moteurs et turbines, à l'exception des moteurs d'avions et de véhicules </v>
          </cell>
          <cell r="E532">
            <v>98</v>
          </cell>
          <cell r="F532">
            <v>1965.3</v>
          </cell>
          <cell r="G532">
            <v>1526</v>
          </cell>
          <cell r="H532">
            <v>9.4</v>
          </cell>
          <cell r="I532">
            <v>429.9</v>
          </cell>
          <cell r="J532">
            <v>2824.8</v>
          </cell>
          <cell r="K532">
            <v>243.2</v>
          </cell>
          <cell r="L532">
            <v>-21.1</v>
          </cell>
          <cell r="M532">
            <v>79</v>
          </cell>
          <cell r="N532">
            <v>3125.8</v>
          </cell>
          <cell r="O532">
            <v>5033.3</v>
          </cell>
          <cell r="P532">
            <v>50.3</v>
          </cell>
          <cell r="Q532">
            <v>3.8</v>
          </cell>
          <cell r="R532">
            <v>1224.9000000000001</v>
          </cell>
          <cell r="S532">
            <v>28.7</v>
          </cell>
          <cell r="T532">
            <v>1321.7</v>
          </cell>
          <cell r="U532">
            <v>605.5</v>
          </cell>
          <cell r="V532">
            <v>37.1</v>
          </cell>
          <cell r="W532">
            <v>1.8</v>
          </cell>
          <cell r="X532">
            <v>51.5</v>
          </cell>
          <cell r="Y532">
            <v>101.4</v>
          </cell>
          <cell r="Z532">
            <v>96.3</v>
          </cell>
          <cell r="AA532">
            <v>929.2</v>
          </cell>
          <cell r="AB532">
            <v>53.7</v>
          </cell>
          <cell r="AC532">
            <v>423.2</v>
          </cell>
          <cell r="AD532">
            <v>199.5</v>
          </cell>
          <cell r="AE532">
            <v>4.0999999999999996</v>
          </cell>
          <cell r="AF532">
            <v>257</v>
          </cell>
          <cell r="AG532">
            <v>103</v>
          </cell>
          <cell r="AH532">
            <v>216.5</v>
          </cell>
          <cell r="AI532">
            <v>233.1</v>
          </cell>
          <cell r="AJ532">
            <v>170.6</v>
          </cell>
          <cell r="AK532">
            <v>0</v>
          </cell>
          <cell r="AL532">
            <v>0.2</v>
          </cell>
          <cell r="AM532">
            <v>40.1</v>
          </cell>
          <cell r="AN532">
            <v>20.2</v>
          </cell>
          <cell r="AO532">
            <v>33.700000000000003</v>
          </cell>
          <cell r="AP532">
            <v>164.4</v>
          </cell>
          <cell r="AQ532">
            <v>117.8</v>
          </cell>
          <cell r="AR532">
            <v>173.7</v>
          </cell>
          <cell r="AS532">
            <v>5.5</v>
          </cell>
          <cell r="AT532">
            <v>-15.9</v>
          </cell>
          <cell r="AU532">
            <v>118.9</v>
          </cell>
          <cell r="AV532">
            <v>980.4</v>
          </cell>
          <cell r="AW532">
            <v>879.6</v>
          </cell>
        </row>
        <row r="533">
          <cell r="B533">
            <v>28110</v>
          </cell>
          <cell r="D533" t="str">
            <v xml:space="preserve">Fabrication de moteurs et turbines, à l'exception des moteurs d'avions et de véhicules </v>
          </cell>
          <cell r="E533">
            <v>98</v>
          </cell>
          <cell r="F533">
            <v>1965.3</v>
          </cell>
          <cell r="G533">
            <v>1526</v>
          </cell>
          <cell r="H533">
            <v>9.4</v>
          </cell>
          <cell r="I533">
            <v>429.9</v>
          </cell>
          <cell r="J533">
            <v>2824.8</v>
          </cell>
          <cell r="K533">
            <v>243.2</v>
          </cell>
          <cell r="L533">
            <v>-21.1</v>
          </cell>
          <cell r="M533">
            <v>79</v>
          </cell>
          <cell r="N533">
            <v>3125.8</v>
          </cell>
          <cell r="O533">
            <v>5033.3</v>
          </cell>
          <cell r="P533">
            <v>50.3</v>
          </cell>
          <cell r="Q533">
            <v>3.8</v>
          </cell>
          <cell r="R533">
            <v>1224.9000000000001</v>
          </cell>
          <cell r="S533">
            <v>28.7</v>
          </cell>
          <cell r="T533">
            <v>1321.7</v>
          </cell>
          <cell r="U533">
            <v>605.5</v>
          </cell>
          <cell r="V533">
            <v>37.1</v>
          </cell>
          <cell r="W533">
            <v>1.8</v>
          </cell>
          <cell r="X533">
            <v>51.5</v>
          </cell>
          <cell r="Y533">
            <v>101.4</v>
          </cell>
          <cell r="Z533">
            <v>96.3</v>
          </cell>
          <cell r="AA533">
            <v>929.2</v>
          </cell>
          <cell r="AB533">
            <v>53.7</v>
          </cell>
          <cell r="AC533">
            <v>423.2</v>
          </cell>
          <cell r="AD533">
            <v>199.5</v>
          </cell>
          <cell r="AE533">
            <v>4.0999999999999996</v>
          </cell>
          <cell r="AF533">
            <v>257</v>
          </cell>
          <cell r="AG533">
            <v>103</v>
          </cell>
          <cell r="AH533">
            <v>216.5</v>
          </cell>
          <cell r="AI533">
            <v>233.1</v>
          </cell>
          <cell r="AJ533">
            <v>170.6</v>
          </cell>
          <cell r="AK533">
            <v>0</v>
          </cell>
          <cell r="AL533">
            <v>0.2</v>
          </cell>
          <cell r="AM533">
            <v>40.1</v>
          </cell>
          <cell r="AN533">
            <v>20.2</v>
          </cell>
          <cell r="AO533">
            <v>33.700000000000003</v>
          </cell>
          <cell r="AP533">
            <v>164.4</v>
          </cell>
          <cell r="AQ533">
            <v>117.8</v>
          </cell>
          <cell r="AR533">
            <v>173.7</v>
          </cell>
          <cell r="AS533">
            <v>5.5</v>
          </cell>
          <cell r="AT533">
            <v>-15.9</v>
          </cell>
          <cell r="AU533">
            <v>118.9</v>
          </cell>
          <cell r="AV533">
            <v>980.4</v>
          </cell>
          <cell r="AW533">
            <v>879.6</v>
          </cell>
        </row>
        <row r="534">
          <cell r="B534">
            <v>2812</v>
          </cell>
          <cell r="D534" t="str">
            <v xml:space="preserve">Fabrication d'équipements hydrauliques et pneumatiques </v>
          </cell>
          <cell r="E534">
            <v>279</v>
          </cell>
          <cell r="F534">
            <v>332.3</v>
          </cell>
          <cell r="G534">
            <v>217.7</v>
          </cell>
          <cell r="H534">
            <v>0.8</v>
          </cell>
          <cell r="I534">
            <v>113.8</v>
          </cell>
          <cell r="J534">
            <v>1738.5</v>
          </cell>
          <cell r="K534">
            <v>56</v>
          </cell>
          <cell r="L534">
            <v>9.3000000000000007</v>
          </cell>
          <cell r="M534">
            <v>0.6</v>
          </cell>
          <cell r="N534">
            <v>1804.3</v>
          </cell>
          <cell r="O534">
            <v>2126.6999999999998</v>
          </cell>
          <cell r="P534">
            <v>14.3</v>
          </cell>
          <cell r="Q534">
            <v>5.7</v>
          </cell>
          <cell r="R534">
            <v>741.8</v>
          </cell>
          <cell r="S534">
            <v>-1.3</v>
          </cell>
          <cell r="T534">
            <v>473.8</v>
          </cell>
          <cell r="U534">
            <v>110</v>
          </cell>
          <cell r="V534">
            <v>26.9</v>
          </cell>
          <cell r="W534">
            <v>4.2</v>
          </cell>
          <cell r="X534">
            <v>39.700000000000003</v>
          </cell>
          <cell r="Y534">
            <v>12.6</v>
          </cell>
          <cell r="Z534">
            <v>6.8</v>
          </cell>
          <cell r="AA534">
            <v>705.4</v>
          </cell>
          <cell r="AB534">
            <v>36.1</v>
          </cell>
          <cell r="AC534">
            <v>355.3</v>
          </cell>
          <cell r="AD534">
            <v>155.4</v>
          </cell>
          <cell r="AE534">
            <v>4.2</v>
          </cell>
          <cell r="AF534">
            <v>162.80000000000001</v>
          </cell>
          <cell r="AG534">
            <v>40.299999999999997</v>
          </cell>
          <cell r="AH534">
            <v>52.5</v>
          </cell>
          <cell r="AI534">
            <v>41.5</v>
          </cell>
          <cell r="AJ534">
            <v>111.5</v>
          </cell>
          <cell r="AK534">
            <v>0</v>
          </cell>
          <cell r="AL534">
            <v>0</v>
          </cell>
          <cell r="AM534">
            <v>12.6</v>
          </cell>
          <cell r="AN534">
            <v>6.1</v>
          </cell>
          <cell r="AO534">
            <v>41.5</v>
          </cell>
          <cell r="AP534">
            <v>140.4</v>
          </cell>
          <cell r="AQ534">
            <v>29</v>
          </cell>
          <cell r="AR534">
            <v>44.4</v>
          </cell>
          <cell r="AS534">
            <v>12.2</v>
          </cell>
          <cell r="AT534">
            <v>30.9</v>
          </cell>
          <cell r="AU534">
            <v>81.900000000000006</v>
          </cell>
          <cell r="AV534">
            <v>703.7</v>
          </cell>
          <cell r="AW534">
            <v>673.5</v>
          </cell>
        </row>
        <row r="535">
          <cell r="B535">
            <v>28120</v>
          </cell>
          <cell r="D535" t="str">
            <v xml:space="preserve">Fabrication d'équipements hydrauliques et pneumatiques </v>
          </cell>
          <cell r="E535">
            <v>279</v>
          </cell>
          <cell r="F535">
            <v>332.3</v>
          </cell>
          <cell r="G535">
            <v>217.7</v>
          </cell>
          <cell r="H535">
            <v>0.8</v>
          </cell>
          <cell r="I535">
            <v>113.8</v>
          </cell>
          <cell r="J535">
            <v>1738.5</v>
          </cell>
          <cell r="K535">
            <v>56</v>
          </cell>
          <cell r="L535">
            <v>9.3000000000000007</v>
          </cell>
          <cell r="M535">
            <v>0.6</v>
          </cell>
          <cell r="N535">
            <v>1804.3</v>
          </cell>
          <cell r="O535">
            <v>2126.6999999999998</v>
          </cell>
          <cell r="P535">
            <v>14.3</v>
          </cell>
          <cell r="Q535">
            <v>5.7</v>
          </cell>
          <cell r="R535">
            <v>741.8</v>
          </cell>
          <cell r="S535">
            <v>-1.3</v>
          </cell>
          <cell r="T535">
            <v>473.8</v>
          </cell>
          <cell r="U535">
            <v>110</v>
          </cell>
          <cell r="V535">
            <v>26.9</v>
          </cell>
          <cell r="W535">
            <v>4.2</v>
          </cell>
          <cell r="X535">
            <v>39.700000000000003</v>
          </cell>
          <cell r="Y535">
            <v>12.6</v>
          </cell>
          <cell r="Z535">
            <v>6.8</v>
          </cell>
          <cell r="AA535">
            <v>705.4</v>
          </cell>
          <cell r="AB535">
            <v>36.1</v>
          </cell>
          <cell r="AC535">
            <v>355.3</v>
          </cell>
          <cell r="AD535">
            <v>155.4</v>
          </cell>
          <cell r="AE535">
            <v>4.2</v>
          </cell>
          <cell r="AF535">
            <v>162.80000000000001</v>
          </cell>
          <cell r="AG535">
            <v>40.299999999999997</v>
          </cell>
          <cell r="AH535">
            <v>52.5</v>
          </cell>
          <cell r="AI535">
            <v>41.5</v>
          </cell>
          <cell r="AJ535">
            <v>111.5</v>
          </cell>
          <cell r="AK535">
            <v>0</v>
          </cell>
          <cell r="AL535">
            <v>0</v>
          </cell>
          <cell r="AM535">
            <v>12.6</v>
          </cell>
          <cell r="AN535">
            <v>6.1</v>
          </cell>
          <cell r="AO535">
            <v>41.5</v>
          </cell>
          <cell r="AP535">
            <v>140.4</v>
          </cell>
          <cell r="AQ535">
            <v>29</v>
          </cell>
          <cell r="AR535">
            <v>44.4</v>
          </cell>
          <cell r="AS535">
            <v>12.2</v>
          </cell>
          <cell r="AT535">
            <v>30.9</v>
          </cell>
          <cell r="AU535">
            <v>81.900000000000006</v>
          </cell>
          <cell r="AV535">
            <v>703.7</v>
          </cell>
          <cell r="AW535">
            <v>673.5</v>
          </cell>
        </row>
        <row r="536">
          <cell r="B536">
            <v>2813</v>
          </cell>
          <cell r="D536" t="str">
            <v xml:space="preserve">Fabrication d'autres pompes et compresseurs </v>
          </cell>
          <cell r="E536">
            <v>141</v>
          </cell>
          <cell r="F536">
            <v>729.6</v>
          </cell>
          <cell r="G536">
            <v>522.20000000000005</v>
          </cell>
          <cell r="H536">
            <v>-37.4</v>
          </cell>
          <cell r="I536">
            <v>244.8</v>
          </cell>
          <cell r="J536">
            <v>3387.7</v>
          </cell>
          <cell r="K536">
            <v>42.1</v>
          </cell>
          <cell r="L536">
            <v>-35.299999999999997</v>
          </cell>
          <cell r="M536">
            <v>10.7</v>
          </cell>
          <cell r="N536">
            <v>3405.2</v>
          </cell>
          <cell r="O536">
            <v>4159.3999999999996</v>
          </cell>
          <cell r="P536">
            <v>54</v>
          </cell>
          <cell r="Q536">
            <v>8</v>
          </cell>
          <cell r="R536">
            <v>1473.8</v>
          </cell>
          <cell r="S536">
            <v>13.2</v>
          </cell>
          <cell r="T536">
            <v>910.6</v>
          </cell>
          <cell r="U536">
            <v>309.89999999999998</v>
          </cell>
          <cell r="V536">
            <v>41</v>
          </cell>
          <cell r="W536">
            <v>4.0999999999999996</v>
          </cell>
          <cell r="X536">
            <v>76.5</v>
          </cell>
          <cell r="Y536">
            <v>51.3</v>
          </cell>
          <cell r="Z536">
            <v>38.9</v>
          </cell>
          <cell r="AA536">
            <v>1255.3</v>
          </cell>
          <cell r="AB536">
            <v>68.400000000000006</v>
          </cell>
          <cell r="AC536">
            <v>565</v>
          </cell>
          <cell r="AD536">
            <v>259.7</v>
          </cell>
          <cell r="AE536">
            <v>3.7</v>
          </cell>
          <cell r="AF536">
            <v>365.8</v>
          </cell>
          <cell r="AG536">
            <v>82.2</v>
          </cell>
          <cell r="AH536">
            <v>102.9</v>
          </cell>
          <cell r="AI536">
            <v>99.7</v>
          </cell>
          <cell r="AJ536">
            <v>280.39999999999998</v>
          </cell>
          <cell r="AK536">
            <v>0</v>
          </cell>
          <cell r="AL536">
            <v>0</v>
          </cell>
          <cell r="AM536">
            <v>33.200000000000003</v>
          </cell>
          <cell r="AN536">
            <v>14.9</v>
          </cell>
          <cell r="AO536">
            <v>40.799999999999997</v>
          </cell>
          <cell r="AP536">
            <v>288</v>
          </cell>
          <cell r="AQ536">
            <v>132.30000000000001</v>
          </cell>
          <cell r="AR536">
            <v>71.599999999999994</v>
          </cell>
          <cell r="AS536">
            <v>21.3</v>
          </cell>
          <cell r="AT536">
            <v>71.3</v>
          </cell>
          <cell r="AU536">
            <v>256.10000000000002</v>
          </cell>
          <cell r="AV536">
            <v>1252.5</v>
          </cell>
          <cell r="AW536">
            <v>1190.5</v>
          </cell>
        </row>
        <row r="537">
          <cell r="B537">
            <v>28130</v>
          </cell>
          <cell r="D537" t="str">
            <v xml:space="preserve">Fabrication d'autres pompes et compresseurs </v>
          </cell>
          <cell r="E537">
            <v>141</v>
          </cell>
          <cell r="F537">
            <v>729.6</v>
          </cell>
          <cell r="G537">
            <v>522.20000000000005</v>
          </cell>
          <cell r="H537">
            <v>-37.4</v>
          </cell>
          <cell r="I537">
            <v>244.8</v>
          </cell>
          <cell r="J537">
            <v>3387.7</v>
          </cell>
          <cell r="K537">
            <v>42.1</v>
          </cell>
          <cell r="L537">
            <v>-35.299999999999997</v>
          </cell>
          <cell r="M537">
            <v>10.7</v>
          </cell>
          <cell r="N537">
            <v>3405.2</v>
          </cell>
          <cell r="O537">
            <v>4159.3999999999996</v>
          </cell>
          <cell r="P537">
            <v>54</v>
          </cell>
          <cell r="Q537">
            <v>8</v>
          </cell>
          <cell r="R537">
            <v>1473.8</v>
          </cell>
          <cell r="S537">
            <v>13.2</v>
          </cell>
          <cell r="T537">
            <v>910.6</v>
          </cell>
          <cell r="U537">
            <v>309.89999999999998</v>
          </cell>
          <cell r="V537">
            <v>41</v>
          </cell>
          <cell r="W537">
            <v>4.0999999999999996</v>
          </cell>
          <cell r="X537">
            <v>76.5</v>
          </cell>
          <cell r="Y537">
            <v>51.3</v>
          </cell>
          <cell r="Z537">
            <v>38.9</v>
          </cell>
          <cell r="AA537">
            <v>1255.3</v>
          </cell>
          <cell r="AB537">
            <v>68.400000000000006</v>
          </cell>
          <cell r="AC537">
            <v>565</v>
          </cell>
          <cell r="AD537">
            <v>259.7</v>
          </cell>
          <cell r="AE537">
            <v>3.7</v>
          </cell>
          <cell r="AF537">
            <v>365.8</v>
          </cell>
          <cell r="AG537">
            <v>82.2</v>
          </cell>
          <cell r="AH537">
            <v>102.9</v>
          </cell>
          <cell r="AI537">
            <v>99.7</v>
          </cell>
          <cell r="AJ537">
            <v>280.39999999999998</v>
          </cell>
          <cell r="AK537">
            <v>0</v>
          </cell>
          <cell r="AL537">
            <v>0</v>
          </cell>
          <cell r="AM537">
            <v>33.200000000000003</v>
          </cell>
          <cell r="AN537">
            <v>14.9</v>
          </cell>
          <cell r="AO537">
            <v>40.799999999999997</v>
          </cell>
          <cell r="AP537">
            <v>288</v>
          </cell>
          <cell r="AQ537">
            <v>132.30000000000001</v>
          </cell>
          <cell r="AR537">
            <v>71.599999999999994</v>
          </cell>
          <cell r="AS537">
            <v>21.3</v>
          </cell>
          <cell r="AT537">
            <v>71.3</v>
          </cell>
          <cell r="AU537">
            <v>256.10000000000002</v>
          </cell>
          <cell r="AV537">
            <v>1252.5</v>
          </cell>
          <cell r="AW537">
            <v>1190.5</v>
          </cell>
        </row>
        <row r="538">
          <cell r="B538">
            <v>2814</v>
          </cell>
          <cell r="D538" t="str">
            <v xml:space="preserve">Fabrication d'autres articles de robinetterie </v>
          </cell>
          <cell r="E538">
            <v>151</v>
          </cell>
          <cell r="F538">
            <v>714.3</v>
          </cell>
          <cell r="G538">
            <v>444.1</v>
          </cell>
          <cell r="H538">
            <v>-2.2000000000000002</v>
          </cell>
          <cell r="I538">
            <v>272.39999999999998</v>
          </cell>
          <cell r="J538">
            <v>2651.8</v>
          </cell>
          <cell r="K538">
            <v>58.6</v>
          </cell>
          <cell r="L538">
            <v>65.5</v>
          </cell>
          <cell r="M538">
            <v>1.3</v>
          </cell>
          <cell r="N538">
            <v>2777.1</v>
          </cell>
          <cell r="O538">
            <v>3424.7</v>
          </cell>
          <cell r="P538">
            <v>4.0999999999999996</v>
          </cell>
          <cell r="Q538">
            <v>0.4</v>
          </cell>
          <cell r="R538">
            <v>1102.3</v>
          </cell>
          <cell r="S538">
            <v>-5.9</v>
          </cell>
          <cell r="T538">
            <v>678.3</v>
          </cell>
          <cell r="U538">
            <v>192.3</v>
          </cell>
          <cell r="V538">
            <v>35</v>
          </cell>
          <cell r="W538">
            <v>6.5</v>
          </cell>
          <cell r="X538">
            <v>80.8</v>
          </cell>
          <cell r="Y538">
            <v>59.8</v>
          </cell>
          <cell r="Z538">
            <v>35.9</v>
          </cell>
          <cell r="AA538">
            <v>1219.2</v>
          </cell>
          <cell r="AB538">
            <v>58.2</v>
          </cell>
          <cell r="AC538">
            <v>488.3</v>
          </cell>
          <cell r="AD538">
            <v>212.9</v>
          </cell>
          <cell r="AE538">
            <v>0.7</v>
          </cell>
          <cell r="AF538">
            <v>460.5</v>
          </cell>
          <cell r="AG538">
            <v>52.5</v>
          </cell>
          <cell r="AH538">
            <v>67.2</v>
          </cell>
          <cell r="AI538">
            <v>76.2</v>
          </cell>
          <cell r="AJ538">
            <v>417</v>
          </cell>
          <cell r="AK538">
            <v>0</v>
          </cell>
          <cell r="AL538">
            <v>0</v>
          </cell>
          <cell r="AM538">
            <v>53.4</v>
          </cell>
          <cell r="AN538">
            <v>13.1</v>
          </cell>
          <cell r="AO538">
            <v>46.9</v>
          </cell>
          <cell r="AP538">
            <v>410.4</v>
          </cell>
          <cell r="AQ538">
            <v>31.8</v>
          </cell>
          <cell r="AR538">
            <v>29.2</v>
          </cell>
          <cell r="AS538">
            <v>30.8</v>
          </cell>
          <cell r="AT538">
            <v>137.1</v>
          </cell>
          <cell r="AU538">
            <v>245.1</v>
          </cell>
          <cell r="AV538">
            <v>1274.8</v>
          </cell>
          <cell r="AW538">
            <v>1161.7</v>
          </cell>
        </row>
        <row r="539">
          <cell r="B539">
            <v>28140</v>
          </cell>
          <cell r="D539" t="str">
            <v xml:space="preserve">Fabrication d'autres articles de robinetterie </v>
          </cell>
          <cell r="E539">
            <v>151</v>
          </cell>
          <cell r="F539">
            <v>714.3</v>
          </cell>
          <cell r="G539">
            <v>444.1</v>
          </cell>
          <cell r="H539">
            <v>-2.2000000000000002</v>
          </cell>
          <cell r="I539">
            <v>272.39999999999998</v>
          </cell>
          <cell r="J539">
            <v>2651.8</v>
          </cell>
          <cell r="K539">
            <v>58.6</v>
          </cell>
          <cell r="L539">
            <v>65.5</v>
          </cell>
          <cell r="M539">
            <v>1.3</v>
          </cell>
          <cell r="N539">
            <v>2777.1</v>
          </cell>
          <cell r="O539">
            <v>3424.7</v>
          </cell>
          <cell r="P539">
            <v>4.0999999999999996</v>
          </cell>
          <cell r="Q539">
            <v>0.4</v>
          </cell>
          <cell r="R539">
            <v>1102.3</v>
          </cell>
          <cell r="S539">
            <v>-5.9</v>
          </cell>
          <cell r="T539">
            <v>678.3</v>
          </cell>
          <cell r="U539">
            <v>192.3</v>
          </cell>
          <cell r="V539">
            <v>35</v>
          </cell>
          <cell r="W539">
            <v>6.5</v>
          </cell>
          <cell r="X539">
            <v>80.8</v>
          </cell>
          <cell r="Y539">
            <v>59.8</v>
          </cell>
          <cell r="Z539">
            <v>35.9</v>
          </cell>
          <cell r="AA539">
            <v>1219.2</v>
          </cell>
          <cell r="AB539">
            <v>58.2</v>
          </cell>
          <cell r="AC539">
            <v>488.3</v>
          </cell>
          <cell r="AD539">
            <v>212.9</v>
          </cell>
          <cell r="AE539">
            <v>0.7</v>
          </cell>
          <cell r="AF539">
            <v>460.5</v>
          </cell>
          <cell r="AG539">
            <v>52.5</v>
          </cell>
          <cell r="AH539">
            <v>67.2</v>
          </cell>
          <cell r="AI539">
            <v>76.2</v>
          </cell>
          <cell r="AJ539">
            <v>417</v>
          </cell>
          <cell r="AK539">
            <v>0</v>
          </cell>
          <cell r="AL539">
            <v>0</v>
          </cell>
          <cell r="AM539">
            <v>53.4</v>
          </cell>
          <cell r="AN539">
            <v>13.1</v>
          </cell>
          <cell r="AO539">
            <v>46.9</v>
          </cell>
          <cell r="AP539">
            <v>410.4</v>
          </cell>
          <cell r="AQ539">
            <v>31.8</v>
          </cell>
          <cell r="AR539">
            <v>29.2</v>
          </cell>
          <cell r="AS539">
            <v>30.8</v>
          </cell>
          <cell r="AT539">
            <v>137.1</v>
          </cell>
          <cell r="AU539">
            <v>245.1</v>
          </cell>
          <cell r="AV539">
            <v>1274.8</v>
          </cell>
          <cell r="AW539">
            <v>1161.7</v>
          </cell>
        </row>
        <row r="540">
          <cell r="B540">
            <v>2815</v>
          </cell>
          <cell r="D540" t="str">
            <v xml:space="preserve">Fabrication d'engrenages et d'organes mécaniques de transmission </v>
          </cell>
          <cell r="E540">
            <v>111</v>
          </cell>
          <cell r="F540">
            <v>579.79999999999995</v>
          </cell>
          <cell r="G540">
            <v>427.1</v>
          </cell>
          <cell r="H540">
            <v>-4.2</v>
          </cell>
          <cell r="I540">
            <v>156.9</v>
          </cell>
          <cell r="J540">
            <v>2174.1</v>
          </cell>
          <cell r="K540">
            <v>96</v>
          </cell>
          <cell r="L540">
            <v>15.3</v>
          </cell>
          <cell r="M540">
            <v>6.6</v>
          </cell>
          <cell r="N540">
            <v>2292</v>
          </cell>
          <cell r="O540">
            <v>2849.9</v>
          </cell>
          <cell r="P540">
            <v>34.299999999999997</v>
          </cell>
          <cell r="Q540">
            <v>6.2</v>
          </cell>
          <cell r="R540">
            <v>929.4</v>
          </cell>
          <cell r="S540">
            <v>-2.2999999999999998</v>
          </cell>
          <cell r="T540">
            <v>668.4</v>
          </cell>
          <cell r="U540">
            <v>259.60000000000002</v>
          </cell>
          <cell r="V540">
            <v>23.1</v>
          </cell>
          <cell r="W540">
            <v>5</v>
          </cell>
          <cell r="X540">
            <v>56.6</v>
          </cell>
          <cell r="Y540">
            <v>16.899999999999999</v>
          </cell>
          <cell r="Z540">
            <v>3.8</v>
          </cell>
          <cell r="AA540">
            <v>870.9</v>
          </cell>
          <cell r="AB540">
            <v>53.4</v>
          </cell>
          <cell r="AC540">
            <v>452.5</v>
          </cell>
          <cell r="AD540">
            <v>190.4</v>
          </cell>
          <cell r="AE540">
            <v>2</v>
          </cell>
          <cell r="AF540">
            <v>176.7</v>
          </cell>
          <cell r="AG540">
            <v>71.099999999999994</v>
          </cell>
          <cell r="AH540">
            <v>35.9</v>
          </cell>
          <cell r="AI540">
            <v>53.7</v>
          </cell>
          <cell r="AJ540">
            <v>123.4</v>
          </cell>
          <cell r="AK540">
            <v>0</v>
          </cell>
          <cell r="AL540">
            <v>0</v>
          </cell>
          <cell r="AM540">
            <v>13.5</v>
          </cell>
          <cell r="AN540">
            <v>7</v>
          </cell>
          <cell r="AO540">
            <v>8.8000000000000007</v>
          </cell>
          <cell r="AP540">
            <v>118.7</v>
          </cell>
          <cell r="AQ540">
            <v>42.4</v>
          </cell>
          <cell r="AR540">
            <v>58</v>
          </cell>
          <cell r="AS540">
            <v>10.4</v>
          </cell>
          <cell r="AT540">
            <v>29.5</v>
          </cell>
          <cell r="AU540">
            <v>63.1</v>
          </cell>
          <cell r="AV540">
            <v>853.5</v>
          </cell>
          <cell r="AW540">
            <v>819.6</v>
          </cell>
        </row>
        <row r="541">
          <cell r="B541">
            <v>28150</v>
          </cell>
          <cell r="D541" t="str">
            <v xml:space="preserve">Fabrication d'engrenages et d'organes mécaniques de transmission </v>
          </cell>
          <cell r="E541">
            <v>111</v>
          </cell>
          <cell r="F541">
            <v>579.79999999999995</v>
          </cell>
          <cell r="G541">
            <v>427.1</v>
          </cell>
          <cell r="H541">
            <v>-4.2</v>
          </cell>
          <cell r="I541">
            <v>156.9</v>
          </cell>
          <cell r="J541">
            <v>2174.1</v>
          </cell>
          <cell r="K541">
            <v>96</v>
          </cell>
          <cell r="L541">
            <v>15.3</v>
          </cell>
          <cell r="M541">
            <v>6.6</v>
          </cell>
          <cell r="N541">
            <v>2292</v>
          </cell>
          <cell r="O541">
            <v>2849.9</v>
          </cell>
          <cell r="P541">
            <v>34.299999999999997</v>
          </cell>
          <cell r="Q541">
            <v>6.2</v>
          </cell>
          <cell r="R541">
            <v>929.4</v>
          </cell>
          <cell r="S541">
            <v>-2.2999999999999998</v>
          </cell>
          <cell r="T541">
            <v>668.4</v>
          </cell>
          <cell r="U541">
            <v>259.60000000000002</v>
          </cell>
          <cell r="V541">
            <v>23.1</v>
          </cell>
          <cell r="W541">
            <v>5</v>
          </cell>
          <cell r="X541">
            <v>56.6</v>
          </cell>
          <cell r="Y541">
            <v>16.899999999999999</v>
          </cell>
          <cell r="Z541">
            <v>3.8</v>
          </cell>
          <cell r="AA541">
            <v>870.9</v>
          </cell>
          <cell r="AB541">
            <v>53.4</v>
          </cell>
          <cell r="AC541">
            <v>452.5</v>
          </cell>
          <cell r="AD541">
            <v>190.4</v>
          </cell>
          <cell r="AE541">
            <v>2</v>
          </cell>
          <cell r="AF541">
            <v>176.7</v>
          </cell>
          <cell r="AG541">
            <v>71.099999999999994</v>
          </cell>
          <cell r="AH541">
            <v>35.9</v>
          </cell>
          <cell r="AI541">
            <v>53.7</v>
          </cell>
          <cell r="AJ541">
            <v>123.4</v>
          </cell>
          <cell r="AK541">
            <v>0</v>
          </cell>
          <cell r="AL541">
            <v>0</v>
          </cell>
          <cell r="AM541">
            <v>13.5</v>
          </cell>
          <cell r="AN541">
            <v>7</v>
          </cell>
          <cell r="AO541">
            <v>8.8000000000000007</v>
          </cell>
          <cell r="AP541">
            <v>118.7</v>
          </cell>
          <cell r="AQ541">
            <v>42.4</v>
          </cell>
          <cell r="AR541">
            <v>58</v>
          </cell>
          <cell r="AS541">
            <v>10.4</v>
          </cell>
          <cell r="AT541">
            <v>29.5</v>
          </cell>
          <cell r="AU541">
            <v>63.1</v>
          </cell>
          <cell r="AV541">
            <v>853.5</v>
          </cell>
          <cell r="AW541">
            <v>819.6</v>
          </cell>
        </row>
        <row r="542">
          <cell r="B542">
            <v>282</v>
          </cell>
          <cell r="D542" t="str">
            <v xml:space="preserve">Fabrication d'autres machines d'usage général </v>
          </cell>
          <cell r="E542">
            <v>1781</v>
          </cell>
          <cell r="F542">
            <v>2701</v>
          </cell>
          <cell r="G542">
            <v>1948.6</v>
          </cell>
          <cell r="H542">
            <v>4</v>
          </cell>
          <cell r="I542">
            <v>748.4</v>
          </cell>
          <cell r="J542">
            <v>13177.1</v>
          </cell>
          <cell r="K542">
            <v>447.3</v>
          </cell>
          <cell r="L542">
            <v>63.8</v>
          </cell>
          <cell r="M542">
            <v>58</v>
          </cell>
          <cell r="N542">
            <v>13746.2</v>
          </cell>
          <cell r="O542">
            <v>16325.5</v>
          </cell>
          <cell r="P542">
            <v>84.7</v>
          </cell>
          <cell r="Q542">
            <v>27.6</v>
          </cell>
          <cell r="R542">
            <v>6018.1</v>
          </cell>
          <cell r="S542">
            <v>-234.8</v>
          </cell>
          <cell r="T542">
            <v>3903.9</v>
          </cell>
          <cell r="U542">
            <v>1339.3</v>
          </cell>
          <cell r="V542">
            <v>267.39999999999998</v>
          </cell>
          <cell r="W542">
            <v>33.299999999999997</v>
          </cell>
          <cell r="X542">
            <v>295</v>
          </cell>
          <cell r="Y542">
            <v>174.6</v>
          </cell>
          <cell r="Z542">
            <v>83.1</v>
          </cell>
          <cell r="AA542">
            <v>4717.7</v>
          </cell>
          <cell r="AB542">
            <v>254.7</v>
          </cell>
          <cell r="AC542">
            <v>2418.4</v>
          </cell>
          <cell r="AD542">
            <v>1055</v>
          </cell>
          <cell r="AE542">
            <v>8.4</v>
          </cell>
          <cell r="AF542">
            <v>998</v>
          </cell>
          <cell r="AG542">
            <v>280.5</v>
          </cell>
          <cell r="AH542">
            <v>475.6</v>
          </cell>
          <cell r="AI542">
            <v>463.5</v>
          </cell>
          <cell r="AJ542">
            <v>705.4</v>
          </cell>
          <cell r="AK542">
            <v>0.1</v>
          </cell>
          <cell r="AL542">
            <v>2.7</v>
          </cell>
          <cell r="AM542">
            <v>183.8</v>
          </cell>
          <cell r="AN542">
            <v>49.9</v>
          </cell>
          <cell r="AO542">
            <v>254.1</v>
          </cell>
          <cell r="AP542">
            <v>778.3</v>
          </cell>
          <cell r="AQ542">
            <v>212.9</v>
          </cell>
          <cell r="AR542">
            <v>221</v>
          </cell>
          <cell r="AS542">
            <v>57.4</v>
          </cell>
          <cell r="AT542">
            <v>194.1</v>
          </cell>
          <cell r="AU542">
            <v>518.70000000000005</v>
          </cell>
          <cell r="AV542">
            <v>4807.5</v>
          </cell>
          <cell r="AW542">
            <v>4471.3</v>
          </cell>
        </row>
        <row r="543">
          <cell r="B543">
            <v>2821</v>
          </cell>
          <cell r="D543" t="str">
            <v xml:space="preserve">Fabrication de fours et brûleurs </v>
          </cell>
          <cell r="E543">
            <v>76</v>
          </cell>
          <cell r="F543">
            <v>86.3</v>
          </cell>
          <cell r="G543">
            <v>59.4</v>
          </cell>
          <cell r="H543">
            <v>0.3</v>
          </cell>
          <cell r="I543">
            <v>26.6</v>
          </cell>
          <cell r="J543">
            <v>775.9</v>
          </cell>
          <cell r="K543">
            <v>266.10000000000002</v>
          </cell>
          <cell r="L543">
            <v>14.1</v>
          </cell>
          <cell r="M543">
            <v>6.4</v>
          </cell>
          <cell r="N543">
            <v>1062.5</v>
          </cell>
          <cell r="O543">
            <v>1128.3</v>
          </cell>
          <cell r="P543">
            <v>2.5</v>
          </cell>
          <cell r="Q543">
            <v>0.9</v>
          </cell>
          <cell r="R543">
            <v>497.5</v>
          </cell>
          <cell r="S543">
            <v>4.4000000000000004</v>
          </cell>
          <cell r="T543">
            <v>239.9</v>
          </cell>
          <cell r="U543">
            <v>110.6</v>
          </cell>
          <cell r="V543">
            <v>17.7</v>
          </cell>
          <cell r="W543">
            <v>1.7</v>
          </cell>
          <cell r="X543">
            <v>14.1</v>
          </cell>
          <cell r="Y543">
            <v>15.7</v>
          </cell>
          <cell r="Z543">
            <v>0.4</v>
          </cell>
          <cell r="AA543">
            <v>334.1</v>
          </cell>
          <cell r="AB543">
            <v>16.899999999999999</v>
          </cell>
          <cell r="AC543">
            <v>157.4</v>
          </cell>
          <cell r="AD543">
            <v>69.3</v>
          </cell>
          <cell r="AE543">
            <v>1.1000000000000001</v>
          </cell>
          <cell r="AF543">
            <v>91.6</v>
          </cell>
          <cell r="AG543">
            <v>16.5</v>
          </cell>
          <cell r="AH543">
            <v>72.3</v>
          </cell>
          <cell r="AI543">
            <v>62.4</v>
          </cell>
          <cell r="AJ543">
            <v>65.2</v>
          </cell>
          <cell r="AK543">
            <v>0</v>
          </cell>
          <cell r="AL543">
            <v>0</v>
          </cell>
          <cell r="AM543">
            <v>43.2</v>
          </cell>
          <cell r="AN543">
            <v>5.4</v>
          </cell>
          <cell r="AO543">
            <v>27</v>
          </cell>
          <cell r="AP543">
            <v>49</v>
          </cell>
          <cell r="AQ543">
            <v>37.799999999999997</v>
          </cell>
          <cell r="AR543">
            <v>37.299999999999997</v>
          </cell>
          <cell r="AS543">
            <v>1.6</v>
          </cell>
          <cell r="AT543">
            <v>6.9</v>
          </cell>
          <cell r="AU543">
            <v>41</v>
          </cell>
          <cell r="AV543">
            <v>347.3</v>
          </cell>
          <cell r="AW543">
            <v>318.3</v>
          </cell>
        </row>
        <row r="544">
          <cell r="B544">
            <v>28210</v>
          </cell>
          <cell r="D544" t="str">
            <v xml:space="preserve">Fabrication de fours et brûleurs </v>
          </cell>
          <cell r="E544">
            <v>76</v>
          </cell>
          <cell r="F544">
            <v>86.3</v>
          </cell>
          <cell r="G544">
            <v>59.4</v>
          </cell>
          <cell r="H544">
            <v>0.3</v>
          </cell>
          <cell r="I544">
            <v>26.6</v>
          </cell>
          <cell r="J544">
            <v>775.9</v>
          </cell>
          <cell r="K544">
            <v>266.10000000000002</v>
          </cell>
          <cell r="L544">
            <v>14.1</v>
          </cell>
          <cell r="M544">
            <v>6.4</v>
          </cell>
          <cell r="N544">
            <v>1062.5</v>
          </cell>
          <cell r="O544">
            <v>1128.3</v>
          </cell>
          <cell r="P544">
            <v>2.5</v>
          </cell>
          <cell r="Q544">
            <v>0.9</v>
          </cell>
          <cell r="R544">
            <v>497.5</v>
          </cell>
          <cell r="S544">
            <v>4.4000000000000004</v>
          </cell>
          <cell r="T544">
            <v>239.9</v>
          </cell>
          <cell r="U544">
            <v>110.6</v>
          </cell>
          <cell r="V544">
            <v>17.7</v>
          </cell>
          <cell r="W544">
            <v>1.7</v>
          </cell>
          <cell r="X544">
            <v>14.1</v>
          </cell>
          <cell r="Y544">
            <v>15.7</v>
          </cell>
          <cell r="Z544">
            <v>0.4</v>
          </cell>
          <cell r="AA544">
            <v>334.1</v>
          </cell>
          <cell r="AB544">
            <v>16.899999999999999</v>
          </cell>
          <cell r="AC544">
            <v>157.4</v>
          </cell>
          <cell r="AD544">
            <v>69.3</v>
          </cell>
          <cell r="AE544">
            <v>1.1000000000000001</v>
          </cell>
          <cell r="AF544">
            <v>91.6</v>
          </cell>
          <cell r="AG544">
            <v>16.5</v>
          </cell>
          <cell r="AH544">
            <v>72.3</v>
          </cell>
          <cell r="AI544">
            <v>62.4</v>
          </cell>
          <cell r="AJ544">
            <v>65.2</v>
          </cell>
          <cell r="AK544">
            <v>0</v>
          </cell>
          <cell r="AL544">
            <v>0</v>
          </cell>
          <cell r="AM544">
            <v>43.2</v>
          </cell>
          <cell r="AN544">
            <v>5.4</v>
          </cell>
          <cell r="AO544">
            <v>27</v>
          </cell>
          <cell r="AP544">
            <v>49</v>
          </cell>
          <cell r="AQ544">
            <v>37.799999999999997</v>
          </cell>
          <cell r="AR544">
            <v>37.299999999999997</v>
          </cell>
          <cell r="AS544">
            <v>1.6</v>
          </cell>
          <cell r="AT544">
            <v>6.9</v>
          </cell>
          <cell r="AU544">
            <v>41</v>
          </cell>
          <cell r="AV544">
            <v>347.3</v>
          </cell>
          <cell r="AW544">
            <v>318.3</v>
          </cell>
        </row>
        <row r="545">
          <cell r="B545">
            <v>2822</v>
          </cell>
          <cell r="D545" t="str">
            <v xml:space="preserve">Fabrication de matériel de levage et de manutention </v>
          </cell>
          <cell r="E545">
            <v>454</v>
          </cell>
          <cell r="F545">
            <v>1268</v>
          </cell>
          <cell r="G545">
            <v>928.9</v>
          </cell>
          <cell r="H545">
            <v>9.8000000000000007</v>
          </cell>
          <cell r="I545">
            <v>329.4</v>
          </cell>
          <cell r="J545">
            <v>4583.8999999999996</v>
          </cell>
          <cell r="K545">
            <v>52.6</v>
          </cell>
          <cell r="L545">
            <v>32</v>
          </cell>
          <cell r="M545">
            <v>16.899999999999999</v>
          </cell>
          <cell r="N545">
            <v>4685.3999999999996</v>
          </cell>
          <cell r="O545">
            <v>5904.5</v>
          </cell>
          <cell r="P545">
            <v>46.3</v>
          </cell>
          <cell r="Q545">
            <v>22.2</v>
          </cell>
          <cell r="R545">
            <v>2318.5</v>
          </cell>
          <cell r="S545">
            <v>-75.400000000000006</v>
          </cell>
          <cell r="T545">
            <v>1279.5</v>
          </cell>
          <cell r="U545">
            <v>484.4</v>
          </cell>
          <cell r="V545">
            <v>102.4</v>
          </cell>
          <cell r="W545">
            <v>12</v>
          </cell>
          <cell r="X545">
            <v>103.6</v>
          </cell>
          <cell r="Y545">
            <v>31.5</v>
          </cell>
          <cell r="Z545">
            <v>12.7</v>
          </cell>
          <cell r="AA545">
            <v>1506.9</v>
          </cell>
          <cell r="AB545">
            <v>84.4</v>
          </cell>
          <cell r="AC545">
            <v>768.7</v>
          </cell>
          <cell r="AD545">
            <v>339.8</v>
          </cell>
          <cell r="AE545">
            <v>2.1</v>
          </cell>
          <cell r="AF545">
            <v>316.10000000000002</v>
          </cell>
          <cell r="AG545">
            <v>90.9</v>
          </cell>
          <cell r="AH545">
            <v>173</v>
          </cell>
          <cell r="AI545">
            <v>140.19999999999999</v>
          </cell>
          <cell r="AJ545">
            <v>192.4</v>
          </cell>
          <cell r="AK545">
            <v>0</v>
          </cell>
          <cell r="AL545">
            <v>0.1</v>
          </cell>
          <cell r="AM545">
            <v>89.5</v>
          </cell>
          <cell r="AN545">
            <v>20.7</v>
          </cell>
          <cell r="AO545">
            <v>164.4</v>
          </cell>
          <cell r="AP545">
            <v>267.39999999999998</v>
          </cell>
          <cell r="AQ545">
            <v>70.400000000000006</v>
          </cell>
          <cell r="AR545">
            <v>60.5</v>
          </cell>
          <cell r="AS545">
            <v>18.2</v>
          </cell>
          <cell r="AT545">
            <v>91.1</v>
          </cell>
          <cell r="AU545">
            <v>168</v>
          </cell>
          <cell r="AV545">
            <v>1492.1</v>
          </cell>
          <cell r="AW545">
            <v>1424.6</v>
          </cell>
        </row>
        <row r="546">
          <cell r="B546">
            <v>28220</v>
          </cell>
          <cell r="D546" t="str">
            <v xml:space="preserve">Fabrication de matériel de levage et de manutention </v>
          </cell>
          <cell r="E546">
            <v>454</v>
          </cell>
          <cell r="F546">
            <v>1268</v>
          </cell>
          <cell r="G546">
            <v>928.9</v>
          </cell>
          <cell r="H546">
            <v>9.8000000000000007</v>
          </cell>
          <cell r="I546">
            <v>329.4</v>
          </cell>
          <cell r="J546">
            <v>4583.8999999999996</v>
          </cell>
          <cell r="K546">
            <v>52.6</v>
          </cell>
          <cell r="L546">
            <v>32</v>
          </cell>
          <cell r="M546">
            <v>16.899999999999999</v>
          </cell>
          <cell r="N546">
            <v>4685.3999999999996</v>
          </cell>
          <cell r="O546">
            <v>5904.5</v>
          </cell>
          <cell r="P546">
            <v>46.3</v>
          </cell>
          <cell r="Q546">
            <v>22.2</v>
          </cell>
          <cell r="R546">
            <v>2318.5</v>
          </cell>
          <cell r="S546">
            <v>-75.400000000000006</v>
          </cell>
          <cell r="T546">
            <v>1279.5</v>
          </cell>
          <cell r="U546">
            <v>484.4</v>
          </cell>
          <cell r="V546">
            <v>102.4</v>
          </cell>
          <cell r="W546">
            <v>12</v>
          </cell>
          <cell r="X546">
            <v>103.6</v>
          </cell>
          <cell r="Y546">
            <v>31.5</v>
          </cell>
          <cell r="Z546">
            <v>12.7</v>
          </cell>
          <cell r="AA546">
            <v>1506.9</v>
          </cell>
          <cell r="AB546">
            <v>84.4</v>
          </cell>
          <cell r="AC546">
            <v>768.7</v>
          </cell>
          <cell r="AD546">
            <v>339.8</v>
          </cell>
          <cell r="AE546">
            <v>2.1</v>
          </cell>
          <cell r="AF546">
            <v>316.10000000000002</v>
          </cell>
          <cell r="AG546">
            <v>90.9</v>
          </cell>
          <cell r="AH546">
            <v>173</v>
          </cell>
          <cell r="AI546">
            <v>140.19999999999999</v>
          </cell>
          <cell r="AJ546">
            <v>192.4</v>
          </cell>
          <cell r="AK546">
            <v>0</v>
          </cell>
          <cell r="AL546">
            <v>0.1</v>
          </cell>
          <cell r="AM546">
            <v>89.5</v>
          </cell>
          <cell r="AN546">
            <v>20.7</v>
          </cell>
          <cell r="AO546">
            <v>164.4</v>
          </cell>
          <cell r="AP546">
            <v>267.39999999999998</v>
          </cell>
          <cell r="AQ546">
            <v>70.400000000000006</v>
          </cell>
          <cell r="AR546">
            <v>60.5</v>
          </cell>
          <cell r="AS546">
            <v>18.2</v>
          </cell>
          <cell r="AT546">
            <v>91.1</v>
          </cell>
          <cell r="AU546">
            <v>168</v>
          </cell>
          <cell r="AV546">
            <v>1492.1</v>
          </cell>
          <cell r="AW546">
            <v>1424.6</v>
          </cell>
        </row>
        <row r="547">
          <cell r="B547">
            <v>2823</v>
          </cell>
          <cell r="D547" t="str">
            <v xml:space="preserve">Fabrication de machines et d'équipements de bureau (à l'exception des ordinateurs et équipements périphériques) </v>
          </cell>
          <cell r="E547">
            <v>19</v>
          </cell>
          <cell r="F547">
            <v>33.5</v>
          </cell>
          <cell r="G547">
            <v>24</v>
          </cell>
          <cell r="H547">
            <v>-0.1</v>
          </cell>
          <cell r="I547">
            <v>9.6</v>
          </cell>
          <cell r="J547">
            <v>295.39999999999998</v>
          </cell>
          <cell r="K547">
            <v>43.3</v>
          </cell>
          <cell r="L547">
            <v>-1.9</v>
          </cell>
          <cell r="M547">
            <v>0.2</v>
          </cell>
          <cell r="N547">
            <v>336.9</v>
          </cell>
          <cell r="O547">
            <v>372.2</v>
          </cell>
          <cell r="P547">
            <v>0.1</v>
          </cell>
          <cell r="Q547">
            <v>0.2</v>
          </cell>
          <cell r="R547">
            <v>190.6</v>
          </cell>
          <cell r="S547">
            <v>2</v>
          </cell>
          <cell r="T547">
            <v>34.1</v>
          </cell>
          <cell r="U547">
            <v>5.6</v>
          </cell>
          <cell r="V547">
            <v>3.1</v>
          </cell>
          <cell r="W547">
            <v>0.4</v>
          </cell>
          <cell r="X547">
            <v>1.9</v>
          </cell>
          <cell r="Y547">
            <v>0.4</v>
          </cell>
          <cell r="Z547">
            <v>0</v>
          </cell>
          <cell r="AA547">
            <v>119.5</v>
          </cell>
          <cell r="AB547">
            <v>6.2</v>
          </cell>
          <cell r="AC547">
            <v>50.7</v>
          </cell>
          <cell r="AD547">
            <v>21.8</v>
          </cell>
          <cell r="AE547">
            <v>0</v>
          </cell>
          <cell r="AF547">
            <v>40.700000000000003</v>
          </cell>
          <cell r="AG547">
            <v>11.5</v>
          </cell>
          <cell r="AH547">
            <v>7.2</v>
          </cell>
          <cell r="AI547">
            <v>4.7</v>
          </cell>
          <cell r="AJ547">
            <v>26.7</v>
          </cell>
          <cell r="AK547">
            <v>0</v>
          </cell>
          <cell r="AL547">
            <v>0</v>
          </cell>
          <cell r="AM547">
            <v>2.5</v>
          </cell>
          <cell r="AN547">
            <v>0.8</v>
          </cell>
          <cell r="AO547">
            <v>6.4</v>
          </cell>
          <cell r="AP547">
            <v>30.6</v>
          </cell>
          <cell r="AQ547">
            <v>1.7</v>
          </cell>
          <cell r="AR547">
            <v>8.5</v>
          </cell>
          <cell r="AS547">
            <v>2.5</v>
          </cell>
          <cell r="AT547">
            <v>5.5</v>
          </cell>
          <cell r="AU547">
            <v>15.8</v>
          </cell>
          <cell r="AV547">
            <v>119.8</v>
          </cell>
          <cell r="AW547">
            <v>113.2</v>
          </cell>
        </row>
        <row r="548">
          <cell r="B548">
            <v>28230</v>
          </cell>
          <cell r="D548" t="str">
            <v xml:space="preserve">Fabrication de machines et d'équipements de bureau (à l'exception des ordinateurs et équipements périphériques) </v>
          </cell>
          <cell r="E548">
            <v>19</v>
          </cell>
          <cell r="F548">
            <v>33.5</v>
          </cell>
          <cell r="G548">
            <v>24</v>
          </cell>
          <cell r="H548">
            <v>-0.1</v>
          </cell>
          <cell r="I548">
            <v>9.6</v>
          </cell>
          <cell r="J548">
            <v>295.39999999999998</v>
          </cell>
          <cell r="K548">
            <v>43.3</v>
          </cell>
          <cell r="L548">
            <v>-1.9</v>
          </cell>
          <cell r="M548">
            <v>0.2</v>
          </cell>
          <cell r="N548">
            <v>336.9</v>
          </cell>
          <cell r="O548">
            <v>372.2</v>
          </cell>
          <cell r="P548">
            <v>0.1</v>
          </cell>
          <cell r="Q548">
            <v>0.2</v>
          </cell>
          <cell r="R548">
            <v>190.6</v>
          </cell>
          <cell r="S548">
            <v>2</v>
          </cell>
          <cell r="T548">
            <v>34.1</v>
          </cell>
          <cell r="U548">
            <v>5.6</v>
          </cell>
          <cell r="V548">
            <v>3.1</v>
          </cell>
          <cell r="W548">
            <v>0.4</v>
          </cell>
          <cell r="X548">
            <v>1.9</v>
          </cell>
          <cell r="Y548">
            <v>0.4</v>
          </cell>
          <cell r="Z548">
            <v>0</v>
          </cell>
          <cell r="AA548">
            <v>119.5</v>
          </cell>
          <cell r="AB548">
            <v>6.2</v>
          </cell>
          <cell r="AC548">
            <v>50.7</v>
          </cell>
          <cell r="AD548">
            <v>21.8</v>
          </cell>
          <cell r="AE548">
            <v>0</v>
          </cell>
          <cell r="AF548">
            <v>40.700000000000003</v>
          </cell>
          <cell r="AG548">
            <v>11.5</v>
          </cell>
          <cell r="AH548">
            <v>7.2</v>
          </cell>
          <cell r="AI548">
            <v>4.7</v>
          </cell>
          <cell r="AJ548">
            <v>26.7</v>
          </cell>
          <cell r="AK548">
            <v>0</v>
          </cell>
          <cell r="AL548">
            <v>0</v>
          </cell>
          <cell r="AM548">
            <v>2.5</v>
          </cell>
          <cell r="AN548">
            <v>0.8</v>
          </cell>
          <cell r="AO548">
            <v>6.4</v>
          </cell>
          <cell r="AP548">
            <v>30.6</v>
          </cell>
          <cell r="AQ548">
            <v>1.7</v>
          </cell>
          <cell r="AR548">
            <v>8.5</v>
          </cell>
          <cell r="AS548">
            <v>2.5</v>
          </cell>
          <cell r="AT548">
            <v>5.5</v>
          </cell>
          <cell r="AU548">
            <v>15.8</v>
          </cell>
          <cell r="AV548">
            <v>119.8</v>
          </cell>
          <cell r="AW548">
            <v>113.2</v>
          </cell>
        </row>
        <row r="549">
          <cell r="B549">
            <v>2824</v>
          </cell>
          <cell r="D549" t="str">
            <v xml:space="preserve">Fabrication d'outillage portatif à moteur incorporé </v>
          </cell>
          <cell r="E549">
            <v>10</v>
          </cell>
          <cell r="F549">
            <v>6.8</v>
          </cell>
          <cell r="G549">
            <v>4.9000000000000004</v>
          </cell>
          <cell r="H549">
            <v>0.1</v>
          </cell>
          <cell r="I549">
            <v>1.8</v>
          </cell>
          <cell r="J549">
            <v>82.8</v>
          </cell>
          <cell r="K549">
            <v>0</v>
          </cell>
          <cell r="L549">
            <v>0</v>
          </cell>
          <cell r="M549">
            <v>0</v>
          </cell>
          <cell r="N549">
            <v>82.8</v>
          </cell>
          <cell r="O549">
            <v>89.6</v>
          </cell>
          <cell r="P549">
            <v>0.1</v>
          </cell>
          <cell r="Q549">
            <v>0</v>
          </cell>
          <cell r="R549">
            <v>32.5</v>
          </cell>
          <cell r="S549">
            <v>3</v>
          </cell>
          <cell r="T549">
            <v>15.9</v>
          </cell>
          <cell r="U549">
            <v>4.3</v>
          </cell>
          <cell r="V549">
            <v>1.3</v>
          </cell>
          <cell r="W549">
            <v>0.3</v>
          </cell>
          <cell r="X549">
            <v>1.7</v>
          </cell>
          <cell r="Y549">
            <v>0.2</v>
          </cell>
          <cell r="Z549">
            <v>0.1</v>
          </cell>
          <cell r="AA549">
            <v>33.1</v>
          </cell>
          <cell r="AB549">
            <v>1.5</v>
          </cell>
          <cell r="AC549">
            <v>17.3</v>
          </cell>
          <cell r="AD549">
            <v>7.1</v>
          </cell>
          <cell r="AE549">
            <v>0.1</v>
          </cell>
          <cell r="AF549">
            <v>7.4</v>
          </cell>
          <cell r="AG549">
            <v>1.6</v>
          </cell>
          <cell r="AH549">
            <v>3.6</v>
          </cell>
          <cell r="AI549">
            <v>2.6</v>
          </cell>
          <cell r="AJ549">
            <v>4.8</v>
          </cell>
          <cell r="AK549">
            <v>0</v>
          </cell>
          <cell r="AL549">
            <v>0</v>
          </cell>
          <cell r="AM549">
            <v>2.5</v>
          </cell>
          <cell r="AN549">
            <v>0.3</v>
          </cell>
          <cell r="AO549">
            <v>0.5</v>
          </cell>
          <cell r="AP549">
            <v>2.8</v>
          </cell>
          <cell r="AQ549">
            <v>0.3</v>
          </cell>
          <cell r="AR549">
            <v>0.8</v>
          </cell>
          <cell r="AS549">
            <v>0.5</v>
          </cell>
          <cell r="AT549">
            <v>1.4</v>
          </cell>
          <cell r="AU549">
            <v>0.4</v>
          </cell>
          <cell r="AV549">
            <v>33.200000000000003</v>
          </cell>
          <cell r="AW549">
            <v>31.7</v>
          </cell>
        </row>
        <row r="550">
          <cell r="B550">
            <v>28240</v>
          </cell>
          <cell r="D550" t="str">
            <v xml:space="preserve">Fabrication d'outillage portatif à moteur incorporé </v>
          </cell>
          <cell r="E550">
            <v>10</v>
          </cell>
          <cell r="F550">
            <v>6.8</v>
          </cell>
          <cell r="G550">
            <v>4.9000000000000004</v>
          </cell>
          <cell r="H550">
            <v>0.1</v>
          </cell>
          <cell r="I550">
            <v>1.8</v>
          </cell>
          <cell r="J550">
            <v>82.8</v>
          </cell>
          <cell r="K550">
            <v>0</v>
          </cell>
          <cell r="L550">
            <v>0</v>
          </cell>
          <cell r="M550">
            <v>0</v>
          </cell>
          <cell r="N550">
            <v>82.8</v>
          </cell>
          <cell r="O550">
            <v>89.6</v>
          </cell>
          <cell r="P550">
            <v>0.1</v>
          </cell>
          <cell r="Q550">
            <v>0</v>
          </cell>
          <cell r="R550">
            <v>32.5</v>
          </cell>
          <cell r="S550">
            <v>3</v>
          </cell>
          <cell r="T550">
            <v>15.9</v>
          </cell>
          <cell r="U550">
            <v>4.3</v>
          </cell>
          <cell r="V550">
            <v>1.3</v>
          </cell>
          <cell r="W550">
            <v>0.3</v>
          </cell>
          <cell r="X550">
            <v>1.7</v>
          </cell>
          <cell r="Y550">
            <v>0.2</v>
          </cell>
          <cell r="Z550">
            <v>0.1</v>
          </cell>
          <cell r="AA550">
            <v>33.1</v>
          </cell>
          <cell r="AB550">
            <v>1.5</v>
          </cell>
          <cell r="AC550">
            <v>17.3</v>
          </cell>
          <cell r="AD550">
            <v>7.1</v>
          </cell>
          <cell r="AE550">
            <v>0.1</v>
          </cell>
          <cell r="AF550">
            <v>7.4</v>
          </cell>
          <cell r="AG550">
            <v>1.6</v>
          </cell>
          <cell r="AH550">
            <v>3.6</v>
          </cell>
          <cell r="AI550">
            <v>2.6</v>
          </cell>
          <cell r="AJ550">
            <v>4.8</v>
          </cell>
          <cell r="AK550">
            <v>0</v>
          </cell>
          <cell r="AL550">
            <v>0</v>
          </cell>
          <cell r="AM550">
            <v>2.5</v>
          </cell>
          <cell r="AN550">
            <v>0.3</v>
          </cell>
          <cell r="AO550">
            <v>0.5</v>
          </cell>
          <cell r="AP550">
            <v>2.8</v>
          </cell>
          <cell r="AQ550">
            <v>0.3</v>
          </cell>
          <cell r="AR550">
            <v>0.8</v>
          </cell>
          <cell r="AS550">
            <v>0.5</v>
          </cell>
          <cell r="AT550">
            <v>1.4</v>
          </cell>
          <cell r="AU550">
            <v>0.4</v>
          </cell>
          <cell r="AV550">
            <v>33.200000000000003</v>
          </cell>
          <cell r="AW550">
            <v>31.7</v>
          </cell>
        </row>
        <row r="551">
          <cell r="B551">
            <v>2825</v>
          </cell>
          <cell r="D551" t="str">
            <v xml:space="preserve">Fabrication d'équipements aérauliques et frigorifiques industriels </v>
          </cell>
          <cell r="E551">
            <v>680</v>
          </cell>
          <cell r="F551">
            <v>543.4</v>
          </cell>
          <cell r="G551">
            <v>388.7</v>
          </cell>
          <cell r="H551">
            <v>-14.7</v>
          </cell>
          <cell r="I551">
            <v>169.4</v>
          </cell>
          <cell r="J551">
            <v>4304.3</v>
          </cell>
          <cell r="K551">
            <v>71.7</v>
          </cell>
          <cell r="L551">
            <v>17.600000000000001</v>
          </cell>
          <cell r="M551">
            <v>23.3</v>
          </cell>
          <cell r="N551">
            <v>4416.8999999999996</v>
          </cell>
          <cell r="O551">
            <v>4919.3999999999996</v>
          </cell>
          <cell r="P551">
            <v>14.3</v>
          </cell>
          <cell r="Q551">
            <v>1.2</v>
          </cell>
          <cell r="R551">
            <v>1778</v>
          </cell>
          <cell r="S551">
            <v>-155.6</v>
          </cell>
          <cell r="T551">
            <v>1422.4</v>
          </cell>
          <cell r="U551">
            <v>441.9</v>
          </cell>
          <cell r="V551">
            <v>80.599999999999994</v>
          </cell>
          <cell r="W551">
            <v>10</v>
          </cell>
          <cell r="X551">
            <v>101.7</v>
          </cell>
          <cell r="Y551">
            <v>66</v>
          </cell>
          <cell r="Z551">
            <v>30.7</v>
          </cell>
          <cell r="AA551">
            <v>1489.8</v>
          </cell>
          <cell r="AB551">
            <v>82.1</v>
          </cell>
          <cell r="AC551">
            <v>792.2</v>
          </cell>
          <cell r="AD551">
            <v>342.3</v>
          </cell>
          <cell r="AE551">
            <v>3</v>
          </cell>
          <cell r="AF551">
            <v>276.10000000000002</v>
          </cell>
          <cell r="AG551">
            <v>98.6</v>
          </cell>
          <cell r="AH551">
            <v>131.9</v>
          </cell>
          <cell r="AI551">
            <v>159.80000000000001</v>
          </cell>
          <cell r="AJ551">
            <v>205.5</v>
          </cell>
          <cell r="AK551">
            <v>0.1</v>
          </cell>
          <cell r="AL551">
            <v>2.6</v>
          </cell>
          <cell r="AM551">
            <v>24.5</v>
          </cell>
          <cell r="AN551">
            <v>12.3</v>
          </cell>
          <cell r="AO551">
            <v>26.8</v>
          </cell>
          <cell r="AP551">
            <v>210.4</v>
          </cell>
          <cell r="AQ551">
            <v>63.4</v>
          </cell>
          <cell r="AR551">
            <v>57.8</v>
          </cell>
          <cell r="AS551">
            <v>18.399999999999999</v>
          </cell>
          <cell r="AT551">
            <v>30.4</v>
          </cell>
          <cell r="AU551">
            <v>167.2</v>
          </cell>
          <cell r="AV551">
            <v>1541.5</v>
          </cell>
          <cell r="AW551">
            <v>1410.6</v>
          </cell>
        </row>
        <row r="552">
          <cell r="B552">
            <v>28250</v>
          </cell>
          <cell r="D552" t="str">
            <v xml:space="preserve">Fabrication d'équipements aérauliques et frigorifiques industriels </v>
          </cell>
          <cell r="E552">
            <v>680</v>
          </cell>
          <cell r="F552">
            <v>543.4</v>
          </cell>
          <cell r="G552">
            <v>388.7</v>
          </cell>
          <cell r="H552">
            <v>-14.7</v>
          </cell>
          <cell r="I552">
            <v>169.4</v>
          </cell>
          <cell r="J552">
            <v>4304.3</v>
          </cell>
          <cell r="K552">
            <v>71.7</v>
          </cell>
          <cell r="L552">
            <v>17.600000000000001</v>
          </cell>
          <cell r="M552">
            <v>23.3</v>
          </cell>
          <cell r="N552">
            <v>4416.8999999999996</v>
          </cell>
          <cell r="O552">
            <v>4919.3999999999996</v>
          </cell>
          <cell r="P552">
            <v>14.3</v>
          </cell>
          <cell r="Q552">
            <v>1.2</v>
          </cell>
          <cell r="R552">
            <v>1778</v>
          </cell>
          <cell r="S552">
            <v>-155.6</v>
          </cell>
          <cell r="T552">
            <v>1422.4</v>
          </cell>
          <cell r="U552">
            <v>441.9</v>
          </cell>
          <cell r="V552">
            <v>80.599999999999994</v>
          </cell>
          <cell r="W552">
            <v>10</v>
          </cell>
          <cell r="X552">
            <v>101.7</v>
          </cell>
          <cell r="Y552">
            <v>66</v>
          </cell>
          <cell r="Z552">
            <v>30.7</v>
          </cell>
          <cell r="AA552">
            <v>1489.8</v>
          </cell>
          <cell r="AB552">
            <v>82.1</v>
          </cell>
          <cell r="AC552">
            <v>792.2</v>
          </cell>
          <cell r="AD552">
            <v>342.3</v>
          </cell>
          <cell r="AE552">
            <v>3</v>
          </cell>
          <cell r="AF552">
            <v>276.10000000000002</v>
          </cell>
          <cell r="AG552">
            <v>98.6</v>
          </cell>
          <cell r="AH552">
            <v>131.9</v>
          </cell>
          <cell r="AI552">
            <v>159.80000000000001</v>
          </cell>
          <cell r="AJ552">
            <v>205.5</v>
          </cell>
          <cell r="AK552">
            <v>0.1</v>
          </cell>
          <cell r="AL552">
            <v>2.6</v>
          </cell>
          <cell r="AM552">
            <v>24.5</v>
          </cell>
          <cell r="AN552">
            <v>12.3</v>
          </cell>
          <cell r="AO552">
            <v>26.8</v>
          </cell>
          <cell r="AP552">
            <v>210.4</v>
          </cell>
          <cell r="AQ552">
            <v>63.4</v>
          </cell>
          <cell r="AR552">
            <v>57.8</v>
          </cell>
          <cell r="AS552">
            <v>18.399999999999999</v>
          </cell>
          <cell r="AT552">
            <v>30.4</v>
          </cell>
          <cell r="AU552">
            <v>167.2</v>
          </cell>
          <cell r="AV552">
            <v>1541.5</v>
          </cell>
          <cell r="AW552">
            <v>1410.6</v>
          </cell>
        </row>
        <row r="553">
          <cell r="B553">
            <v>2829</v>
          </cell>
          <cell r="D553" t="str">
            <v xml:space="preserve">Fabrication de machines diverses d'usage général </v>
          </cell>
          <cell r="E553">
            <v>543</v>
          </cell>
          <cell r="F553">
            <v>763</v>
          </cell>
          <cell r="G553">
            <v>542.70000000000005</v>
          </cell>
          <cell r="H553">
            <v>8.6</v>
          </cell>
          <cell r="I553">
            <v>211.7</v>
          </cell>
          <cell r="J553">
            <v>3134.9</v>
          </cell>
          <cell r="K553">
            <v>13.6</v>
          </cell>
          <cell r="L553">
            <v>1.9</v>
          </cell>
          <cell r="M553">
            <v>11.2</v>
          </cell>
          <cell r="N553">
            <v>3161.7</v>
          </cell>
          <cell r="O553">
            <v>3911.5</v>
          </cell>
          <cell r="P553">
            <v>21.5</v>
          </cell>
          <cell r="Q553">
            <v>3.2</v>
          </cell>
          <cell r="R553">
            <v>1200.9000000000001</v>
          </cell>
          <cell r="S553">
            <v>-13.3</v>
          </cell>
          <cell r="T553">
            <v>912.2</v>
          </cell>
          <cell r="U553">
            <v>292.5</v>
          </cell>
          <cell r="V553">
            <v>62.2</v>
          </cell>
          <cell r="W553">
            <v>8.9</v>
          </cell>
          <cell r="X553">
            <v>72.099999999999994</v>
          </cell>
          <cell r="Y553">
            <v>60.7</v>
          </cell>
          <cell r="Z553">
            <v>39.200000000000003</v>
          </cell>
          <cell r="AA553">
            <v>1234.3</v>
          </cell>
          <cell r="AB553">
            <v>63.6</v>
          </cell>
          <cell r="AC553">
            <v>632</v>
          </cell>
          <cell r="AD553">
            <v>274.8</v>
          </cell>
          <cell r="AE553">
            <v>2.1</v>
          </cell>
          <cell r="AF553">
            <v>266</v>
          </cell>
          <cell r="AG553">
            <v>61.5</v>
          </cell>
          <cell r="AH553">
            <v>87.6</v>
          </cell>
          <cell r="AI553">
            <v>93.8</v>
          </cell>
          <cell r="AJ553">
            <v>210.7</v>
          </cell>
          <cell r="AK553">
            <v>0</v>
          </cell>
          <cell r="AL553">
            <v>0</v>
          </cell>
          <cell r="AM553">
            <v>21.6</v>
          </cell>
          <cell r="AN553">
            <v>10.5</v>
          </cell>
          <cell r="AO553">
            <v>29</v>
          </cell>
          <cell r="AP553">
            <v>218.1</v>
          </cell>
          <cell r="AQ553">
            <v>39.299999999999997</v>
          </cell>
          <cell r="AR553">
            <v>56.2</v>
          </cell>
          <cell r="AS553">
            <v>16.2</v>
          </cell>
          <cell r="AT553">
            <v>58.8</v>
          </cell>
          <cell r="AU553">
            <v>126.4</v>
          </cell>
          <cell r="AV553">
            <v>1273.5999999999999</v>
          </cell>
          <cell r="AW553">
            <v>1172.8</v>
          </cell>
        </row>
        <row r="554">
          <cell r="B554">
            <v>28291</v>
          </cell>
          <cell r="D554" t="str">
            <v xml:space="preserve">Fabrication d'équipements d'emballage, de conditionnement et de pesage </v>
          </cell>
          <cell r="E554">
            <v>147</v>
          </cell>
          <cell r="F554">
            <v>79.5</v>
          </cell>
          <cell r="G554">
            <v>53.2</v>
          </cell>
          <cell r="H554">
            <v>-0.6</v>
          </cell>
          <cell r="I554">
            <v>26.9</v>
          </cell>
          <cell r="J554">
            <v>885</v>
          </cell>
          <cell r="K554">
            <v>12.1</v>
          </cell>
          <cell r="L554">
            <v>-5.6</v>
          </cell>
          <cell r="M554">
            <v>4</v>
          </cell>
          <cell r="N554">
            <v>895.6</v>
          </cell>
          <cell r="O554">
            <v>976.6</v>
          </cell>
          <cell r="P554">
            <v>2.5</v>
          </cell>
          <cell r="Q554">
            <v>0.5</v>
          </cell>
          <cell r="R554">
            <v>310</v>
          </cell>
          <cell r="S554">
            <v>-4.5999999999999996</v>
          </cell>
          <cell r="T554">
            <v>270.5</v>
          </cell>
          <cell r="U554">
            <v>104</v>
          </cell>
          <cell r="V554">
            <v>15.8</v>
          </cell>
          <cell r="W554">
            <v>3.7</v>
          </cell>
          <cell r="X554">
            <v>17.3</v>
          </cell>
          <cell r="Y554">
            <v>3.6</v>
          </cell>
          <cell r="Z554">
            <v>1.3</v>
          </cell>
          <cell r="AA554">
            <v>345.5</v>
          </cell>
          <cell r="AB554">
            <v>16.7</v>
          </cell>
          <cell r="AC554">
            <v>193.5</v>
          </cell>
          <cell r="AD554">
            <v>81.099999999999994</v>
          </cell>
          <cell r="AE554">
            <v>0.8</v>
          </cell>
          <cell r="AF554">
            <v>54.9</v>
          </cell>
          <cell r="AG554">
            <v>14.9</v>
          </cell>
          <cell r="AH554">
            <v>26.2</v>
          </cell>
          <cell r="AI554">
            <v>28.8</v>
          </cell>
          <cell r="AJ554">
            <v>42.6</v>
          </cell>
          <cell r="AK554">
            <v>0</v>
          </cell>
          <cell r="AL554">
            <v>0</v>
          </cell>
          <cell r="AM554">
            <v>4.0999999999999996</v>
          </cell>
          <cell r="AN554">
            <v>2.7</v>
          </cell>
          <cell r="AO554">
            <v>9.1</v>
          </cell>
          <cell r="AP554">
            <v>47.6</v>
          </cell>
          <cell r="AQ554">
            <v>8</v>
          </cell>
          <cell r="AR554">
            <v>8.1999999999999993</v>
          </cell>
          <cell r="AS554">
            <v>2.8</v>
          </cell>
          <cell r="AT554">
            <v>5.5</v>
          </cell>
          <cell r="AU554">
            <v>39</v>
          </cell>
          <cell r="AV554">
            <v>346.6</v>
          </cell>
          <cell r="AW554">
            <v>329.6</v>
          </cell>
        </row>
        <row r="555">
          <cell r="B555">
            <v>28292</v>
          </cell>
          <cell r="D555" t="str">
            <v xml:space="preserve">Fabrication d'autres machines d'usage général </v>
          </cell>
          <cell r="E555">
            <v>395</v>
          </cell>
          <cell r="F555">
            <v>683.5</v>
          </cell>
          <cell r="G555">
            <v>489.6</v>
          </cell>
          <cell r="H555">
            <v>9.1</v>
          </cell>
          <cell r="I555">
            <v>184.8</v>
          </cell>
          <cell r="J555">
            <v>2249.9</v>
          </cell>
          <cell r="K555">
            <v>1.5</v>
          </cell>
          <cell r="L555">
            <v>7.5</v>
          </cell>
          <cell r="M555">
            <v>7.2</v>
          </cell>
          <cell r="N555">
            <v>2266.1</v>
          </cell>
          <cell r="O555">
            <v>2934.9</v>
          </cell>
          <cell r="P555">
            <v>19</v>
          </cell>
          <cell r="Q555">
            <v>2.7</v>
          </cell>
          <cell r="R555">
            <v>890.9</v>
          </cell>
          <cell r="S555">
            <v>-8.6999999999999993</v>
          </cell>
          <cell r="T555">
            <v>641.79999999999995</v>
          </cell>
          <cell r="U555">
            <v>188.5</v>
          </cell>
          <cell r="V555">
            <v>46.5</v>
          </cell>
          <cell r="W555">
            <v>5.2</v>
          </cell>
          <cell r="X555">
            <v>54.8</v>
          </cell>
          <cell r="Y555">
            <v>57.1</v>
          </cell>
          <cell r="Z555">
            <v>38</v>
          </cell>
          <cell r="AA555">
            <v>888.8</v>
          </cell>
          <cell r="AB555">
            <v>47</v>
          </cell>
          <cell r="AC555">
            <v>438.5</v>
          </cell>
          <cell r="AD555">
            <v>193.7</v>
          </cell>
          <cell r="AE555">
            <v>1.3</v>
          </cell>
          <cell r="AF555">
            <v>211.1</v>
          </cell>
          <cell r="AG555">
            <v>46.6</v>
          </cell>
          <cell r="AH555">
            <v>61.4</v>
          </cell>
          <cell r="AI555">
            <v>65</v>
          </cell>
          <cell r="AJ555">
            <v>168.1</v>
          </cell>
          <cell r="AK555">
            <v>0</v>
          </cell>
          <cell r="AL555">
            <v>0</v>
          </cell>
          <cell r="AM555">
            <v>17.5</v>
          </cell>
          <cell r="AN555">
            <v>7.8</v>
          </cell>
          <cell r="AO555">
            <v>20</v>
          </cell>
          <cell r="AP555">
            <v>170.5</v>
          </cell>
          <cell r="AQ555">
            <v>31.3</v>
          </cell>
          <cell r="AR555">
            <v>47.9</v>
          </cell>
          <cell r="AS555">
            <v>13.4</v>
          </cell>
          <cell r="AT555">
            <v>53.3</v>
          </cell>
          <cell r="AU555">
            <v>87.4</v>
          </cell>
          <cell r="AV555">
            <v>926.9</v>
          </cell>
          <cell r="AW555">
            <v>843.2</v>
          </cell>
        </row>
        <row r="556">
          <cell r="B556">
            <v>283</v>
          </cell>
          <cell r="D556" t="str">
            <v xml:space="preserve">Fabrication de machines agricoles et forestières </v>
          </cell>
          <cell r="E556">
            <v>514</v>
          </cell>
          <cell r="F556">
            <v>744.9</v>
          </cell>
          <cell r="G556">
            <v>546.5</v>
          </cell>
          <cell r="H556">
            <v>-2.4</v>
          </cell>
          <cell r="I556">
            <v>200.8</v>
          </cell>
          <cell r="J556">
            <v>4213.7</v>
          </cell>
          <cell r="K556">
            <v>136.30000000000001</v>
          </cell>
          <cell r="L556">
            <v>-6.9</v>
          </cell>
          <cell r="M556">
            <v>10.5</v>
          </cell>
          <cell r="N556">
            <v>4353.6000000000004</v>
          </cell>
          <cell r="O556">
            <v>5094.8999999999996</v>
          </cell>
          <cell r="P556">
            <v>15</v>
          </cell>
          <cell r="Q556">
            <v>0.8</v>
          </cell>
          <cell r="R556">
            <v>2754.7</v>
          </cell>
          <cell r="S556">
            <v>-93.7</v>
          </cell>
          <cell r="T556">
            <v>803.1</v>
          </cell>
          <cell r="U556">
            <v>276.5</v>
          </cell>
          <cell r="V556">
            <v>48.2</v>
          </cell>
          <cell r="W556">
            <v>10.6</v>
          </cell>
          <cell r="X556">
            <v>103.4</v>
          </cell>
          <cell r="Y556">
            <v>13.1</v>
          </cell>
          <cell r="Z556">
            <v>10.7</v>
          </cell>
          <cell r="AA556">
            <v>1092.3</v>
          </cell>
          <cell r="AB556">
            <v>64</v>
          </cell>
          <cell r="AC556">
            <v>566.4</v>
          </cell>
          <cell r="AD556">
            <v>223.4</v>
          </cell>
          <cell r="AE556">
            <v>2.6</v>
          </cell>
          <cell r="AF556">
            <v>241</v>
          </cell>
          <cell r="AG556">
            <v>91.8</v>
          </cell>
          <cell r="AH556">
            <v>123.1</v>
          </cell>
          <cell r="AI556">
            <v>156.30000000000001</v>
          </cell>
          <cell r="AJ556">
            <v>182.4</v>
          </cell>
          <cell r="AK556">
            <v>0</v>
          </cell>
          <cell r="AL556">
            <v>0.1</v>
          </cell>
          <cell r="AM556">
            <v>44.7</v>
          </cell>
          <cell r="AN556">
            <v>24.3</v>
          </cell>
          <cell r="AO556">
            <v>70.3</v>
          </cell>
          <cell r="AP556">
            <v>208</v>
          </cell>
          <cell r="AQ556">
            <v>39.9</v>
          </cell>
          <cell r="AR556">
            <v>41.8</v>
          </cell>
          <cell r="AS556">
            <v>13.2</v>
          </cell>
          <cell r="AT556">
            <v>49.1</v>
          </cell>
          <cell r="AU556">
            <v>143.80000000000001</v>
          </cell>
          <cell r="AV556">
            <v>1090.4000000000001</v>
          </cell>
          <cell r="AW556">
            <v>1030.9000000000001</v>
          </cell>
        </row>
        <row r="557">
          <cell r="B557">
            <v>2830</v>
          </cell>
          <cell r="D557" t="str">
            <v xml:space="preserve">Fabrication de machines agricoles et forestières </v>
          </cell>
          <cell r="E557">
            <v>514</v>
          </cell>
          <cell r="F557">
            <v>744.9</v>
          </cell>
          <cell r="G557">
            <v>546.5</v>
          </cell>
          <cell r="H557">
            <v>-2.4</v>
          </cell>
          <cell r="I557">
            <v>200.8</v>
          </cell>
          <cell r="J557">
            <v>4213.7</v>
          </cell>
          <cell r="K557">
            <v>136.30000000000001</v>
          </cell>
          <cell r="L557">
            <v>-6.9</v>
          </cell>
          <cell r="M557">
            <v>10.5</v>
          </cell>
          <cell r="N557">
            <v>4353.6000000000004</v>
          </cell>
          <cell r="O557">
            <v>5094.8999999999996</v>
          </cell>
          <cell r="P557">
            <v>15</v>
          </cell>
          <cell r="Q557">
            <v>0.8</v>
          </cell>
          <cell r="R557">
            <v>2754.7</v>
          </cell>
          <cell r="S557">
            <v>-93.7</v>
          </cell>
          <cell r="T557">
            <v>803.1</v>
          </cell>
          <cell r="U557">
            <v>276.5</v>
          </cell>
          <cell r="V557">
            <v>48.2</v>
          </cell>
          <cell r="W557">
            <v>10.6</v>
          </cell>
          <cell r="X557">
            <v>103.4</v>
          </cell>
          <cell r="Y557">
            <v>13.1</v>
          </cell>
          <cell r="Z557">
            <v>10.7</v>
          </cell>
          <cell r="AA557">
            <v>1092.3</v>
          </cell>
          <cell r="AB557">
            <v>64</v>
          </cell>
          <cell r="AC557">
            <v>566.4</v>
          </cell>
          <cell r="AD557">
            <v>223.4</v>
          </cell>
          <cell r="AE557">
            <v>2.6</v>
          </cell>
          <cell r="AF557">
            <v>241</v>
          </cell>
          <cell r="AG557">
            <v>91.8</v>
          </cell>
          <cell r="AH557">
            <v>123.1</v>
          </cell>
          <cell r="AI557">
            <v>156.30000000000001</v>
          </cell>
          <cell r="AJ557">
            <v>182.4</v>
          </cell>
          <cell r="AK557">
            <v>0</v>
          </cell>
          <cell r="AL557">
            <v>0.1</v>
          </cell>
          <cell r="AM557">
            <v>44.7</v>
          </cell>
          <cell r="AN557">
            <v>24.3</v>
          </cell>
          <cell r="AO557">
            <v>70.3</v>
          </cell>
          <cell r="AP557">
            <v>208</v>
          </cell>
          <cell r="AQ557">
            <v>39.9</v>
          </cell>
          <cell r="AR557">
            <v>41.8</v>
          </cell>
          <cell r="AS557">
            <v>13.2</v>
          </cell>
          <cell r="AT557">
            <v>49.1</v>
          </cell>
          <cell r="AU557">
            <v>143.80000000000001</v>
          </cell>
          <cell r="AV557">
            <v>1090.4000000000001</v>
          </cell>
          <cell r="AW557">
            <v>1030.9000000000001</v>
          </cell>
        </row>
        <row r="558">
          <cell r="B558">
            <v>28300</v>
          </cell>
          <cell r="D558" t="str">
            <v xml:space="preserve">Fabrication de machines agricoles et forestières </v>
          </cell>
          <cell r="E558">
            <v>514</v>
          </cell>
          <cell r="F558">
            <v>744.9</v>
          </cell>
          <cell r="G558">
            <v>546.5</v>
          </cell>
          <cell r="H558">
            <v>-2.4</v>
          </cell>
          <cell r="I558">
            <v>200.8</v>
          </cell>
          <cell r="J558">
            <v>4213.7</v>
          </cell>
          <cell r="K558">
            <v>136.30000000000001</v>
          </cell>
          <cell r="L558">
            <v>-6.9</v>
          </cell>
          <cell r="M558">
            <v>10.5</v>
          </cell>
          <cell r="N558">
            <v>4353.6000000000004</v>
          </cell>
          <cell r="O558">
            <v>5094.8999999999996</v>
          </cell>
          <cell r="P558">
            <v>15</v>
          </cell>
          <cell r="Q558">
            <v>0.8</v>
          </cell>
          <cell r="R558">
            <v>2754.7</v>
          </cell>
          <cell r="S558">
            <v>-93.7</v>
          </cell>
          <cell r="T558">
            <v>803.1</v>
          </cell>
          <cell r="U558">
            <v>276.5</v>
          </cell>
          <cell r="V558">
            <v>48.2</v>
          </cell>
          <cell r="W558">
            <v>10.6</v>
          </cell>
          <cell r="X558">
            <v>103.4</v>
          </cell>
          <cell r="Y558">
            <v>13.1</v>
          </cell>
          <cell r="Z558">
            <v>10.7</v>
          </cell>
          <cell r="AA558">
            <v>1092.3</v>
          </cell>
          <cell r="AB558">
            <v>64</v>
          </cell>
          <cell r="AC558">
            <v>566.4</v>
          </cell>
          <cell r="AD558">
            <v>223.4</v>
          </cell>
          <cell r="AE558">
            <v>2.6</v>
          </cell>
          <cell r="AF558">
            <v>241</v>
          </cell>
          <cell r="AG558">
            <v>91.8</v>
          </cell>
          <cell r="AH558">
            <v>123.1</v>
          </cell>
          <cell r="AI558">
            <v>156.30000000000001</v>
          </cell>
          <cell r="AJ558">
            <v>182.4</v>
          </cell>
          <cell r="AK558">
            <v>0</v>
          </cell>
          <cell r="AL558">
            <v>0.1</v>
          </cell>
          <cell r="AM558">
            <v>44.7</v>
          </cell>
          <cell r="AN558">
            <v>24.3</v>
          </cell>
          <cell r="AO558">
            <v>70.3</v>
          </cell>
          <cell r="AP558">
            <v>208</v>
          </cell>
          <cell r="AQ558">
            <v>39.9</v>
          </cell>
          <cell r="AR558">
            <v>41.8</v>
          </cell>
          <cell r="AS558">
            <v>13.2</v>
          </cell>
          <cell r="AT558">
            <v>49.1</v>
          </cell>
          <cell r="AU558">
            <v>143.80000000000001</v>
          </cell>
          <cell r="AV558">
            <v>1090.4000000000001</v>
          </cell>
          <cell r="AW558">
            <v>1030.9000000000001</v>
          </cell>
        </row>
        <row r="559">
          <cell r="B559">
            <v>284</v>
          </cell>
          <cell r="D559" t="str">
            <v xml:space="preserve">Fabrication de machines de formage des métaux et de machines-outils </v>
          </cell>
          <cell r="E559">
            <v>382</v>
          </cell>
          <cell r="F559">
            <v>136.1</v>
          </cell>
          <cell r="G559">
            <v>90.9</v>
          </cell>
          <cell r="H559">
            <v>-0.9</v>
          </cell>
          <cell r="I559">
            <v>46.1</v>
          </cell>
          <cell r="J559">
            <v>1119.3</v>
          </cell>
          <cell r="K559">
            <v>14.6</v>
          </cell>
          <cell r="L559">
            <v>-32.5</v>
          </cell>
          <cell r="M559">
            <v>9.8000000000000007</v>
          </cell>
          <cell r="N559">
            <v>1111.2</v>
          </cell>
          <cell r="O559">
            <v>1270</v>
          </cell>
          <cell r="P559">
            <v>6.6</v>
          </cell>
          <cell r="Q559">
            <v>0.5</v>
          </cell>
          <cell r="R559">
            <v>407.9</v>
          </cell>
          <cell r="S559">
            <v>-11.3</v>
          </cell>
          <cell r="T559">
            <v>361.4</v>
          </cell>
          <cell r="U559">
            <v>124.4</v>
          </cell>
          <cell r="V559">
            <v>25.2</v>
          </cell>
          <cell r="W559">
            <v>6.9</v>
          </cell>
          <cell r="X559">
            <v>15.9</v>
          </cell>
          <cell r="Y559">
            <v>8.1999999999999993</v>
          </cell>
          <cell r="Z559">
            <v>2.8</v>
          </cell>
          <cell r="AA559">
            <v>397.7</v>
          </cell>
          <cell r="AB559">
            <v>23.4</v>
          </cell>
          <cell r="AC559">
            <v>258.10000000000002</v>
          </cell>
          <cell r="AD559">
            <v>111.2</v>
          </cell>
          <cell r="AE559">
            <v>1.8</v>
          </cell>
          <cell r="AF559">
            <v>6.7</v>
          </cell>
          <cell r="AG559">
            <v>27.5</v>
          </cell>
          <cell r="AH559">
            <v>38.6</v>
          </cell>
          <cell r="AI559">
            <v>78.099999999999994</v>
          </cell>
          <cell r="AJ559">
            <v>18.7</v>
          </cell>
          <cell r="AK559">
            <v>0</v>
          </cell>
          <cell r="AL559">
            <v>0</v>
          </cell>
          <cell r="AM559">
            <v>15.3</v>
          </cell>
          <cell r="AN559">
            <v>7.5</v>
          </cell>
          <cell r="AO559">
            <v>13.4</v>
          </cell>
          <cell r="AP559">
            <v>16.899999999999999</v>
          </cell>
          <cell r="AQ559">
            <v>14.7</v>
          </cell>
          <cell r="AR559">
            <v>12.4</v>
          </cell>
          <cell r="AS559">
            <v>1.4</v>
          </cell>
          <cell r="AT559">
            <v>1</v>
          </cell>
          <cell r="AU559">
            <v>16.8</v>
          </cell>
          <cell r="AV559">
            <v>399.3</v>
          </cell>
          <cell r="AW559">
            <v>376</v>
          </cell>
        </row>
        <row r="560">
          <cell r="B560">
            <v>2841</v>
          </cell>
          <cell r="D560" t="str">
            <v xml:space="preserve">Fabrication de machines de formage des métaux </v>
          </cell>
          <cell r="E560">
            <v>258</v>
          </cell>
          <cell r="F560">
            <v>111.5</v>
          </cell>
          <cell r="G560">
            <v>72.7</v>
          </cell>
          <cell r="H560">
            <v>-0.1</v>
          </cell>
          <cell r="I560">
            <v>38.9</v>
          </cell>
          <cell r="J560">
            <v>860</v>
          </cell>
          <cell r="K560">
            <v>14.6</v>
          </cell>
          <cell r="L560">
            <v>-7.1</v>
          </cell>
          <cell r="M560">
            <v>6.4</v>
          </cell>
          <cell r="N560">
            <v>874</v>
          </cell>
          <cell r="O560">
            <v>986.2</v>
          </cell>
          <cell r="P560">
            <v>6</v>
          </cell>
          <cell r="Q560">
            <v>0.5</v>
          </cell>
          <cell r="R560">
            <v>327.3</v>
          </cell>
          <cell r="S560">
            <v>-9.9</v>
          </cell>
          <cell r="T560">
            <v>285.89999999999998</v>
          </cell>
          <cell r="U560">
            <v>108.5</v>
          </cell>
          <cell r="V560">
            <v>21.2</v>
          </cell>
          <cell r="W560">
            <v>5.8</v>
          </cell>
          <cell r="X560">
            <v>12.3</v>
          </cell>
          <cell r="Y560">
            <v>6</v>
          </cell>
          <cell r="Z560">
            <v>2.7</v>
          </cell>
          <cell r="AA560">
            <v>309.60000000000002</v>
          </cell>
          <cell r="AB560">
            <v>18.3</v>
          </cell>
          <cell r="AC560">
            <v>196.3</v>
          </cell>
          <cell r="AD560">
            <v>84.6</v>
          </cell>
          <cell r="AE560">
            <v>1.2</v>
          </cell>
          <cell r="AF560">
            <v>11.7</v>
          </cell>
          <cell r="AG560">
            <v>19.100000000000001</v>
          </cell>
          <cell r="AH560">
            <v>26.5</v>
          </cell>
          <cell r="AI560">
            <v>55.2</v>
          </cell>
          <cell r="AJ560">
            <v>21.3</v>
          </cell>
          <cell r="AK560">
            <v>0</v>
          </cell>
          <cell r="AL560">
            <v>0</v>
          </cell>
          <cell r="AM560">
            <v>11.5</v>
          </cell>
          <cell r="AN560">
            <v>5.9</v>
          </cell>
          <cell r="AO560">
            <v>9.9</v>
          </cell>
          <cell r="AP560">
            <v>19.8</v>
          </cell>
          <cell r="AQ560">
            <v>10.3</v>
          </cell>
          <cell r="AR560">
            <v>8.8000000000000007</v>
          </cell>
          <cell r="AS560">
            <v>1.2</v>
          </cell>
          <cell r="AT560">
            <v>2.1</v>
          </cell>
          <cell r="AU560">
            <v>18</v>
          </cell>
          <cell r="AV560">
            <v>309.60000000000002</v>
          </cell>
          <cell r="AW560">
            <v>292.5</v>
          </cell>
        </row>
        <row r="561">
          <cell r="B561">
            <v>28410</v>
          </cell>
          <cell r="D561" t="str">
            <v xml:space="preserve">Fabrication de machines-outils pour le travail des métaux </v>
          </cell>
          <cell r="E561">
            <v>258</v>
          </cell>
          <cell r="F561">
            <v>111.5</v>
          </cell>
          <cell r="G561">
            <v>72.7</v>
          </cell>
          <cell r="H561">
            <v>-0.1</v>
          </cell>
          <cell r="I561">
            <v>38.9</v>
          </cell>
          <cell r="J561">
            <v>860</v>
          </cell>
          <cell r="K561">
            <v>14.6</v>
          </cell>
          <cell r="L561">
            <v>-7.1</v>
          </cell>
          <cell r="M561">
            <v>6.4</v>
          </cell>
          <cell r="N561">
            <v>874</v>
          </cell>
          <cell r="O561">
            <v>986.2</v>
          </cell>
          <cell r="P561">
            <v>6</v>
          </cell>
          <cell r="Q561">
            <v>0.5</v>
          </cell>
          <cell r="R561">
            <v>327.3</v>
          </cell>
          <cell r="S561">
            <v>-9.9</v>
          </cell>
          <cell r="T561">
            <v>285.89999999999998</v>
          </cell>
          <cell r="U561">
            <v>108.5</v>
          </cell>
          <cell r="V561">
            <v>21.2</v>
          </cell>
          <cell r="W561">
            <v>5.8</v>
          </cell>
          <cell r="X561">
            <v>12.3</v>
          </cell>
          <cell r="Y561">
            <v>6</v>
          </cell>
          <cell r="Z561">
            <v>2.7</v>
          </cell>
          <cell r="AA561">
            <v>309.60000000000002</v>
          </cell>
          <cell r="AB561">
            <v>18.3</v>
          </cell>
          <cell r="AC561">
            <v>196.3</v>
          </cell>
          <cell r="AD561">
            <v>84.6</v>
          </cell>
          <cell r="AE561">
            <v>1.2</v>
          </cell>
          <cell r="AF561">
            <v>11.7</v>
          </cell>
          <cell r="AG561">
            <v>19.100000000000001</v>
          </cell>
          <cell r="AH561">
            <v>26.5</v>
          </cell>
          <cell r="AI561">
            <v>55.2</v>
          </cell>
          <cell r="AJ561">
            <v>21.3</v>
          </cell>
          <cell r="AK561">
            <v>0</v>
          </cell>
          <cell r="AL561">
            <v>0</v>
          </cell>
          <cell r="AM561">
            <v>11.5</v>
          </cell>
          <cell r="AN561">
            <v>5.9</v>
          </cell>
          <cell r="AO561">
            <v>9.9</v>
          </cell>
          <cell r="AP561">
            <v>19.8</v>
          </cell>
          <cell r="AQ561">
            <v>10.3</v>
          </cell>
          <cell r="AR561">
            <v>8.8000000000000007</v>
          </cell>
          <cell r="AS561">
            <v>1.2</v>
          </cell>
          <cell r="AT561">
            <v>2.1</v>
          </cell>
          <cell r="AU561">
            <v>18</v>
          </cell>
          <cell r="AV561">
            <v>309.60000000000002</v>
          </cell>
          <cell r="AW561">
            <v>292.5</v>
          </cell>
        </row>
        <row r="562">
          <cell r="B562">
            <v>2849</v>
          </cell>
          <cell r="D562" t="str">
            <v xml:space="preserve">Fabrication d'autres machines-outils </v>
          </cell>
          <cell r="E562">
            <v>124</v>
          </cell>
          <cell r="F562">
            <v>24.6</v>
          </cell>
          <cell r="G562">
            <v>18.2</v>
          </cell>
          <cell r="H562">
            <v>-0.8</v>
          </cell>
          <cell r="I562">
            <v>7.2</v>
          </cell>
          <cell r="J562">
            <v>259.2</v>
          </cell>
          <cell r="K562">
            <v>0</v>
          </cell>
          <cell r="L562">
            <v>-25.4</v>
          </cell>
          <cell r="M562">
            <v>3.4</v>
          </cell>
          <cell r="N562">
            <v>237.2</v>
          </cell>
          <cell r="O562">
            <v>283.8</v>
          </cell>
          <cell r="P562">
            <v>0.6</v>
          </cell>
          <cell r="Q562">
            <v>0</v>
          </cell>
          <cell r="R562">
            <v>80.599999999999994</v>
          </cell>
          <cell r="S562">
            <v>-1.4</v>
          </cell>
          <cell r="T562">
            <v>75.5</v>
          </cell>
          <cell r="U562">
            <v>15.9</v>
          </cell>
          <cell r="V562">
            <v>4</v>
          </cell>
          <cell r="W562">
            <v>1.1000000000000001</v>
          </cell>
          <cell r="X562">
            <v>3.6</v>
          </cell>
          <cell r="Y562">
            <v>2.2000000000000002</v>
          </cell>
          <cell r="Z562">
            <v>0.2</v>
          </cell>
          <cell r="AA562">
            <v>88</v>
          </cell>
          <cell r="AB562">
            <v>5.0999999999999996</v>
          </cell>
          <cell r="AC562">
            <v>61.9</v>
          </cell>
          <cell r="AD562">
            <v>26.6</v>
          </cell>
          <cell r="AE562">
            <v>0.6</v>
          </cell>
          <cell r="AF562">
            <v>-5</v>
          </cell>
          <cell r="AG562">
            <v>8.4</v>
          </cell>
          <cell r="AH562">
            <v>12.1</v>
          </cell>
          <cell r="AI562">
            <v>22.9</v>
          </cell>
          <cell r="AJ562">
            <v>-2.6</v>
          </cell>
          <cell r="AK562">
            <v>0</v>
          </cell>
          <cell r="AL562">
            <v>0</v>
          </cell>
          <cell r="AM562">
            <v>3.8</v>
          </cell>
          <cell r="AN562">
            <v>1.6</v>
          </cell>
          <cell r="AO562">
            <v>3.5</v>
          </cell>
          <cell r="AP562">
            <v>-2.9</v>
          </cell>
          <cell r="AQ562">
            <v>4.5</v>
          </cell>
          <cell r="AR562">
            <v>3.6</v>
          </cell>
          <cell r="AS562">
            <v>0.3</v>
          </cell>
          <cell r="AT562">
            <v>-1.1000000000000001</v>
          </cell>
          <cell r="AU562">
            <v>-1.3</v>
          </cell>
          <cell r="AV562">
            <v>89.7</v>
          </cell>
          <cell r="AW562">
            <v>83.5</v>
          </cell>
        </row>
        <row r="563">
          <cell r="B563">
            <v>28490</v>
          </cell>
          <cell r="D563" t="str">
            <v xml:space="preserve">Fabrication d'autres machines-outils </v>
          </cell>
          <cell r="E563">
            <v>124</v>
          </cell>
          <cell r="F563">
            <v>24.6</v>
          </cell>
          <cell r="G563">
            <v>18.2</v>
          </cell>
          <cell r="H563">
            <v>-0.8</v>
          </cell>
          <cell r="I563">
            <v>7.2</v>
          </cell>
          <cell r="J563">
            <v>259.2</v>
          </cell>
          <cell r="K563">
            <v>0</v>
          </cell>
          <cell r="L563">
            <v>-25.4</v>
          </cell>
          <cell r="M563">
            <v>3.4</v>
          </cell>
          <cell r="N563">
            <v>237.2</v>
          </cell>
          <cell r="O563">
            <v>283.8</v>
          </cell>
          <cell r="P563">
            <v>0.6</v>
          </cell>
          <cell r="Q563">
            <v>0</v>
          </cell>
          <cell r="R563">
            <v>80.599999999999994</v>
          </cell>
          <cell r="S563">
            <v>-1.4</v>
          </cell>
          <cell r="T563">
            <v>75.5</v>
          </cell>
          <cell r="U563">
            <v>15.9</v>
          </cell>
          <cell r="V563">
            <v>4</v>
          </cell>
          <cell r="W563">
            <v>1.1000000000000001</v>
          </cell>
          <cell r="X563">
            <v>3.6</v>
          </cell>
          <cell r="Y563">
            <v>2.2000000000000002</v>
          </cell>
          <cell r="Z563">
            <v>0.2</v>
          </cell>
          <cell r="AA563">
            <v>88</v>
          </cell>
          <cell r="AB563">
            <v>5.0999999999999996</v>
          </cell>
          <cell r="AC563">
            <v>61.9</v>
          </cell>
          <cell r="AD563">
            <v>26.6</v>
          </cell>
          <cell r="AE563">
            <v>0.6</v>
          </cell>
          <cell r="AF563">
            <v>-5</v>
          </cell>
          <cell r="AG563">
            <v>8.4</v>
          </cell>
          <cell r="AH563">
            <v>12.1</v>
          </cell>
          <cell r="AI563">
            <v>22.9</v>
          </cell>
          <cell r="AJ563">
            <v>-2.6</v>
          </cell>
          <cell r="AK563">
            <v>0</v>
          </cell>
          <cell r="AL563">
            <v>0</v>
          </cell>
          <cell r="AM563">
            <v>3.8</v>
          </cell>
          <cell r="AN563">
            <v>1.6</v>
          </cell>
          <cell r="AO563">
            <v>3.5</v>
          </cell>
          <cell r="AP563">
            <v>-2.9</v>
          </cell>
          <cell r="AQ563">
            <v>4.5</v>
          </cell>
          <cell r="AR563">
            <v>3.6</v>
          </cell>
          <cell r="AS563">
            <v>0.3</v>
          </cell>
          <cell r="AT563">
            <v>-1.1000000000000001</v>
          </cell>
          <cell r="AU563">
            <v>-1.3</v>
          </cell>
          <cell r="AV563">
            <v>89.7</v>
          </cell>
          <cell r="AW563">
            <v>83.5</v>
          </cell>
        </row>
        <row r="564">
          <cell r="B564">
            <v>289</v>
          </cell>
          <cell r="D564" t="str">
            <v xml:space="preserve">Fabrication d'autres machines d'usage spécifique </v>
          </cell>
          <cell r="E564">
            <v>1271</v>
          </cell>
          <cell r="F564">
            <v>1158.8</v>
          </cell>
          <cell r="G564">
            <v>752.7</v>
          </cell>
          <cell r="H564">
            <v>-4.5999999999999996</v>
          </cell>
          <cell r="I564">
            <v>410.8</v>
          </cell>
          <cell r="J564">
            <v>6415</v>
          </cell>
          <cell r="K564">
            <v>307.5</v>
          </cell>
          <cell r="L564">
            <v>-7.7</v>
          </cell>
          <cell r="M564">
            <v>39.4</v>
          </cell>
          <cell r="N564">
            <v>6754.2</v>
          </cell>
          <cell r="O564">
            <v>7881.3</v>
          </cell>
          <cell r="P564">
            <v>41.2</v>
          </cell>
          <cell r="Q564">
            <v>27.7</v>
          </cell>
          <cell r="R564">
            <v>2551.4</v>
          </cell>
          <cell r="S564">
            <v>-1.1000000000000001</v>
          </cell>
          <cell r="T564">
            <v>2150</v>
          </cell>
          <cell r="U564">
            <v>1032</v>
          </cell>
          <cell r="V564">
            <v>101.4</v>
          </cell>
          <cell r="W564">
            <v>26.4</v>
          </cell>
          <cell r="X564">
            <v>137.69999999999999</v>
          </cell>
          <cell r="Y564">
            <v>70.7</v>
          </cell>
          <cell r="Z564">
            <v>34.799999999999997</v>
          </cell>
          <cell r="AA564">
            <v>2435.1</v>
          </cell>
          <cell r="AB564">
            <v>137.30000000000001</v>
          </cell>
          <cell r="AC564">
            <v>1316.4</v>
          </cell>
          <cell r="AD564">
            <v>584.1</v>
          </cell>
          <cell r="AE564">
            <v>10.6</v>
          </cell>
          <cell r="AF564">
            <v>407.9</v>
          </cell>
          <cell r="AG564">
            <v>165.6</v>
          </cell>
          <cell r="AH564">
            <v>313.10000000000002</v>
          </cell>
          <cell r="AI564">
            <v>346.5</v>
          </cell>
          <cell r="AJ564">
            <v>275.7</v>
          </cell>
          <cell r="AK564">
            <v>0</v>
          </cell>
          <cell r="AL564">
            <v>1.7</v>
          </cell>
          <cell r="AM564">
            <v>104.3</v>
          </cell>
          <cell r="AN564">
            <v>30.4</v>
          </cell>
          <cell r="AO564">
            <v>129.5</v>
          </cell>
          <cell r="AP564">
            <v>302.60000000000002</v>
          </cell>
          <cell r="AQ564">
            <v>142</v>
          </cell>
          <cell r="AR564">
            <v>150.30000000000001</v>
          </cell>
          <cell r="AS564">
            <v>34.299999999999997</v>
          </cell>
          <cell r="AT564">
            <v>57.7</v>
          </cell>
          <cell r="AU564">
            <v>202.4</v>
          </cell>
          <cell r="AV564">
            <v>2464.6</v>
          </cell>
          <cell r="AW564">
            <v>2308.4</v>
          </cell>
        </row>
        <row r="565">
          <cell r="B565">
            <v>2891</v>
          </cell>
          <cell r="D565" t="str">
            <v xml:space="preserve">Fabrication de machines pour la métallurgie </v>
          </cell>
          <cell r="E565">
            <v>33</v>
          </cell>
          <cell r="F565">
            <v>3.3</v>
          </cell>
          <cell r="G565">
            <v>2</v>
          </cell>
          <cell r="H565">
            <v>-0.1</v>
          </cell>
          <cell r="I565">
            <v>1.4</v>
          </cell>
          <cell r="J565">
            <v>312</v>
          </cell>
          <cell r="K565">
            <v>4.7</v>
          </cell>
          <cell r="L565">
            <v>0.1</v>
          </cell>
          <cell r="M565">
            <v>1.3</v>
          </cell>
          <cell r="N565">
            <v>318.2</v>
          </cell>
          <cell r="O565">
            <v>320.10000000000002</v>
          </cell>
          <cell r="P565">
            <v>0.9</v>
          </cell>
          <cell r="Q565">
            <v>0</v>
          </cell>
          <cell r="R565">
            <v>68.3</v>
          </cell>
          <cell r="S565">
            <v>-0.5</v>
          </cell>
          <cell r="T565">
            <v>152</v>
          </cell>
          <cell r="U565">
            <v>88.5</v>
          </cell>
          <cell r="V565">
            <v>3.7</v>
          </cell>
          <cell r="W565">
            <v>0.5</v>
          </cell>
          <cell r="X565">
            <v>2.7</v>
          </cell>
          <cell r="Y565">
            <v>2.6</v>
          </cell>
          <cell r="Z565">
            <v>0.7</v>
          </cell>
          <cell r="AA565">
            <v>98.1</v>
          </cell>
          <cell r="AB565">
            <v>6</v>
          </cell>
          <cell r="AC565">
            <v>56.2</v>
          </cell>
          <cell r="AD565">
            <v>25.4</v>
          </cell>
          <cell r="AE565">
            <v>0.2</v>
          </cell>
          <cell r="AF565">
            <v>10.7</v>
          </cell>
          <cell r="AG565">
            <v>7.5</v>
          </cell>
          <cell r="AH565">
            <v>31.2</v>
          </cell>
          <cell r="AI565">
            <v>16.2</v>
          </cell>
          <cell r="AJ565">
            <v>-11.8</v>
          </cell>
          <cell r="AK565">
            <v>0</v>
          </cell>
          <cell r="AL565">
            <v>0</v>
          </cell>
          <cell r="AM565">
            <v>4.8</v>
          </cell>
          <cell r="AN565">
            <v>2.2999999999999998</v>
          </cell>
          <cell r="AO565">
            <v>1.9</v>
          </cell>
          <cell r="AP565">
            <v>-14.7</v>
          </cell>
          <cell r="AQ565">
            <v>6.1</v>
          </cell>
          <cell r="AR565">
            <v>6.3</v>
          </cell>
          <cell r="AS565">
            <v>0.1</v>
          </cell>
          <cell r="AT565">
            <v>0.9</v>
          </cell>
          <cell r="AU565">
            <v>-15.9</v>
          </cell>
          <cell r="AV565">
            <v>99.8</v>
          </cell>
          <cell r="AW565">
            <v>92.3</v>
          </cell>
        </row>
        <row r="566">
          <cell r="B566">
            <v>28910</v>
          </cell>
          <cell r="D566" t="str">
            <v xml:space="preserve">Fabrication de machines pour la métallurgie </v>
          </cell>
          <cell r="E566">
            <v>33</v>
          </cell>
          <cell r="F566">
            <v>3.3</v>
          </cell>
          <cell r="G566">
            <v>2</v>
          </cell>
          <cell r="H566">
            <v>-0.1</v>
          </cell>
          <cell r="I566">
            <v>1.4</v>
          </cell>
          <cell r="J566">
            <v>312</v>
          </cell>
          <cell r="K566">
            <v>4.7</v>
          </cell>
          <cell r="L566">
            <v>0.1</v>
          </cell>
          <cell r="M566">
            <v>1.3</v>
          </cell>
          <cell r="N566">
            <v>318.2</v>
          </cell>
          <cell r="O566">
            <v>320.10000000000002</v>
          </cell>
          <cell r="P566">
            <v>0.9</v>
          </cell>
          <cell r="Q566">
            <v>0</v>
          </cell>
          <cell r="R566">
            <v>68.3</v>
          </cell>
          <cell r="S566">
            <v>-0.5</v>
          </cell>
          <cell r="T566">
            <v>152</v>
          </cell>
          <cell r="U566">
            <v>88.5</v>
          </cell>
          <cell r="V566">
            <v>3.7</v>
          </cell>
          <cell r="W566">
            <v>0.5</v>
          </cell>
          <cell r="X566">
            <v>2.7</v>
          </cell>
          <cell r="Y566">
            <v>2.6</v>
          </cell>
          <cell r="Z566">
            <v>0.7</v>
          </cell>
          <cell r="AA566">
            <v>98.1</v>
          </cell>
          <cell r="AB566">
            <v>6</v>
          </cell>
          <cell r="AC566">
            <v>56.2</v>
          </cell>
          <cell r="AD566">
            <v>25.4</v>
          </cell>
          <cell r="AE566">
            <v>0.2</v>
          </cell>
          <cell r="AF566">
            <v>10.7</v>
          </cell>
          <cell r="AG566">
            <v>7.5</v>
          </cell>
          <cell r="AH566">
            <v>31.2</v>
          </cell>
          <cell r="AI566">
            <v>16.2</v>
          </cell>
          <cell r="AJ566">
            <v>-11.8</v>
          </cell>
          <cell r="AK566">
            <v>0</v>
          </cell>
          <cell r="AL566">
            <v>0</v>
          </cell>
          <cell r="AM566">
            <v>4.8</v>
          </cell>
          <cell r="AN566">
            <v>2.2999999999999998</v>
          </cell>
          <cell r="AO566">
            <v>1.9</v>
          </cell>
          <cell r="AP566">
            <v>-14.7</v>
          </cell>
          <cell r="AQ566">
            <v>6.1</v>
          </cell>
          <cell r="AR566">
            <v>6.3</v>
          </cell>
          <cell r="AS566">
            <v>0.1</v>
          </cell>
          <cell r="AT566">
            <v>0.9</v>
          </cell>
          <cell r="AU566">
            <v>-15.9</v>
          </cell>
          <cell r="AV566">
            <v>99.8</v>
          </cell>
          <cell r="AW566">
            <v>92.3</v>
          </cell>
        </row>
        <row r="567">
          <cell r="B567">
            <v>2892</v>
          </cell>
          <cell r="D567" t="str">
            <v xml:space="preserve">Fabrication de machines pour l'extraction ou la construction </v>
          </cell>
          <cell r="E567">
            <v>118</v>
          </cell>
          <cell r="F567">
            <v>480.7</v>
          </cell>
          <cell r="G567">
            <v>319.2</v>
          </cell>
          <cell r="H567">
            <v>-1.4</v>
          </cell>
          <cell r="I567">
            <v>163</v>
          </cell>
          <cell r="J567">
            <v>1489.2</v>
          </cell>
          <cell r="K567">
            <v>96.9</v>
          </cell>
          <cell r="L567">
            <v>0.7</v>
          </cell>
          <cell r="M567">
            <v>10.8</v>
          </cell>
          <cell r="N567">
            <v>1597.7</v>
          </cell>
          <cell r="O567">
            <v>2066.9</v>
          </cell>
          <cell r="P567">
            <v>2.7</v>
          </cell>
          <cell r="Q567">
            <v>0</v>
          </cell>
          <cell r="R567">
            <v>730.5</v>
          </cell>
          <cell r="S567">
            <v>-11.3</v>
          </cell>
          <cell r="T567">
            <v>455.2</v>
          </cell>
          <cell r="U567">
            <v>203.9</v>
          </cell>
          <cell r="V567">
            <v>19.399999999999999</v>
          </cell>
          <cell r="W567">
            <v>12.2</v>
          </cell>
          <cell r="X567">
            <v>21.8</v>
          </cell>
          <cell r="Y567">
            <v>5.2</v>
          </cell>
          <cell r="Z567">
            <v>1.4</v>
          </cell>
          <cell r="AA567">
            <v>583.70000000000005</v>
          </cell>
          <cell r="AB567">
            <v>36.200000000000003</v>
          </cell>
          <cell r="AC567">
            <v>320.3</v>
          </cell>
          <cell r="AD567">
            <v>146.6</v>
          </cell>
          <cell r="AE567">
            <v>0.8</v>
          </cell>
          <cell r="AF567">
            <v>81.400000000000006</v>
          </cell>
          <cell r="AG567">
            <v>59.6</v>
          </cell>
          <cell r="AH567">
            <v>109.1</v>
          </cell>
          <cell r="AI567">
            <v>128.4</v>
          </cell>
          <cell r="AJ567">
            <v>41</v>
          </cell>
          <cell r="AK567">
            <v>0</v>
          </cell>
          <cell r="AL567">
            <v>0</v>
          </cell>
          <cell r="AM567">
            <v>24</v>
          </cell>
          <cell r="AN567">
            <v>9</v>
          </cell>
          <cell r="AO567">
            <v>33.200000000000003</v>
          </cell>
          <cell r="AP567">
            <v>50.2</v>
          </cell>
          <cell r="AQ567">
            <v>71</v>
          </cell>
          <cell r="AR567">
            <v>77.7</v>
          </cell>
          <cell r="AS567">
            <v>4.9000000000000004</v>
          </cell>
          <cell r="AT567">
            <v>20.100000000000001</v>
          </cell>
          <cell r="AU567">
            <v>18.600000000000001</v>
          </cell>
          <cell r="AV567">
            <v>586.20000000000005</v>
          </cell>
          <cell r="AW567">
            <v>548.29999999999995</v>
          </cell>
        </row>
        <row r="568">
          <cell r="B568">
            <v>28920</v>
          </cell>
          <cell r="D568" t="str">
            <v xml:space="preserve">Fabrication de machines pour l'extraction ou la construction </v>
          </cell>
          <cell r="E568">
            <v>118</v>
          </cell>
          <cell r="F568">
            <v>480.7</v>
          </cell>
          <cell r="G568">
            <v>319.2</v>
          </cell>
          <cell r="H568">
            <v>-1.4</v>
          </cell>
          <cell r="I568">
            <v>163</v>
          </cell>
          <cell r="J568">
            <v>1489.2</v>
          </cell>
          <cell r="K568">
            <v>96.9</v>
          </cell>
          <cell r="L568">
            <v>0.7</v>
          </cell>
          <cell r="M568">
            <v>10.8</v>
          </cell>
          <cell r="N568">
            <v>1597.7</v>
          </cell>
          <cell r="O568">
            <v>2066.9</v>
          </cell>
          <cell r="P568">
            <v>2.7</v>
          </cell>
          <cell r="Q568">
            <v>0</v>
          </cell>
          <cell r="R568">
            <v>730.5</v>
          </cell>
          <cell r="S568">
            <v>-11.3</v>
          </cell>
          <cell r="T568">
            <v>455.2</v>
          </cell>
          <cell r="U568">
            <v>203.9</v>
          </cell>
          <cell r="V568">
            <v>19.399999999999999</v>
          </cell>
          <cell r="W568">
            <v>12.2</v>
          </cell>
          <cell r="X568">
            <v>21.8</v>
          </cell>
          <cell r="Y568">
            <v>5.2</v>
          </cell>
          <cell r="Z568">
            <v>1.4</v>
          </cell>
          <cell r="AA568">
            <v>583.70000000000005</v>
          </cell>
          <cell r="AB568">
            <v>36.200000000000003</v>
          </cell>
          <cell r="AC568">
            <v>320.3</v>
          </cell>
          <cell r="AD568">
            <v>146.6</v>
          </cell>
          <cell r="AE568">
            <v>0.8</v>
          </cell>
          <cell r="AF568">
            <v>81.400000000000006</v>
          </cell>
          <cell r="AG568">
            <v>59.6</v>
          </cell>
          <cell r="AH568">
            <v>109.1</v>
          </cell>
          <cell r="AI568">
            <v>128.4</v>
          </cell>
          <cell r="AJ568">
            <v>41</v>
          </cell>
          <cell r="AK568">
            <v>0</v>
          </cell>
          <cell r="AL568">
            <v>0</v>
          </cell>
          <cell r="AM568">
            <v>24</v>
          </cell>
          <cell r="AN568">
            <v>9</v>
          </cell>
          <cell r="AO568">
            <v>33.200000000000003</v>
          </cell>
          <cell r="AP568">
            <v>50.2</v>
          </cell>
          <cell r="AQ568">
            <v>71</v>
          </cell>
          <cell r="AR568">
            <v>77.7</v>
          </cell>
          <cell r="AS568">
            <v>4.9000000000000004</v>
          </cell>
          <cell r="AT568">
            <v>20.100000000000001</v>
          </cell>
          <cell r="AU568">
            <v>18.600000000000001</v>
          </cell>
          <cell r="AV568">
            <v>586.20000000000005</v>
          </cell>
          <cell r="AW568">
            <v>548.29999999999995</v>
          </cell>
        </row>
        <row r="569">
          <cell r="B569">
            <v>2893</v>
          </cell>
          <cell r="D569" t="str">
            <v xml:space="preserve">Fabrication de machines pour l'industrie agro-alimentaire </v>
          </cell>
          <cell r="E569">
            <v>430</v>
          </cell>
          <cell r="F569">
            <v>197.8</v>
          </cell>
          <cell r="G569">
            <v>128.30000000000001</v>
          </cell>
          <cell r="H569">
            <v>-0.8</v>
          </cell>
          <cell r="I569">
            <v>70.3</v>
          </cell>
          <cell r="J569">
            <v>1621.7</v>
          </cell>
          <cell r="K569">
            <v>21.9</v>
          </cell>
          <cell r="L569">
            <v>-7.7</v>
          </cell>
          <cell r="M569">
            <v>4.9000000000000004</v>
          </cell>
          <cell r="N569">
            <v>1640.7</v>
          </cell>
          <cell r="O569">
            <v>1841.3</v>
          </cell>
          <cell r="P569">
            <v>22</v>
          </cell>
          <cell r="Q569">
            <v>17.7</v>
          </cell>
          <cell r="R569">
            <v>612.20000000000005</v>
          </cell>
          <cell r="S569">
            <v>6.6</v>
          </cell>
          <cell r="T569">
            <v>458.5</v>
          </cell>
          <cell r="U569">
            <v>153.6</v>
          </cell>
          <cell r="V569">
            <v>29.5</v>
          </cell>
          <cell r="W569">
            <v>6.8</v>
          </cell>
          <cell r="X569">
            <v>44.6</v>
          </cell>
          <cell r="Y569">
            <v>10.6</v>
          </cell>
          <cell r="Z569">
            <v>6.3</v>
          </cell>
          <cell r="AA569">
            <v>645.20000000000005</v>
          </cell>
          <cell r="AB569">
            <v>33.6</v>
          </cell>
          <cell r="AC569">
            <v>343</v>
          </cell>
          <cell r="AD569">
            <v>143.80000000000001</v>
          </cell>
          <cell r="AE569">
            <v>2</v>
          </cell>
          <cell r="AF569">
            <v>126.8</v>
          </cell>
          <cell r="AG569">
            <v>33.1</v>
          </cell>
          <cell r="AH569">
            <v>47.7</v>
          </cell>
          <cell r="AI569">
            <v>52.3</v>
          </cell>
          <cell r="AJ569">
            <v>98.3</v>
          </cell>
          <cell r="AK569">
            <v>0</v>
          </cell>
          <cell r="AL569">
            <v>0</v>
          </cell>
          <cell r="AM569">
            <v>32.700000000000003</v>
          </cell>
          <cell r="AN569">
            <v>9.4</v>
          </cell>
          <cell r="AO569">
            <v>49.8</v>
          </cell>
          <cell r="AP569">
            <v>115.4</v>
          </cell>
          <cell r="AQ569">
            <v>21.4</v>
          </cell>
          <cell r="AR569">
            <v>17.3</v>
          </cell>
          <cell r="AS569">
            <v>8.5</v>
          </cell>
          <cell r="AT569">
            <v>27.8</v>
          </cell>
          <cell r="AU569">
            <v>83.3</v>
          </cell>
          <cell r="AV569">
            <v>633.79999999999995</v>
          </cell>
          <cell r="AW569">
            <v>613.6</v>
          </cell>
        </row>
        <row r="570">
          <cell r="B570">
            <v>28930</v>
          </cell>
          <cell r="D570" t="str">
            <v xml:space="preserve">Fabrication de machines pour l'industrie agro-alimentaire </v>
          </cell>
          <cell r="E570">
            <v>430</v>
          </cell>
          <cell r="F570">
            <v>197.8</v>
          </cell>
          <cell r="G570">
            <v>128.30000000000001</v>
          </cell>
          <cell r="H570">
            <v>-0.8</v>
          </cell>
          <cell r="I570">
            <v>70.3</v>
          </cell>
          <cell r="J570">
            <v>1621.7</v>
          </cell>
          <cell r="K570">
            <v>21.9</v>
          </cell>
          <cell r="L570">
            <v>-7.7</v>
          </cell>
          <cell r="M570">
            <v>4.9000000000000004</v>
          </cell>
          <cell r="N570">
            <v>1640.7</v>
          </cell>
          <cell r="O570">
            <v>1841.3</v>
          </cell>
          <cell r="P570">
            <v>22</v>
          </cell>
          <cell r="Q570">
            <v>17.7</v>
          </cell>
          <cell r="R570">
            <v>612.20000000000005</v>
          </cell>
          <cell r="S570">
            <v>6.6</v>
          </cell>
          <cell r="T570">
            <v>458.5</v>
          </cell>
          <cell r="U570">
            <v>153.6</v>
          </cell>
          <cell r="V570">
            <v>29.5</v>
          </cell>
          <cell r="W570">
            <v>6.8</v>
          </cell>
          <cell r="X570">
            <v>44.6</v>
          </cell>
          <cell r="Y570">
            <v>10.6</v>
          </cell>
          <cell r="Z570">
            <v>6.3</v>
          </cell>
          <cell r="AA570">
            <v>645.20000000000005</v>
          </cell>
          <cell r="AB570">
            <v>33.6</v>
          </cell>
          <cell r="AC570">
            <v>343</v>
          </cell>
          <cell r="AD570">
            <v>143.80000000000001</v>
          </cell>
          <cell r="AE570">
            <v>2</v>
          </cell>
          <cell r="AF570">
            <v>126.8</v>
          </cell>
          <cell r="AG570">
            <v>33.1</v>
          </cell>
          <cell r="AH570">
            <v>47.7</v>
          </cell>
          <cell r="AI570">
            <v>52.3</v>
          </cell>
          <cell r="AJ570">
            <v>98.3</v>
          </cell>
          <cell r="AK570">
            <v>0</v>
          </cell>
          <cell r="AL570">
            <v>0</v>
          </cell>
          <cell r="AM570">
            <v>32.700000000000003</v>
          </cell>
          <cell r="AN570">
            <v>9.4</v>
          </cell>
          <cell r="AO570">
            <v>49.8</v>
          </cell>
          <cell r="AP570">
            <v>115.4</v>
          </cell>
          <cell r="AQ570">
            <v>21.4</v>
          </cell>
          <cell r="AR570">
            <v>17.3</v>
          </cell>
          <cell r="AS570">
            <v>8.5</v>
          </cell>
          <cell r="AT570">
            <v>27.8</v>
          </cell>
          <cell r="AU570">
            <v>83.3</v>
          </cell>
          <cell r="AV570">
            <v>633.79999999999995</v>
          </cell>
          <cell r="AW570">
            <v>613.6</v>
          </cell>
        </row>
        <row r="571">
          <cell r="B571">
            <v>2894</v>
          </cell>
          <cell r="D571" t="str">
            <v xml:space="preserve">Fabrication de machines pour les industries textiles </v>
          </cell>
          <cell r="E571">
            <v>84</v>
          </cell>
          <cell r="F571">
            <v>76.3</v>
          </cell>
          <cell r="G571">
            <v>45.1</v>
          </cell>
          <cell r="H571">
            <v>-0.5</v>
          </cell>
          <cell r="I571">
            <v>31.7</v>
          </cell>
          <cell r="J571">
            <v>759.5</v>
          </cell>
          <cell r="K571">
            <v>68.099999999999994</v>
          </cell>
          <cell r="L571">
            <v>-6.8</v>
          </cell>
          <cell r="M571">
            <v>3</v>
          </cell>
          <cell r="N571">
            <v>823.8</v>
          </cell>
          <cell r="O571">
            <v>903.9</v>
          </cell>
          <cell r="P571">
            <v>9.4</v>
          </cell>
          <cell r="Q571">
            <v>8.5</v>
          </cell>
          <cell r="R571">
            <v>295.5</v>
          </cell>
          <cell r="S571">
            <v>1.5</v>
          </cell>
          <cell r="T571">
            <v>225.6</v>
          </cell>
          <cell r="U571">
            <v>97.9</v>
          </cell>
          <cell r="V571">
            <v>7.2</v>
          </cell>
          <cell r="W571">
            <v>0.5</v>
          </cell>
          <cell r="X571">
            <v>20.8</v>
          </cell>
          <cell r="Y571">
            <v>20.2</v>
          </cell>
          <cell r="Z571">
            <v>14.6</v>
          </cell>
          <cell r="AA571">
            <v>322.10000000000002</v>
          </cell>
          <cell r="AB571">
            <v>17.7</v>
          </cell>
          <cell r="AC571">
            <v>143.5</v>
          </cell>
          <cell r="AD571">
            <v>70.7</v>
          </cell>
          <cell r="AE571">
            <v>0.6</v>
          </cell>
          <cell r="AF571">
            <v>90.8</v>
          </cell>
          <cell r="AG571">
            <v>21</v>
          </cell>
          <cell r="AH571">
            <v>40.5</v>
          </cell>
          <cell r="AI571">
            <v>46.9</v>
          </cell>
          <cell r="AJ571">
            <v>76.2</v>
          </cell>
          <cell r="AK571">
            <v>0</v>
          </cell>
          <cell r="AL571">
            <v>0</v>
          </cell>
          <cell r="AM571">
            <v>9.9</v>
          </cell>
          <cell r="AN571">
            <v>0.6</v>
          </cell>
          <cell r="AO571">
            <v>22.4</v>
          </cell>
          <cell r="AP571">
            <v>88.7</v>
          </cell>
          <cell r="AQ571">
            <v>9.9</v>
          </cell>
          <cell r="AR571">
            <v>9.9</v>
          </cell>
          <cell r="AS571">
            <v>13.5</v>
          </cell>
          <cell r="AT571">
            <v>-0.1</v>
          </cell>
          <cell r="AU571">
            <v>75.3</v>
          </cell>
          <cell r="AV571">
            <v>332.8</v>
          </cell>
          <cell r="AW571">
            <v>305</v>
          </cell>
        </row>
        <row r="572">
          <cell r="B572">
            <v>28940</v>
          </cell>
          <cell r="D572" t="str">
            <v xml:space="preserve">Fabrication de machines pour les industries textiles </v>
          </cell>
          <cell r="E572">
            <v>84</v>
          </cell>
          <cell r="F572">
            <v>76.3</v>
          </cell>
          <cell r="G572">
            <v>45.1</v>
          </cell>
          <cell r="H572">
            <v>-0.5</v>
          </cell>
          <cell r="I572">
            <v>31.7</v>
          </cell>
          <cell r="J572">
            <v>759.5</v>
          </cell>
          <cell r="K572">
            <v>68.099999999999994</v>
          </cell>
          <cell r="L572">
            <v>-6.8</v>
          </cell>
          <cell r="M572">
            <v>3</v>
          </cell>
          <cell r="N572">
            <v>823.8</v>
          </cell>
          <cell r="O572">
            <v>903.9</v>
          </cell>
          <cell r="P572">
            <v>9.4</v>
          </cell>
          <cell r="Q572">
            <v>8.5</v>
          </cell>
          <cell r="R572">
            <v>295.5</v>
          </cell>
          <cell r="S572">
            <v>1.5</v>
          </cell>
          <cell r="T572">
            <v>225.6</v>
          </cell>
          <cell r="U572">
            <v>97.9</v>
          </cell>
          <cell r="V572">
            <v>7.2</v>
          </cell>
          <cell r="W572">
            <v>0.5</v>
          </cell>
          <cell r="X572">
            <v>20.8</v>
          </cell>
          <cell r="Y572">
            <v>20.2</v>
          </cell>
          <cell r="Z572">
            <v>14.6</v>
          </cell>
          <cell r="AA572">
            <v>322.10000000000002</v>
          </cell>
          <cell r="AB572">
            <v>17.7</v>
          </cell>
          <cell r="AC572">
            <v>143.5</v>
          </cell>
          <cell r="AD572">
            <v>70.7</v>
          </cell>
          <cell r="AE572">
            <v>0.6</v>
          </cell>
          <cell r="AF572">
            <v>90.8</v>
          </cell>
          <cell r="AG572">
            <v>21</v>
          </cell>
          <cell r="AH572">
            <v>40.5</v>
          </cell>
          <cell r="AI572">
            <v>46.9</v>
          </cell>
          <cell r="AJ572">
            <v>76.2</v>
          </cell>
          <cell r="AK572">
            <v>0</v>
          </cell>
          <cell r="AL572">
            <v>0</v>
          </cell>
          <cell r="AM572">
            <v>9.9</v>
          </cell>
          <cell r="AN572">
            <v>0.6</v>
          </cell>
          <cell r="AO572">
            <v>22.4</v>
          </cell>
          <cell r="AP572">
            <v>88.7</v>
          </cell>
          <cell r="AQ572">
            <v>9.9</v>
          </cell>
          <cell r="AR572">
            <v>9.9</v>
          </cell>
          <cell r="AS572">
            <v>13.5</v>
          </cell>
          <cell r="AT572">
            <v>-0.1</v>
          </cell>
          <cell r="AU572">
            <v>75.3</v>
          </cell>
          <cell r="AV572">
            <v>332.8</v>
          </cell>
          <cell r="AW572">
            <v>305</v>
          </cell>
        </row>
        <row r="573">
          <cell r="B573">
            <v>2895</v>
          </cell>
          <cell r="D573" t="str">
            <v xml:space="preserve">Fabrication de machines pour les industries du papier et du carton </v>
          </cell>
          <cell r="E573">
            <v>36</v>
          </cell>
          <cell r="F573">
            <v>9.8000000000000007</v>
          </cell>
          <cell r="G573">
            <v>6</v>
          </cell>
          <cell r="H573">
            <v>-0.1</v>
          </cell>
          <cell r="I573">
            <v>4</v>
          </cell>
          <cell r="J573">
            <v>389.4</v>
          </cell>
          <cell r="K573">
            <v>4.8</v>
          </cell>
          <cell r="L573">
            <v>7.6</v>
          </cell>
          <cell r="M573">
            <v>0.7</v>
          </cell>
          <cell r="N573">
            <v>402.4</v>
          </cell>
          <cell r="O573">
            <v>404</v>
          </cell>
          <cell r="P573">
            <v>0.8</v>
          </cell>
          <cell r="Q573">
            <v>0.3</v>
          </cell>
          <cell r="R573">
            <v>168.2</v>
          </cell>
          <cell r="S573">
            <v>0.5</v>
          </cell>
          <cell r="T573">
            <v>109.5</v>
          </cell>
          <cell r="U573">
            <v>47.7</v>
          </cell>
          <cell r="V573">
            <v>4.5</v>
          </cell>
          <cell r="W573">
            <v>0.4</v>
          </cell>
          <cell r="X573">
            <v>12.2</v>
          </cell>
          <cell r="Y573">
            <v>4.5999999999999996</v>
          </cell>
          <cell r="Z573">
            <v>0.5</v>
          </cell>
          <cell r="AA573">
            <v>124.2</v>
          </cell>
          <cell r="AB573">
            <v>8.1999999999999993</v>
          </cell>
          <cell r="AC573">
            <v>71.7</v>
          </cell>
          <cell r="AD573">
            <v>33.200000000000003</v>
          </cell>
          <cell r="AE573">
            <v>0.3</v>
          </cell>
          <cell r="AF573">
            <v>11.5</v>
          </cell>
          <cell r="AG573">
            <v>5.2</v>
          </cell>
          <cell r="AH573">
            <v>22.2</v>
          </cell>
          <cell r="AI573">
            <v>28.5</v>
          </cell>
          <cell r="AJ573">
            <v>12.6</v>
          </cell>
          <cell r="AK573">
            <v>0</v>
          </cell>
          <cell r="AL573">
            <v>0</v>
          </cell>
          <cell r="AM573">
            <v>4</v>
          </cell>
          <cell r="AN573">
            <v>1.4</v>
          </cell>
          <cell r="AO573">
            <v>4.5</v>
          </cell>
          <cell r="AP573">
            <v>13.1</v>
          </cell>
          <cell r="AQ573">
            <v>8.4</v>
          </cell>
          <cell r="AR573">
            <v>6.6</v>
          </cell>
          <cell r="AS573">
            <v>2.1</v>
          </cell>
          <cell r="AT573">
            <v>5.3</v>
          </cell>
          <cell r="AU573">
            <v>7.4</v>
          </cell>
          <cell r="AV573">
            <v>128.1</v>
          </cell>
          <cell r="AW573">
            <v>116.4</v>
          </cell>
        </row>
        <row r="574">
          <cell r="B574">
            <v>28950</v>
          </cell>
          <cell r="D574" t="str">
            <v xml:space="preserve">Fabrication de machines pour les industries du papier et du carton </v>
          </cell>
          <cell r="E574">
            <v>36</v>
          </cell>
          <cell r="F574">
            <v>9.8000000000000007</v>
          </cell>
          <cell r="G574">
            <v>6</v>
          </cell>
          <cell r="H574">
            <v>-0.1</v>
          </cell>
          <cell r="I574">
            <v>4</v>
          </cell>
          <cell r="J574">
            <v>389.4</v>
          </cell>
          <cell r="K574">
            <v>4.8</v>
          </cell>
          <cell r="L574">
            <v>7.6</v>
          </cell>
          <cell r="M574">
            <v>0.7</v>
          </cell>
          <cell r="N574">
            <v>402.4</v>
          </cell>
          <cell r="O574">
            <v>404</v>
          </cell>
          <cell r="P574">
            <v>0.8</v>
          </cell>
          <cell r="Q574">
            <v>0.3</v>
          </cell>
          <cell r="R574">
            <v>168.2</v>
          </cell>
          <cell r="S574">
            <v>0.5</v>
          </cell>
          <cell r="T574">
            <v>109.5</v>
          </cell>
          <cell r="U574">
            <v>47.7</v>
          </cell>
          <cell r="V574">
            <v>4.5</v>
          </cell>
          <cell r="W574">
            <v>0.4</v>
          </cell>
          <cell r="X574">
            <v>12.2</v>
          </cell>
          <cell r="Y574">
            <v>4.5999999999999996</v>
          </cell>
          <cell r="Z574">
            <v>0.5</v>
          </cell>
          <cell r="AA574">
            <v>124.2</v>
          </cell>
          <cell r="AB574">
            <v>8.1999999999999993</v>
          </cell>
          <cell r="AC574">
            <v>71.7</v>
          </cell>
          <cell r="AD574">
            <v>33.200000000000003</v>
          </cell>
          <cell r="AE574">
            <v>0.3</v>
          </cell>
          <cell r="AF574">
            <v>11.5</v>
          </cell>
          <cell r="AG574">
            <v>5.2</v>
          </cell>
          <cell r="AH574">
            <v>22.2</v>
          </cell>
          <cell r="AI574">
            <v>28.5</v>
          </cell>
          <cell r="AJ574">
            <v>12.6</v>
          </cell>
          <cell r="AK574">
            <v>0</v>
          </cell>
          <cell r="AL574">
            <v>0</v>
          </cell>
          <cell r="AM574">
            <v>4</v>
          </cell>
          <cell r="AN574">
            <v>1.4</v>
          </cell>
          <cell r="AO574">
            <v>4.5</v>
          </cell>
          <cell r="AP574">
            <v>13.1</v>
          </cell>
          <cell r="AQ574">
            <v>8.4</v>
          </cell>
          <cell r="AR574">
            <v>6.6</v>
          </cell>
          <cell r="AS574">
            <v>2.1</v>
          </cell>
          <cell r="AT574">
            <v>5.3</v>
          </cell>
          <cell r="AU574">
            <v>7.4</v>
          </cell>
          <cell r="AV574">
            <v>128.1</v>
          </cell>
          <cell r="AW574">
            <v>116.4</v>
          </cell>
        </row>
        <row r="575">
          <cell r="B575">
            <v>2896</v>
          </cell>
          <cell r="D575" t="str">
            <v xml:space="preserve">Fabrication de machines pour le travail du caoutchouc ou des plastiques </v>
          </cell>
          <cell r="E575">
            <v>47</v>
          </cell>
          <cell r="F575">
            <v>287.60000000000002</v>
          </cell>
          <cell r="G575">
            <v>187.2</v>
          </cell>
          <cell r="H575">
            <v>0.2</v>
          </cell>
          <cell r="I575">
            <v>100.1</v>
          </cell>
          <cell r="J575">
            <v>518.4</v>
          </cell>
          <cell r="K575">
            <v>75.3</v>
          </cell>
          <cell r="L575">
            <v>5.0999999999999996</v>
          </cell>
          <cell r="M575">
            <v>0.6</v>
          </cell>
          <cell r="N575">
            <v>599.4</v>
          </cell>
          <cell r="O575">
            <v>881.3</v>
          </cell>
          <cell r="P575">
            <v>1.1000000000000001</v>
          </cell>
          <cell r="Q575">
            <v>0.3</v>
          </cell>
          <cell r="R575">
            <v>204.8</v>
          </cell>
          <cell r="S575">
            <v>9</v>
          </cell>
          <cell r="T575">
            <v>308.8</v>
          </cell>
          <cell r="U575">
            <v>274.60000000000002</v>
          </cell>
          <cell r="V575">
            <v>5.7</v>
          </cell>
          <cell r="W575">
            <v>1.2</v>
          </cell>
          <cell r="X575">
            <v>6</v>
          </cell>
          <cell r="Y575">
            <v>20.8</v>
          </cell>
          <cell r="Z575">
            <v>7.8</v>
          </cell>
          <cell r="AA575">
            <v>157.19999999999999</v>
          </cell>
          <cell r="AB575">
            <v>11.3</v>
          </cell>
          <cell r="AC575">
            <v>87.6</v>
          </cell>
          <cell r="AD575">
            <v>40.9</v>
          </cell>
          <cell r="AE575">
            <v>1</v>
          </cell>
          <cell r="AF575">
            <v>18.399999999999999</v>
          </cell>
          <cell r="AG575">
            <v>6.2</v>
          </cell>
          <cell r="AH575">
            <v>24.5</v>
          </cell>
          <cell r="AI575">
            <v>29.8</v>
          </cell>
          <cell r="AJ575">
            <v>17.399999999999999</v>
          </cell>
          <cell r="AK575">
            <v>0</v>
          </cell>
          <cell r="AL575">
            <v>0.1</v>
          </cell>
          <cell r="AM575">
            <v>6.2</v>
          </cell>
          <cell r="AN575">
            <v>0.6</v>
          </cell>
          <cell r="AO575">
            <v>7.8</v>
          </cell>
          <cell r="AP575">
            <v>19.100000000000001</v>
          </cell>
          <cell r="AQ575">
            <v>3.8</v>
          </cell>
          <cell r="AR575">
            <v>6.7</v>
          </cell>
          <cell r="AS575">
            <v>1.1000000000000001</v>
          </cell>
          <cell r="AT575">
            <v>-0.5</v>
          </cell>
          <cell r="AU575">
            <v>15.6</v>
          </cell>
          <cell r="AV575">
            <v>176.9</v>
          </cell>
          <cell r="AW575">
            <v>146.9</v>
          </cell>
        </row>
        <row r="576">
          <cell r="B576">
            <v>28960</v>
          </cell>
          <cell r="D576" t="str">
            <v xml:space="preserve">Fabrication de machines pour le travail du caoutchouc ou des plastiques </v>
          </cell>
          <cell r="E576">
            <v>47</v>
          </cell>
          <cell r="F576">
            <v>287.60000000000002</v>
          </cell>
          <cell r="G576">
            <v>187.2</v>
          </cell>
          <cell r="H576">
            <v>0.2</v>
          </cell>
          <cell r="I576">
            <v>100.1</v>
          </cell>
          <cell r="J576">
            <v>518.4</v>
          </cell>
          <cell r="K576">
            <v>75.3</v>
          </cell>
          <cell r="L576">
            <v>5.0999999999999996</v>
          </cell>
          <cell r="M576">
            <v>0.6</v>
          </cell>
          <cell r="N576">
            <v>599.4</v>
          </cell>
          <cell r="O576">
            <v>881.3</v>
          </cell>
          <cell r="P576">
            <v>1.1000000000000001</v>
          </cell>
          <cell r="Q576">
            <v>0.3</v>
          </cell>
          <cell r="R576">
            <v>204.8</v>
          </cell>
          <cell r="S576">
            <v>9</v>
          </cell>
          <cell r="T576">
            <v>308.8</v>
          </cell>
          <cell r="U576">
            <v>274.60000000000002</v>
          </cell>
          <cell r="V576">
            <v>5.7</v>
          </cell>
          <cell r="W576">
            <v>1.2</v>
          </cell>
          <cell r="X576">
            <v>6</v>
          </cell>
          <cell r="Y576">
            <v>20.8</v>
          </cell>
          <cell r="Z576">
            <v>7.8</v>
          </cell>
          <cell r="AA576">
            <v>157.19999999999999</v>
          </cell>
          <cell r="AB576">
            <v>11.3</v>
          </cell>
          <cell r="AC576">
            <v>87.6</v>
          </cell>
          <cell r="AD576">
            <v>40.9</v>
          </cell>
          <cell r="AE576">
            <v>1</v>
          </cell>
          <cell r="AF576">
            <v>18.399999999999999</v>
          </cell>
          <cell r="AG576">
            <v>6.2</v>
          </cell>
          <cell r="AH576">
            <v>24.5</v>
          </cell>
          <cell r="AI576">
            <v>29.8</v>
          </cell>
          <cell r="AJ576">
            <v>17.399999999999999</v>
          </cell>
          <cell r="AK576">
            <v>0</v>
          </cell>
          <cell r="AL576">
            <v>0.1</v>
          </cell>
          <cell r="AM576">
            <v>6.2</v>
          </cell>
          <cell r="AN576">
            <v>0.6</v>
          </cell>
          <cell r="AO576">
            <v>7.8</v>
          </cell>
          <cell r="AP576">
            <v>19.100000000000001</v>
          </cell>
          <cell r="AQ576">
            <v>3.8</v>
          </cell>
          <cell r="AR576">
            <v>6.7</v>
          </cell>
          <cell r="AS576">
            <v>1.1000000000000001</v>
          </cell>
          <cell r="AT576">
            <v>-0.5</v>
          </cell>
          <cell r="AU576">
            <v>15.6</v>
          </cell>
          <cell r="AV576">
            <v>176.9</v>
          </cell>
          <cell r="AW576">
            <v>146.9</v>
          </cell>
        </row>
        <row r="577">
          <cell r="B577">
            <v>2899</v>
          </cell>
          <cell r="D577" t="str">
            <v xml:space="preserve">Fabrication d'autres machines d'usage spécifique n.c.a. </v>
          </cell>
          <cell r="E577">
            <v>524</v>
          </cell>
          <cell r="F577">
            <v>103.3</v>
          </cell>
          <cell r="G577">
            <v>64.900000000000006</v>
          </cell>
          <cell r="H577">
            <v>-2</v>
          </cell>
          <cell r="I577">
            <v>40.4</v>
          </cell>
          <cell r="J577">
            <v>1324.8</v>
          </cell>
          <cell r="K577">
            <v>35.799999999999997</v>
          </cell>
          <cell r="L577">
            <v>-6.8</v>
          </cell>
          <cell r="M577">
            <v>18.2</v>
          </cell>
          <cell r="N577">
            <v>1372.1</v>
          </cell>
          <cell r="O577">
            <v>1463.9</v>
          </cell>
          <cell r="P577">
            <v>4.3</v>
          </cell>
          <cell r="Q577">
            <v>1</v>
          </cell>
          <cell r="R577">
            <v>471.9</v>
          </cell>
          <cell r="S577">
            <v>-6.9</v>
          </cell>
          <cell r="T577">
            <v>440.4</v>
          </cell>
          <cell r="U577">
            <v>165.7</v>
          </cell>
          <cell r="V577">
            <v>31.6</v>
          </cell>
          <cell r="W577">
            <v>4.8</v>
          </cell>
          <cell r="X577">
            <v>29.6</v>
          </cell>
          <cell r="Y577">
            <v>6.7</v>
          </cell>
          <cell r="Z577">
            <v>3.5</v>
          </cell>
          <cell r="AA577">
            <v>504.6</v>
          </cell>
          <cell r="AB577">
            <v>24.4</v>
          </cell>
          <cell r="AC577">
            <v>294.10000000000002</v>
          </cell>
          <cell r="AD577">
            <v>123.6</v>
          </cell>
          <cell r="AE577">
            <v>5.8</v>
          </cell>
          <cell r="AF577">
            <v>68.400000000000006</v>
          </cell>
          <cell r="AG577">
            <v>32.9</v>
          </cell>
          <cell r="AH577">
            <v>37.799999999999997</v>
          </cell>
          <cell r="AI577">
            <v>44.4</v>
          </cell>
          <cell r="AJ577">
            <v>42</v>
          </cell>
          <cell r="AK577">
            <v>0</v>
          </cell>
          <cell r="AL577">
            <v>1.6</v>
          </cell>
          <cell r="AM577">
            <v>22.6</v>
          </cell>
          <cell r="AN577">
            <v>7.1</v>
          </cell>
          <cell r="AO577">
            <v>9.9</v>
          </cell>
          <cell r="AP577">
            <v>30.8</v>
          </cell>
          <cell r="AQ577">
            <v>21.4</v>
          </cell>
          <cell r="AR577">
            <v>25.7</v>
          </cell>
          <cell r="AS577">
            <v>4.2</v>
          </cell>
          <cell r="AT577">
            <v>4.2</v>
          </cell>
          <cell r="AU577">
            <v>18.2</v>
          </cell>
          <cell r="AV577">
            <v>507</v>
          </cell>
          <cell r="AW577">
            <v>486</v>
          </cell>
        </row>
        <row r="578">
          <cell r="B578">
            <v>28991</v>
          </cell>
          <cell r="D578" t="str">
            <v xml:space="preserve">Fabrication de machines d'imprimerie </v>
          </cell>
          <cell r="E578">
            <v>37</v>
          </cell>
          <cell r="F578">
            <v>18.5</v>
          </cell>
          <cell r="G578">
            <v>11.6</v>
          </cell>
          <cell r="H578">
            <v>-0.4</v>
          </cell>
          <cell r="I578">
            <v>7.3</v>
          </cell>
          <cell r="J578">
            <v>180.7</v>
          </cell>
          <cell r="K578">
            <v>3.8</v>
          </cell>
          <cell r="L578">
            <v>4.3</v>
          </cell>
          <cell r="M578">
            <v>5.6</v>
          </cell>
          <cell r="N578">
            <v>194.3</v>
          </cell>
          <cell r="O578">
            <v>203</v>
          </cell>
          <cell r="P578">
            <v>1</v>
          </cell>
          <cell r="Q578">
            <v>0</v>
          </cell>
          <cell r="R578">
            <v>57</v>
          </cell>
          <cell r="S578">
            <v>-1</v>
          </cell>
          <cell r="T578">
            <v>52</v>
          </cell>
          <cell r="U578">
            <v>12</v>
          </cell>
          <cell r="V578">
            <v>6.8</v>
          </cell>
          <cell r="W578">
            <v>0.1</v>
          </cell>
          <cell r="X578">
            <v>3.5</v>
          </cell>
          <cell r="Y578">
            <v>1</v>
          </cell>
          <cell r="Z578">
            <v>0.7</v>
          </cell>
          <cell r="AA578">
            <v>93.6</v>
          </cell>
          <cell r="AB578">
            <v>4.8</v>
          </cell>
          <cell r="AC578">
            <v>52.3</v>
          </cell>
          <cell r="AD578">
            <v>23.2</v>
          </cell>
          <cell r="AE578">
            <v>0.8</v>
          </cell>
          <cell r="AF578">
            <v>14.1</v>
          </cell>
          <cell r="AG578">
            <v>7.8</v>
          </cell>
          <cell r="AH578">
            <v>6</v>
          </cell>
          <cell r="AI578">
            <v>5.8</v>
          </cell>
          <cell r="AJ578">
            <v>6.1</v>
          </cell>
          <cell r="AK578">
            <v>0</v>
          </cell>
          <cell r="AL578">
            <v>1.5</v>
          </cell>
          <cell r="AM578">
            <v>2.2000000000000002</v>
          </cell>
          <cell r="AN578">
            <v>1.4</v>
          </cell>
          <cell r="AO578">
            <v>1.5</v>
          </cell>
          <cell r="AP578">
            <v>6.9</v>
          </cell>
          <cell r="AQ578">
            <v>3.9</v>
          </cell>
          <cell r="AR578">
            <v>2.9</v>
          </cell>
          <cell r="AS578">
            <v>0.9</v>
          </cell>
          <cell r="AT578">
            <v>-0.8</v>
          </cell>
          <cell r="AU578">
            <v>7.8</v>
          </cell>
          <cell r="AV578">
            <v>93.6</v>
          </cell>
          <cell r="AW578">
            <v>89.6</v>
          </cell>
        </row>
        <row r="579">
          <cell r="B579">
            <v>28992</v>
          </cell>
          <cell r="D579" t="str">
            <v xml:space="preserve">Fabrication d'autres machines spécialisées </v>
          </cell>
          <cell r="E579">
            <v>487</v>
          </cell>
          <cell r="F579">
            <v>84.8</v>
          </cell>
          <cell r="G579">
            <v>53.3</v>
          </cell>
          <cell r="H579">
            <v>-1.6</v>
          </cell>
          <cell r="I579">
            <v>33.1</v>
          </cell>
          <cell r="J579">
            <v>1144.2</v>
          </cell>
          <cell r="K579">
            <v>32</v>
          </cell>
          <cell r="L579">
            <v>-11</v>
          </cell>
          <cell r="M579">
            <v>12.6</v>
          </cell>
          <cell r="N579">
            <v>1177.8</v>
          </cell>
          <cell r="O579">
            <v>1260.9000000000001</v>
          </cell>
          <cell r="P579">
            <v>3.3</v>
          </cell>
          <cell r="Q579">
            <v>1</v>
          </cell>
          <cell r="R579">
            <v>414.9</v>
          </cell>
          <cell r="S579">
            <v>-5.9</v>
          </cell>
          <cell r="T579">
            <v>388.4</v>
          </cell>
          <cell r="U579">
            <v>153.69999999999999</v>
          </cell>
          <cell r="V579">
            <v>24.8</v>
          </cell>
          <cell r="W579">
            <v>4.7</v>
          </cell>
          <cell r="X579">
            <v>26.1</v>
          </cell>
          <cell r="Y579">
            <v>5.7</v>
          </cell>
          <cell r="Z579">
            <v>2.8</v>
          </cell>
          <cell r="AA579">
            <v>411.1</v>
          </cell>
          <cell r="AB579">
            <v>19.600000000000001</v>
          </cell>
          <cell r="AC579">
            <v>241.8</v>
          </cell>
          <cell r="AD579">
            <v>100.4</v>
          </cell>
          <cell r="AE579">
            <v>4.9000000000000004</v>
          </cell>
          <cell r="AF579">
            <v>54.2</v>
          </cell>
          <cell r="AG579">
            <v>25.1</v>
          </cell>
          <cell r="AH579">
            <v>31.8</v>
          </cell>
          <cell r="AI579">
            <v>38.6</v>
          </cell>
          <cell r="AJ579">
            <v>35.9</v>
          </cell>
          <cell r="AK579">
            <v>0</v>
          </cell>
          <cell r="AL579">
            <v>0.1</v>
          </cell>
          <cell r="AM579">
            <v>20.399999999999999</v>
          </cell>
          <cell r="AN579">
            <v>5.6</v>
          </cell>
          <cell r="AO579">
            <v>8.4</v>
          </cell>
          <cell r="AP579">
            <v>23.9</v>
          </cell>
          <cell r="AQ579">
            <v>17.5</v>
          </cell>
          <cell r="AR579">
            <v>22.8</v>
          </cell>
          <cell r="AS579">
            <v>3.3</v>
          </cell>
          <cell r="AT579">
            <v>5</v>
          </cell>
          <cell r="AU579">
            <v>10.4</v>
          </cell>
          <cell r="AV579">
            <v>413.4</v>
          </cell>
          <cell r="AW579">
            <v>396.4</v>
          </cell>
        </row>
        <row r="580">
          <cell r="B580">
            <v>29</v>
          </cell>
          <cell r="D580" t="str">
            <v xml:space="preserve">Industrie automobile </v>
          </cell>
          <cell r="E580">
            <v>2041</v>
          </cell>
          <cell r="F580">
            <v>46910.8</v>
          </cell>
          <cell r="G580">
            <v>31189.4</v>
          </cell>
          <cell r="H580">
            <v>155.4</v>
          </cell>
          <cell r="I580">
            <v>15566</v>
          </cell>
          <cell r="J580">
            <v>50175.4</v>
          </cell>
          <cell r="K580">
            <v>4420.3999999999996</v>
          </cell>
          <cell r="L580">
            <v>-291.5</v>
          </cell>
          <cell r="M580">
            <v>385.3</v>
          </cell>
          <cell r="N580">
            <v>54689.599999999999</v>
          </cell>
          <cell r="O580">
            <v>101506.6</v>
          </cell>
          <cell r="P580">
            <v>1414.1</v>
          </cell>
          <cell r="Q580">
            <v>1224.3</v>
          </cell>
          <cell r="R580">
            <v>36273.4</v>
          </cell>
          <cell r="S580">
            <v>-5.6</v>
          </cell>
          <cell r="T580">
            <v>18213.2</v>
          </cell>
          <cell r="U580">
            <v>4027.2</v>
          </cell>
          <cell r="V580">
            <v>1656.5</v>
          </cell>
          <cell r="W580">
            <v>97.8</v>
          </cell>
          <cell r="X580">
            <v>3619.5</v>
          </cell>
          <cell r="Y580">
            <v>1083.9000000000001</v>
          </cell>
          <cell r="Z580">
            <v>311.8</v>
          </cell>
          <cell r="AA580">
            <v>16104.7</v>
          </cell>
          <cell r="AB580">
            <v>1181.5999999999999</v>
          </cell>
          <cell r="AC580">
            <v>9304</v>
          </cell>
          <cell r="AD580">
            <v>3672.3</v>
          </cell>
          <cell r="AE580">
            <v>52.3</v>
          </cell>
          <cell r="AF580">
            <v>1999.1</v>
          </cell>
          <cell r="AG580">
            <v>2919.2</v>
          </cell>
          <cell r="AH580">
            <v>2608.3000000000002</v>
          </cell>
          <cell r="AI580">
            <v>3032.2</v>
          </cell>
          <cell r="AJ580">
            <v>-496.2</v>
          </cell>
          <cell r="AK580">
            <v>0</v>
          </cell>
          <cell r="AL580">
            <v>67.099999999999994</v>
          </cell>
          <cell r="AM580">
            <v>3382.6</v>
          </cell>
          <cell r="AN580">
            <v>693</v>
          </cell>
          <cell r="AO580">
            <v>3418.2</v>
          </cell>
          <cell r="AP580">
            <v>-393.5</v>
          </cell>
          <cell r="AQ580">
            <v>3436.2</v>
          </cell>
          <cell r="AR580">
            <v>3148.2</v>
          </cell>
          <cell r="AS580">
            <v>50.9</v>
          </cell>
          <cell r="AT580">
            <v>-41.9</v>
          </cell>
          <cell r="AU580">
            <v>-114.5</v>
          </cell>
          <cell r="AV580">
            <v>15774.5</v>
          </cell>
          <cell r="AW580">
            <v>14975.4</v>
          </cell>
        </row>
        <row r="581">
          <cell r="B581">
            <v>291</v>
          </cell>
          <cell r="D581" t="str">
            <v xml:space="preserve">Construction de véhicules automobiles </v>
          </cell>
          <cell r="E581">
            <v>171</v>
          </cell>
          <cell r="F581">
            <v>44593.4</v>
          </cell>
          <cell r="G581">
            <v>29506.3</v>
          </cell>
          <cell r="H581">
            <v>159</v>
          </cell>
          <cell r="I581">
            <v>14928.2</v>
          </cell>
          <cell r="J581">
            <v>29680</v>
          </cell>
          <cell r="K581">
            <v>2146.8000000000002</v>
          </cell>
          <cell r="L581">
            <v>-287.39999999999998</v>
          </cell>
          <cell r="M581">
            <v>319.7</v>
          </cell>
          <cell r="N581">
            <v>31859.1</v>
          </cell>
          <cell r="O581">
            <v>76420.100000000006</v>
          </cell>
          <cell r="P581">
            <v>937.3</v>
          </cell>
          <cell r="Q581">
            <v>989.8</v>
          </cell>
          <cell r="R581">
            <v>24925.1</v>
          </cell>
          <cell r="S581">
            <v>22.7</v>
          </cell>
          <cell r="T581">
            <v>12273.6</v>
          </cell>
          <cell r="U581">
            <v>2395.3000000000002</v>
          </cell>
          <cell r="V581">
            <v>1340.4</v>
          </cell>
          <cell r="W581">
            <v>37.799999999999997</v>
          </cell>
          <cell r="X581">
            <v>2894.6</v>
          </cell>
          <cell r="Y581">
            <v>860.6</v>
          </cell>
          <cell r="Z581">
            <v>237.4</v>
          </cell>
          <cell r="AA581">
            <v>9642.6</v>
          </cell>
          <cell r="AB581">
            <v>787.8</v>
          </cell>
          <cell r="AC581">
            <v>5354.9</v>
          </cell>
          <cell r="AD581">
            <v>2029.5</v>
          </cell>
          <cell r="AE581">
            <v>31.5</v>
          </cell>
          <cell r="AF581">
            <v>1502</v>
          </cell>
          <cell r="AG581">
            <v>2199.3000000000002</v>
          </cell>
          <cell r="AH581">
            <v>2120.6</v>
          </cell>
          <cell r="AI581">
            <v>2378.3000000000002</v>
          </cell>
          <cell r="AJ581">
            <v>-439.6</v>
          </cell>
          <cell r="AK581">
            <v>0</v>
          </cell>
          <cell r="AL581">
            <v>66.5</v>
          </cell>
          <cell r="AM581">
            <v>3104.3</v>
          </cell>
          <cell r="AN581">
            <v>524.9</v>
          </cell>
          <cell r="AO581">
            <v>3101.6</v>
          </cell>
          <cell r="AP581">
            <v>-375.8</v>
          </cell>
          <cell r="AQ581">
            <v>2825</v>
          </cell>
          <cell r="AR581">
            <v>2531.4</v>
          </cell>
          <cell r="AS581">
            <v>15.4</v>
          </cell>
          <cell r="AT581">
            <v>-85.5</v>
          </cell>
          <cell r="AU581">
            <v>-12.1</v>
          </cell>
          <cell r="AV581">
            <v>9565.9</v>
          </cell>
          <cell r="AW581">
            <v>8886.4</v>
          </cell>
        </row>
        <row r="582">
          <cell r="B582">
            <v>2910</v>
          </cell>
          <cell r="D582" t="str">
            <v xml:space="preserve">Construction de véhicules automobiles </v>
          </cell>
          <cell r="E582">
            <v>171</v>
          </cell>
          <cell r="F582">
            <v>44593.4</v>
          </cell>
          <cell r="G582">
            <v>29506.3</v>
          </cell>
          <cell r="H582">
            <v>159</v>
          </cell>
          <cell r="I582">
            <v>14928.2</v>
          </cell>
          <cell r="J582">
            <v>29680</v>
          </cell>
          <cell r="K582">
            <v>2146.8000000000002</v>
          </cell>
          <cell r="L582">
            <v>-287.39999999999998</v>
          </cell>
          <cell r="M582">
            <v>319.7</v>
          </cell>
          <cell r="N582">
            <v>31859.1</v>
          </cell>
          <cell r="O582">
            <v>76420.100000000006</v>
          </cell>
          <cell r="P582">
            <v>937.3</v>
          </cell>
          <cell r="Q582">
            <v>989.8</v>
          </cell>
          <cell r="R582">
            <v>24925.1</v>
          </cell>
          <cell r="S582">
            <v>22.7</v>
          </cell>
          <cell r="T582">
            <v>12273.6</v>
          </cell>
          <cell r="U582">
            <v>2395.3000000000002</v>
          </cell>
          <cell r="V582">
            <v>1340.4</v>
          </cell>
          <cell r="W582">
            <v>37.799999999999997</v>
          </cell>
          <cell r="X582">
            <v>2894.6</v>
          </cell>
          <cell r="Y582">
            <v>860.6</v>
          </cell>
          <cell r="Z582">
            <v>237.4</v>
          </cell>
          <cell r="AA582">
            <v>9642.6</v>
          </cell>
          <cell r="AB582">
            <v>787.8</v>
          </cell>
          <cell r="AC582">
            <v>5354.9</v>
          </cell>
          <cell r="AD582">
            <v>2029.5</v>
          </cell>
          <cell r="AE582">
            <v>31.5</v>
          </cell>
          <cell r="AF582">
            <v>1502</v>
          </cell>
          <cell r="AG582">
            <v>2199.3000000000002</v>
          </cell>
          <cell r="AH582">
            <v>2120.6</v>
          </cell>
          <cell r="AI582">
            <v>2378.3000000000002</v>
          </cell>
          <cell r="AJ582">
            <v>-439.6</v>
          </cell>
          <cell r="AK582">
            <v>0</v>
          </cell>
          <cell r="AL582">
            <v>66.5</v>
          </cell>
          <cell r="AM582">
            <v>3104.3</v>
          </cell>
          <cell r="AN582">
            <v>524.9</v>
          </cell>
          <cell r="AO582">
            <v>3101.6</v>
          </cell>
          <cell r="AP582">
            <v>-375.8</v>
          </cell>
          <cell r="AQ582">
            <v>2825</v>
          </cell>
          <cell r="AR582">
            <v>2531.4</v>
          </cell>
          <cell r="AS582">
            <v>15.4</v>
          </cell>
          <cell r="AT582">
            <v>-85.5</v>
          </cell>
          <cell r="AU582">
            <v>-12.1</v>
          </cell>
          <cell r="AV582">
            <v>9565.9</v>
          </cell>
          <cell r="AW582">
            <v>8886.4</v>
          </cell>
        </row>
        <row r="583">
          <cell r="B583">
            <v>29100</v>
          </cell>
          <cell r="D583" t="str">
            <v xml:space="preserve">Construction de véhicules automobiles </v>
          </cell>
          <cell r="E583">
            <v>171</v>
          </cell>
          <cell r="F583">
            <v>44593.4</v>
          </cell>
          <cell r="G583">
            <v>29506.3</v>
          </cell>
          <cell r="H583">
            <v>159</v>
          </cell>
          <cell r="I583">
            <v>14928.2</v>
          </cell>
          <cell r="J583">
            <v>29680</v>
          </cell>
          <cell r="K583">
            <v>2146.8000000000002</v>
          </cell>
          <cell r="L583">
            <v>-287.39999999999998</v>
          </cell>
          <cell r="M583">
            <v>319.7</v>
          </cell>
          <cell r="N583">
            <v>31859.1</v>
          </cell>
          <cell r="O583">
            <v>76420.100000000006</v>
          </cell>
          <cell r="P583">
            <v>937.3</v>
          </cell>
          <cell r="Q583">
            <v>989.8</v>
          </cell>
          <cell r="R583">
            <v>24925.1</v>
          </cell>
          <cell r="S583">
            <v>22.7</v>
          </cell>
          <cell r="T583">
            <v>12273.6</v>
          </cell>
          <cell r="U583">
            <v>2395.3000000000002</v>
          </cell>
          <cell r="V583">
            <v>1340.4</v>
          </cell>
          <cell r="W583">
            <v>37.799999999999997</v>
          </cell>
          <cell r="X583">
            <v>2894.6</v>
          </cell>
          <cell r="Y583">
            <v>860.6</v>
          </cell>
          <cell r="Z583">
            <v>237.4</v>
          </cell>
          <cell r="AA583">
            <v>9642.6</v>
          </cell>
          <cell r="AB583">
            <v>787.8</v>
          </cell>
          <cell r="AC583">
            <v>5354.9</v>
          </cell>
          <cell r="AD583">
            <v>2029.5</v>
          </cell>
          <cell r="AE583">
            <v>31.5</v>
          </cell>
          <cell r="AF583">
            <v>1502</v>
          </cell>
          <cell r="AG583">
            <v>2199.3000000000002</v>
          </cell>
          <cell r="AH583">
            <v>2120.6</v>
          </cell>
          <cell r="AI583">
            <v>2378.3000000000002</v>
          </cell>
          <cell r="AJ583">
            <v>-439.6</v>
          </cell>
          <cell r="AK583">
            <v>0</v>
          </cell>
          <cell r="AL583">
            <v>66.5</v>
          </cell>
          <cell r="AM583">
            <v>3104.3</v>
          </cell>
          <cell r="AN583">
            <v>524.9</v>
          </cell>
          <cell r="AO583">
            <v>3101.6</v>
          </cell>
          <cell r="AP583">
            <v>-375.8</v>
          </cell>
          <cell r="AQ583">
            <v>2825</v>
          </cell>
          <cell r="AR583">
            <v>2531.4</v>
          </cell>
          <cell r="AS583">
            <v>15.4</v>
          </cell>
          <cell r="AT583">
            <v>-85.5</v>
          </cell>
          <cell r="AU583">
            <v>-12.1</v>
          </cell>
          <cell r="AV583">
            <v>9565.9</v>
          </cell>
          <cell r="AW583">
            <v>8886.4</v>
          </cell>
        </row>
        <row r="584">
          <cell r="B584">
            <v>292</v>
          </cell>
          <cell r="D584" t="str">
            <v xml:space="preserve">Fabrication de carrosseries et remorques </v>
          </cell>
          <cell r="E584">
            <v>1106</v>
          </cell>
          <cell r="F584">
            <v>548.29999999999995</v>
          </cell>
          <cell r="G584">
            <v>414.5</v>
          </cell>
          <cell r="H584">
            <v>7.6</v>
          </cell>
          <cell r="I584">
            <v>126.3</v>
          </cell>
          <cell r="J584">
            <v>3664.3</v>
          </cell>
          <cell r="K584">
            <v>80.8</v>
          </cell>
          <cell r="L584">
            <v>-18.899999999999999</v>
          </cell>
          <cell r="M584">
            <v>15.2</v>
          </cell>
          <cell r="N584">
            <v>3741.4</v>
          </cell>
          <cell r="O584">
            <v>4293.3999999999996</v>
          </cell>
          <cell r="P584">
            <v>6</v>
          </cell>
          <cell r="Q584">
            <v>1.4</v>
          </cell>
          <cell r="R584">
            <v>1866.5</v>
          </cell>
          <cell r="S584">
            <v>-8.1999999999999993</v>
          </cell>
          <cell r="T584">
            <v>864.4</v>
          </cell>
          <cell r="U584">
            <v>222.7</v>
          </cell>
          <cell r="V584">
            <v>86.2</v>
          </cell>
          <cell r="W584">
            <v>23.4</v>
          </cell>
          <cell r="X584">
            <v>108.6</v>
          </cell>
          <cell r="Y584">
            <v>12.3</v>
          </cell>
          <cell r="Z584">
            <v>1.7</v>
          </cell>
          <cell r="AA584">
            <v>1138.5</v>
          </cell>
          <cell r="AB584">
            <v>68.7</v>
          </cell>
          <cell r="AC584">
            <v>700.6</v>
          </cell>
          <cell r="AD584">
            <v>283.10000000000002</v>
          </cell>
          <cell r="AE584">
            <v>2.2999999999999998</v>
          </cell>
          <cell r="AF584">
            <v>88.5</v>
          </cell>
          <cell r="AG584">
            <v>72.900000000000006</v>
          </cell>
          <cell r="AH584">
            <v>54.3</v>
          </cell>
          <cell r="AI584">
            <v>82.6</v>
          </cell>
          <cell r="AJ584">
            <v>43.9</v>
          </cell>
          <cell r="AK584">
            <v>0</v>
          </cell>
          <cell r="AL584">
            <v>0.5</v>
          </cell>
          <cell r="AM584">
            <v>28.7</v>
          </cell>
          <cell r="AN584">
            <v>21.4</v>
          </cell>
          <cell r="AO584">
            <v>21.3</v>
          </cell>
          <cell r="AP584">
            <v>37</v>
          </cell>
          <cell r="AQ584">
            <v>58.2</v>
          </cell>
          <cell r="AR584">
            <v>80.2</v>
          </cell>
          <cell r="AS584">
            <v>7.4</v>
          </cell>
          <cell r="AT584">
            <v>26.3</v>
          </cell>
          <cell r="AU584">
            <v>-18.600000000000001</v>
          </cell>
          <cell r="AV584">
            <v>1144.9000000000001</v>
          </cell>
          <cell r="AW584">
            <v>1072.0999999999999</v>
          </cell>
        </row>
        <row r="585">
          <cell r="B585">
            <v>2920</v>
          </cell>
          <cell r="D585" t="str">
            <v xml:space="preserve">Fabrication de carrosseries et remorques </v>
          </cell>
          <cell r="E585">
            <v>1106</v>
          </cell>
          <cell r="F585">
            <v>548.29999999999995</v>
          </cell>
          <cell r="G585">
            <v>414.5</v>
          </cell>
          <cell r="H585">
            <v>7.6</v>
          </cell>
          <cell r="I585">
            <v>126.3</v>
          </cell>
          <cell r="J585">
            <v>3664.3</v>
          </cell>
          <cell r="K585">
            <v>80.8</v>
          </cell>
          <cell r="L585">
            <v>-18.899999999999999</v>
          </cell>
          <cell r="M585">
            <v>15.2</v>
          </cell>
          <cell r="N585">
            <v>3741.4</v>
          </cell>
          <cell r="O585">
            <v>4293.3999999999996</v>
          </cell>
          <cell r="P585">
            <v>6</v>
          </cell>
          <cell r="Q585">
            <v>1.4</v>
          </cell>
          <cell r="R585">
            <v>1866.5</v>
          </cell>
          <cell r="S585">
            <v>-8.1999999999999993</v>
          </cell>
          <cell r="T585">
            <v>864.4</v>
          </cell>
          <cell r="U585">
            <v>222.7</v>
          </cell>
          <cell r="V585">
            <v>86.2</v>
          </cell>
          <cell r="W585">
            <v>23.4</v>
          </cell>
          <cell r="X585">
            <v>108.6</v>
          </cell>
          <cell r="Y585">
            <v>12.3</v>
          </cell>
          <cell r="Z585">
            <v>1.7</v>
          </cell>
          <cell r="AA585">
            <v>1138.5</v>
          </cell>
          <cell r="AB585">
            <v>68.7</v>
          </cell>
          <cell r="AC585">
            <v>700.6</v>
          </cell>
          <cell r="AD585">
            <v>283.10000000000002</v>
          </cell>
          <cell r="AE585">
            <v>2.2999999999999998</v>
          </cell>
          <cell r="AF585">
            <v>88.5</v>
          </cell>
          <cell r="AG585">
            <v>72.900000000000006</v>
          </cell>
          <cell r="AH585">
            <v>54.3</v>
          </cell>
          <cell r="AI585">
            <v>82.6</v>
          </cell>
          <cell r="AJ585">
            <v>43.9</v>
          </cell>
          <cell r="AK585">
            <v>0</v>
          </cell>
          <cell r="AL585">
            <v>0.5</v>
          </cell>
          <cell r="AM585">
            <v>28.7</v>
          </cell>
          <cell r="AN585">
            <v>21.4</v>
          </cell>
          <cell r="AO585">
            <v>21.3</v>
          </cell>
          <cell r="AP585">
            <v>37</v>
          </cell>
          <cell r="AQ585">
            <v>58.2</v>
          </cell>
          <cell r="AR585">
            <v>80.2</v>
          </cell>
          <cell r="AS585">
            <v>7.4</v>
          </cell>
          <cell r="AT585">
            <v>26.3</v>
          </cell>
          <cell r="AU585">
            <v>-18.600000000000001</v>
          </cell>
          <cell r="AV585">
            <v>1144.9000000000001</v>
          </cell>
          <cell r="AW585">
            <v>1072.0999999999999</v>
          </cell>
        </row>
        <row r="586">
          <cell r="B586">
            <v>29200</v>
          </cell>
          <cell r="D586" t="str">
            <v xml:space="preserve">Fabrication de carrosseries et remorques </v>
          </cell>
          <cell r="E586">
            <v>1106</v>
          </cell>
          <cell r="F586">
            <v>548.29999999999995</v>
          </cell>
          <cell r="G586">
            <v>414.5</v>
          </cell>
          <cell r="H586">
            <v>7.6</v>
          </cell>
          <cell r="I586">
            <v>126.3</v>
          </cell>
          <cell r="J586">
            <v>3664.3</v>
          </cell>
          <cell r="K586">
            <v>80.8</v>
          </cell>
          <cell r="L586">
            <v>-18.899999999999999</v>
          </cell>
          <cell r="M586">
            <v>15.2</v>
          </cell>
          <cell r="N586">
            <v>3741.4</v>
          </cell>
          <cell r="O586">
            <v>4293.3999999999996</v>
          </cell>
          <cell r="P586">
            <v>6</v>
          </cell>
          <cell r="Q586">
            <v>1.4</v>
          </cell>
          <cell r="R586">
            <v>1866.5</v>
          </cell>
          <cell r="S586">
            <v>-8.1999999999999993</v>
          </cell>
          <cell r="T586">
            <v>864.4</v>
          </cell>
          <cell r="U586">
            <v>222.7</v>
          </cell>
          <cell r="V586">
            <v>86.2</v>
          </cell>
          <cell r="W586">
            <v>23.4</v>
          </cell>
          <cell r="X586">
            <v>108.6</v>
          </cell>
          <cell r="Y586">
            <v>12.3</v>
          </cell>
          <cell r="Z586">
            <v>1.7</v>
          </cell>
          <cell r="AA586">
            <v>1138.5</v>
          </cell>
          <cell r="AB586">
            <v>68.7</v>
          </cell>
          <cell r="AC586">
            <v>700.6</v>
          </cell>
          <cell r="AD586">
            <v>283.10000000000002</v>
          </cell>
          <cell r="AE586">
            <v>2.2999999999999998</v>
          </cell>
          <cell r="AF586">
            <v>88.5</v>
          </cell>
          <cell r="AG586">
            <v>72.900000000000006</v>
          </cell>
          <cell r="AH586">
            <v>54.3</v>
          </cell>
          <cell r="AI586">
            <v>82.6</v>
          </cell>
          <cell r="AJ586">
            <v>43.9</v>
          </cell>
          <cell r="AK586">
            <v>0</v>
          </cell>
          <cell r="AL586">
            <v>0.5</v>
          </cell>
          <cell r="AM586">
            <v>28.7</v>
          </cell>
          <cell r="AN586">
            <v>21.4</v>
          </cell>
          <cell r="AO586">
            <v>21.3</v>
          </cell>
          <cell r="AP586">
            <v>37</v>
          </cell>
          <cell r="AQ586">
            <v>58.2</v>
          </cell>
          <cell r="AR586">
            <v>80.2</v>
          </cell>
          <cell r="AS586">
            <v>7.4</v>
          </cell>
          <cell r="AT586">
            <v>26.3</v>
          </cell>
          <cell r="AU586">
            <v>-18.600000000000001</v>
          </cell>
          <cell r="AV586">
            <v>1144.9000000000001</v>
          </cell>
          <cell r="AW586">
            <v>1072.0999999999999</v>
          </cell>
        </row>
        <row r="587">
          <cell r="B587">
            <v>293</v>
          </cell>
          <cell r="D587" t="str">
            <v xml:space="preserve">Fabrication d'équipements automobiles </v>
          </cell>
          <cell r="E587">
            <v>764</v>
          </cell>
          <cell r="F587">
            <v>1769.2</v>
          </cell>
          <cell r="G587">
            <v>1268.7</v>
          </cell>
          <cell r="H587">
            <v>-11.1</v>
          </cell>
          <cell r="I587">
            <v>511.5</v>
          </cell>
          <cell r="J587">
            <v>16831.099999999999</v>
          </cell>
          <cell r="K587">
            <v>2192.8000000000002</v>
          </cell>
          <cell r="L587">
            <v>14.8</v>
          </cell>
          <cell r="M587">
            <v>50.5</v>
          </cell>
          <cell r="N587">
            <v>19089.2</v>
          </cell>
          <cell r="O587">
            <v>20793.099999999999</v>
          </cell>
          <cell r="P587">
            <v>470.9</v>
          </cell>
          <cell r="Q587">
            <v>233.1</v>
          </cell>
          <cell r="R587">
            <v>9481.7999999999993</v>
          </cell>
          <cell r="S587">
            <v>-20.100000000000001</v>
          </cell>
          <cell r="T587">
            <v>5075.3</v>
          </cell>
          <cell r="U587">
            <v>1409.3</v>
          </cell>
          <cell r="V587">
            <v>230</v>
          </cell>
          <cell r="W587">
            <v>36.6</v>
          </cell>
          <cell r="X587">
            <v>616.29999999999995</v>
          </cell>
          <cell r="Y587">
            <v>211</v>
          </cell>
          <cell r="Z587">
            <v>72.599999999999994</v>
          </cell>
          <cell r="AA587">
            <v>5323.6</v>
          </cell>
          <cell r="AB587">
            <v>325.2</v>
          </cell>
          <cell r="AC587">
            <v>3248.6</v>
          </cell>
          <cell r="AD587">
            <v>1359.7</v>
          </cell>
          <cell r="AE587">
            <v>18.5</v>
          </cell>
          <cell r="AF587">
            <v>408.6</v>
          </cell>
          <cell r="AG587">
            <v>646.9</v>
          </cell>
          <cell r="AH587">
            <v>433.4</v>
          </cell>
          <cell r="AI587">
            <v>571.29999999999995</v>
          </cell>
          <cell r="AJ587">
            <v>-100.4</v>
          </cell>
          <cell r="AK587">
            <v>0</v>
          </cell>
          <cell r="AL587">
            <v>0</v>
          </cell>
          <cell r="AM587">
            <v>249.6</v>
          </cell>
          <cell r="AN587">
            <v>146.69999999999999</v>
          </cell>
          <cell r="AO587">
            <v>295.3</v>
          </cell>
          <cell r="AP587">
            <v>-54.7</v>
          </cell>
          <cell r="AQ587">
            <v>553</v>
          </cell>
          <cell r="AR587">
            <v>536.70000000000005</v>
          </cell>
          <cell r="AS587">
            <v>28.1</v>
          </cell>
          <cell r="AT587">
            <v>17.3</v>
          </cell>
          <cell r="AU587">
            <v>-83.7</v>
          </cell>
          <cell r="AV587">
            <v>5063.7</v>
          </cell>
          <cell r="AW587">
            <v>5016.8999999999996</v>
          </cell>
        </row>
        <row r="588">
          <cell r="B588">
            <v>2931</v>
          </cell>
          <cell r="D588" t="str">
            <v xml:space="preserve">Fabrication d'équipements électriques et électroniques automobiles </v>
          </cell>
          <cell r="E588">
            <v>74</v>
          </cell>
          <cell r="F588">
            <v>240.2</v>
          </cell>
          <cell r="G588">
            <v>50.7</v>
          </cell>
          <cell r="H588">
            <v>-5</v>
          </cell>
          <cell r="I588">
            <v>194.6</v>
          </cell>
          <cell r="J588">
            <v>3119.3</v>
          </cell>
          <cell r="K588">
            <v>269.3</v>
          </cell>
          <cell r="L588">
            <v>2.6</v>
          </cell>
          <cell r="M588">
            <v>9</v>
          </cell>
          <cell r="N588">
            <v>3400.2</v>
          </cell>
          <cell r="O588">
            <v>3628.8</v>
          </cell>
          <cell r="P588">
            <v>357.7</v>
          </cell>
          <cell r="Q588">
            <v>203.2</v>
          </cell>
          <cell r="R588">
            <v>1938.5</v>
          </cell>
          <cell r="S588">
            <v>-4.7</v>
          </cell>
          <cell r="T588">
            <v>964.5</v>
          </cell>
          <cell r="U588">
            <v>196.6</v>
          </cell>
          <cell r="V588">
            <v>37.799999999999997</v>
          </cell>
          <cell r="W588">
            <v>0.9</v>
          </cell>
          <cell r="X588">
            <v>147.30000000000001</v>
          </cell>
          <cell r="Y588">
            <v>36.6</v>
          </cell>
          <cell r="Z588">
            <v>11.7</v>
          </cell>
          <cell r="AA588">
            <v>1017.6</v>
          </cell>
          <cell r="AB588">
            <v>61.6</v>
          </cell>
          <cell r="AC588">
            <v>722.5</v>
          </cell>
          <cell r="AD588">
            <v>313.89999999999998</v>
          </cell>
          <cell r="AE588">
            <v>12.7</v>
          </cell>
          <cell r="AF588">
            <v>-67.599999999999994</v>
          </cell>
          <cell r="AG588">
            <v>137.19999999999999</v>
          </cell>
          <cell r="AH588">
            <v>146.9</v>
          </cell>
          <cell r="AI588">
            <v>228.2</v>
          </cell>
          <cell r="AJ588">
            <v>-123.5</v>
          </cell>
          <cell r="AK588">
            <v>0</v>
          </cell>
          <cell r="AL588">
            <v>0</v>
          </cell>
          <cell r="AM588">
            <v>87.6</v>
          </cell>
          <cell r="AN588">
            <v>86.9</v>
          </cell>
          <cell r="AO588">
            <v>66.400000000000006</v>
          </cell>
          <cell r="AP588">
            <v>-144.69999999999999</v>
          </cell>
          <cell r="AQ588">
            <v>108</v>
          </cell>
          <cell r="AR588">
            <v>86.4</v>
          </cell>
          <cell r="AS588">
            <v>0.7</v>
          </cell>
          <cell r="AT588">
            <v>-19.100000000000001</v>
          </cell>
          <cell r="AU588">
            <v>-104.7</v>
          </cell>
          <cell r="AV588">
            <v>696.5</v>
          </cell>
          <cell r="AW588">
            <v>968.8</v>
          </cell>
        </row>
        <row r="589">
          <cell r="B589">
            <v>29310</v>
          </cell>
          <cell r="D589" t="str">
            <v xml:space="preserve">Fabrication d'équipements électriques et électroniques automobiles </v>
          </cell>
          <cell r="E589">
            <v>74</v>
          </cell>
          <cell r="F589">
            <v>240.2</v>
          </cell>
          <cell r="G589">
            <v>50.7</v>
          </cell>
          <cell r="H589">
            <v>-5</v>
          </cell>
          <cell r="I589">
            <v>194.6</v>
          </cell>
          <cell r="J589">
            <v>3119.3</v>
          </cell>
          <cell r="K589">
            <v>269.3</v>
          </cell>
          <cell r="L589">
            <v>2.6</v>
          </cell>
          <cell r="M589">
            <v>9</v>
          </cell>
          <cell r="N589">
            <v>3400.2</v>
          </cell>
          <cell r="O589">
            <v>3628.8</v>
          </cell>
          <cell r="P589">
            <v>357.7</v>
          </cell>
          <cell r="Q589">
            <v>203.2</v>
          </cell>
          <cell r="R589">
            <v>1938.5</v>
          </cell>
          <cell r="S589">
            <v>-4.7</v>
          </cell>
          <cell r="T589">
            <v>964.5</v>
          </cell>
          <cell r="U589">
            <v>196.6</v>
          </cell>
          <cell r="V589">
            <v>37.799999999999997</v>
          </cell>
          <cell r="W589">
            <v>0.9</v>
          </cell>
          <cell r="X589">
            <v>147.30000000000001</v>
          </cell>
          <cell r="Y589">
            <v>36.6</v>
          </cell>
          <cell r="Z589">
            <v>11.7</v>
          </cell>
          <cell r="AA589">
            <v>1017.6</v>
          </cell>
          <cell r="AB589">
            <v>61.6</v>
          </cell>
          <cell r="AC589">
            <v>722.5</v>
          </cell>
          <cell r="AD589">
            <v>313.89999999999998</v>
          </cell>
          <cell r="AE589">
            <v>12.7</v>
          </cell>
          <cell r="AF589">
            <v>-67.599999999999994</v>
          </cell>
          <cell r="AG589">
            <v>137.19999999999999</v>
          </cell>
          <cell r="AH589">
            <v>146.9</v>
          </cell>
          <cell r="AI589">
            <v>228.2</v>
          </cell>
          <cell r="AJ589">
            <v>-123.5</v>
          </cell>
          <cell r="AK589">
            <v>0</v>
          </cell>
          <cell r="AL589">
            <v>0</v>
          </cell>
          <cell r="AM589">
            <v>87.6</v>
          </cell>
          <cell r="AN589">
            <v>86.9</v>
          </cell>
          <cell r="AO589">
            <v>66.400000000000006</v>
          </cell>
          <cell r="AP589">
            <v>-144.69999999999999</v>
          </cell>
          <cell r="AQ589">
            <v>108</v>
          </cell>
          <cell r="AR589">
            <v>86.4</v>
          </cell>
          <cell r="AS589">
            <v>0.7</v>
          </cell>
          <cell r="AT589">
            <v>-19.100000000000001</v>
          </cell>
          <cell r="AU589">
            <v>-104.7</v>
          </cell>
          <cell r="AV589">
            <v>696.5</v>
          </cell>
          <cell r="AW589">
            <v>968.8</v>
          </cell>
        </row>
        <row r="590">
          <cell r="B590">
            <v>2932</v>
          </cell>
          <cell r="D590" t="str">
            <v xml:space="preserve">Fabrication d'autres équipements automobiles </v>
          </cell>
          <cell r="E590">
            <v>690</v>
          </cell>
          <cell r="F590">
            <v>1529</v>
          </cell>
          <cell r="G590">
            <v>1218</v>
          </cell>
          <cell r="H590">
            <v>-6</v>
          </cell>
          <cell r="I590">
            <v>317</v>
          </cell>
          <cell r="J590">
            <v>13711.9</v>
          </cell>
          <cell r="K590">
            <v>1923.5</v>
          </cell>
          <cell r="L590">
            <v>12.1</v>
          </cell>
          <cell r="M590">
            <v>41.5</v>
          </cell>
          <cell r="N590">
            <v>15688.9</v>
          </cell>
          <cell r="O590">
            <v>17164.3</v>
          </cell>
          <cell r="P590">
            <v>113.1</v>
          </cell>
          <cell r="Q590">
            <v>29.9</v>
          </cell>
          <cell r="R590">
            <v>7543.3</v>
          </cell>
          <cell r="S590">
            <v>-15.4</v>
          </cell>
          <cell r="T590">
            <v>4110.8</v>
          </cell>
          <cell r="U590">
            <v>1212.7</v>
          </cell>
          <cell r="V590">
            <v>192.1</v>
          </cell>
          <cell r="W590">
            <v>35.700000000000003</v>
          </cell>
          <cell r="X590">
            <v>469</v>
          </cell>
          <cell r="Y590">
            <v>174.4</v>
          </cell>
          <cell r="Z590">
            <v>60.9</v>
          </cell>
          <cell r="AA590">
            <v>4306</v>
          </cell>
          <cell r="AB590">
            <v>263.60000000000002</v>
          </cell>
          <cell r="AC590">
            <v>2526.1</v>
          </cell>
          <cell r="AD590">
            <v>1045.8</v>
          </cell>
          <cell r="AE590">
            <v>5.8</v>
          </cell>
          <cell r="AF590">
            <v>476.2</v>
          </cell>
          <cell r="AG590">
            <v>509.7</v>
          </cell>
          <cell r="AH590">
            <v>286.5</v>
          </cell>
          <cell r="AI590">
            <v>343.1</v>
          </cell>
          <cell r="AJ590">
            <v>23.1</v>
          </cell>
          <cell r="AK590">
            <v>0</v>
          </cell>
          <cell r="AL590">
            <v>0</v>
          </cell>
          <cell r="AM590">
            <v>162</v>
          </cell>
          <cell r="AN590">
            <v>59.8</v>
          </cell>
          <cell r="AO590">
            <v>228.9</v>
          </cell>
          <cell r="AP590">
            <v>90</v>
          </cell>
          <cell r="AQ590">
            <v>445</v>
          </cell>
          <cell r="AR590">
            <v>450.3</v>
          </cell>
          <cell r="AS590">
            <v>27.4</v>
          </cell>
          <cell r="AT590">
            <v>36.4</v>
          </cell>
          <cell r="AU590">
            <v>20.9</v>
          </cell>
          <cell r="AV590">
            <v>4367.2</v>
          </cell>
          <cell r="AW590">
            <v>4048.1</v>
          </cell>
        </row>
        <row r="591">
          <cell r="B591">
            <v>29320</v>
          </cell>
          <cell r="D591" t="str">
            <v xml:space="preserve">Fabrication d'autres équipements automobiles </v>
          </cell>
          <cell r="E591">
            <v>690</v>
          </cell>
          <cell r="F591">
            <v>1529</v>
          </cell>
          <cell r="G591">
            <v>1218</v>
          </cell>
          <cell r="H591">
            <v>-6</v>
          </cell>
          <cell r="I591">
            <v>317</v>
          </cell>
          <cell r="J591">
            <v>13711.9</v>
          </cell>
          <cell r="K591">
            <v>1923.5</v>
          </cell>
          <cell r="L591">
            <v>12.1</v>
          </cell>
          <cell r="M591">
            <v>41.5</v>
          </cell>
          <cell r="N591">
            <v>15688.9</v>
          </cell>
          <cell r="O591">
            <v>17164.3</v>
          </cell>
          <cell r="P591">
            <v>113.1</v>
          </cell>
          <cell r="Q591">
            <v>29.9</v>
          </cell>
          <cell r="R591">
            <v>7543.3</v>
          </cell>
          <cell r="S591">
            <v>-15.4</v>
          </cell>
          <cell r="T591">
            <v>4110.8</v>
          </cell>
          <cell r="U591">
            <v>1212.7</v>
          </cell>
          <cell r="V591">
            <v>192.1</v>
          </cell>
          <cell r="W591">
            <v>35.700000000000003</v>
          </cell>
          <cell r="X591">
            <v>469</v>
          </cell>
          <cell r="Y591">
            <v>174.4</v>
          </cell>
          <cell r="Z591">
            <v>60.9</v>
          </cell>
          <cell r="AA591">
            <v>4306</v>
          </cell>
          <cell r="AB591">
            <v>263.60000000000002</v>
          </cell>
          <cell r="AC591">
            <v>2526.1</v>
          </cell>
          <cell r="AD591">
            <v>1045.8</v>
          </cell>
          <cell r="AE591">
            <v>5.8</v>
          </cell>
          <cell r="AF591">
            <v>476.2</v>
          </cell>
          <cell r="AG591">
            <v>509.7</v>
          </cell>
          <cell r="AH591">
            <v>286.5</v>
          </cell>
          <cell r="AI591">
            <v>343.1</v>
          </cell>
          <cell r="AJ591">
            <v>23.1</v>
          </cell>
          <cell r="AK591">
            <v>0</v>
          </cell>
          <cell r="AL591">
            <v>0</v>
          </cell>
          <cell r="AM591">
            <v>162</v>
          </cell>
          <cell r="AN591">
            <v>59.8</v>
          </cell>
          <cell r="AO591">
            <v>228.9</v>
          </cell>
          <cell r="AP591">
            <v>90</v>
          </cell>
          <cell r="AQ591">
            <v>445</v>
          </cell>
          <cell r="AR591">
            <v>450.3</v>
          </cell>
          <cell r="AS591">
            <v>27.4</v>
          </cell>
          <cell r="AT591">
            <v>36.4</v>
          </cell>
          <cell r="AU591">
            <v>20.9</v>
          </cell>
          <cell r="AV591">
            <v>4367.2</v>
          </cell>
          <cell r="AW591">
            <v>4048.1</v>
          </cell>
        </row>
        <row r="592">
          <cell r="B592">
            <v>30</v>
          </cell>
          <cell r="D592" t="str">
            <v xml:space="preserve">Fabrication d'autres matériels de transport </v>
          </cell>
          <cell r="E592">
            <v>1026</v>
          </cell>
          <cell r="F592">
            <v>1666.7</v>
          </cell>
          <cell r="G592">
            <v>1334.3</v>
          </cell>
          <cell r="H592">
            <v>1.5</v>
          </cell>
          <cell r="I592">
            <v>331</v>
          </cell>
          <cell r="J592">
            <v>49005.4</v>
          </cell>
          <cell r="K592">
            <v>1329.8</v>
          </cell>
          <cell r="L592">
            <v>522.70000000000005</v>
          </cell>
          <cell r="M592">
            <v>906.3</v>
          </cell>
          <cell r="N592">
            <v>51764.1</v>
          </cell>
          <cell r="O592">
            <v>52001.9</v>
          </cell>
          <cell r="P592">
            <v>727.3</v>
          </cell>
          <cell r="Q592">
            <v>192.9</v>
          </cell>
          <cell r="R592">
            <v>7706.5</v>
          </cell>
          <cell r="S592">
            <v>-413.9</v>
          </cell>
          <cell r="T592">
            <v>29147.1</v>
          </cell>
          <cell r="U592">
            <v>18769.5</v>
          </cell>
          <cell r="V592">
            <v>652</v>
          </cell>
          <cell r="W592">
            <v>33.1</v>
          </cell>
          <cell r="X592">
            <v>1072</v>
          </cell>
          <cell r="Y592">
            <v>435</v>
          </cell>
          <cell r="Z592">
            <v>106.1</v>
          </cell>
          <cell r="AA592">
            <v>15947.6</v>
          </cell>
          <cell r="AB592">
            <v>862.6</v>
          </cell>
          <cell r="AC592">
            <v>7386.7</v>
          </cell>
          <cell r="AD592">
            <v>3671.8</v>
          </cell>
          <cell r="AE592">
            <v>176.9</v>
          </cell>
          <cell r="AF592">
            <v>4203.3999999999996</v>
          </cell>
          <cell r="AG592">
            <v>1364.9</v>
          </cell>
          <cell r="AH592">
            <v>3534.1</v>
          </cell>
          <cell r="AI592">
            <v>5289.7</v>
          </cell>
          <cell r="AJ592">
            <v>4594.2</v>
          </cell>
          <cell r="AK592">
            <v>3.6</v>
          </cell>
          <cell r="AL592">
            <v>2.6</v>
          </cell>
          <cell r="AM592">
            <v>4246.1000000000004</v>
          </cell>
          <cell r="AN592">
            <v>3349.3</v>
          </cell>
          <cell r="AO592">
            <v>2821.2</v>
          </cell>
          <cell r="AP592">
            <v>3168.2</v>
          </cell>
          <cell r="AQ592">
            <v>568.9</v>
          </cell>
          <cell r="AR592">
            <v>735.4</v>
          </cell>
          <cell r="AS592">
            <v>294.89999999999998</v>
          </cell>
          <cell r="AT592">
            <v>244.4</v>
          </cell>
          <cell r="AU592">
            <v>2462.4</v>
          </cell>
          <cell r="AV592">
            <v>15655.3</v>
          </cell>
          <cell r="AW592">
            <v>15261.9</v>
          </cell>
        </row>
        <row r="593">
          <cell r="B593">
            <v>301</v>
          </cell>
          <cell r="D593" t="str">
            <v xml:space="preserve">Construction navale </v>
          </cell>
          <cell r="E593">
            <v>539</v>
          </cell>
          <cell r="F593">
            <v>205</v>
          </cell>
          <cell r="G593">
            <v>125.4</v>
          </cell>
          <cell r="H593">
            <v>1.8</v>
          </cell>
          <cell r="I593">
            <v>77.7</v>
          </cell>
          <cell r="J593">
            <v>4973.6000000000004</v>
          </cell>
          <cell r="K593">
            <v>31.7</v>
          </cell>
          <cell r="L593">
            <v>87.8</v>
          </cell>
          <cell r="M593">
            <v>71.8</v>
          </cell>
          <cell r="N593">
            <v>5164.8999999999996</v>
          </cell>
          <cell r="O593">
            <v>5210.3</v>
          </cell>
          <cell r="P593">
            <v>46.3</v>
          </cell>
          <cell r="Q593">
            <v>0.2</v>
          </cell>
          <cell r="R593">
            <v>877.9</v>
          </cell>
          <cell r="S593">
            <v>-52.1</v>
          </cell>
          <cell r="T593">
            <v>2955.9</v>
          </cell>
          <cell r="U593">
            <v>1964.1</v>
          </cell>
          <cell r="V593">
            <v>73.2</v>
          </cell>
          <cell r="W593">
            <v>9.6999999999999993</v>
          </cell>
          <cell r="X593">
            <v>322.39999999999998</v>
          </cell>
          <cell r="Y593">
            <v>46.4</v>
          </cell>
          <cell r="Z593">
            <v>1.6</v>
          </cell>
          <cell r="AA593">
            <v>1460.8</v>
          </cell>
          <cell r="AB593">
            <v>103.4</v>
          </cell>
          <cell r="AC593">
            <v>857.3</v>
          </cell>
          <cell r="AD593">
            <v>398.4</v>
          </cell>
          <cell r="AE593">
            <v>8.5</v>
          </cell>
          <cell r="AF593">
            <v>110.1</v>
          </cell>
          <cell r="AG593">
            <v>214.2</v>
          </cell>
          <cell r="AH593">
            <v>478.7</v>
          </cell>
          <cell r="AI593">
            <v>133.80000000000001</v>
          </cell>
          <cell r="AJ593">
            <v>-448.9</v>
          </cell>
          <cell r="AK593">
            <v>0</v>
          </cell>
          <cell r="AL593">
            <v>0.1</v>
          </cell>
          <cell r="AM593">
            <v>154.80000000000001</v>
          </cell>
          <cell r="AN593">
            <v>23.5</v>
          </cell>
          <cell r="AO593">
            <v>74.400000000000006</v>
          </cell>
          <cell r="AP593">
            <v>-529.29999999999995</v>
          </cell>
          <cell r="AQ593">
            <v>113.2</v>
          </cell>
          <cell r="AR593">
            <v>90.9</v>
          </cell>
          <cell r="AS593">
            <v>4.8</v>
          </cell>
          <cell r="AT593">
            <v>-15.6</v>
          </cell>
          <cell r="AU593">
            <v>-496.1</v>
          </cell>
          <cell r="AV593">
            <v>1460.9</v>
          </cell>
          <cell r="AW593">
            <v>1365.9</v>
          </cell>
        </row>
        <row r="594">
          <cell r="B594">
            <v>3011</v>
          </cell>
          <cell r="D594" t="str">
            <v xml:space="preserve">Construction de navires et de structures flottantes </v>
          </cell>
          <cell r="E594">
            <v>163</v>
          </cell>
          <cell r="F594">
            <v>13.9</v>
          </cell>
          <cell r="G594">
            <v>10.4</v>
          </cell>
          <cell r="H594">
            <v>0.1</v>
          </cell>
          <cell r="I594">
            <v>3.3</v>
          </cell>
          <cell r="J594">
            <v>4143.7</v>
          </cell>
          <cell r="K594">
            <v>0.6</v>
          </cell>
          <cell r="L594">
            <v>77.8</v>
          </cell>
          <cell r="M594">
            <v>38.6</v>
          </cell>
          <cell r="N594">
            <v>4260.6000000000004</v>
          </cell>
          <cell r="O594">
            <v>4158.1000000000004</v>
          </cell>
          <cell r="P594">
            <v>42.5</v>
          </cell>
          <cell r="Q594">
            <v>0.2</v>
          </cell>
          <cell r="R594">
            <v>444.8</v>
          </cell>
          <cell r="S594">
            <v>-59.5</v>
          </cell>
          <cell r="T594">
            <v>2755.6</v>
          </cell>
          <cell r="U594">
            <v>1928</v>
          </cell>
          <cell r="V594">
            <v>58.6</v>
          </cell>
          <cell r="W594">
            <v>7.3</v>
          </cell>
          <cell r="X594">
            <v>298.10000000000002</v>
          </cell>
          <cell r="Y594">
            <v>41.7</v>
          </cell>
          <cell r="Z594">
            <v>0.8</v>
          </cell>
          <cell r="AA594">
            <v>1123.9000000000001</v>
          </cell>
          <cell r="AB594">
            <v>82.2</v>
          </cell>
          <cell r="AC594">
            <v>660.4</v>
          </cell>
          <cell r="AD594">
            <v>314.10000000000002</v>
          </cell>
          <cell r="AE594">
            <v>7.2</v>
          </cell>
          <cell r="AF594">
            <v>74.3</v>
          </cell>
          <cell r="AG594">
            <v>151.6</v>
          </cell>
          <cell r="AH594">
            <v>466.8</v>
          </cell>
          <cell r="AI594">
            <v>115.2</v>
          </cell>
          <cell r="AJ594">
            <v>-429</v>
          </cell>
          <cell r="AK594">
            <v>0</v>
          </cell>
          <cell r="AL594">
            <v>0</v>
          </cell>
          <cell r="AM594">
            <v>142.19999999999999</v>
          </cell>
          <cell r="AN594">
            <v>18.899999999999999</v>
          </cell>
          <cell r="AO594">
            <v>70</v>
          </cell>
          <cell r="AP594">
            <v>-501.1</v>
          </cell>
          <cell r="AQ594">
            <v>78.400000000000006</v>
          </cell>
          <cell r="AR594">
            <v>62.9</v>
          </cell>
          <cell r="AS594">
            <v>2</v>
          </cell>
          <cell r="AT594">
            <v>-10.6</v>
          </cell>
          <cell r="AU594">
            <v>-477</v>
          </cell>
          <cell r="AV594">
            <v>1123.0999999999999</v>
          </cell>
          <cell r="AW594">
            <v>1048.8</v>
          </cell>
        </row>
        <row r="595">
          <cell r="B595">
            <v>30110</v>
          </cell>
          <cell r="D595" t="str">
            <v xml:space="preserve">Construction de navires et de structures flottantes </v>
          </cell>
          <cell r="E595">
            <v>163</v>
          </cell>
          <cell r="F595">
            <v>13.9</v>
          </cell>
          <cell r="G595">
            <v>10.4</v>
          </cell>
          <cell r="H595">
            <v>0.1</v>
          </cell>
          <cell r="I595">
            <v>3.3</v>
          </cell>
          <cell r="J595">
            <v>4143.7</v>
          </cell>
          <cell r="K595">
            <v>0.6</v>
          </cell>
          <cell r="L595">
            <v>77.8</v>
          </cell>
          <cell r="M595">
            <v>38.6</v>
          </cell>
          <cell r="N595">
            <v>4260.6000000000004</v>
          </cell>
          <cell r="O595">
            <v>4158.1000000000004</v>
          </cell>
          <cell r="P595">
            <v>42.5</v>
          </cell>
          <cell r="Q595">
            <v>0.2</v>
          </cell>
          <cell r="R595">
            <v>444.8</v>
          </cell>
          <cell r="S595">
            <v>-59.5</v>
          </cell>
          <cell r="T595">
            <v>2755.6</v>
          </cell>
          <cell r="U595">
            <v>1928</v>
          </cell>
          <cell r="V595">
            <v>58.6</v>
          </cell>
          <cell r="W595">
            <v>7.3</v>
          </cell>
          <cell r="X595">
            <v>298.10000000000002</v>
          </cell>
          <cell r="Y595">
            <v>41.7</v>
          </cell>
          <cell r="Z595">
            <v>0.8</v>
          </cell>
          <cell r="AA595">
            <v>1123.9000000000001</v>
          </cell>
          <cell r="AB595">
            <v>82.2</v>
          </cell>
          <cell r="AC595">
            <v>660.4</v>
          </cell>
          <cell r="AD595">
            <v>314.10000000000002</v>
          </cell>
          <cell r="AE595">
            <v>7.2</v>
          </cell>
          <cell r="AF595">
            <v>74.3</v>
          </cell>
          <cell r="AG595">
            <v>151.6</v>
          </cell>
          <cell r="AH595">
            <v>466.8</v>
          </cell>
          <cell r="AI595">
            <v>115.2</v>
          </cell>
          <cell r="AJ595">
            <v>-429</v>
          </cell>
          <cell r="AK595">
            <v>0</v>
          </cell>
          <cell r="AL595">
            <v>0</v>
          </cell>
          <cell r="AM595">
            <v>142.19999999999999</v>
          </cell>
          <cell r="AN595">
            <v>18.899999999999999</v>
          </cell>
          <cell r="AO595">
            <v>70</v>
          </cell>
          <cell r="AP595">
            <v>-501.1</v>
          </cell>
          <cell r="AQ595">
            <v>78.400000000000006</v>
          </cell>
          <cell r="AR595">
            <v>62.9</v>
          </cell>
          <cell r="AS595">
            <v>2</v>
          </cell>
          <cell r="AT595">
            <v>-10.6</v>
          </cell>
          <cell r="AU595">
            <v>-477</v>
          </cell>
          <cell r="AV595">
            <v>1123.0999999999999</v>
          </cell>
          <cell r="AW595">
            <v>1048.8</v>
          </cell>
        </row>
        <row r="596">
          <cell r="B596">
            <v>3012</v>
          </cell>
          <cell r="D596" t="str">
            <v xml:space="preserve">Construction de bateaux de plaisance </v>
          </cell>
          <cell r="E596">
            <v>376</v>
          </cell>
          <cell r="F596">
            <v>191.1</v>
          </cell>
          <cell r="G596">
            <v>115</v>
          </cell>
          <cell r="H596">
            <v>1.7</v>
          </cell>
          <cell r="I596">
            <v>74.400000000000006</v>
          </cell>
          <cell r="J596">
            <v>829.9</v>
          </cell>
          <cell r="K596">
            <v>31.1</v>
          </cell>
          <cell r="L596">
            <v>10</v>
          </cell>
          <cell r="M596">
            <v>33.200000000000003</v>
          </cell>
          <cell r="N596">
            <v>904.3</v>
          </cell>
          <cell r="O596">
            <v>1052.2</v>
          </cell>
          <cell r="P596">
            <v>3.8</v>
          </cell>
          <cell r="Q596">
            <v>0</v>
          </cell>
          <cell r="R596">
            <v>433.1</v>
          </cell>
          <cell r="S596">
            <v>7.4</v>
          </cell>
          <cell r="T596">
            <v>200.3</v>
          </cell>
          <cell r="U596">
            <v>36.200000000000003</v>
          </cell>
          <cell r="V596">
            <v>14.6</v>
          </cell>
          <cell r="W596">
            <v>2.4</v>
          </cell>
          <cell r="X596">
            <v>24.3</v>
          </cell>
          <cell r="Y596">
            <v>4.7</v>
          </cell>
          <cell r="Z596">
            <v>0.8</v>
          </cell>
          <cell r="AA596">
            <v>336.9</v>
          </cell>
          <cell r="AB596">
            <v>21.2</v>
          </cell>
          <cell r="AC596">
            <v>196.9</v>
          </cell>
          <cell r="AD596">
            <v>84.3</v>
          </cell>
          <cell r="AE596">
            <v>1.3</v>
          </cell>
          <cell r="AF596">
            <v>35.799999999999997</v>
          </cell>
          <cell r="AG596">
            <v>62.6</v>
          </cell>
          <cell r="AH596">
            <v>11.8</v>
          </cell>
          <cell r="AI596">
            <v>18.7</v>
          </cell>
          <cell r="AJ596">
            <v>-20</v>
          </cell>
          <cell r="AK596">
            <v>0</v>
          </cell>
          <cell r="AL596">
            <v>0.1</v>
          </cell>
          <cell r="AM596">
            <v>12.7</v>
          </cell>
          <cell r="AN596">
            <v>4.5999999999999996</v>
          </cell>
          <cell r="AO596">
            <v>4.4000000000000004</v>
          </cell>
          <cell r="AP596">
            <v>-28.2</v>
          </cell>
          <cell r="AQ596">
            <v>34.799999999999997</v>
          </cell>
          <cell r="AR596">
            <v>28</v>
          </cell>
          <cell r="AS596">
            <v>2.8</v>
          </cell>
          <cell r="AT596">
            <v>-4.9000000000000004</v>
          </cell>
          <cell r="AU596">
            <v>-19.2</v>
          </cell>
          <cell r="AV596">
            <v>337.8</v>
          </cell>
          <cell r="AW596">
            <v>317</v>
          </cell>
        </row>
        <row r="597">
          <cell r="B597">
            <v>30120</v>
          </cell>
          <cell r="D597" t="str">
            <v xml:space="preserve">Construction de bateaux de plaisance </v>
          </cell>
          <cell r="E597">
            <v>376</v>
          </cell>
          <cell r="F597">
            <v>191.1</v>
          </cell>
          <cell r="G597">
            <v>115</v>
          </cell>
          <cell r="H597">
            <v>1.7</v>
          </cell>
          <cell r="I597">
            <v>74.400000000000006</v>
          </cell>
          <cell r="J597">
            <v>829.9</v>
          </cell>
          <cell r="K597">
            <v>31.1</v>
          </cell>
          <cell r="L597">
            <v>10</v>
          </cell>
          <cell r="M597">
            <v>33.200000000000003</v>
          </cell>
          <cell r="N597">
            <v>904.3</v>
          </cell>
          <cell r="O597">
            <v>1052.2</v>
          </cell>
          <cell r="P597">
            <v>3.8</v>
          </cell>
          <cell r="Q597">
            <v>0</v>
          </cell>
          <cell r="R597">
            <v>433.1</v>
          </cell>
          <cell r="S597">
            <v>7.4</v>
          </cell>
          <cell r="T597">
            <v>200.3</v>
          </cell>
          <cell r="U597">
            <v>36.200000000000003</v>
          </cell>
          <cell r="V597">
            <v>14.6</v>
          </cell>
          <cell r="W597">
            <v>2.4</v>
          </cell>
          <cell r="X597">
            <v>24.3</v>
          </cell>
          <cell r="Y597">
            <v>4.7</v>
          </cell>
          <cell r="Z597">
            <v>0.8</v>
          </cell>
          <cell r="AA597">
            <v>336.9</v>
          </cell>
          <cell r="AB597">
            <v>21.2</v>
          </cell>
          <cell r="AC597">
            <v>196.9</v>
          </cell>
          <cell r="AD597">
            <v>84.3</v>
          </cell>
          <cell r="AE597">
            <v>1.3</v>
          </cell>
          <cell r="AF597">
            <v>35.799999999999997</v>
          </cell>
          <cell r="AG597">
            <v>62.6</v>
          </cell>
          <cell r="AH597">
            <v>11.8</v>
          </cell>
          <cell r="AI597">
            <v>18.7</v>
          </cell>
          <cell r="AJ597">
            <v>-20</v>
          </cell>
          <cell r="AK597">
            <v>0</v>
          </cell>
          <cell r="AL597">
            <v>0.1</v>
          </cell>
          <cell r="AM597">
            <v>12.7</v>
          </cell>
          <cell r="AN597">
            <v>4.5999999999999996</v>
          </cell>
          <cell r="AO597">
            <v>4.4000000000000004</v>
          </cell>
          <cell r="AP597">
            <v>-28.2</v>
          </cell>
          <cell r="AQ597">
            <v>34.799999999999997</v>
          </cell>
          <cell r="AR597">
            <v>28</v>
          </cell>
          <cell r="AS597">
            <v>2.8</v>
          </cell>
          <cell r="AT597">
            <v>-4.9000000000000004</v>
          </cell>
          <cell r="AU597">
            <v>-19.2</v>
          </cell>
          <cell r="AV597">
            <v>337.8</v>
          </cell>
          <cell r="AW597">
            <v>317</v>
          </cell>
        </row>
        <row r="598">
          <cell r="B598">
            <v>302</v>
          </cell>
          <cell r="D598" t="str">
            <v xml:space="preserve">Construction de locomotives et d'autre matériel ferroviaire roulant </v>
          </cell>
          <cell r="E598">
            <v>39</v>
          </cell>
          <cell r="F598">
            <v>195</v>
          </cell>
          <cell r="G598">
            <v>97.9</v>
          </cell>
          <cell r="H598">
            <v>1.9</v>
          </cell>
          <cell r="I598">
            <v>95.2</v>
          </cell>
          <cell r="J598">
            <v>3765.7</v>
          </cell>
          <cell r="K598">
            <v>79.400000000000006</v>
          </cell>
          <cell r="L598">
            <v>201.7</v>
          </cell>
          <cell r="M598">
            <v>72.7</v>
          </cell>
          <cell r="N598">
            <v>4119.3999999999996</v>
          </cell>
          <cell r="O598">
            <v>4040</v>
          </cell>
          <cell r="P598">
            <v>390.1</v>
          </cell>
          <cell r="Q598">
            <v>169.5</v>
          </cell>
          <cell r="R598">
            <v>1690.6</v>
          </cell>
          <cell r="S598">
            <v>-11.9</v>
          </cell>
          <cell r="T598">
            <v>1528</v>
          </cell>
          <cell r="U598">
            <v>722.8</v>
          </cell>
          <cell r="V598">
            <v>52.9</v>
          </cell>
          <cell r="W598">
            <v>2.9</v>
          </cell>
          <cell r="X598">
            <v>121.2</v>
          </cell>
          <cell r="Y598">
            <v>97.1</v>
          </cell>
          <cell r="Z598">
            <v>51.4</v>
          </cell>
          <cell r="AA598">
            <v>1301</v>
          </cell>
          <cell r="AB598">
            <v>71.8</v>
          </cell>
          <cell r="AC598">
            <v>713.4</v>
          </cell>
          <cell r="AD598">
            <v>334.8</v>
          </cell>
          <cell r="AE598">
            <v>3.1</v>
          </cell>
          <cell r="AF598">
            <v>184.1</v>
          </cell>
          <cell r="AG598">
            <v>162.19999999999999</v>
          </cell>
          <cell r="AH598">
            <v>385</v>
          </cell>
          <cell r="AI598">
            <v>354.6</v>
          </cell>
          <cell r="AJ598">
            <v>-8.5</v>
          </cell>
          <cell r="AK598">
            <v>3.6</v>
          </cell>
          <cell r="AL598">
            <v>0.8</v>
          </cell>
          <cell r="AM598">
            <v>80.3</v>
          </cell>
          <cell r="AN598">
            <v>13.2</v>
          </cell>
          <cell r="AO598">
            <v>52.1</v>
          </cell>
          <cell r="AP598">
            <v>-39.6</v>
          </cell>
          <cell r="AQ598">
            <v>67.2</v>
          </cell>
          <cell r="AR598">
            <v>72</v>
          </cell>
          <cell r="AS598">
            <v>1.9</v>
          </cell>
          <cell r="AT598">
            <v>-10.6</v>
          </cell>
          <cell r="AU598">
            <v>-35.6</v>
          </cell>
          <cell r="AV598">
            <v>1007.9</v>
          </cell>
          <cell r="AW598">
            <v>1232.3</v>
          </cell>
        </row>
        <row r="599">
          <cell r="B599">
            <v>3020</v>
          </cell>
          <cell r="D599" t="str">
            <v xml:space="preserve">Construction de locomotives et d'autre matériel ferroviaire roulant </v>
          </cell>
          <cell r="E599">
            <v>39</v>
          </cell>
          <cell r="F599">
            <v>195</v>
          </cell>
          <cell r="G599">
            <v>97.9</v>
          </cell>
          <cell r="H599">
            <v>1.9</v>
          </cell>
          <cell r="I599">
            <v>95.2</v>
          </cell>
          <cell r="J599">
            <v>3765.7</v>
          </cell>
          <cell r="K599">
            <v>79.400000000000006</v>
          </cell>
          <cell r="L599">
            <v>201.7</v>
          </cell>
          <cell r="M599">
            <v>72.7</v>
          </cell>
          <cell r="N599">
            <v>4119.3999999999996</v>
          </cell>
          <cell r="O599">
            <v>4040</v>
          </cell>
          <cell r="P599">
            <v>390.1</v>
          </cell>
          <cell r="Q599">
            <v>169.5</v>
          </cell>
          <cell r="R599">
            <v>1690.6</v>
          </cell>
          <cell r="S599">
            <v>-11.9</v>
          </cell>
          <cell r="T599">
            <v>1528</v>
          </cell>
          <cell r="U599">
            <v>722.8</v>
          </cell>
          <cell r="V599">
            <v>52.9</v>
          </cell>
          <cell r="W599">
            <v>2.9</v>
          </cell>
          <cell r="X599">
            <v>121.2</v>
          </cell>
          <cell r="Y599">
            <v>97.1</v>
          </cell>
          <cell r="Z599">
            <v>51.4</v>
          </cell>
          <cell r="AA599">
            <v>1301</v>
          </cell>
          <cell r="AB599">
            <v>71.8</v>
          </cell>
          <cell r="AC599">
            <v>713.4</v>
          </cell>
          <cell r="AD599">
            <v>334.8</v>
          </cell>
          <cell r="AE599">
            <v>3.1</v>
          </cell>
          <cell r="AF599">
            <v>184.1</v>
          </cell>
          <cell r="AG599">
            <v>162.19999999999999</v>
          </cell>
          <cell r="AH599">
            <v>385</v>
          </cell>
          <cell r="AI599">
            <v>354.6</v>
          </cell>
          <cell r="AJ599">
            <v>-8.5</v>
          </cell>
          <cell r="AK599">
            <v>3.6</v>
          </cell>
          <cell r="AL599">
            <v>0.8</v>
          </cell>
          <cell r="AM599">
            <v>80.3</v>
          </cell>
          <cell r="AN599">
            <v>13.2</v>
          </cell>
          <cell r="AO599">
            <v>52.1</v>
          </cell>
          <cell r="AP599">
            <v>-39.6</v>
          </cell>
          <cell r="AQ599">
            <v>67.2</v>
          </cell>
          <cell r="AR599">
            <v>72</v>
          </cell>
          <cell r="AS599">
            <v>1.9</v>
          </cell>
          <cell r="AT599">
            <v>-10.6</v>
          </cell>
          <cell r="AU599">
            <v>-35.6</v>
          </cell>
          <cell r="AV599">
            <v>1007.9</v>
          </cell>
          <cell r="AW599">
            <v>1232.3</v>
          </cell>
        </row>
        <row r="600">
          <cell r="B600">
            <v>30200</v>
          </cell>
          <cell r="D600" t="str">
            <v xml:space="preserve">Construction de locomotives et d'autre matériel ferroviaire roulant </v>
          </cell>
          <cell r="E600">
            <v>39</v>
          </cell>
          <cell r="F600">
            <v>195</v>
          </cell>
          <cell r="G600">
            <v>97.9</v>
          </cell>
          <cell r="H600">
            <v>1.9</v>
          </cell>
          <cell r="I600">
            <v>95.2</v>
          </cell>
          <cell r="J600">
            <v>3765.7</v>
          </cell>
          <cell r="K600">
            <v>79.400000000000006</v>
          </cell>
          <cell r="L600">
            <v>201.7</v>
          </cell>
          <cell r="M600">
            <v>72.7</v>
          </cell>
          <cell r="N600">
            <v>4119.3999999999996</v>
          </cell>
          <cell r="O600">
            <v>4040</v>
          </cell>
          <cell r="P600">
            <v>390.1</v>
          </cell>
          <cell r="Q600">
            <v>169.5</v>
          </cell>
          <cell r="R600">
            <v>1690.6</v>
          </cell>
          <cell r="S600">
            <v>-11.9</v>
          </cell>
          <cell r="T600">
            <v>1528</v>
          </cell>
          <cell r="U600">
            <v>722.8</v>
          </cell>
          <cell r="V600">
            <v>52.9</v>
          </cell>
          <cell r="W600">
            <v>2.9</v>
          </cell>
          <cell r="X600">
            <v>121.2</v>
          </cell>
          <cell r="Y600">
            <v>97.1</v>
          </cell>
          <cell r="Z600">
            <v>51.4</v>
          </cell>
          <cell r="AA600">
            <v>1301</v>
          </cell>
          <cell r="AB600">
            <v>71.8</v>
          </cell>
          <cell r="AC600">
            <v>713.4</v>
          </cell>
          <cell r="AD600">
            <v>334.8</v>
          </cell>
          <cell r="AE600">
            <v>3.1</v>
          </cell>
          <cell r="AF600">
            <v>184.1</v>
          </cell>
          <cell r="AG600">
            <v>162.19999999999999</v>
          </cell>
          <cell r="AH600">
            <v>385</v>
          </cell>
          <cell r="AI600">
            <v>354.6</v>
          </cell>
          <cell r="AJ600">
            <v>-8.5</v>
          </cell>
          <cell r="AK600">
            <v>3.6</v>
          </cell>
          <cell r="AL600">
            <v>0.8</v>
          </cell>
          <cell r="AM600">
            <v>80.3</v>
          </cell>
          <cell r="AN600">
            <v>13.2</v>
          </cell>
          <cell r="AO600">
            <v>52.1</v>
          </cell>
          <cell r="AP600">
            <v>-39.6</v>
          </cell>
          <cell r="AQ600">
            <v>67.2</v>
          </cell>
          <cell r="AR600">
            <v>72</v>
          </cell>
          <cell r="AS600">
            <v>1.9</v>
          </cell>
          <cell r="AT600">
            <v>-10.6</v>
          </cell>
          <cell r="AU600">
            <v>-35.6</v>
          </cell>
          <cell r="AV600">
            <v>1007.9</v>
          </cell>
          <cell r="AW600">
            <v>1232.3</v>
          </cell>
        </row>
        <row r="601">
          <cell r="B601">
            <v>303</v>
          </cell>
          <cell r="D601" t="str">
            <v xml:space="preserve">Construction aéronautique et spatiale </v>
          </cell>
          <cell r="E601">
            <v>203</v>
          </cell>
          <cell r="F601">
            <v>1110.5</v>
          </cell>
          <cell r="G601">
            <v>995.1</v>
          </cell>
          <cell r="H601">
            <v>-1</v>
          </cell>
          <cell r="I601">
            <v>116.4</v>
          </cell>
          <cell r="J601">
            <v>38626.9</v>
          </cell>
          <cell r="K601">
            <v>1204.9000000000001</v>
          </cell>
          <cell r="L601">
            <v>333.6</v>
          </cell>
          <cell r="M601">
            <v>759.6</v>
          </cell>
          <cell r="N601">
            <v>40925</v>
          </cell>
          <cell r="O601">
            <v>40942.300000000003</v>
          </cell>
          <cell r="P601">
            <v>266.8</v>
          </cell>
          <cell r="Q601">
            <v>21.4</v>
          </cell>
          <cell r="R601">
            <v>4406.8</v>
          </cell>
          <cell r="S601">
            <v>-325.39999999999998</v>
          </cell>
          <cell r="T601">
            <v>24263.1</v>
          </cell>
          <cell r="U601">
            <v>15950</v>
          </cell>
          <cell r="V601">
            <v>507.2</v>
          </cell>
          <cell r="W601">
            <v>18.899999999999999</v>
          </cell>
          <cell r="X601">
            <v>597.70000000000005</v>
          </cell>
          <cell r="Y601">
            <v>278.10000000000002</v>
          </cell>
          <cell r="Z601">
            <v>49.5</v>
          </cell>
          <cell r="AA601">
            <v>12685.5</v>
          </cell>
          <cell r="AB601">
            <v>657.4</v>
          </cell>
          <cell r="AC601">
            <v>5575.3</v>
          </cell>
          <cell r="AD601">
            <v>2831.5</v>
          </cell>
          <cell r="AE601">
            <v>164.6</v>
          </cell>
          <cell r="AF601">
            <v>3785.9</v>
          </cell>
          <cell r="AG601">
            <v>955</v>
          </cell>
          <cell r="AH601">
            <v>2604.1999999999998</v>
          </cell>
          <cell r="AI601">
            <v>4713.3</v>
          </cell>
          <cell r="AJ601">
            <v>4940</v>
          </cell>
          <cell r="AK601">
            <v>0</v>
          </cell>
          <cell r="AL601">
            <v>1.7</v>
          </cell>
          <cell r="AM601">
            <v>3992.7</v>
          </cell>
          <cell r="AN601">
            <v>3300.3</v>
          </cell>
          <cell r="AO601">
            <v>2618.5</v>
          </cell>
          <cell r="AP601">
            <v>3567.4</v>
          </cell>
          <cell r="AQ601">
            <v>364.4</v>
          </cell>
          <cell r="AR601">
            <v>518.29999999999995</v>
          </cell>
          <cell r="AS601">
            <v>279</v>
          </cell>
          <cell r="AT601">
            <v>244.7</v>
          </cell>
          <cell r="AU601">
            <v>2889.9</v>
          </cell>
          <cell r="AV601">
            <v>12696.9</v>
          </cell>
          <cell r="AW601">
            <v>12192.8</v>
          </cell>
        </row>
        <row r="602">
          <cell r="B602">
            <v>3030</v>
          </cell>
          <cell r="D602" t="str">
            <v xml:space="preserve">Construction aéronautique et spatiale </v>
          </cell>
          <cell r="E602">
            <v>203</v>
          </cell>
          <cell r="F602">
            <v>1110.5</v>
          </cell>
          <cell r="G602">
            <v>995.1</v>
          </cell>
          <cell r="H602">
            <v>-1</v>
          </cell>
          <cell r="I602">
            <v>116.4</v>
          </cell>
          <cell r="J602">
            <v>38626.9</v>
          </cell>
          <cell r="K602">
            <v>1204.9000000000001</v>
          </cell>
          <cell r="L602">
            <v>333.6</v>
          </cell>
          <cell r="M602">
            <v>759.6</v>
          </cell>
          <cell r="N602">
            <v>40925</v>
          </cell>
          <cell r="O602">
            <v>40942.300000000003</v>
          </cell>
          <cell r="P602">
            <v>266.8</v>
          </cell>
          <cell r="Q602">
            <v>21.4</v>
          </cell>
          <cell r="R602">
            <v>4406.8</v>
          </cell>
          <cell r="S602">
            <v>-325.39999999999998</v>
          </cell>
          <cell r="T602">
            <v>24263.1</v>
          </cell>
          <cell r="U602">
            <v>15950</v>
          </cell>
          <cell r="V602">
            <v>507.2</v>
          </cell>
          <cell r="W602">
            <v>18.899999999999999</v>
          </cell>
          <cell r="X602">
            <v>597.70000000000005</v>
          </cell>
          <cell r="Y602">
            <v>278.10000000000002</v>
          </cell>
          <cell r="Z602">
            <v>49.5</v>
          </cell>
          <cell r="AA602">
            <v>12685.5</v>
          </cell>
          <cell r="AB602">
            <v>657.4</v>
          </cell>
          <cell r="AC602">
            <v>5575.3</v>
          </cell>
          <cell r="AD602">
            <v>2831.5</v>
          </cell>
          <cell r="AE602">
            <v>164.6</v>
          </cell>
          <cell r="AF602">
            <v>3785.9</v>
          </cell>
          <cell r="AG602">
            <v>955</v>
          </cell>
          <cell r="AH602">
            <v>2604.1999999999998</v>
          </cell>
          <cell r="AI602">
            <v>4713.3</v>
          </cell>
          <cell r="AJ602">
            <v>4940</v>
          </cell>
          <cell r="AK602">
            <v>0</v>
          </cell>
          <cell r="AL602">
            <v>1.7</v>
          </cell>
          <cell r="AM602">
            <v>3992.7</v>
          </cell>
          <cell r="AN602">
            <v>3300.3</v>
          </cell>
          <cell r="AO602">
            <v>2618.5</v>
          </cell>
          <cell r="AP602">
            <v>3567.4</v>
          </cell>
          <cell r="AQ602">
            <v>364.4</v>
          </cell>
          <cell r="AR602">
            <v>518.29999999999995</v>
          </cell>
          <cell r="AS602">
            <v>279</v>
          </cell>
          <cell r="AT602">
            <v>244.7</v>
          </cell>
          <cell r="AU602">
            <v>2889.9</v>
          </cell>
          <cell r="AV602">
            <v>12696.9</v>
          </cell>
          <cell r="AW602">
            <v>12192.8</v>
          </cell>
        </row>
        <row r="603">
          <cell r="B603">
            <v>30300</v>
          </cell>
          <cell r="D603" t="str">
            <v xml:space="preserve">Construction aéronautique et spatiale </v>
          </cell>
          <cell r="E603">
            <v>203</v>
          </cell>
          <cell r="F603">
            <v>1110.5</v>
          </cell>
          <cell r="G603">
            <v>995.1</v>
          </cell>
          <cell r="H603">
            <v>-1</v>
          </cell>
          <cell r="I603">
            <v>116.4</v>
          </cell>
          <cell r="J603">
            <v>38626.9</v>
          </cell>
          <cell r="K603">
            <v>1204.9000000000001</v>
          </cell>
          <cell r="L603">
            <v>333.6</v>
          </cell>
          <cell r="M603">
            <v>759.6</v>
          </cell>
          <cell r="N603">
            <v>40925</v>
          </cell>
          <cell r="O603">
            <v>40942.300000000003</v>
          </cell>
          <cell r="P603">
            <v>266.8</v>
          </cell>
          <cell r="Q603">
            <v>21.4</v>
          </cell>
          <cell r="R603">
            <v>4406.8</v>
          </cell>
          <cell r="S603">
            <v>-325.39999999999998</v>
          </cell>
          <cell r="T603">
            <v>24263.1</v>
          </cell>
          <cell r="U603">
            <v>15950</v>
          </cell>
          <cell r="V603">
            <v>507.2</v>
          </cell>
          <cell r="W603">
            <v>18.899999999999999</v>
          </cell>
          <cell r="X603">
            <v>597.70000000000005</v>
          </cell>
          <cell r="Y603">
            <v>278.10000000000002</v>
          </cell>
          <cell r="Z603">
            <v>49.5</v>
          </cell>
          <cell r="AA603">
            <v>12685.5</v>
          </cell>
          <cell r="AB603">
            <v>657.4</v>
          </cell>
          <cell r="AC603">
            <v>5575.3</v>
          </cell>
          <cell r="AD603">
            <v>2831.5</v>
          </cell>
          <cell r="AE603">
            <v>164.6</v>
          </cell>
          <cell r="AF603">
            <v>3785.9</v>
          </cell>
          <cell r="AG603">
            <v>955</v>
          </cell>
          <cell r="AH603">
            <v>2604.1999999999998</v>
          </cell>
          <cell r="AI603">
            <v>4713.3</v>
          </cell>
          <cell r="AJ603">
            <v>4940</v>
          </cell>
          <cell r="AK603">
            <v>0</v>
          </cell>
          <cell r="AL603">
            <v>1.7</v>
          </cell>
          <cell r="AM603">
            <v>3992.7</v>
          </cell>
          <cell r="AN603">
            <v>3300.3</v>
          </cell>
          <cell r="AO603">
            <v>2618.5</v>
          </cell>
          <cell r="AP603">
            <v>3567.4</v>
          </cell>
          <cell r="AQ603">
            <v>364.4</v>
          </cell>
          <cell r="AR603">
            <v>518.29999999999995</v>
          </cell>
          <cell r="AS603">
            <v>279</v>
          </cell>
          <cell r="AT603">
            <v>244.7</v>
          </cell>
          <cell r="AU603">
            <v>2889.9</v>
          </cell>
          <cell r="AV603">
            <v>12696.9</v>
          </cell>
          <cell r="AW603">
            <v>12192.8</v>
          </cell>
        </row>
        <row r="604">
          <cell r="B604">
            <v>304</v>
          </cell>
          <cell r="D604" t="str">
            <v xml:space="preserve">Construction de véhicules militaires de combat </v>
          </cell>
          <cell r="E604">
            <v>5</v>
          </cell>
          <cell r="F604" t="str">
            <v>S</v>
          </cell>
          <cell r="G604" t="str">
            <v>S</v>
          </cell>
          <cell r="H604" t="str">
            <v>S</v>
          </cell>
          <cell r="I604" t="str">
            <v>S</v>
          </cell>
          <cell r="J604" t="str">
            <v>S</v>
          </cell>
          <cell r="K604" t="str">
            <v>S</v>
          </cell>
          <cell r="L604" t="str">
            <v>S</v>
          </cell>
          <cell r="M604" t="str">
            <v>S</v>
          </cell>
          <cell r="N604" t="str">
            <v>S</v>
          </cell>
          <cell r="O604" t="str">
            <v>S</v>
          </cell>
          <cell r="P604" t="str">
            <v>S</v>
          </cell>
          <cell r="Q604" t="str">
            <v>S</v>
          </cell>
          <cell r="R604" t="str">
            <v>S</v>
          </cell>
          <cell r="S604" t="str">
            <v>S</v>
          </cell>
          <cell r="T604" t="str">
            <v>S</v>
          </cell>
          <cell r="U604" t="str">
            <v>S</v>
          </cell>
          <cell r="V604" t="str">
            <v>S</v>
          </cell>
          <cell r="W604" t="str">
            <v>S</v>
          </cell>
          <cell r="X604" t="str">
            <v>S</v>
          </cell>
          <cell r="Y604" t="str">
            <v>S</v>
          </cell>
          <cell r="Z604" t="str">
            <v>S</v>
          </cell>
          <cell r="AA604" t="str">
            <v>S</v>
          </cell>
          <cell r="AB604" t="str">
            <v>S</v>
          </cell>
          <cell r="AC604" t="str">
            <v>S</v>
          </cell>
          <cell r="AD604" t="str">
            <v>S</v>
          </cell>
          <cell r="AE604" t="str">
            <v>S</v>
          </cell>
          <cell r="AF604" t="str">
            <v>S</v>
          </cell>
          <cell r="AG604" t="str">
            <v>S</v>
          </cell>
          <cell r="AH604" t="str">
            <v>S</v>
          </cell>
          <cell r="AI604" t="str">
            <v>S</v>
          </cell>
          <cell r="AJ604" t="str">
            <v>S</v>
          </cell>
          <cell r="AK604" t="str">
            <v>S</v>
          </cell>
          <cell r="AL604" t="str">
            <v>S</v>
          </cell>
          <cell r="AM604" t="str">
            <v>S</v>
          </cell>
          <cell r="AN604" t="str">
            <v>S</v>
          </cell>
          <cell r="AO604" t="str">
            <v>S</v>
          </cell>
          <cell r="AP604" t="str">
            <v>S</v>
          </cell>
          <cell r="AQ604" t="str">
            <v>S</v>
          </cell>
          <cell r="AR604" t="str">
            <v>S</v>
          </cell>
          <cell r="AS604" t="str">
            <v>S</v>
          </cell>
          <cell r="AT604" t="str">
            <v>S</v>
          </cell>
          <cell r="AU604" t="str">
            <v>S</v>
          </cell>
          <cell r="AV604" t="str">
            <v>S</v>
          </cell>
          <cell r="AW604" t="str">
            <v>S</v>
          </cell>
        </row>
        <row r="605">
          <cell r="B605">
            <v>3040</v>
          </cell>
          <cell r="D605" t="str">
            <v xml:space="preserve">Construction de véhicules militaires de combat </v>
          </cell>
          <cell r="E605">
            <v>5</v>
          </cell>
          <cell r="F605">
            <v>2.4</v>
          </cell>
          <cell r="G605">
            <v>0.8</v>
          </cell>
          <cell r="H605">
            <v>0.7</v>
          </cell>
          <cell r="I605">
            <v>0.9</v>
          </cell>
          <cell r="J605">
            <v>861.8</v>
          </cell>
          <cell r="K605">
            <v>5.0999999999999996</v>
          </cell>
          <cell r="L605">
            <v>-87.6</v>
          </cell>
          <cell r="M605">
            <v>1.3</v>
          </cell>
          <cell r="N605">
            <v>780.6</v>
          </cell>
          <cell r="O605">
            <v>869.3</v>
          </cell>
          <cell r="P605">
            <v>20.5</v>
          </cell>
          <cell r="Q605">
            <v>0.5</v>
          </cell>
          <cell r="R605">
            <v>265.10000000000002</v>
          </cell>
          <cell r="S605">
            <v>-14.2</v>
          </cell>
          <cell r="T605">
            <v>244.6</v>
          </cell>
          <cell r="U605">
            <v>93.6</v>
          </cell>
          <cell r="V605">
            <v>6.8</v>
          </cell>
          <cell r="W605">
            <v>0.2</v>
          </cell>
          <cell r="X605">
            <v>11.6</v>
          </cell>
          <cell r="Y605">
            <v>3.1</v>
          </cell>
          <cell r="Z605">
            <v>0.3</v>
          </cell>
          <cell r="AA605">
            <v>303.5</v>
          </cell>
          <cell r="AB605">
            <v>13.8</v>
          </cell>
          <cell r="AC605">
            <v>118.4</v>
          </cell>
          <cell r="AD605">
            <v>58.1</v>
          </cell>
          <cell r="AE605">
            <v>0.1</v>
          </cell>
          <cell r="AF605">
            <v>113.2</v>
          </cell>
          <cell r="AG605">
            <v>14.9</v>
          </cell>
          <cell r="AH605">
            <v>25.9</v>
          </cell>
          <cell r="AI605">
            <v>43.9</v>
          </cell>
          <cell r="AJ605">
            <v>116.4</v>
          </cell>
          <cell r="AK605">
            <v>0</v>
          </cell>
          <cell r="AL605">
            <v>0</v>
          </cell>
          <cell r="AM605">
            <v>3.6</v>
          </cell>
          <cell r="AN605">
            <v>0.7</v>
          </cell>
          <cell r="AO605">
            <v>65.900000000000006</v>
          </cell>
          <cell r="AP605">
            <v>178.7</v>
          </cell>
          <cell r="AQ605">
            <v>1.3</v>
          </cell>
          <cell r="AR605">
            <v>2.8</v>
          </cell>
          <cell r="AS605">
            <v>7.3</v>
          </cell>
          <cell r="AT605">
            <v>19.3</v>
          </cell>
          <cell r="AU605">
            <v>150.6</v>
          </cell>
          <cell r="AV605">
            <v>286</v>
          </cell>
          <cell r="AW605">
            <v>289.7</v>
          </cell>
        </row>
        <row r="606">
          <cell r="B606">
            <v>30400</v>
          </cell>
          <cell r="D606" t="str">
            <v xml:space="preserve">Construction de véhicules militaires de combat </v>
          </cell>
          <cell r="E606">
            <v>5</v>
          </cell>
          <cell r="F606">
            <v>2.4</v>
          </cell>
          <cell r="G606">
            <v>0.8</v>
          </cell>
          <cell r="H606">
            <v>0.7</v>
          </cell>
          <cell r="I606">
            <v>0.9</v>
          </cell>
          <cell r="J606">
            <v>861.8</v>
          </cell>
          <cell r="K606">
            <v>5.0999999999999996</v>
          </cell>
          <cell r="L606">
            <v>-87.6</v>
          </cell>
          <cell r="M606">
            <v>1.3</v>
          </cell>
          <cell r="N606">
            <v>780.6</v>
          </cell>
          <cell r="O606">
            <v>869.3</v>
          </cell>
          <cell r="P606">
            <v>20.5</v>
          </cell>
          <cell r="Q606">
            <v>0.5</v>
          </cell>
          <cell r="R606">
            <v>265.10000000000002</v>
          </cell>
          <cell r="S606">
            <v>-14.2</v>
          </cell>
          <cell r="T606">
            <v>244.6</v>
          </cell>
          <cell r="U606">
            <v>93.6</v>
          </cell>
          <cell r="V606">
            <v>6.8</v>
          </cell>
          <cell r="W606">
            <v>0.2</v>
          </cell>
          <cell r="X606">
            <v>11.6</v>
          </cell>
          <cell r="Y606">
            <v>3.1</v>
          </cell>
          <cell r="Z606">
            <v>0.3</v>
          </cell>
          <cell r="AA606">
            <v>303.5</v>
          </cell>
          <cell r="AB606">
            <v>13.8</v>
          </cell>
          <cell r="AC606">
            <v>118.4</v>
          </cell>
          <cell r="AD606">
            <v>58.1</v>
          </cell>
          <cell r="AE606">
            <v>0.1</v>
          </cell>
          <cell r="AF606">
            <v>113.2</v>
          </cell>
          <cell r="AG606">
            <v>14.9</v>
          </cell>
          <cell r="AH606">
            <v>25.9</v>
          </cell>
          <cell r="AI606">
            <v>43.9</v>
          </cell>
          <cell r="AJ606">
            <v>116.4</v>
          </cell>
          <cell r="AK606">
            <v>0</v>
          </cell>
          <cell r="AL606">
            <v>0</v>
          </cell>
          <cell r="AM606">
            <v>3.6</v>
          </cell>
          <cell r="AN606">
            <v>0.7</v>
          </cell>
          <cell r="AO606">
            <v>65.900000000000006</v>
          </cell>
          <cell r="AP606">
            <v>178.7</v>
          </cell>
          <cell r="AQ606">
            <v>1.3</v>
          </cell>
          <cell r="AR606">
            <v>2.8</v>
          </cell>
          <cell r="AS606">
            <v>7.3</v>
          </cell>
          <cell r="AT606">
            <v>19.3</v>
          </cell>
          <cell r="AU606">
            <v>150.6</v>
          </cell>
          <cell r="AV606">
            <v>286</v>
          </cell>
          <cell r="AW606">
            <v>289.7</v>
          </cell>
        </row>
        <row r="607">
          <cell r="B607">
            <v>309</v>
          </cell>
          <cell r="D607" t="str">
            <v xml:space="preserve">Fabrication de matériels de transport n.c.a. </v>
          </cell>
          <cell r="E607">
            <v>240</v>
          </cell>
          <cell r="F607">
            <v>153.9</v>
          </cell>
          <cell r="G607">
            <v>115</v>
          </cell>
          <cell r="H607">
            <v>-1.9</v>
          </cell>
          <cell r="I607">
            <v>40.799999999999997</v>
          </cell>
          <cell r="J607">
            <v>777.4</v>
          </cell>
          <cell r="K607">
            <v>8.8000000000000007</v>
          </cell>
          <cell r="L607">
            <v>-12.7</v>
          </cell>
          <cell r="M607">
            <v>0.9</v>
          </cell>
          <cell r="N607">
            <v>774.3</v>
          </cell>
          <cell r="O607">
            <v>940.1</v>
          </cell>
          <cell r="P607">
            <v>3.6</v>
          </cell>
          <cell r="Q607">
            <v>1.4</v>
          </cell>
          <cell r="R607">
            <v>466.2</v>
          </cell>
          <cell r="S607">
            <v>-10.3</v>
          </cell>
          <cell r="T607">
            <v>155.5</v>
          </cell>
          <cell r="U607">
            <v>38.9</v>
          </cell>
          <cell r="V607">
            <v>12</v>
          </cell>
          <cell r="W607">
            <v>1.3</v>
          </cell>
          <cell r="X607">
            <v>19.100000000000001</v>
          </cell>
          <cell r="Y607">
            <v>10.4</v>
          </cell>
          <cell r="Z607">
            <v>3.3</v>
          </cell>
          <cell r="AA607">
            <v>196.8</v>
          </cell>
          <cell r="AB607">
            <v>16.2</v>
          </cell>
          <cell r="AC607">
            <v>122.2</v>
          </cell>
          <cell r="AD607">
            <v>49</v>
          </cell>
          <cell r="AE607">
            <v>0.6</v>
          </cell>
          <cell r="AF607">
            <v>10.1</v>
          </cell>
          <cell r="AG607">
            <v>18.600000000000001</v>
          </cell>
          <cell r="AH607">
            <v>40.299999999999997</v>
          </cell>
          <cell r="AI607">
            <v>44.1</v>
          </cell>
          <cell r="AJ607">
            <v>-4.7</v>
          </cell>
          <cell r="AK607">
            <v>0</v>
          </cell>
          <cell r="AL607">
            <v>0</v>
          </cell>
          <cell r="AM607">
            <v>14.7</v>
          </cell>
          <cell r="AN607">
            <v>11.6</v>
          </cell>
          <cell r="AO607">
            <v>10.4</v>
          </cell>
          <cell r="AP607">
            <v>-9</v>
          </cell>
          <cell r="AQ607">
            <v>22.7</v>
          </cell>
          <cell r="AR607">
            <v>51.5</v>
          </cell>
          <cell r="AS607">
            <v>2</v>
          </cell>
          <cell r="AT607">
            <v>6.6</v>
          </cell>
          <cell r="AU607">
            <v>-46.4</v>
          </cell>
          <cell r="AV607">
            <v>203.6</v>
          </cell>
          <cell r="AW607">
            <v>181.2</v>
          </cell>
        </row>
        <row r="608">
          <cell r="B608">
            <v>3091</v>
          </cell>
          <cell r="D608" t="str">
            <v xml:space="preserve">Fabrication de motocycles </v>
          </cell>
          <cell r="E608">
            <v>86</v>
          </cell>
          <cell r="F608">
            <v>73.3</v>
          </cell>
          <cell r="G608">
            <v>51.4</v>
          </cell>
          <cell r="H608">
            <v>0.2</v>
          </cell>
          <cell r="I608">
            <v>21.7</v>
          </cell>
          <cell r="J608">
            <v>352.2</v>
          </cell>
          <cell r="K608">
            <v>1</v>
          </cell>
          <cell r="L608">
            <v>-12</v>
          </cell>
          <cell r="M608">
            <v>0.4</v>
          </cell>
          <cell r="N608">
            <v>341.5</v>
          </cell>
          <cell r="O608">
            <v>426.4</v>
          </cell>
          <cell r="P608">
            <v>1.2</v>
          </cell>
          <cell r="Q608">
            <v>0.1</v>
          </cell>
          <cell r="R608">
            <v>244.7</v>
          </cell>
          <cell r="S608">
            <v>-1.2</v>
          </cell>
          <cell r="T608">
            <v>59.6</v>
          </cell>
          <cell r="U608">
            <v>13.1</v>
          </cell>
          <cell r="V608">
            <v>4.4000000000000004</v>
          </cell>
          <cell r="W608">
            <v>0.5</v>
          </cell>
          <cell r="X608">
            <v>10.6</v>
          </cell>
          <cell r="Y608">
            <v>8.1</v>
          </cell>
          <cell r="Z608">
            <v>1.7</v>
          </cell>
          <cell r="AA608">
            <v>53.2</v>
          </cell>
          <cell r="AB608">
            <v>7.4</v>
          </cell>
          <cell r="AC608">
            <v>54.4</v>
          </cell>
          <cell r="AD608">
            <v>22.1</v>
          </cell>
          <cell r="AE608">
            <v>0.4</v>
          </cell>
          <cell r="AF608">
            <v>-30.3</v>
          </cell>
          <cell r="AG608">
            <v>10.4</v>
          </cell>
          <cell r="AH608">
            <v>23.1</v>
          </cell>
          <cell r="AI608">
            <v>35.4</v>
          </cell>
          <cell r="AJ608">
            <v>-28.4</v>
          </cell>
          <cell r="AK608">
            <v>0</v>
          </cell>
          <cell r="AL608">
            <v>0</v>
          </cell>
          <cell r="AM608">
            <v>5.2</v>
          </cell>
          <cell r="AN608">
            <v>4.3</v>
          </cell>
          <cell r="AO608">
            <v>3.6</v>
          </cell>
          <cell r="AP608">
            <v>-30</v>
          </cell>
          <cell r="AQ608">
            <v>12.1</v>
          </cell>
          <cell r="AR608">
            <v>44.3</v>
          </cell>
          <cell r="AS608">
            <v>0.1</v>
          </cell>
          <cell r="AT608">
            <v>-0.8</v>
          </cell>
          <cell r="AU608">
            <v>-61.4</v>
          </cell>
          <cell r="AV608">
            <v>60.1</v>
          </cell>
          <cell r="AW608">
            <v>46.1</v>
          </cell>
        </row>
        <row r="609">
          <cell r="B609">
            <v>30910</v>
          </cell>
          <cell r="D609" t="str">
            <v xml:space="preserve">Fabrication de motocycles </v>
          </cell>
          <cell r="E609">
            <v>86</v>
          </cell>
          <cell r="F609">
            <v>73.3</v>
          </cell>
          <cell r="G609">
            <v>51.4</v>
          </cell>
          <cell r="H609">
            <v>0.2</v>
          </cell>
          <cell r="I609">
            <v>21.7</v>
          </cell>
          <cell r="J609">
            <v>352.2</v>
          </cell>
          <cell r="K609">
            <v>1</v>
          </cell>
          <cell r="L609">
            <v>-12</v>
          </cell>
          <cell r="M609">
            <v>0.4</v>
          </cell>
          <cell r="N609">
            <v>341.5</v>
          </cell>
          <cell r="O609">
            <v>426.4</v>
          </cell>
          <cell r="P609">
            <v>1.2</v>
          </cell>
          <cell r="Q609">
            <v>0.1</v>
          </cell>
          <cell r="R609">
            <v>244.7</v>
          </cell>
          <cell r="S609">
            <v>-1.2</v>
          </cell>
          <cell r="T609">
            <v>59.6</v>
          </cell>
          <cell r="U609">
            <v>13.1</v>
          </cell>
          <cell r="V609">
            <v>4.4000000000000004</v>
          </cell>
          <cell r="W609">
            <v>0.5</v>
          </cell>
          <cell r="X609">
            <v>10.6</v>
          </cell>
          <cell r="Y609">
            <v>8.1</v>
          </cell>
          <cell r="Z609">
            <v>1.7</v>
          </cell>
          <cell r="AA609">
            <v>53.2</v>
          </cell>
          <cell r="AB609">
            <v>7.4</v>
          </cell>
          <cell r="AC609">
            <v>54.4</v>
          </cell>
          <cell r="AD609">
            <v>22.1</v>
          </cell>
          <cell r="AE609">
            <v>0.4</v>
          </cell>
          <cell r="AF609">
            <v>-30.3</v>
          </cell>
          <cell r="AG609">
            <v>10.4</v>
          </cell>
          <cell r="AH609">
            <v>23.1</v>
          </cell>
          <cell r="AI609">
            <v>35.4</v>
          </cell>
          <cell r="AJ609">
            <v>-28.4</v>
          </cell>
          <cell r="AK609">
            <v>0</v>
          </cell>
          <cell r="AL609">
            <v>0</v>
          </cell>
          <cell r="AM609">
            <v>5.2</v>
          </cell>
          <cell r="AN609">
            <v>4.3</v>
          </cell>
          <cell r="AO609">
            <v>3.6</v>
          </cell>
          <cell r="AP609">
            <v>-30</v>
          </cell>
          <cell r="AQ609">
            <v>12.1</v>
          </cell>
          <cell r="AR609">
            <v>44.3</v>
          </cell>
          <cell r="AS609">
            <v>0.1</v>
          </cell>
          <cell r="AT609">
            <v>-0.8</v>
          </cell>
          <cell r="AU609">
            <v>-61.4</v>
          </cell>
          <cell r="AV609">
            <v>60.1</v>
          </cell>
          <cell r="AW609">
            <v>46.1</v>
          </cell>
        </row>
        <row r="610">
          <cell r="B610">
            <v>3092</v>
          </cell>
          <cell r="D610" t="str">
            <v xml:space="preserve">Fabrication de bicyclettes et de véhicules pour invalides </v>
          </cell>
          <cell r="E610">
            <v>118</v>
          </cell>
          <cell r="F610">
            <v>79.599999999999994</v>
          </cell>
          <cell r="G610">
            <v>62.8</v>
          </cell>
          <cell r="H610">
            <v>-2</v>
          </cell>
          <cell r="I610">
            <v>18.8</v>
          </cell>
          <cell r="J610">
            <v>404.5</v>
          </cell>
          <cell r="K610">
            <v>7.2</v>
          </cell>
          <cell r="L610">
            <v>-0.8</v>
          </cell>
          <cell r="M610">
            <v>0.5</v>
          </cell>
          <cell r="N610">
            <v>411.4</v>
          </cell>
          <cell r="O610">
            <v>491.3</v>
          </cell>
          <cell r="P610">
            <v>2.2999999999999998</v>
          </cell>
          <cell r="Q610">
            <v>1.3</v>
          </cell>
          <cell r="R610">
            <v>213</v>
          </cell>
          <cell r="S610">
            <v>-8.6999999999999993</v>
          </cell>
          <cell r="T610">
            <v>88.4</v>
          </cell>
          <cell r="U610">
            <v>24</v>
          </cell>
          <cell r="V610">
            <v>7</v>
          </cell>
          <cell r="W610">
            <v>0.8</v>
          </cell>
          <cell r="X610">
            <v>8.1999999999999993</v>
          </cell>
          <cell r="Y610">
            <v>1.8</v>
          </cell>
          <cell r="Z610">
            <v>1.4</v>
          </cell>
          <cell r="AA610">
            <v>137.9</v>
          </cell>
          <cell r="AB610">
            <v>8.5</v>
          </cell>
          <cell r="AC610">
            <v>64.3</v>
          </cell>
          <cell r="AD610">
            <v>25.6</v>
          </cell>
          <cell r="AE610">
            <v>0.3</v>
          </cell>
          <cell r="AF610">
            <v>39.9</v>
          </cell>
          <cell r="AG610">
            <v>7.9</v>
          </cell>
          <cell r="AH610">
            <v>17</v>
          </cell>
          <cell r="AI610">
            <v>8.3000000000000007</v>
          </cell>
          <cell r="AJ610">
            <v>23.4</v>
          </cell>
          <cell r="AK610">
            <v>0</v>
          </cell>
          <cell r="AL610">
            <v>0</v>
          </cell>
          <cell r="AM610">
            <v>9.4</v>
          </cell>
          <cell r="AN610">
            <v>7.2</v>
          </cell>
          <cell r="AO610">
            <v>6.7</v>
          </cell>
          <cell r="AP610">
            <v>20.6</v>
          </cell>
          <cell r="AQ610">
            <v>10.1</v>
          </cell>
          <cell r="AR610">
            <v>3.9</v>
          </cell>
          <cell r="AS610">
            <v>1.9</v>
          </cell>
          <cell r="AT610">
            <v>8.4</v>
          </cell>
          <cell r="AU610">
            <v>16.5</v>
          </cell>
          <cell r="AV610">
            <v>137.5</v>
          </cell>
          <cell r="AW610">
            <v>129.69999999999999</v>
          </cell>
        </row>
        <row r="611">
          <cell r="B611">
            <v>30920</v>
          </cell>
          <cell r="D611" t="str">
            <v xml:space="preserve">Fabrication de bicyclettes et de véhicules pour invalides </v>
          </cell>
          <cell r="E611">
            <v>118</v>
          </cell>
          <cell r="F611">
            <v>79.599999999999994</v>
          </cell>
          <cell r="G611">
            <v>62.8</v>
          </cell>
          <cell r="H611">
            <v>-2</v>
          </cell>
          <cell r="I611">
            <v>18.8</v>
          </cell>
          <cell r="J611">
            <v>404.5</v>
          </cell>
          <cell r="K611">
            <v>7.2</v>
          </cell>
          <cell r="L611">
            <v>-0.8</v>
          </cell>
          <cell r="M611">
            <v>0.5</v>
          </cell>
          <cell r="N611">
            <v>411.4</v>
          </cell>
          <cell r="O611">
            <v>491.3</v>
          </cell>
          <cell r="P611">
            <v>2.2999999999999998</v>
          </cell>
          <cell r="Q611">
            <v>1.3</v>
          </cell>
          <cell r="R611">
            <v>213</v>
          </cell>
          <cell r="S611">
            <v>-8.6999999999999993</v>
          </cell>
          <cell r="T611">
            <v>88.4</v>
          </cell>
          <cell r="U611">
            <v>24</v>
          </cell>
          <cell r="V611">
            <v>7</v>
          </cell>
          <cell r="W611">
            <v>0.8</v>
          </cell>
          <cell r="X611">
            <v>8.1999999999999993</v>
          </cell>
          <cell r="Y611">
            <v>1.8</v>
          </cell>
          <cell r="Z611">
            <v>1.4</v>
          </cell>
          <cell r="AA611">
            <v>137.9</v>
          </cell>
          <cell r="AB611">
            <v>8.5</v>
          </cell>
          <cell r="AC611">
            <v>64.3</v>
          </cell>
          <cell r="AD611">
            <v>25.6</v>
          </cell>
          <cell r="AE611">
            <v>0.3</v>
          </cell>
          <cell r="AF611">
            <v>39.9</v>
          </cell>
          <cell r="AG611">
            <v>7.9</v>
          </cell>
          <cell r="AH611">
            <v>17</v>
          </cell>
          <cell r="AI611">
            <v>8.3000000000000007</v>
          </cell>
          <cell r="AJ611">
            <v>23.4</v>
          </cell>
          <cell r="AK611">
            <v>0</v>
          </cell>
          <cell r="AL611">
            <v>0</v>
          </cell>
          <cell r="AM611">
            <v>9.4</v>
          </cell>
          <cell r="AN611">
            <v>7.2</v>
          </cell>
          <cell r="AO611">
            <v>6.7</v>
          </cell>
          <cell r="AP611">
            <v>20.6</v>
          </cell>
          <cell r="AQ611">
            <v>10.1</v>
          </cell>
          <cell r="AR611">
            <v>3.9</v>
          </cell>
          <cell r="AS611">
            <v>1.9</v>
          </cell>
          <cell r="AT611">
            <v>8.4</v>
          </cell>
          <cell r="AU611">
            <v>16.5</v>
          </cell>
          <cell r="AV611">
            <v>137.5</v>
          </cell>
          <cell r="AW611">
            <v>129.69999999999999</v>
          </cell>
        </row>
        <row r="612">
          <cell r="B612">
            <v>3099</v>
          </cell>
          <cell r="D612" t="str">
            <v xml:space="preserve">Fabrication d'autres équipements de transport n.c.a. </v>
          </cell>
          <cell r="E612">
            <v>35</v>
          </cell>
          <cell r="F612">
            <v>1.1000000000000001</v>
          </cell>
          <cell r="G612">
            <v>0.8</v>
          </cell>
          <cell r="H612">
            <v>0</v>
          </cell>
          <cell r="I612">
            <v>0.4</v>
          </cell>
          <cell r="J612">
            <v>20.6</v>
          </cell>
          <cell r="K612">
            <v>0.7</v>
          </cell>
          <cell r="L612">
            <v>0.1</v>
          </cell>
          <cell r="M612">
            <v>0</v>
          </cell>
          <cell r="N612">
            <v>21.4</v>
          </cell>
          <cell r="O612">
            <v>22.4</v>
          </cell>
          <cell r="P612">
            <v>0.1</v>
          </cell>
          <cell r="Q612">
            <v>0</v>
          </cell>
          <cell r="R612">
            <v>8.5</v>
          </cell>
          <cell r="S612">
            <v>-0.5</v>
          </cell>
          <cell r="T612">
            <v>7.6</v>
          </cell>
          <cell r="U612">
            <v>1.8</v>
          </cell>
          <cell r="V612">
            <v>0.6</v>
          </cell>
          <cell r="W612">
            <v>0</v>
          </cell>
          <cell r="X612">
            <v>0.4</v>
          </cell>
          <cell r="Y612">
            <v>0.5</v>
          </cell>
          <cell r="Z612">
            <v>0.2</v>
          </cell>
          <cell r="AA612">
            <v>5.7</v>
          </cell>
          <cell r="AB612">
            <v>0.3</v>
          </cell>
          <cell r="AC612">
            <v>3.6</v>
          </cell>
          <cell r="AD612">
            <v>1.3</v>
          </cell>
          <cell r="AE612">
            <v>0</v>
          </cell>
          <cell r="AF612">
            <v>0.6</v>
          </cell>
          <cell r="AG612">
            <v>0.3</v>
          </cell>
          <cell r="AH612">
            <v>0.3</v>
          </cell>
          <cell r="AI612">
            <v>0.4</v>
          </cell>
          <cell r="AJ612">
            <v>0.4</v>
          </cell>
          <cell r="AK612">
            <v>0</v>
          </cell>
          <cell r="AL612">
            <v>0</v>
          </cell>
          <cell r="AM612">
            <v>0.1</v>
          </cell>
          <cell r="AN612">
            <v>0.1</v>
          </cell>
          <cell r="AO612">
            <v>0.1</v>
          </cell>
          <cell r="AP612">
            <v>0.4</v>
          </cell>
          <cell r="AQ612">
            <v>0.5</v>
          </cell>
          <cell r="AR612">
            <v>3.3</v>
          </cell>
          <cell r="AS612">
            <v>0</v>
          </cell>
          <cell r="AT612">
            <v>-1</v>
          </cell>
          <cell r="AU612">
            <v>-1.5</v>
          </cell>
          <cell r="AV612">
            <v>6.1</v>
          </cell>
          <cell r="AW612">
            <v>5.4</v>
          </cell>
        </row>
        <row r="613">
          <cell r="B613">
            <v>30990</v>
          </cell>
          <cell r="D613" t="str">
            <v xml:space="preserve">Fabrication d'autres équipements de transport n.c.a. </v>
          </cell>
          <cell r="E613">
            <v>35</v>
          </cell>
          <cell r="F613">
            <v>1.1000000000000001</v>
          </cell>
          <cell r="G613">
            <v>0.8</v>
          </cell>
          <cell r="H613">
            <v>0</v>
          </cell>
          <cell r="I613">
            <v>0.4</v>
          </cell>
          <cell r="J613">
            <v>20.6</v>
          </cell>
          <cell r="K613">
            <v>0.7</v>
          </cell>
          <cell r="L613">
            <v>0.1</v>
          </cell>
          <cell r="M613">
            <v>0</v>
          </cell>
          <cell r="N613">
            <v>21.4</v>
          </cell>
          <cell r="O613">
            <v>22.4</v>
          </cell>
          <cell r="P613">
            <v>0.1</v>
          </cell>
          <cell r="Q613">
            <v>0</v>
          </cell>
          <cell r="R613">
            <v>8.5</v>
          </cell>
          <cell r="S613">
            <v>-0.5</v>
          </cell>
          <cell r="T613">
            <v>7.6</v>
          </cell>
          <cell r="U613">
            <v>1.8</v>
          </cell>
          <cell r="V613">
            <v>0.6</v>
          </cell>
          <cell r="W613">
            <v>0</v>
          </cell>
          <cell r="X613">
            <v>0.4</v>
          </cell>
          <cell r="Y613">
            <v>0.5</v>
          </cell>
          <cell r="Z613">
            <v>0.2</v>
          </cell>
          <cell r="AA613">
            <v>5.7</v>
          </cell>
          <cell r="AB613">
            <v>0.3</v>
          </cell>
          <cell r="AC613">
            <v>3.6</v>
          </cell>
          <cell r="AD613">
            <v>1.3</v>
          </cell>
          <cell r="AE613">
            <v>0</v>
          </cell>
          <cell r="AF613">
            <v>0.6</v>
          </cell>
          <cell r="AG613">
            <v>0.3</v>
          </cell>
          <cell r="AH613">
            <v>0.3</v>
          </cell>
          <cell r="AI613">
            <v>0.4</v>
          </cell>
          <cell r="AJ613">
            <v>0.4</v>
          </cell>
          <cell r="AK613">
            <v>0</v>
          </cell>
          <cell r="AL613">
            <v>0</v>
          </cell>
          <cell r="AM613">
            <v>0.1</v>
          </cell>
          <cell r="AN613">
            <v>0.1</v>
          </cell>
          <cell r="AO613">
            <v>0.1</v>
          </cell>
          <cell r="AP613">
            <v>0.4</v>
          </cell>
          <cell r="AQ613">
            <v>0.5</v>
          </cell>
          <cell r="AR613">
            <v>3.3</v>
          </cell>
          <cell r="AS613">
            <v>0</v>
          </cell>
          <cell r="AT613">
            <v>-1</v>
          </cell>
          <cell r="AU613">
            <v>-1.5</v>
          </cell>
          <cell r="AV613">
            <v>6.1</v>
          </cell>
          <cell r="AW613">
            <v>5.4</v>
          </cell>
        </row>
        <row r="614">
          <cell r="B614">
            <v>31</v>
          </cell>
          <cell r="D614" t="str">
            <v xml:space="preserve">Fabrication de meubles </v>
          </cell>
          <cell r="E614">
            <v>9223</v>
          </cell>
          <cell r="F614">
            <v>842.7</v>
          </cell>
          <cell r="G614">
            <v>507.1</v>
          </cell>
          <cell r="H614">
            <v>-10.5</v>
          </cell>
          <cell r="I614">
            <v>346.2</v>
          </cell>
          <cell r="J614">
            <v>6596.1</v>
          </cell>
          <cell r="K614">
            <v>115.7</v>
          </cell>
          <cell r="L614">
            <v>1.6</v>
          </cell>
          <cell r="M614">
            <v>11.6</v>
          </cell>
          <cell r="N614">
            <v>6724.9</v>
          </cell>
          <cell r="O614">
            <v>7554.5</v>
          </cell>
          <cell r="P614">
            <v>23</v>
          </cell>
          <cell r="Q614">
            <v>7.6</v>
          </cell>
          <cell r="R614">
            <v>2646.3</v>
          </cell>
          <cell r="S614">
            <v>-4.9000000000000004</v>
          </cell>
          <cell r="T614">
            <v>2144.1</v>
          </cell>
          <cell r="U614">
            <v>454.8</v>
          </cell>
          <cell r="V614">
            <v>168</v>
          </cell>
          <cell r="W614">
            <v>36.4</v>
          </cell>
          <cell r="X614">
            <v>174.9</v>
          </cell>
          <cell r="Y614">
            <v>49</v>
          </cell>
          <cell r="Z614">
            <v>17.5</v>
          </cell>
          <cell r="AA614">
            <v>2259.8000000000002</v>
          </cell>
          <cell r="AB614">
            <v>133.9</v>
          </cell>
          <cell r="AC614">
            <v>1415.3</v>
          </cell>
          <cell r="AD614">
            <v>541.20000000000005</v>
          </cell>
          <cell r="AE614">
            <v>7.4</v>
          </cell>
          <cell r="AF614">
            <v>176.8</v>
          </cell>
          <cell r="AG614">
            <v>167.1</v>
          </cell>
          <cell r="AH614">
            <v>105.7</v>
          </cell>
          <cell r="AI614">
            <v>170.8</v>
          </cell>
          <cell r="AJ614">
            <v>74.8</v>
          </cell>
          <cell r="AK614">
            <v>0</v>
          </cell>
          <cell r="AL614">
            <v>0.3</v>
          </cell>
          <cell r="AM614">
            <v>82.1</v>
          </cell>
          <cell r="AN614">
            <v>54.1</v>
          </cell>
          <cell r="AO614">
            <v>61.8</v>
          </cell>
          <cell r="AP614">
            <v>54.8</v>
          </cell>
          <cell r="AQ614">
            <v>203.8</v>
          </cell>
          <cell r="AR614">
            <v>203.6</v>
          </cell>
          <cell r="AS614">
            <v>9.8000000000000007</v>
          </cell>
          <cell r="AT614">
            <v>43.6</v>
          </cell>
          <cell r="AU614">
            <v>1.6</v>
          </cell>
          <cell r="AV614">
            <v>2285.6999999999998</v>
          </cell>
          <cell r="AW614">
            <v>2133.3000000000002</v>
          </cell>
        </row>
        <row r="615">
          <cell r="B615">
            <v>310</v>
          </cell>
          <cell r="D615" t="str">
            <v xml:space="preserve">Fabrication de meubles </v>
          </cell>
          <cell r="E615">
            <v>9223</v>
          </cell>
          <cell r="F615">
            <v>842.7</v>
          </cell>
          <cell r="G615">
            <v>507.1</v>
          </cell>
          <cell r="H615">
            <v>-10.5</v>
          </cell>
          <cell r="I615">
            <v>346.2</v>
          </cell>
          <cell r="J615">
            <v>6596.1</v>
          </cell>
          <cell r="K615">
            <v>115.7</v>
          </cell>
          <cell r="L615">
            <v>1.6</v>
          </cell>
          <cell r="M615">
            <v>11.6</v>
          </cell>
          <cell r="N615">
            <v>6724.9</v>
          </cell>
          <cell r="O615">
            <v>7554.5</v>
          </cell>
          <cell r="P615">
            <v>23</v>
          </cell>
          <cell r="Q615">
            <v>7.6</v>
          </cell>
          <cell r="R615">
            <v>2646.3</v>
          </cell>
          <cell r="S615">
            <v>-4.9000000000000004</v>
          </cell>
          <cell r="T615">
            <v>2144.1</v>
          </cell>
          <cell r="U615">
            <v>454.8</v>
          </cell>
          <cell r="V615">
            <v>168</v>
          </cell>
          <cell r="W615">
            <v>36.4</v>
          </cell>
          <cell r="X615">
            <v>174.9</v>
          </cell>
          <cell r="Y615">
            <v>49</v>
          </cell>
          <cell r="Z615">
            <v>17.5</v>
          </cell>
          <cell r="AA615">
            <v>2259.8000000000002</v>
          </cell>
          <cell r="AB615">
            <v>133.9</v>
          </cell>
          <cell r="AC615">
            <v>1415.3</v>
          </cell>
          <cell r="AD615">
            <v>541.20000000000005</v>
          </cell>
          <cell r="AE615">
            <v>7.4</v>
          </cell>
          <cell r="AF615">
            <v>176.8</v>
          </cell>
          <cell r="AG615">
            <v>167.1</v>
          </cell>
          <cell r="AH615">
            <v>105.7</v>
          </cell>
          <cell r="AI615">
            <v>170.8</v>
          </cell>
          <cell r="AJ615">
            <v>74.8</v>
          </cell>
          <cell r="AK615">
            <v>0</v>
          </cell>
          <cell r="AL615">
            <v>0.3</v>
          </cell>
          <cell r="AM615">
            <v>82.1</v>
          </cell>
          <cell r="AN615">
            <v>54.1</v>
          </cell>
          <cell r="AO615">
            <v>61.8</v>
          </cell>
          <cell r="AP615">
            <v>54.8</v>
          </cell>
          <cell r="AQ615">
            <v>203.8</v>
          </cell>
          <cell r="AR615">
            <v>203.6</v>
          </cell>
          <cell r="AS615">
            <v>9.8000000000000007</v>
          </cell>
          <cell r="AT615">
            <v>43.6</v>
          </cell>
          <cell r="AU615">
            <v>1.6</v>
          </cell>
          <cell r="AV615">
            <v>2285.6999999999998</v>
          </cell>
          <cell r="AW615">
            <v>2133.3000000000002</v>
          </cell>
        </row>
        <row r="616">
          <cell r="B616">
            <v>3101</v>
          </cell>
          <cell r="D616" t="str">
            <v xml:space="preserve">Fabrication de meubles de bureau et de magasin </v>
          </cell>
          <cell r="E616">
            <v>566</v>
          </cell>
          <cell r="F616">
            <v>224.1</v>
          </cell>
          <cell r="G616">
            <v>131</v>
          </cell>
          <cell r="H616">
            <v>1.1000000000000001</v>
          </cell>
          <cell r="I616">
            <v>92.1</v>
          </cell>
          <cell r="J616">
            <v>2241.3000000000002</v>
          </cell>
          <cell r="K616">
            <v>39.200000000000003</v>
          </cell>
          <cell r="L616">
            <v>1.5</v>
          </cell>
          <cell r="M616">
            <v>3.1</v>
          </cell>
          <cell r="N616">
            <v>2285.1</v>
          </cell>
          <cell r="O616">
            <v>2504.5</v>
          </cell>
          <cell r="P616">
            <v>2.7</v>
          </cell>
          <cell r="Q616">
            <v>0.1</v>
          </cell>
          <cell r="R616">
            <v>788.4</v>
          </cell>
          <cell r="S616">
            <v>-1.4</v>
          </cell>
          <cell r="T616">
            <v>765.1</v>
          </cell>
          <cell r="U616">
            <v>231.4</v>
          </cell>
          <cell r="V616">
            <v>69</v>
          </cell>
          <cell r="W616">
            <v>15.6</v>
          </cell>
          <cell r="X616">
            <v>94.3</v>
          </cell>
          <cell r="Y616">
            <v>11.9</v>
          </cell>
          <cell r="Z616">
            <v>1.5</v>
          </cell>
          <cell r="AA616">
            <v>815.7</v>
          </cell>
          <cell r="AB616">
            <v>42.6</v>
          </cell>
          <cell r="AC616">
            <v>526.79999999999995</v>
          </cell>
          <cell r="AD616">
            <v>197.1</v>
          </cell>
          <cell r="AE616">
            <v>1.9</v>
          </cell>
          <cell r="AF616">
            <v>51.2</v>
          </cell>
          <cell r="AG616">
            <v>46.2</v>
          </cell>
          <cell r="AH616">
            <v>23.3</v>
          </cell>
          <cell r="AI616">
            <v>41.3</v>
          </cell>
          <cell r="AJ616">
            <v>23.1</v>
          </cell>
          <cell r="AK616">
            <v>0</v>
          </cell>
          <cell r="AL616">
            <v>0</v>
          </cell>
          <cell r="AM616">
            <v>30</v>
          </cell>
          <cell r="AN616">
            <v>12.2</v>
          </cell>
          <cell r="AO616">
            <v>14.5</v>
          </cell>
          <cell r="AP616">
            <v>7.6</v>
          </cell>
          <cell r="AQ616">
            <v>44.4</v>
          </cell>
          <cell r="AR616">
            <v>32.700000000000003</v>
          </cell>
          <cell r="AS616">
            <v>3.2</v>
          </cell>
          <cell r="AT616">
            <v>14.9</v>
          </cell>
          <cell r="AU616">
            <v>1.2</v>
          </cell>
          <cell r="AV616">
            <v>825</v>
          </cell>
          <cell r="AW616">
            <v>775.1</v>
          </cell>
        </row>
        <row r="617">
          <cell r="B617">
            <v>31010</v>
          </cell>
          <cell r="D617" t="str">
            <v xml:space="preserve">Fabrication de meubles de bureau et de magasin </v>
          </cell>
          <cell r="E617">
            <v>566</v>
          </cell>
          <cell r="F617">
            <v>224.1</v>
          </cell>
          <cell r="G617">
            <v>131</v>
          </cell>
          <cell r="H617">
            <v>1.1000000000000001</v>
          </cell>
          <cell r="I617">
            <v>92.1</v>
          </cell>
          <cell r="J617">
            <v>2241.3000000000002</v>
          </cell>
          <cell r="K617">
            <v>39.200000000000003</v>
          </cell>
          <cell r="L617">
            <v>1.5</v>
          </cell>
          <cell r="M617">
            <v>3.1</v>
          </cell>
          <cell r="N617">
            <v>2285.1</v>
          </cell>
          <cell r="O617">
            <v>2504.5</v>
          </cell>
          <cell r="P617">
            <v>2.7</v>
          </cell>
          <cell r="Q617">
            <v>0.1</v>
          </cell>
          <cell r="R617">
            <v>788.4</v>
          </cell>
          <cell r="S617">
            <v>-1.4</v>
          </cell>
          <cell r="T617">
            <v>765.1</v>
          </cell>
          <cell r="U617">
            <v>231.4</v>
          </cell>
          <cell r="V617">
            <v>69</v>
          </cell>
          <cell r="W617">
            <v>15.6</v>
          </cell>
          <cell r="X617">
            <v>94.3</v>
          </cell>
          <cell r="Y617">
            <v>11.9</v>
          </cell>
          <cell r="Z617">
            <v>1.5</v>
          </cell>
          <cell r="AA617">
            <v>815.7</v>
          </cell>
          <cell r="AB617">
            <v>42.6</v>
          </cell>
          <cell r="AC617">
            <v>526.79999999999995</v>
          </cell>
          <cell r="AD617">
            <v>197.1</v>
          </cell>
          <cell r="AE617">
            <v>1.9</v>
          </cell>
          <cell r="AF617">
            <v>51.2</v>
          </cell>
          <cell r="AG617">
            <v>46.2</v>
          </cell>
          <cell r="AH617">
            <v>23.3</v>
          </cell>
          <cell r="AI617">
            <v>41.3</v>
          </cell>
          <cell r="AJ617">
            <v>23.1</v>
          </cell>
          <cell r="AK617">
            <v>0</v>
          </cell>
          <cell r="AL617">
            <v>0</v>
          </cell>
          <cell r="AM617">
            <v>30</v>
          </cell>
          <cell r="AN617">
            <v>12.2</v>
          </cell>
          <cell r="AO617">
            <v>14.5</v>
          </cell>
          <cell r="AP617">
            <v>7.6</v>
          </cell>
          <cell r="AQ617">
            <v>44.4</v>
          </cell>
          <cell r="AR617">
            <v>32.700000000000003</v>
          </cell>
          <cell r="AS617">
            <v>3.2</v>
          </cell>
          <cell r="AT617">
            <v>14.9</v>
          </cell>
          <cell r="AU617">
            <v>1.2</v>
          </cell>
          <cell r="AV617">
            <v>825</v>
          </cell>
          <cell r="AW617">
            <v>775.1</v>
          </cell>
        </row>
        <row r="618">
          <cell r="B618">
            <v>3102</v>
          </cell>
          <cell r="D618" t="str">
            <v xml:space="preserve">Fabrication de meubles de cuisine </v>
          </cell>
          <cell r="E618">
            <v>591</v>
          </cell>
          <cell r="F618">
            <v>224.3</v>
          </cell>
          <cell r="G618">
            <v>139.9</v>
          </cell>
          <cell r="H618">
            <v>-5.6</v>
          </cell>
          <cell r="I618">
            <v>90</v>
          </cell>
          <cell r="J618">
            <v>1151</v>
          </cell>
          <cell r="K618">
            <v>33.799999999999997</v>
          </cell>
          <cell r="L618">
            <v>-4.8</v>
          </cell>
          <cell r="M618">
            <v>2</v>
          </cell>
          <cell r="N618">
            <v>1182</v>
          </cell>
          <cell r="O618">
            <v>1409.2</v>
          </cell>
          <cell r="P618">
            <v>3.1</v>
          </cell>
          <cell r="Q618">
            <v>0</v>
          </cell>
          <cell r="R618">
            <v>483.3</v>
          </cell>
          <cell r="S618">
            <v>-1.1000000000000001</v>
          </cell>
          <cell r="T618">
            <v>338.6</v>
          </cell>
          <cell r="U618">
            <v>38.799999999999997</v>
          </cell>
          <cell r="V618">
            <v>19.100000000000001</v>
          </cell>
          <cell r="W618">
            <v>5.6</v>
          </cell>
          <cell r="X618">
            <v>20.6</v>
          </cell>
          <cell r="Y618">
            <v>6.9</v>
          </cell>
          <cell r="Z618">
            <v>0.1</v>
          </cell>
          <cell r="AA618">
            <v>447.4</v>
          </cell>
          <cell r="AB618">
            <v>23.9</v>
          </cell>
          <cell r="AC618">
            <v>252.4</v>
          </cell>
          <cell r="AD618">
            <v>95.5</v>
          </cell>
          <cell r="AE618">
            <v>0.9</v>
          </cell>
          <cell r="AF618">
            <v>76.5</v>
          </cell>
          <cell r="AG618">
            <v>41.2</v>
          </cell>
          <cell r="AH618">
            <v>22.2</v>
          </cell>
          <cell r="AI618">
            <v>24</v>
          </cell>
          <cell r="AJ618">
            <v>37.1</v>
          </cell>
          <cell r="AK618">
            <v>0</v>
          </cell>
          <cell r="AL618">
            <v>0.2</v>
          </cell>
          <cell r="AM618">
            <v>13.9</v>
          </cell>
          <cell r="AN618">
            <v>13.5</v>
          </cell>
          <cell r="AO618">
            <v>12</v>
          </cell>
          <cell r="AP618">
            <v>35.4</v>
          </cell>
          <cell r="AQ618">
            <v>19.8</v>
          </cell>
          <cell r="AR618">
            <v>36.9</v>
          </cell>
          <cell r="AS618">
            <v>3.4</v>
          </cell>
          <cell r="AT618">
            <v>12.1</v>
          </cell>
          <cell r="AU618">
            <v>2.7</v>
          </cell>
          <cell r="AV618">
            <v>451.2</v>
          </cell>
          <cell r="AW618">
            <v>424.4</v>
          </cell>
        </row>
        <row r="619">
          <cell r="B619">
            <v>31020</v>
          </cell>
          <cell r="D619" t="str">
            <v xml:space="preserve">Fabrication de meubles de cuisine </v>
          </cell>
          <cell r="E619">
            <v>591</v>
          </cell>
          <cell r="F619">
            <v>224.3</v>
          </cell>
          <cell r="G619">
            <v>139.9</v>
          </cell>
          <cell r="H619">
            <v>-5.6</v>
          </cell>
          <cell r="I619">
            <v>90</v>
          </cell>
          <cell r="J619">
            <v>1151</v>
          </cell>
          <cell r="K619">
            <v>33.799999999999997</v>
          </cell>
          <cell r="L619">
            <v>-4.8</v>
          </cell>
          <cell r="M619">
            <v>2</v>
          </cell>
          <cell r="N619">
            <v>1182</v>
          </cell>
          <cell r="O619">
            <v>1409.2</v>
          </cell>
          <cell r="P619">
            <v>3.1</v>
          </cell>
          <cell r="Q619">
            <v>0</v>
          </cell>
          <cell r="R619">
            <v>483.3</v>
          </cell>
          <cell r="S619">
            <v>-1.1000000000000001</v>
          </cell>
          <cell r="T619">
            <v>338.6</v>
          </cell>
          <cell r="U619">
            <v>38.799999999999997</v>
          </cell>
          <cell r="V619">
            <v>19.100000000000001</v>
          </cell>
          <cell r="W619">
            <v>5.6</v>
          </cell>
          <cell r="X619">
            <v>20.6</v>
          </cell>
          <cell r="Y619">
            <v>6.9</v>
          </cell>
          <cell r="Z619">
            <v>0.1</v>
          </cell>
          <cell r="AA619">
            <v>447.4</v>
          </cell>
          <cell r="AB619">
            <v>23.9</v>
          </cell>
          <cell r="AC619">
            <v>252.4</v>
          </cell>
          <cell r="AD619">
            <v>95.5</v>
          </cell>
          <cell r="AE619">
            <v>0.9</v>
          </cell>
          <cell r="AF619">
            <v>76.5</v>
          </cell>
          <cell r="AG619">
            <v>41.2</v>
          </cell>
          <cell r="AH619">
            <v>22.2</v>
          </cell>
          <cell r="AI619">
            <v>24</v>
          </cell>
          <cell r="AJ619">
            <v>37.1</v>
          </cell>
          <cell r="AK619">
            <v>0</v>
          </cell>
          <cell r="AL619">
            <v>0.2</v>
          </cell>
          <cell r="AM619">
            <v>13.9</v>
          </cell>
          <cell r="AN619">
            <v>13.5</v>
          </cell>
          <cell r="AO619">
            <v>12</v>
          </cell>
          <cell r="AP619">
            <v>35.4</v>
          </cell>
          <cell r="AQ619">
            <v>19.8</v>
          </cell>
          <cell r="AR619">
            <v>36.9</v>
          </cell>
          <cell r="AS619">
            <v>3.4</v>
          </cell>
          <cell r="AT619">
            <v>12.1</v>
          </cell>
          <cell r="AU619">
            <v>2.7</v>
          </cell>
          <cell r="AV619">
            <v>451.2</v>
          </cell>
          <cell r="AW619">
            <v>424.4</v>
          </cell>
        </row>
        <row r="620">
          <cell r="B620">
            <v>3103</v>
          </cell>
          <cell r="D620" t="str">
            <v xml:space="preserve">Fabrication de matelas </v>
          </cell>
          <cell r="E620">
            <v>143</v>
          </cell>
          <cell r="F620">
            <v>74.900000000000006</v>
          </cell>
          <cell r="G620">
            <v>44</v>
          </cell>
          <cell r="H620">
            <v>-0.4</v>
          </cell>
          <cell r="I620">
            <v>31.3</v>
          </cell>
          <cell r="J620">
            <v>815.5</v>
          </cell>
          <cell r="K620">
            <v>7.2</v>
          </cell>
          <cell r="L620">
            <v>1.3</v>
          </cell>
          <cell r="M620">
            <v>0.8</v>
          </cell>
          <cell r="N620">
            <v>824.7</v>
          </cell>
          <cell r="O620">
            <v>897.5</v>
          </cell>
          <cell r="P620">
            <v>4.9000000000000004</v>
          </cell>
          <cell r="Q620">
            <v>3.7</v>
          </cell>
          <cell r="R620">
            <v>384.5</v>
          </cell>
          <cell r="S620">
            <v>1.7</v>
          </cell>
          <cell r="T620">
            <v>254.5</v>
          </cell>
          <cell r="U620">
            <v>68.8</v>
          </cell>
          <cell r="V620">
            <v>19.100000000000001</v>
          </cell>
          <cell r="W620">
            <v>3.6</v>
          </cell>
          <cell r="X620">
            <v>19.8</v>
          </cell>
          <cell r="Y620">
            <v>10.7</v>
          </cell>
          <cell r="Z620">
            <v>7.2</v>
          </cell>
          <cell r="AA620">
            <v>209.4</v>
          </cell>
          <cell r="AB620">
            <v>17.600000000000001</v>
          </cell>
          <cell r="AC620">
            <v>127.5</v>
          </cell>
          <cell r="AD620">
            <v>50.3</v>
          </cell>
          <cell r="AE620">
            <v>0.5</v>
          </cell>
          <cell r="AF620">
            <v>14.5</v>
          </cell>
          <cell r="AG620">
            <v>11.5</v>
          </cell>
          <cell r="AH620">
            <v>14.7</v>
          </cell>
          <cell r="AI620">
            <v>15.5</v>
          </cell>
          <cell r="AJ620">
            <v>3.8</v>
          </cell>
          <cell r="AK620">
            <v>0</v>
          </cell>
          <cell r="AL620">
            <v>0</v>
          </cell>
          <cell r="AM620">
            <v>5.4</v>
          </cell>
          <cell r="AN620">
            <v>5.2</v>
          </cell>
          <cell r="AO620">
            <v>3.5</v>
          </cell>
          <cell r="AP620">
            <v>1.9</v>
          </cell>
          <cell r="AQ620">
            <v>6.8</v>
          </cell>
          <cell r="AR620">
            <v>12.8</v>
          </cell>
          <cell r="AS620">
            <v>1.4</v>
          </cell>
          <cell r="AT620">
            <v>6.9</v>
          </cell>
          <cell r="AU620">
            <v>-12.4</v>
          </cell>
          <cell r="AV620">
            <v>215.3</v>
          </cell>
          <cell r="AW620">
            <v>192.3</v>
          </cell>
        </row>
        <row r="621">
          <cell r="B621">
            <v>31030</v>
          </cell>
          <cell r="D621" t="str">
            <v xml:space="preserve">Fabrication de matelas </v>
          </cell>
          <cell r="E621">
            <v>143</v>
          </cell>
          <cell r="F621">
            <v>74.900000000000006</v>
          </cell>
          <cell r="G621">
            <v>44</v>
          </cell>
          <cell r="H621">
            <v>-0.4</v>
          </cell>
          <cell r="I621">
            <v>31.3</v>
          </cell>
          <cell r="J621">
            <v>815.5</v>
          </cell>
          <cell r="K621">
            <v>7.2</v>
          </cell>
          <cell r="L621">
            <v>1.3</v>
          </cell>
          <cell r="M621">
            <v>0.8</v>
          </cell>
          <cell r="N621">
            <v>824.7</v>
          </cell>
          <cell r="O621">
            <v>897.5</v>
          </cell>
          <cell r="P621">
            <v>4.9000000000000004</v>
          </cell>
          <cell r="Q621">
            <v>3.7</v>
          </cell>
          <cell r="R621">
            <v>384.5</v>
          </cell>
          <cell r="S621">
            <v>1.7</v>
          </cell>
          <cell r="T621">
            <v>254.5</v>
          </cell>
          <cell r="U621">
            <v>68.8</v>
          </cell>
          <cell r="V621">
            <v>19.100000000000001</v>
          </cell>
          <cell r="W621">
            <v>3.6</v>
          </cell>
          <cell r="X621">
            <v>19.8</v>
          </cell>
          <cell r="Y621">
            <v>10.7</v>
          </cell>
          <cell r="Z621">
            <v>7.2</v>
          </cell>
          <cell r="AA621">
            <v>209.4</v>
          </cell>
          <cell r="AB621">
            <v>17.600000000000001</v>
          </cell>
          <cell r="AC621">
            <v>127.5</v>
          </cell>
          <cell r="AD621">
            <v>50.3</v>
          </cell>
          <cell r="AE621">
            <v>0.5</v>
          </cell>
          <cell r="AF621">
            <v>14.5</v>
          </cell>
          <cell r="AG621">
            <v>11.5</v>
          </cell>
          <cell r="AH621">
            <v>14.7</v>
          </cell>
          <cell r="AI621">
            <v>15.5</v>
          </cell>
          <cell r="AJ621">
            <v>3.8</v>
          </cell>
          <cell r="AK621">
            <v>0</v>
          </cell>
          <cell r="AL621">
            <v>0</v>
          </cell>
          <cell r="AM621">
            <v>5.4</v>
          </cell>
          <cell r="AN621">
            <v>5.2</v>
          </cell>
          <cell r="AO621">
            <v>3.5</v>
          </cell>
          <cell r="AP621">
            <v>1.9</v>
          </cell>
          <cell r="AQ621">
            <v>6.8</v>
          </cell>
          <cell r="AR621">
            <v>12.8</v>
          </cell>
          <cell r="AS621">
            <v>1.4</v>
          </cell>
          <cell r="AT621">
            <v>6.9</v>
          </cell>
          <cell r="AU621">
            <v>-12.4</v>
          </cell>
          <cell r="AV621">
            <v>215.3</v>
          </cell>
          <cell r="AW621">
            <v>192.3</v>
          </cell>
        </row>
        <row r="622">
          <cell r="B622">
            <v>3109</v>
          </cell>
          <cell r="D622" t="str">
            <v xml:space="preserve">Fabrication d'autres meubles </v>
          </cell>
          <cell r="E622">
            <v>7923</v>
          </cell>
          <cell r="F622">
            <v>319.5</v>
          </cell>
          <cell r="G622">
            <v>192.2</v>
          </cell>
          <cell r="H622">
            <v>-5.5</v>
          </cell>
          <cell r="I622">
            <v>132.80000000000001</v>
          </cell>
          <cell r="J622">
            <v>2388.3000000000002</v>
          </cell>
          <cell r="K622">
            <v>35.6</v>
          </cell>
          <cell r="L622">
            <v>3.6</v>
          </cell>
          <cell r="M622">
            <v>5.7</v>
          </cell>
          <cell r="N622">
            <v>2433.1999999999998</v>
          </cell>
          <cell r="O622">
            <v>2743.3</v>
          </cell>
          <cell r="P622">
            <v>12.4</v>
          </cell>
          <cell r="Q622">
            <v>3.7</v>
          </cell>
          <cell r="R622">
            <v>990</v>
          </cell>
          <cell r="S622">
            <v>-4.2</v>
          </cell>
          <cell r="T622">
            <v>785.9</v>
          </cell>
          <cell r="U622">
            <v>115.9</v>
          </cell>
          <cell r="V622">
            <v>60.8</v>
          </cell>
          <cell r="W622">
            <v>11.6</v>
          </cell>
          <cell r="X622">
            <v>40.1</v>
          </cell>
          <cell r="Y622">
            <v>19.399999999999999</v>
          </cell>
          <cell r="Z622">
            <v>8.6</v>
          </cell>
          <cell r="AA622">
            <v>787.2</v>
          </cell>
          <cell r="AB622">
            <v>49.9</v>
          </cell>
          <cell r="AC622">
            <v>508.6</v>
          </cell>
          <cell r="AD622">
            <v>198.3</v>
          </cell>
          <cell r="AE622">
            <v>4.0999999999999996</v>
          </cell>
          <cell r="AF622">
            <v>34.700000000000003</v>
          </cell>
          <cell r="AG622">
            <v>68.3</v>
          </cell>
          <cell r="AH622">
            <v>45.5</v>
          </cell>
          <cell r="AI622">
            <v>90</v>
          </cell>
          <cell r="AJ622">
            <v>10.9</v>
          </cell>
          <cell r="AK622">
            <v>0</v>
          </cell>
          <cell r="AL622">
            <v>0</v>
          </cell>
          <cell r="AM622">
            <v>32.799999999999997</v>
          </cell>
          <cell r="AN622">
            <v>23.2</v>
          </cell>
          <cell r="AO622">
            <v>31.8</v>
          </cell>
          <cell r="AP622">
            <v>9.9</v>
          </cell>
          <cell r="AQ622">
            <v>132.69999999999999</v>
          </cell>
          <cell r="AR622">
            <v>121.2</v>
          </cell>
          <cell r="AS622">
            <v>1.7</v>
          </cell>
          <cell r="AT622">
            <v>9.6999999999999993</v>
          </cell>
          <cell r="AU622">
            <v>10.1</v>
          </cell>
          <cell r="AV622">
            <v>794.2</v>
          </cell>
          <cell r="AW622">
            <v>741.5</v>
          </cell>
        </row>
        <row r="623">
          <cell r="B623">
            <v>31091</v>
          </cell>
          <cell r="D623" t="str">
            <v xml:space="preserve">Fabrication de sièges d'ameublement d'intérieur </v>
          </cell>
          <cell r="E623">
            <v>419</v>
          </cell>
          <cell r="F623">
            <v>52.7</v>
          </cell>
          <cell r="G623">
            <v>33.299999999999997</v>
          </cell>
          <cell r="H623">
            <v>-3.7</v>
          </cell>
          <cell r="I623">
            <v>23.1</v>
          </cell>
          <cell r="J623">
            <v>382.6</v>
          </cell>
          <cell r="K623">
            <v>16.7</v>
          </cell>
          <cell r="L623">
            <v>-0.2</v>
          </cell>
          <cell r="M623">
            <v>0.5</v>
          </cell>
          <cell r="N623">
            <v>399.6</v>
          </cell>
          <cell r="O623">
            <v>452</v>
          </cell>
          <cell r="P623">
            <v>1.2</v>
          </cell>
          <cell r="Q623">
            <v>0.4</v>
          </cell>
          <cell r="R623">
            <v>162.9</v>
          </cell>
          <cell r="S623">
            <v>1.3</v>
          </cell>
          <cell r="T623">
            <v>132.6</v>
          </cell>
          <cell r="U623">
            <v>21.4</v>
          </cell>
          <cell r="V623">
            <v>12.4</v>
          </cell>
          <cell r="W623">
            <v>1.4</v>
          </cell>
          <cell r="X623">
            <v>6.1</v>
          </cell>
          <cell r="Y623">
            <v>3.9</v>
          </cell>
          <cell r="Z623">
            <v>0.5</v>
          </cell>
          <cell r="AA623">
            <v>123.1</v>
          </cell>
          <cell r="AB623">
            <v>9.1999999999999993</v>
          </cell>
          <cell r="AC623">
            <v>96.5</v>
          </cell>
          <cell r="AD623">
            <v>32.299999999999997</v>
          </cell>
          <cell r="AE623">
            <v>0.4</v>
          </cell>
          <cell r="AF623">
            <v>-14.5</v>
          </cell>
          <cell r="AG623">
            <v>7.6</v>
          </cell>
          <cell r="AH623">
            <v>7.5</v>
          </cell>
          <cell r="AI623">
            <v>15.5</v>
          </cell>
          <cell r="AJ623">
            <v>-14.1</v>
          </cell>
          <cell r="AK623">
            <v>0</v>
          </cell>
          <cell r="AL623">
            <v>0</v>
          </cell>
          <cell r="AM623">
            <v>9.6</v>
          </cell>
          <cell r="AN623">
            <v>9.1999999999999993</v>
          </cell>
          <cell r="AO623">
            <v>5.6</v>
          </cell>
          <cell r="AP623">
            <v>-18.100000000000001</v>
          </cell>
          <cell r="AQ623">
            <v>12.6</v>
          </cell>
          <cell r="AR623">
            <v>7.1</v>
          </cell>
          <cell r="AS623">
            <v>0.2</v>
          </cell>
          <cell r="AT623">
            <v>0.9</v>
          </cell>
          <cell r="AU623">
            <v>-13.6</v>
          </cell>
          <cell r="AV623">
            <v>125.8</v>
          </cell>
          <cell r="AW623">
            <v>114.3</v>
          </cell>
        </row>
        <row r="624">
          <cell r="B624">
            <v>31092</v>
          </cell>
          <cell r="D624" t="str">
            <v xml:space="preserve">Fabrication d'autres meubles et industries connexes de l'ameublement </v>
          </cell>
          <cell r="E624">
            <v>7504</v>
          </cell>
          <cell r="F624">
            <v>266.7</v>
          </cell>
          <cell r="G624">
            <v>158.9</v>
          </cell>
          <cell r="H624">
            <v>-1.8</v>
          </cell>
          <cell r="I624">
            <v>109.7</v>
          </cell>
          <cell r="J624">
            <v>2005.7</v>
          </cell>
          <cell r="K624">
            <v>18.899999999999999</v>
          </cell>
          <cell r="L624">
            <v>3.8</v>
          </cell>
          <cell r="M624">
            <v>5.2</v>
          </cell>
          <cell r="N624">
            <v>2033.6</v>
          </cell>
          <cell r="O624">
            <v>2291.3000000000002</v>
          </cell>
          <cell r="P624">
            <v>11.2</v>
          </cell>
          <cell r="Q624">
            <v>3.3</v>
          </cell>
          <cell r="R624">
            <v>827.1</v>
          </cell>
          <cell r="S624">
            <v>-5.5</v>
          </cell>
          <cell r="T624">
            <v>653.29999999999995</v>
          </cell>
          <cell r="U624">
            <v>94.6</v>
          </cell>
          <cell r="V624">
            <v>48.4</v>
          </cell>
          <cell r="W624">
            <v>10.3</v>
          </cell>
          <cell r="X624">
            <v>34</v>
          </cell>
          <cell r="Y624">
            <v>15.5</v>
          </cell>
          <cell r="Z624">
            <v>8.1</v>
          </cell>
          <cell r="AA624">
            <v>664.2</v>
          </cell>
          <cell r="AB624">
            <v>40.700000000000003</v>
          </cell>
          <cell r="AC624">
            <v>412.1</v>
          </cell>
          <cell r="AD624">
            <v>166</v>
          </cell>
          <cell r="AE624">
            <v>3.8</v>
          </cell>
          <cell r="AF624">
            <v>49.1</v>
          </cell>
          <cell r="AG624">
            <v>60.7</v>
          </cell>
          <cell r="AH624">
            <v>38</v>
          </cell>
          <cell r="AI624">
            <v>74.5</v>
          </cell>
          <cell r="AJ624">
            <v>25</v>
          </cell>
          <cell r="AK624">
            <v>0</v>
          </cell>
          <cell r="AL624">
            <v>0</v>
          </cell>
          <cell r="AM624">
            <v>23.3</v>
          </cell>
          <cell r="AN624">
            <v>14.1</v>
          </cell>
          <cell r="AO624">
            <v>26.2</v>
          </cell>
          <cell r="AP624">
            <v>28</v>
          </cell>
          <cell r="AQ624">
            <v>120.1</v>
          </cell>
          <cell r="AR624">
            <v>114.1</v>
          </cell>
          <cell r="AS624">
            <v>1.5</v>
          </cell>
          <cell r="AT624">
            <v>8.8000000000000007</v>
          </cell>
          <cell r="AU624">
            <v>23.7</v>
          </cell>
          <cell r="AV624">
            <v>668.4</v>
          </cell>
          <cell r="AW624">
            <v>627.20000000000005</v>
          </cell>
        </row>
        <row r="625">
          <cell r="B625">
            <v>32</v>
          </cell>
          <cell r="D625" t="str">
            <v xml:space="preserve">Autres industries manufacturières </v>
          </cell>
          <cell r="E625">
            <v>25543</v>
          </cell>
          <cell r="F625">
            <v>3054.1</v>
          </cell>
          <cell r="G625">
            <v>1764.7</v>
          </cell>
          <cell r="H625">
            <v>-1.4</v>
          </cell>
          <cell r="I625">
            <v>1290.7</v>
          </cell>
          <cell r="J625">
            <v>10999.8</v>
          </cell>
          <cell r="K625">
            <v>205.4</v>
          </cell>
          <cell r="L625">
            <v>27.4</v>
          </cell>
          <cell r="M625">
            <v>71.099999999999994</v>
          </cell>
          <cell r="N625">
            <v>11303.7</v>
          </cell>
          <cell r="O625">
            <v>14259.3</v>
          </cell>
          <cell r="P625">
            <v>351.5</v>
          </cell>
          <cell r="Q625">
            <v>204.1</v>
          </cell>
          <cell r="R625">
            <v>3478.2</v>
          </cell>
          <cell r="S625">
            <v>-58.7</v>
          </cell>
          <cell r="T625">
            <v>3745</v>
          </cell>
          <cell r="U625">
            <v>786.1</v>
          </cell>
          <cell r="V625">
            <v>271</v>
          </cell>
          <cell r="W625">
            <v>44</v>
          </cell>
          <cell r="X625">
            <v>223.8</v>
          </cell>
          <cell r="Y625">
            <v>157.5</v>
          </cell>
          <cell r="Z625">
            <v>79.2</v>
          </cell>
          <cell r="AA625">
            <v>5624</v>
          </cell>
          <cell r="AB625">
            <v>300.10000000000002</v>
          </cell>
          <cell r="AC625">
            <v>2701.6</v>
          </cell>
          <cell r="AD625">
            <v>1225.5999999999999</v>
          </cell>
          <cell r="AE625">
            <v>14.4</v>
          </cell>
          <cell r="AF625">
            <v>1411.1</v>
          </cell>
          <cell r="AG625">
            <v>434.8</v>
          </cell>
          <cell r="AH625">
            <v>585.1</v>
          </cell>
          <cell r="AI625">
            <v>463.2</v>
          </cell>
          <cell r="AJ625">
            <v>854.4</v>
          </cell>
          <cell r="AK625">
            <v>0.1</v>
          </cell>
          <cell r="AL625">
            <v>0.5</v>
          </cell>
          <cell r="AM625">
            <v>517.1</v>
          </cell>
          <cell r="AN625">
            <v>130.80000000000001</v>
          </cell>
          <cell r="AO625">
            <v>808</v>
          </cell>
          <cell r="AP625">
            <v>1145.5999999999999</v>
          </cell>
          <cell r="AQ625">
            <v>700.6</v>
          </cell>
          <cell r="AR625">
            <v>399.7</v>
          </cell>
          <cell r="AS625">
            <v>38.4</v>
          </cell>
          <cell r="AT625">
            <v>167.8</v>
          </cell>
          <cell r="AU625">
            <v>1240.4000000000001</v>
          </cell>
          <cell r="AV625">
            <v>5430</v>
          </cell>
          <cell r="AW625">
            <v>5338.4</v>
          </cell>
        </row>
        <row r="626">
          <cell r="B626">
            <v>321</v>
          </cell>
          <cell r="D626" t="str">
            <v xml:space="preserve">Fabrication d'articles de joaillerie, bijouterie et articles similaires </v>
          </cell>
          <cell r="E626">
            <v>11303</v>
          </cell>
          <cell r="F626">
            <v>273</v>
          </cell>
          <cell r="G626">
            <v>138.4</v>
          </cell>
          <cell r="H626">
            <v>-3.2</v>
          </cell>
          <cell r="I626">
            <v>137.80000000000001</v>
          </cell>
          <cell r="J626">
            <v>2084</v>
          </cell>
          <cell r="K626">
            <v>14.1</v>
          </cell>
          <cell r="L626">
            <v>-20.6</v>
          </cell>
          <cell r="M626">
            <v>1.7</v>
          </cell>
          <cell r="N626">
            <v>2079.1</v>
          </cell>
          <cell r="O626">
            <v>2371</v>
          </cell>
          <cell r="P626">
            <v>6.5</v>
          </cell>
          <cell r="Q626">
            <v>0.1</v>
          </cell>
          <cell r="R626">
            <v>716.5</v>
          </cell>
          <cell r="S626">
            <v>-43.4</v>
          </cell>
          <cell r="T626">
            <v>743.7</v>
          </cell>
          <cell r="U626">
            <v>212.6</v>
          </cell>
          <cell r="V626">
            <v>43.2</v>
          </cell>
          <cell r="W626">
            <v>3.2</v>
          </cell>
          <cell r="X626">
            <v>21</v>
          </cell>
          <cell r="Y626">
            <v>8.4</v>
          </cell>
          <cell r="Z626">
            <v>4.7</v>
          </cell>
          <cell r="AA626">
            <v>798.1</v>
          </cell>
          <cell r="AB626">
            <v>29.3</v>
          </cell>
          <cell r="AC626">
            <v>319.3</v>
          </cell>
          <cell r="AD626">
            <v>139.69999999999999</v>
          </cell>
          <cell r="AE626">
            <v>1.9</v>
          </cell>
          <cell r="AF626">
            <v>311.8</v>
          </cell>
          <cell r="AG626">
            <v>37.4</v>
          </cell>
          <cell r="AH626">
            <v>217</v>
          </cell>
          <cell r="AI626">
            <v>59.9</v>
          </cell>
          <cell r="AJ626">
            <v>117.4</v>
          </cell>
          <cell r="AK626">
            <v>0</v>
          </cell>
          <cell r="AL626">
            <v>0</v>
          </cell>
          <cell r="AM626">
            <v>36.5</v>
          </cell>
          <cell r="AN626">
            <v>13.3</v>
          </cell>
          <cell r="AO626">
            <v>20.399999999999999</v>
          </cell>
          <cell r="AP626">
            <v>101.3</v>
          </cell>
          <cell r="AQ626">
            <v>30.9</v>
          </cell>
          <cell r="AR626">
            <v>32.4</v>
          </cell>
          <cell r="AS626">
            <v>7.8</v>
          </cell>
          <cell r="AT626">
            <v>29.3</v>
          </cell>
          <cell r="AU626">
            <v>62.7</v>
          </cell>
          <cell r="AV626">
            <v>800.1</v>
          </cell>
          <cell r="AW626">
            <v>770.7</v>
          </cell>
        </row>
        <row r="627">
          <cell r="B627">
            <v>3211</v>
          </cell>
          <cell r="D627" t="str">
            <v xml:space="preserve">Frappe de monnaie </v>
          </cell>
          <cell r="E627">
            <v>4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0.1</v>
          </cell>
          <cell r="K627">
            <v>0</v>
          </cell>
          <cell r="L627">
            <v>0</v>
          </cell>
          <cell r="M627">
            <v>0</v>
          </cell>
          <cell r="N627">
            <v>0.1</v>
          </cell>
          <cell r="O627">
            <v>0.1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 t="str">
            <v>N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 t="str">
            <v>N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</row>
        <row r="628">
          <cell r="B628">
            <v>32110</v>
          </cell>
          <cell r="D628" t="str">
            <v xml:space="preserve">Frappe de monnaie </v>
          </cell>
          <cell r="E628">
            <v>4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0.1</v>
          </cell>
          <cell r="K628">
            <v>0</v>
          </cell>
          <cell r="L628">
            <v>0</v>
          </cell>
          <cell r="M628">
            <v>0</v>
          </cell>
          <cell r="N628">
            <v>0.1</v>
          </cell>
          <cell r="O628">
            <v>0.1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 t="str">
            <v>N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 t="str">
            <v>N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</row>
        <row r="629">
          <cell r="B629">
            <v>3212</v>
          </cell>
          <cell r="D629" t="str">
            <v xml:space="preserve">Fabrication d'articles de joaillerie et bijouterie </v>
          </cell>
          <cell r="E629">
            <v>3017</v>
          </cell>
          <cell r="F629">
            <v>242</v>
          </cell>
          <cell r="G629">
            <v>125.9</v>
          </cell>
          <cell r="H629">
            <v>-0.6</v>
          </cell>
          <cell r="I629">
            <v>116.7</v>
          </cell>
          <cell r="J629">
            <v>1574.9</v>
          </cell>
          <cell r="K629">
            <v>12.6</v>
          </cell>
          <cell r="L629">
            <v>-21.1</v>
          </cell>
          <cell r="M629">
            <v>1</v>
          </cell>
          <cell r="N629">
            <v>1567.3</v>
          </cell>
          <cell r="O629">
            <v>1829.4</v>
          </cell>
          <cell r="P629">
            <v>3.7</v>
          </cell>
          <cell r="Q629">
            <v>0.1</v>
          </cell>
          <cell r="R629">
            <v>603.1</v>
          </cell>
          <cell r="S629">
            <v>-38.5</v>
          </cell>
          <cell r="T629">
            <v>540.70000000000005</v>
          </cell>
          <cell r="U629">
            <v>157.4</v>
          </cell>
          <cell r="V629">
            <v>35.299999999999997</v>
          </cell>
          <cell r="W629">
            <v>2.2999999999999998</v>
          </cell>
          <cell r="X629">
            <v>11.8</v>
          </cell>
          <cell r="Y629">
            <v>4.9000000000000004</v>
          </cell>
          <cell r="Z629">
            <v>2.8</v>
          </cell>
          <cell r="AA629">
            <v>577.6</v>
          </cell>
          <cell r="AB629">
            <v>21.6</v>
          </cell>
          <cell r="AC629">
            <v>244.8</v>
          </cell>
          <cell r="AD629">
            <v>108</v>
          </cell>
          <cell r="AE629">
            <v>1.2</v>
          </cell>
          <cell r="AF629">
            <v>204.4</v>
          </cell>
          <cell r="AG629">
            <v>24.6</v>
          </cell>
          <cell r="AH629">
            <v>123.2</v>
          </cell>
          <cell r="AI629">
            <v>51.1</v>
          </cell>
          <cell r="AJ629">
            <v>107.6</v>
          </cell>
          <cell r="AK629">
            <v>0</v>
          </cell>
          <cell r="AL629">
            <v>0</v>
          </cell>
          <cell r="AM629">
            <v>34.4</v>
          </cell>
          <cell r="AN629">
            <v>11.4</v>
          </cell>
          <cell r="AO629">
            <v>15</v>
          </cell>
          <cell r="AP629">
            <v>88.3</v>
          </cell>
          <cell r="AQ629">
            <v>23</v>
          </cell>
          <cell r="AR629">
            <v>24.1</v>
          </cell>
          <cell r="AS629">
            <v>6.2</v>
          </cell>
          <cell r="AT629">
            <v>19.3</v>
          </cell>
          <cell r="AU629">
            <v>61.7</v>
          </cell>
          <cell r="AV629">
            <v>578.70000000000005</v>
          </cell>
          <cell r="AW629">
            <v>557.20000000000005</v>
          </cell>
        </row>
        <row r="630">
          <cell r="B630">
            <v>32120</v>
          </cell>
          <cell r="D630" t="str">
            <v xml:space="preserve">Fabrication d'articles de joaillerie et bijouterie </v>
          </cell>
          <cell r="E630">
            <v>3017</v>
          </cell>
          <cell r="F630">
            <v>242</v>
          </cell>
          <cell r="G630">
            <v>125.9</v>
          </cell>
          <cell r="H630">
            <v>-0.6</v>
          </cell>
          <cell r="I630">
            <v>116.7</v>
          </cell>
          <cell r="J630">
            <v>1574.9</v>
          </cell>
          <cell r="K630">
            <v>12.6</v>
          </cell>
          <cell r="L630">
            <v>-21.1</v>
          </cell>
          <cell r="M630">
            <v>1</v>
          </cell>
          <cell r="N630">
            <v>1567.3</v>
          </cell>
          <cell r="O630">
            <v>1829.4</v>
          </cell>
          <cell r="P630">
            <v>3.7</v>
          </cell>
          <cell r="Q630">
            <v>0.1</v>
          </cell>
          <cell r="R630">
            <v>603.1</v>
          </cell>
          <cell r="S630">
            <v>-38.5</v>
          </cell>
          <cell r="T630">
            <v>540.70000000000005</v>
          </cell>
          <cell r="U630">
            <v>157.4</v>
          </cell>
          <cell r="V630">
            <v>35.299999999999997</v>
          </cell>
          <cell r="W630">
            <v>2.2999999999999998</v>
          </cell>
          <cell r="X630">
            <v>11.8</v>
          </cell>
          <cell r="Y630">
            <v>4.9000000000000004</v>
          </cell>
          <cell r="Z630">
            <v>2.8</v>
          </cell>
          <cell r="AA630">
            <v>577.6</v>
          </cell>
          <cell r="AB630">
            <v>21.6</v>
          </cell>
          <cell r="AC630">
            <v>244.8</v>
          </cell>
          <cell r="AD630">
            <v>108</v>
          </cell>
          <cell r="AE630">
            <v>1.2</v>
          </cell>
          <cell r="AF630">
            <v>204.4</v>
          </cell>
          <cell r="AG630">
            <v>24.6</v>
          </cell>
          <cell r="AH630">
            <v>123.2</v>
          </cell>
          <cell r="AI630">
            <v>51.1</v>
          </cell>
          <cell r="AJ630">
            <v>107.6</v>
          </cell>
          <cell r="AK630">
            <v>0</v>
          </cell>
          <cell r="AL630">
            <v>0</v>
          </cell>
          <cell r="AM630">
            <v>34.4</v>
          </cell>
          <cell r="AN630">
            <v>11.4</v>
          </cell>
          <cell r="AO630">
            <v>15</v>
          </cell>
          <cell r="AP630">
            <v>88.3</v>
          </cell>
          <cell r="AQ630">
            <v>23</v>
          </cell>
          <cell r="AR630">
            <v>24.1</v>
          </cell>
          <cell r="AS630">
            <v>6.2</v>
          </cell>
          <cell r="AT630">
            <v>19.3</v>
          </cell>
          <cell r="AU630">
            <v>61.7</v>
          </cell>
          <cell r="AV630">
            <v>578.70000000000005</v>
          </cell>
          <cell r="AW630">
            <v>557.20000000000005</v>
          </cell>
        </row>
        <row r="631">
          <cell r="B631">
            <v>3213</v>
          </cell>
          <cell r="D631" t="str">
            <v xml:space="preserve">Fabrication d'articles de bijouterie fantaisie et articles similaires </v>
          </cell>
          <cell r="E631">
            <v>8282</v>
          </cell>
          <cell r="F631">
            <v>31</v>
          </cell>
          <cell r="G631">
            <v>12.5</v>
          </cell>
          <cell r="H631">
            <v>-2.5</v>
          </cell>
          <cell r="I631">
            <v>21.1</v>
          </cell>
          <cell r="J631">
            <v>509</v>
          </cell>
          <cell r="K631">
            <v>1.5</v>
          </cell>
          <cell r="L631">
            <v>0.5</v>
          </cell>
          <cell r="M631">
            <v>0.7</v>
          </cell>
          <cell r="N631">
            <v>511.7</v>
          </cell>
          <cell r="O631">
            <v>541.5</v>
          </cell>
          <cell r="P631">
            <v>2.7</v>
          </cell>
          <cell r="Q631">
            <v>0</v>
          </cell>
          <cell r="R631">
            <v>113.3</v>
          </cell>
          <cell r="S631">
            <v>-4.9000000000000004</v>
          </cell>
          <cell r="T631">
            <v>203</v>
          </cell>
          <cell r="U631">
            <v>55.2</v>
          </cell>
          <cell r="V631">
            <v>7.9</v>
          </cell>
          <cell r="W631">
            <v>0.9</v>
          </cell>
          <cell r="X631">
            <v>9.1999999999999993</v>
          </cell>
          <cell r="Y631">
            <v>3.5</v>
          </cell>
          <cell r="Z631">
            <v>2</v>
          </cell>
          <cell r="AA631">
            <v>220.6</v>
          </cell>
          <cell r="AB631">
            <v>7.8</v>
          </cell>
          <cell r="AC631">
            <v>74.400000000000006</v>
          </cell>
          <cell r="AD631">
            <v>31.7</v>
          </cell>
          <cell r="AE631">
            <v>0.6</v>
          </cell>
          <cell r="AF631">
            <v>107.4</v>
          </cell>
          <cell r="AG631">
            <v>12.7</v>
          </cell>
          <cell r="AH631">
            <v>93.7</v>
          </cell>
          <cell r="AI631">
            <v>8.9</v>
          </cell>
          <cell r="AJ631">
            <v>9.8000000000000007</v>
          </cell>
          <cell r="AK631">
            <v>0</v>
          </cell>
          <cell r="AL631">
            <v>0</v>
          </cell>
          <cell r="AM631">
            <v>2.1</v>
          </cell>
          <cell r="AN631">
            <v>1.8</v>
          </cell>
          <cell r="AO631">
            <v>5.4</v>
          </cell>
          <cell r="AP631">
            <v>13</v>
          </cell>
          <cell r="AQ631">
            <v>7.9</v>
          </cell>
          <cell r="AR631">
            <v>8.3000000000000007</v>
          </cell>
          <cell r="AS631">
            <v>1.7</v>
          </cell>
          <cell r="AT631">
            <v>10</v>
          </cell>
          <cell r="AU631">
            <v>1</v>
          </cell>
          <cell r="AV631">
            <v>221.3</v>
          </cell>
          <cell r="AW631">
            <v>213.5</v>
          </cell>
        </row>
        <row r="632">
          <cell r="B632">
            <v>32130</v>
          </cell>
          <cell r="D632" t="str">
            <v xml:space="preserve">Fabrication d'articles de bijouterie fantaisie et articles similaires </v>
          </cell>
          <cell r="E632">
            <v>8282</v>
          </cell>
          <cell r="F632">
            <v>31</v>
          </cell>
          <cell r="G632">
            <v>12.5</v>
          </cell>
          <cell r="H632">
            <v>-2.5</v>
          </cell>
          <cell r="I632">
            <v>21.1</v>
          </cell>
          <cell r="J632">
            <v>509</v>
          </cell>
          <cell r="K632">
            <v>1.5</v>
          </cell>
          <cell r="L632">
            <v>0.5</v>
          </cell>
          <cell r="M632">
            <v>0.7</v>
          </cell>
          <cell r="N632">
            <v>511.7</v>
          </cell>
          <cell r="O632">
            <v>541.5</v>
          </cell>
          <cell r="P632">
            <v>2.7</v>
          </cell>
          <cell r="Q632">
            <v>0</v>
          </cell>
          <cell r="R632">
            <v>113.3</v>
          </cell>
          <cell r="S632">
            <v>-4.9000000000000004</v>
          </cell>
          <cell r="T632">
            <v>203</v>
          </cell>
          <cell r="U632">
            <v>55.2</v>
          </cell>
          <cell r="V632">
            <v>7.9</v>
          </cell>
          <cell r="W632">
            <v>0.9</v>
          </cell>
          <cell r="X632">
            <v>9.1999999999999993</v>
          </cell>
          <cell r="Y632">
            <v>3.5</v>
          </cell>
          <cell r="Z632">
            <v>2</v>
          </cell>
          <cell r="AA632">
            <v>220.6</v>
          </cell>
          <cell r="AB632">
            <v>7.8</v>
          </cell>
          <cell r="AC632">
            <v>74.400000000000006</v>
          </cell>
          <cell r="AD632">
            <v>31.7</v>
          </cell>
          <cell r="AE632">
            <v>0.6</v>
          </cell>
          <cell r="AF632">
            <v>107.4</v>
          </cell>
          <cell r="AG632">
            <v>12.7</v>
          </cell>
          <cell r="AH632">
            <v>93.7</v>
          </cell>
          <cell r="AI632">
            <v>8.9</v>
          </cell>
          <cell r="AJ632">
            <v>9.8000000000000007</v>
          </cell>
          <cell r="AK632">
            <v>0</v>
          </cell>
          <cell r="AL632">
            <v>0</v>
          </cell>
          <cell r="AM632">
            <v>2.1</v>
          </cell>
          <cell r="AN632">
            <v>1.8</v>
          </cell>
          <cell r="AO632">
            <v>5.4</v>
          </cell>
          <cell r="AP632">
            <v>13</v>
          </cell>
          <cell r="AQ632">
            <v>7.9</v>
          </cell>
          <cell r="AR632">
            <v>8.3000000000000007</v>
          </cell>
          <cell r="AS632">
            <v>1.7</v>
          </cell>
          <cell r="AT632">
            <v>10</v>
          </cell>
          <cell r="AU632">
            <v>1</v>
          </cell>
          <cell r="AV632">
            <v>221.3</v>
          </cell>
          <cell r="AW632">
            <v>213.5</v>
          </cell>
        </row>
        <row r="633">
          <cell r="B633">
            <v>322</v>
          </cell>
          <cell r="D633" t="str">
            <v xml:space="preserve">Fabrication d'instruments de musique </v>
          </cell>
          <cell r="E633">
            <v>969</v>
          </cell>
          <cell r="F633">
            <v>21.3</v>
          </cell>
          <cell r="G633">
            <v>13</v>
          </cell>
          <cell r="H633">
            <v>-0.3</v>
          </cell>
          <cell r="I633">
            <v>8.6999999999999993</v>
          </cell>
          <cell r="J633">
            <v>194.5</v>
          </cell>
          <cell r="K633">
            <v>3</v>
          </cell>
          <cell r="L633">
            <v>0.9</v>
          </cell>
          <cell r="M633">
            <v>0.7</v>
          </cell>
          <cell r="N633">
            <v>199.1</v>
          </cell>
          <cell r="O633">
            <v>218.9</v>
          </cell>
          <cell r="P633" t="str">
            <v>N</v>
          </cell>
          <cell r="Q633">
            <v>0</v>
          </cell>
          <cell r="R633">
            <v>38.6</v>
          </cell>
          <cell r="S633">
            <v>-0.7</v>
          </cell>
          <cell r="T633">
            <v>61.6</v>
          </cell>
          <cell r="U633">
            <v>7.5</v>
          </cell>
          <cell r="V633">
            <v>4.5</v>
          </cell>
          <cell r="W633">
            <v>0.7</v>
          </cell>
          <cell r="X633">
            <v>2.7</v>
          </cell>
          <cell r="Y633">
            <v>1.9</v>
          </cell>
          <cell r="Z633">
            <v>1.7</v>
          </cell>
          <cell r="AA633">
            <v>105.8</v>
          </cell>
          <cell r="AB633">
            <v>4.5999999999999996</v>
          </cell>
          <cell r="AC633">
            <v>49</v>
          </cell>
          <cell r="AD633">
            <v>22.1</v>
          </cell>
          <cell r="AE633">
            <v>0.3</v>
          </cell>
          <cell r="AF633">
            <v>30.4</v>
          </cell>
          <cell r="AG633">
            <v>8.3000000000000007</v>
          </cell>
          <cell r="AH633">
            <v>8.5</v>
          </cell>
          <cell r="AI633">
            <v>4</v>
          </cell>
          <cell r="AJ633">
            <v>17.5</v>
          </cell>
          <cell r="AK633">
            <v>0</v>
          </cell>
          <cell r="AL633">
            <v>0</v>
          </cell>
          <cell r="AM633">
            <v>3.2</v>
          </cell>
          <cell r="AN633">
            <v>1.8</v>
          </cell>
          <cell r="AO633">
            <v>2.2999999999999998</v>
          </cell>
          <cell r="AP633">
            <v>16.600000000000001</v>
          </cell>
          <cell r="AQ633">
            <v>3.6</v>
          </cell>
          <cell r="AR633">
            <v>5.5</v>
          </cell>
          <cell r="AS633">
            <v>1</v>
          </cell>
          <cell r="AT633">
            <v>4.2</v>
          </cell>
          <cell r="AU633">
            <v>9.4</v>
          </cell>
          <cell r="AV633">
            <v>108.2</v>
          </cell>
          <cell r="AW633">
            <v>101.5</v>
          </cell>
        </row>
        <row r="634">
          <cell r="B634">
            <v>3220</v>
          </cell>
          <cell r="D634" t="str">
            <v xml:space="preserve">Fabrication d'instruments de musique </v>
          </cell>
          <cell r="E634">
            <v>969</v>
          </cell>
          <cell r="F634">
            <v>21.3</v>
          </cell>
          <cell r="G634">
            <v>13</v>
          </cell>
          <cell r="H634">
            <v>-0.3</v>
          </cell>
          <cell r="I634">
            <v>8.6999999999999993</v>
          </cell>
          <cell r="J634">
            <v>194.5</v>
          </cell>
          <cell r="K634">
            <v>3</v>
          </cell>
          <cell r="L634">
            <v>0.9</v>
          </cell>
          <cell r="M634">
            <v>0.7</v>
          </cell>
          <cell r="N634">
            <v>199.1</v>
          </cell>
          <cell r="O634">
            <v>218.9</v>
          </cell>
          <cell r="P634" t="str">
            <v>N</v>
          </cell>
          <cell r="Q634">
            <v>0</v>
          </cell>
          <cell r="R634">
            <v>38.6</v>
          </cell>
          <cell r="S634">
            <v>-0.7</v>
          </cell>
          <cell r="T634">
            <v>61.6</v>
          </cell>
          <cell r="U634">
            <v>7.5</v>
          </cell>
          <cell r="V634">
            <v>4.5</v>
          </cell>
          <cell r="W634">
            <v>0.7</v>
          </cell>
          <cell r="X634">
            <v>2.7</v>
          </cell>
          <cell r="Y634">
            <v>1.9</v>
          </cell>
          <cell r="Z634">
            <v>1.7</v>
          </cell>
          <cell r="AA634">
            <v>105.8</v>
          </cell>
          <cell r="AB634">
            <v>4.5999999999999996</v>
          </cell>
          <cell r="AC634">
            <v>49</v>
          </cell>
          <cell r="AD634">
            <v>22.1</v>
          </cell>
          <cell r="AE634">
            <v>0.3</v>
          </cell>
          <cell r="AF634">
            <v>30.4</v>
          </cell>
          <cell r="AG634">
            <v>8.3000000000000007</v>
          </cell>
          <cell r="AH634">
            <v>8.5</v>
          </cell>
          <cell r="AI634">
            <v>4</v>
          </cell>
          <cell r="AJ634">
            <v>17.5</v>
          </cell>
          <cell r="AK634">
            <v>0</v>
          </cell>
          <cell r="AL634">
            <v>0</v>
          </cell>
          <cell r="AM634">
            <v>3.2</v>
          </cell>
          <cell r="AN634">
            <v>1.8</v>
          </cell>
          <cell r="AO634">
            <v>2.2999999999999998</v>
          </cell>
          <cell r="AP634">
            <v>16.600000000000001</v>
          </cell>
          <cell r="AQ634">
            <v>3.6</v>
          </cell>
          <cell r="AR634">
            <v>5.5</v>
          </cell>
          <cell r="AS634">
            <v>1</v>
          </cell>
          <cell r="AT634">
            <v>4.2</v>
          </cell>
          <cell r="AU634">
            <v>9.4</v>
          </cell>
          <cell r="AV634">
            <v>108.2</v>
          </cell>
          <cell r="AW634">
            <v>101.5</v>
          </cell>
        </row>
        <row r="635">
          <cell r="B635">
            <v>32200</v>
          </cell>
          <cell r="D635" t="str">
            <v xml:space="preserve">Fabrication d'instruments de musique </v>
          </cell>
          <cell r="E635">
            <v>969</v>
          </cell>
          <cell r="F635">
            <v>21.3</v>
          </cell>
          <cell r="G635">
            <v>13</v>
          </cell>
          <cell r="H635">
            <v>-0.3</v>
          </cell>
          <cell r="I635">
            <v>8.6999999999999993</v>
          </cell>
          <cell r="J635">
            <v>194.5</v>
          </cell>
          <cell r="K635">
            <v>3</v>
          </cell>
          <cell r="L635">
            <v>0.9</v>
          </cell>
          <cell r="M635">
            <v>0.7</v>
          </cell>
          <cell r="N635">
            <v>199.1</v>
          </cell>
          <cell r="O635">
            <v>218.9</v>
          </cell>
          <cell r="P635" t="str">
            <v>N</v>
          </cell>
          <cell r="Q635">
            <v>0</v>
          </cell>
          <cell r="R635">
            <v>38.6</v>
          </cell>
          <cell r="S635">
            <v>-0.7</v>
          </cell>
          <cell r="T635">
            <v>61.6</v>
          </cell>
          <cell r="U635">
            <v>7.5</v>
          </cell>
          <cell r="V635">
            <v>4.5</v>
          </cell>
          <cell r="W635">
            <v>0.7</v>
          </cell>
          <cell r="X635">
            <v>2.7</v>
          </cell>
          <cell r="Y635">
            <v>1.9</v>
          </cell>
          <cell r="Z635">
            <v>1.7</v>
          </cell>
          <cell r="AA635">
            <v>105.8</v>
          </cell>
          <cell r="AB635">
            <v>4.5999999999999996</v>
          </cell>
          <cell r="AC635">
            <v>49</v>
          </cell>
          <cell r="AD635">
            <v>22.1</v>
          </cell>
          <cell r="AE635">
            <v>0.3</v>
          </cell>
          <cell r="AF635">
            <v>30.4</v>
          </cell>
          <cell r="AG635">
            <v>8.3000000000000007</v>
          </cell>
          <cell r="AH635">
            <v>8.5</v>
          </cell>
          <cell r="AI635">
            <v>4</v>
          </cell>
          <cell r="AJ635">
            <v>17.5</v>
          </cell>
          <cell r="AK635">
            <v>0</v>
          </cell>
          <cell r="AL635">
            <v>0</v>
          </cell>
          <cell r="AM635">
            <v>3.2</v>
          </cell>
          <cell r="AN635">
            <v>1.8</v>
          </cell>
          <cell r="AO635">
            <v>2.2999999999999998</v>
          </cell>
          <cell r="AP635">
            <v>16.600000000000001</v>
          </cell>
          <cell r="AQ635">
            <v>3.6</v>
          </cell>
          <cell r="AR635">
            <v>5.5</v>
          </cell>
          <cell r="AS635">
            <v>1</v>
          </cell>
          <cell r="AT635">
            <v>4.2</v>
          </cell>
          <cell r="AU635">
            <v>9.4</v>
          </cell>
          <cell r="AV635">
            <v>108.2</v>
          </cell>
          <cell r="AW635">
            <v>101.5</v>
          </cell>
        </row>
        <row r="636">
          <cell r="B636">
            <v>323</v>
          </cell>
          <cell r="D636" t="str">
            <v xml:space="preserve">Fabrication d'articles de sport </v>
          </cell>
          <cell r="E636">
            <v>615</v>
          </cell>
          <cell r="F636">
            <v>223.1</v>
          </cell>
          <cell r="G636">
            <v>125.2</v>
          </cell>
          <cell r="H636">
            <v>0.5</v>
          </cell>
          <cell r="I636">
            <v>97.4</v>
          </cell>
          <cell r="J636">
            <v>681.2</v>
          </cell>
          <cell r="K636">
            <v>8.6</v>
          </cell>
          <cell r="L636">
            <v>-0.3</v>
          </cell>
          <cell r="M636">
            <v>1.1000000000000001</v>
          </cell>
          <cell r="N636">
            <v>690.7</v>
          </cell>
          <cell r="O636">
            <v>912.9</v>
          </cell>
          <cell r="P636">
            <v>16.2</v>
          </cell>
          <cell r="Q636">
            <v>14.4</v>
          </cell>
          <cell r="R636">
            <v>251.4</v>
          </cell>
          <cell r="S636">
            <v>3.4</v>
          </cell>
          <cell r="T636">
            <v>272.10000000000002</v>
          </cell>
          <cell r="U636">
            <v>81.599999999999994</v>
          </cell>
          <cell r="V636">
            <v>17</v>
          </cell>
          <cell r="W636">
            <v>1.4</v>
          </cell>
          <cell r="X636">
            <v>15.9</v>
          </cell>
          <cell r="Y636">
            <v>4.0999999999999996</v>
          </cell>
          <cell r="Z636">
            <v>1.5</v>
          </cell>
          <cell r="AA636">
            <v>273.3</v>
          </cell>
          <cell r="AB636">
            <v>15</v>
          </cell>
          <cell r="AC636">
            <v>151.69999999999999</v>
          </cell>
          <cell r="AD636">
            <v>60.4</v>
          </cell>
          <cell r="AE636">
            <v>0.6</v>
          </cell>
          <cell r="AF636">
            <v>46.8</v>
          </cell>
          <cell r="AG636">
            <v>27.1</v>
          </cell>
          <cell r="AH636">
            <v>15.2</v>
          </cell>
          <cell r="AI636">
            <v>13.9</v>
          </cell>
          <cell r="AJ636">
            <v>18.5</v>
          </cell>
          <cell r="AK636">
            <v>0</v>
          </cell>
          <cell r="AL636" t="str">
            <v>N</v>
          </cell>
          <cell r="AM636">
            <v>14.9</v>
          </cell>
          <cell r="AN636">
            <v>8.3000000000000007</v>
          </cell>
          <cell r="AO636">
            <v>19.2</v>
          </cell>
          <cell r="AP636">
            <v>22.8</v>
          </cell>
          <cell r="AQ636">
            <v>17.100000000000001</v>
          </cell>
          <cell r="AR636">
            <v>18.600000000000001</v>
          </cell>
          <cell r="AS636">
            <v>1.7</v>
          </cell>
          <cell r="AT636">
            <v>5.2</v>
          </cell>
          <cell r="AU636">
            <v>14.4</v>
          </cell>
          <cell r="AV636">
            <v>261.10000000000002</v>
          </cell>
          <cell r="AW636">
            <v>258.89999999999998</v>
          </cell>
        </row>
        <row r="637">
          <cell r="B637">
            <v>3230</v>
          </cell>
          <cell r="D637" t="str">
            <v xml:space="preserve">Fabrication d'articles de sport </v>
          </cell>
          <cell r="E637">
            <v>615</v>
          </cell>
          <cell r="F637">
            <v>223.1</v>
          </cell>
          <cell r="G637">
            <v>125.2</v>
          </cell>
          <cell r="H637">
            <v>0.5</v>
          </cell>
          <cell r="I637">
            <v>97.4</v>
          </cell>
          <cell r="J637">
            <v>681.2</v>
          </cell>
          <cell r="K637">
            <v>8.6</v>
          </cell>
          <cell r="L637">
            <v>-0.3</v>
          </cell>
          <cell r="M637">
            <v>1.1000000000000001</v>
          </cell>
          <cell r="N637">
            <v>690.7</v>
          </cell>
          <cell r="O637">
            <v>912.9</v>
          </cell>
          <cell r="P637">
            <v>16.2</v>
          </cell>
          <cell r="Q637">
            <v>14.4</v>
          </cell>
          <cell r="R637">
            <v>251.4</v>
          </cell>
          <cell r="S637">
            <v>3.4</v>
          </cell>
          <cell r="T637">
            <v>272.10000000000002</v>
          </cell>
          <cell r="U637">
            <v>81.599999999999994</v>
          </cell>
          <cell r="V637">
            <v>17</v>
          </cell>
          <cell r="W637">
            <v>1.4</v>
          </cell>
          <cell r="X637">
            <v>15.9</v>
          </cell>
          <cell r="Y637">
            <v>4.0999999999999996</v>
          </cell>
          <cell r="Z637">
            <v>1.5</v>
          </cell>
          <cell r="AA637">
            <v>273.3</v>
          </cell>
          <cell r="AB637">
            <v>15</v>
          </cell>
          <cell r="AC637">
            <v>151.69999999999999</v>
          </cell>
          <cell r="AD637">
            <v>60.4</v>
          </cell>
          <cell r="AE637">
            <v>0.6</v>
          </cell>
          <cell r="AF637">
            <v>46.8</v>
          </cell>
          <cell r="AG637">
            <v>27.1</v>
          </cell>
          <cell r="AH637">
            <v>15.2</v>
          </cell>
          <cell r="AI637">
            <v>13.9</v>
          </cell>
          <cell r="AJ637">
            <v>18.5</v>
          </cell>
          <cell r="AK637">
            <v>0</v>
          </cell>
          <cell r="AL637" t="str">
            <v>N</v>
          </cell>
          <cell r="AM637">
            <v>14.9</v>
          </cell>
          <cell r="AN637">
            <v>8.3000000000000007</v>
          </cell>
          <cell r="AO637">
            <v>19.2</v>
          </cell>
          <cell r="AP637">
            <v>22.8</v>
          </cell>
          <cell r="AQ637">
            <v>17.100000000000001</v>
          </cell>
          <cell r="AR637">
            <v>18.600000000000001</v>
          </cell>
          <cell r="AS637">
            <v>1.7</v>
          </cell>
          <cell r="AT637">
            <v>5.2</v>
          </cell>
          <cell r="AU637">
            <v>14.4</v>
          </cell>
          <cell r="AV637">
            <v>261.10000000000002</v>
          </cell>
          <cell r="AW637">
            <v>258.89999999999998</v>
          </cell>
        </row>
        <row r="638">
          <cell r="B638">
            <v>32300</v>
          </cell>
          <cell r="D638" t="str">
            <v xml:space="preserve">Fabrication d'articles de sport </v>
          </cell>
          <cell r="E638">
            <v>615</v>
          </cell>
          <cell r="F638">
            <v>223.1</v>
          </cell>
          <cell r="G638">
            <v>125.2</v>
          </cell>
          <cell r="H638">
            <v>0.5</v>
          </cell>
          <cell r="I638">
            <v>97.4</v>
          </cell>
          <cell r="J638">
            <v>681.2</v>
          </cell>
          <cell r="K638">
            <v>8.6</v>
          </cell>
          <cell r="L638">
            <v>-0.3</v>
          </cell>
          <cell r="M638">
            <v>1.1000000000000001</v>
          </cell>
          <cell r="N638">
            <v>690.7</v>
          </cell>
          <cell r="O638">
            <v>912.9</v>
          </cell>
          <cell r="P638">
            <v>16.2</v>
          </cell>
          <cell r="Q638">
            <v>14.4</v>
          </cell>
          <cell r="R638">
            <v>251.4</v>
          </cell>
          <cell r="S638">
            <v>3.4</v>
          </cell>
          <cell r="T638">
            <v>272.10000000000002</v>
          </cell>
          <cell r="U638">
            <v>81.599999999999994</v>
          </cell>
          <cell r="V638">
            <v>17</v>
          </cell>
          <cell r="W638">
            <v>1.4</v>
          </cell>
          <cell r="X638">
            <v>15.9</v>
          </cell>
          <cell r="Y638">
            <v>4.0999999999999996</v>
          </cell>
          <cell r="Z638">
            <v>1.5</v>
          </cell>
          <cell r="AA638">
            <v>273.3</v>
          </cell>
          <cell r="AB638">
            <v>15</v>
          </cell>
          <cell r="AC638">
            <v>151.69999999999999</v>
          </cell>
          <cell r="AD638">
            <v>60.4</v>
          </cell>
          <cell r="AE638">
            <v>0.6</v>
          </cell>
          <cell r="AF638">
            <v>46.8</v>
          </cell>
          <cell r="AG638">
            <v>27.1</v>
          </cell>
          <cell r="AH638">
            <v>15.2</v>
          </cell>
          <cell r="AI638">
            <v>13.9</v>
          </cell>
          <cell r="AJ638">
            <v>18.5</v>
          </cell>
          <cell r="AK638">
            <v>0</v>
          </cell>
          <cell r="AL638" t="str">
            <v>N</v>
          </cell>
          <cell r="AM638">
            <v>14.9</v>
          </cell>
          <cell r="AN638">
            <v>8.3000000000000007</v>
          </cell>
          <cell r="AO638">
            <v>19.2</v>
          </cell>
          <cell r="AP638">
            <v>22.8</v>
          </cell>
          <cell r="AQ638">
            <v>17.100000000000001</v>
          </cell>
          <cell r="AR638">
            <v>18.600000000000001</v>
          </cell>
          <cell r="AS638">
            <v>1.7</v>
          </cell>
          <cell r="AT638">
            <v>5.2</v>
          </cell>
          <cell r="AU638">
            <v>14.4</v>
          </cell>
          <cell r="AV638">
            <v>261.10000000000002</v>
          </cell>
          <cell r="AW638">
            <v>258.89999999999998</v>
          </cell>
        </row>
        <row r="639">
          <cell r="B639">
            <v>324</v>
          </cell>
          <cell r="D639" t="str">
            <v xml:space="preserve">Fabrication de jeux et jouets </v>
          </cell>
          <cell r="E639">
            <v>960</v>
          </cell>
          <cell r="F639">
            <v>91.7</v>
          </cell>
          <cell r="G639">
            <v>49.7</v>
          </cell>
          <cell r="H639">
            <v>-1.3</v>
          </cell>
          <cell r="I639">
            <v>43.3</v>
          </cell>
          <cell r="J639">
            <v>314.8</v>
          </cell>
          <cell r="K639">
            <v>1.6</v>
          </cell>
          <cell r="L639">
            <v>2.2000000000000002</v>
          </cell>
          <cell r="M639">
            <v>1.2</v>
          </cell>
          <cell r="N639">
            <v>319.7</v>
          </cell>
          <cell r="O639">
            <v>408.1</v>
          </cell>
          <cell r="P639">
            <v>3.3</v>
          </cell>
          <cell r="Q639">
            <v>2.4</v>
          </cell>
          <cell r="R639">
            <v>113.6</v>
          </cell>
          <cell r="S639">
            <v>-5</v>
          </cell>
          <cell r="T639">
            <v>127.6</v>
          </cell>
          <cell r="U639">
            <v>15.8</v>
          </cell>
          <cell r="V639">
            <v>7.7</v>
          </cell>
          <cell r="W639">
            <v>0.5</v>
          </cell>
          <cell r="X639">
            <v>9</v>
          </cell>
          <cell r="Y639">
            <v>10.199999999999999</v>
          </cell>
          <cell r="Z639">
            <v>8.9</v>
          </cell>
          <cell r="AA639">
            <v>119.8</v>
          </cell>
          <cell r="AB639">
            <v>7</v>
          </cell>
          <cell r="AC639">
            <v>57.4</v>
          </cell>
          <cell r="AD639">
            <v>21.6</v>
          </cell>
          <cell r="AE639">
            <v>0.6</v>
          </cell>
          <cell r="AF639">
            <v>34.4</v>
          </cell>
          <cell r="AG639">
            <v>13.1</v>
          </cell>
          <cell r="AH639">
            <v>5.4</v>
          </cell>
          <cell r="AI639">
            <v>9.1999999999999993</v>
          </cell>
          <cell r="AJ639">
            <v>25.1</v>
          </cell>
          <cell r="AK639">
            <v>0</v>
          </cell>
          <cell r="AL639">
            <v>0</v>
          </cell>
          <cell r="AM639">
            <v>4.9000000000000004</v>
          </cell>
          <cell r="AN639">
            <v>2.5</v>
          </cell>
          <cell r="AO639">
            <v>4.8</v>
          </cell>
          <cell r="AP639">
            <v>25</v>
          </cell>
          <cell r="AQ639">
            <v>7.4</v>
          </cell>
          <cell r="AR639">
            <v>4.9000000000000004</v>
          </cell>
          <cell r="AS639">
            <v>1.3</v>
          </cell>
          <cell r="AT639">
            <v>7.9</v>
          </cell>
          <cell r="AU639">
            <v>18.3</v>
          </cell>
          <cell r="AV639">
            <v>126.7</v>
          </cell>
          <cell r="AW639">
            <v>113.4</v>
          </cell>
        </row>
        <row r="640">
          <cell r="B640">
            <v>3240</v>
          </cell>
          <cell r="D640" t="str">
            <v xml:space="preserve">Fabrication de jeux et jouets </v>
          </cell>
          <cell r="E640">
            <v>960</v>
          </cell>
          <cell r="F640">
            <v>91.7</v>
          </cell>
          <cell r="G640">
            <v>49.7</v>
          </cell>
          <cell r="H640">
            <v>-1.3</v>
          </cell>
          <cell r="I640">
            <v>43.3</v>
          </cell>
          <cell r="J640">
            <v>314.8</v>
          </cell>
          <cell r="K640">
            <v>1.6</v>
          </cell>
          <cell r="L640">
            <v>2.2000000000000002</v>
          </cell>
          <cell r="M640">
            <v>1.2</v>
          </cell>
          <cell r="N640">
            <v>319.7</v>
          </cell>
          <cell r="O640">
            <v>408.1</v>
          </cell>
          <cell r="P640">
            <v>3.3</v>
          </cell>
          <cell r="Q640">
            <v>2.4</v>
          </cell>
          <cell r="R640">
            <v>113.6</v>
          </cell>
          <cell r="S640">
            <v>-5</v>
          </cell>
          <cell r="T640">
            <v>127.6</v>
          </cell>
          <cell r="U640">
            <v>15.8</v>
          </cell>
          <cell r="V640">
            <v>7.7</v>
          </cell>
          <cell r="W640">
            <v>0.5</v>
          </cell>
          <cell r="X640">
            <v>9</v>
          </cell>
          <cell r="Y640">
            <v>10.199999999999999</v>
          </cell>
          <cell r="Z640">
            <v>8.9</v>
          </cell>
          <cell r="AA640">
            <v>119.8</v>
          </cell>
          <cell r="AB640">
            <v>7</v>
          </cell>
          <cell r="AC640">
            <v>57.4</v>
          </cell>
          <cell r="AD640">
            <v>21.6</v>
          </cell>
          <cell r="AE640">
            <v>0.6</v>
          </cell>
          <cell r="AF640">
            <v>34.4</v>
          </cell>
          <cell r="AG640">
            <v>13.1</v>
          </cell>
          <cell r="AH640">
            <v>5.4</v>
          </cell>
          <cell r="AI640">
            <v>9.1999999999999993</v>
          </cell>
          <cell r="AJ640">
            <v>25.1</v>
          </cell>
          <cell r="AK640">
            <v>0</v>
          </cell>
          <cell r="AL640">
            <v>0</v>
          </cell>
          <cell r="AM640">
            <v>4.9000000000000004</v>
          </cell>
          <cell r="AN640">
            <v>2.5</v>
          </cell>
          <cell r="AO640">
            <v>4.8</v>
          </cell>
          <cell r="AP640">
            <v>25</v>
          </cell>
          <cell r="AQ640">
            <v>7.4</v>
          </cell>
          <cell r="AR640">
            <v>4.9000000000000004</v>
          </cell>
          <cell r="AS640">
            <v>1.3</v>
          </cell>
          <cell r="AT640">
            <v>7.9</v>
          </cell>
          <cell r="AU640">
            <v>18.3</v>
          </cell>
          <cell r="AV640">
            <v>126.7</v>
          </cell>
          <cell r="AW640">
            <v>113.4</v>
          </cell>
        </row>
        <row r="641">
          <cell r="B641">
            <v>32400</v>
          </cell>
          <cell r="D641" t="str">
            <v xml:space="preserve">Fabrication de jeux et jouets </v>
          </cell>
          <cell r="E641">
            <v>960</v>
          </cell>
          <cell r="F641">
            <v>91.7</v>
          </cell>
          <cell r="G641">
            <v>49.7</v>
          </cell>
          <cell r="H641">
            <v>-1.3</v>
          </cell>
          <cell r="I641">
            <v>43.3</v>
          </cell>
          <cell r="J641">
            <v>314.8</v>
          </cell>
          <cell r="K641">
            <v>1.6</v>
          </cell>
          <cell r="L641">
            <v>2.2000000000000002</v>
          </cell>
          <cell r="M641">
            <v>1.2</v>
          </cell>
          <cell r="N641">
            <v>319.7</v>
          </cell>
          <cell r="O641">
            <v>408.1</v>
          </cell>
          <cell r="P641">
            <v>3.3</v>
          </cell>
          <cell r="Q641">
            <v>2.4</v>
          </cell>
          <cell r="R641">
            <v>113.6</v>
          </cell>
          <cell r="S641">
            <v>-5</v>
          </cell>
          <cell r="T641">
            <v>127.6</v>
          </cell>
          <cell r="U641">
            <v>15.8</v>
          </cell>
          <cell r="V641">
            <v>7.7</v>
          </cell>
          <cell r="W641">
            <v>0.5</v>
          </cell>
          <cell r="X641">
            <v>9</v>
          </cell>
          <cell r="Y641">
            <v>10.199999999999999</v>
          </cell>
          <cell r="Z641">
            <v>8.9</v>
          </cell>
          <cell r="AA641">
            <v>119.8</v>
          </cell>
          <cell r="AB641">
            <v>7</v>
          </cell>
          <cell r="AC641">
            <v>57.4</v>
          </cell>
          <cell r="AD641">
            <v>21.6</v>
          </cell>
          <cell r="AE641">
            <v>0.6</v>
          </cell>
          <cell r="AF641">
            <v>34.4</v>
          </cell>
          <cell r="AG641">
            <v>13.1</v>
          </cell>
          <cell r="AH641">
            <v>5.4</v>
          </cell>
          <cell r="AI641">
            <v>9.1999999999999993</v>
          </cell>
          <cell r="AJ641">
            <v>25.1</v>
          </cell>
          <cell r="AK641">
            <v>0</v>
          </cell>
          <cell r="AL641">
            <v>0</v>
          </cell>
          <cell r="AM641">
            <v>4.9000000000000004</v>
          </cell>
          <cell r="AN641">
            <v>2.5</v>
          </cell>
          <cell r="AO641">
            <v>4.8</v>
          </cell>
          <cell r="AP641">
            <v>25</v>
          </cell>
          <cell r="AQ641">
            <v>7.4</v>
          </cell>
          <cell r="AR641">
            <v>4.9000000000000004</v>
          </cell>
          <cell r="AS641">
            <v>1.3</v>
          </cell>
          <cell r="AT641">
            <v>7.9</v>
          </cell>
          <cell r="AU641">
            <v>18.3</v>
          </cell>
          <cell r="AV641">
            <v>126.7</v>
          </cell>
          <cell r="AW641">
            <v>113.4</v>
          </cell>
        </row>
        <row r="642">
          <cell r="B642">
            <v>325</v>
          </cell>
          <cell r="D642" t="str">
            <v xml:space="preserve">Fabrication d'instruments et de fournitures à usage médical et dentaire </v>
          </cell>
          <cell r="E642">
            <v>7665</v>
          </cell>
          <cell r="F642">
            <v>2103.8000000000002</v>
          </cell>
          <cell r="G642">
            <v>1258.5999999999999</v>
          </cell>
          <cell r="H642">
            <v>2.9</v>
          </cell>
          <cell r="I642">
            <v>842.3</v>
          </cell>
          <cell r="J642">
            <v>6501.7</v>
          </cell>
          <cell r="K642">
            <v>131.1</v>
          </cell>
          <cell r="L642">
            <v>51.4</v>
          </cell>
          <cell r="M642">
            <v>51.2</v>
          </cell>
          <cell r="N642">
            <v>6735.4</v>
          </cell>
          <cell r="O642">
            <v>8736.6</v>
          </cell>
          <cell r="P642">
            <v>316.8</v>
          </cell>
          <cell r="Q642">
            <v>184.7</v>
          </cell>
          <cell r="R642">
            <v>1878.6</v>
          </cell>
          <cell r="S642">
            <v>-8.6999999999999993</v>
          </cell>
          <cell r="T642">
            <v>2161.6</v>
          </cell>
          <cell r="U642">
            <v>424.9</v>
          </cell>
          <cell r="V642">
            <v>171</v>
          </cell>
          <cell r="W642">
            <v>32.5</v>
          </cell>
          <cell r="X642">
            <v>146.6</v>
          </cell>
          <cell r="Y642">
            <v>116.7</v>
          </cell>
          <cell r="Z642">
            <v>50.5</v>
          </cell>
          <cell r="AA642">
            <v>3746.4</v>
          </cell>
          <cell r="AB642">
            <v>212.7</v>
          </cell>
          <cell r="AC642">
            <v>1831.7</v>
          </cell>
          <cell r="AD642">
            <v>859.7</v>
          </cell>
          <cell r="AE642">
            <v>8.4</v>
          </cell>
          <cell r="AF642">
            <v>850.7</v>
          </cell>
          <cell r="AG642">
            <v>285.8</v>
          </cell>
          <cell r="AH642">
            <v>303.39999999999998</v>
          </cell>
          <cell r="AI642">
            <v>344.6</v>
          </cell>
          <cell r="AJ642">
            <v>606.20000000000005</v>
          </cell>
          <cell r="AK642">
            <v>0</v>
          </cell>
          <cell r="AL642">
            <v>0.5</v>
          </cell>
          <cell r="AM642">
            <v>441.5</v>
          </cell>
          <cell r="AN642">
            <v>94.5</v>
          </cell>
          <cell r="AO642">
            <v>743</v>
          </cell>
          <cell r="AP642">
            <v>908.1</v>
          </cell>
          <cell r="AQ642">
            <v>625.5</v>
          </cell>
          <cell r="AR642">
            <v>317.3</v>
          </cell>
          <cell r="AS642">
            <v>21.8</v>
          </cell>
          <cell r="AT642">
            <v>107.6</v>
          </cell>
          <cell r="AU642">
            <v>1086.9000000000001</v>
          </cell>
          <cell r="AV642">
            <v>3546.3</v>
          </cell>
          <cell r="AW642">
            <v>3542.1</v>
          </cell>
        </row>
        <row r="643">
          <cell r="B643">
            <v>3250</v>
          </cell>
          <cell r="D643" t="str">
            <v xml:space="preserve">Fabrication d'instruments et de fournitures à usage médical et dentaire </v>
          </cell>
          <cell r="E643">
            <v>7665</v>
          </cell>
          <cell r="F643">
            <v>2103.8000000000002</v>
          </cell>
          <cell r="G643">
            <v>1258.5999999999999</v>
          </cell>
          <cell r="H643">
            <v>2.9</v>
          </cell>
          <cell r="I643">
            <v>842.3</v>
          </cell>
          <cell r="J643">
            <v>6501.7</v>
          </cell>
          <cell r="K643">
            <v>131.1</v>
          </cell>
          <cell r="L643">
            <v>51.4</v>
          </cell>
          <cell r="M643">
            <v>51.2</v>
          </cell>
          <cell r="N643">
            <v>6735.4</v>
          </cell>
          <cell r="O643">
            <v>8736.6</v>
          </cell>
          <cell r="P643">
            <v>316.8</v>
          </cell>
          <cell r="Q643">
            <v>184.7</v>
          </cell>
          <cell r="R643">
            <v>1878.6</v>
          </cell>
          <cell r="S643">
            <v>-8.6999999999999993</v>
          </cell>
          <cell r="T643">
            <v>2161.6</v>
          </cell>
          <cell r="U643">
            <v>424.9</v>
          </cell>
          <cell r="V643">
            <v>171</v>
          </cell>
          <cell r="W643">
            <v>32.5</v>
          </cell>
          <cell r="X643">
            <v>146.6</v>
          </cell>
          <cell r="Y643">
            <v>116.7</v>
          </cell>
          <cell r="Z643">
            <v>50.5</v>
          </cell>
          <cell r="AA643">
            <v>3746.4</v>
          </cell>
          <cell r="AB643">
            <v>212.7</v>
          </cell>
          <cell r="AC643">
            <v>1831.7</v>
          </cell>
          <cell r="AD643">
            <v>859.7</v>
          </cell>
          <cell r="AE643">
            <v>8.4</v>
          </cell>
          <cell r="AF643">
            <v>850.7</v>
          </cell>
          <cell r="AG643">
            <v>285.8</v>
          </cell>
          <cell r="AH643">
            <v>303.39999999999998</v>
          </cell>
          <cell r="AI643">
            <v>344.6</v>
          </cell>
          <cell r="AJ643">
            <v>606.20000000000005</v>
          </cell>
          <cell r="AK643">
            <v>0</v>
          </cell>
          <cell r="AL643">
            <v>0.5</v>
          </cell>
          <cell r="AM643">
            <v>441.5</v>
          </cell>
          <cell r="AN643">
            <v>94.5</v>
          </cell>
          <cell r="AO643">
            <v>743</v>
          </cell>
          <cell r="AP643">
            <v>908.1</v>
          </cell>
          <cell r="AQ643">
            <v>625.5</v>
          </cell>
          <cell r="AR643">
            <v>317.3</v>
          </cell>
          <cell r="AS643">
            <v>21.8</v>
          </cell>
          <cell r="AT643">
            <v>107.6</v>
          </cell>
          <cell r="AU643">
            <v>1086.9000000000001</v>
          </cell>
          <cell r="AV643">
            <v>3546.3</v>
          </cell>
          <cell r="AW643">
            <v>3542.1</v>
          </cell>
        </row>
        <row r="644">
          <cell r="B644">
            <v>32501</v>
          </cell>
          <cell r="D644" t="str">
            <v xml:space="preserve">Fabrication de matériel médico-chirurgical et dentaire </v>
          </cell>
          <cell r="E644">
            <v>7332</v>
          </cell>
          <cell r="F644">
            <v>1312</v>
          </cell>
          <cell r="G644">
            <v>788.7</v>
          </cell>
          <cell r="H644">
            <v>8.5</v>
          </cell>
          <cell r="I644">
            <v>514.79999999999995</v>
          </cell>
          <cell r="J644">
            <v>5701</v>
          </cell>
          <cell r="K644">
            <v>95.3</v>
          </cell>
          <cell r="L644">
            <v>43.5</v>
          </cell>
          <cell r="M644">
            <v>43.2</v>
          </cell>
          <cell r="N644">
            <v>5883</v>
          </cell>
          <cell r="O644">
            <v>7108.3</v>
          </cell>
          <cell r="P644">
            <v>45.8</v>
          </cell>
          <cell r="Q644">
            <v>13.5</v>
          </cell>
          <cell r="R644">
            <v>1587.6</v>
          </cell>
          <cell r="S644">
            <v>-12.6</v>
          </cell>
          <cell r="T644">
            <v>1725.8</v>
          </cell>
          <cell r="U644">
            <v>326.3</v>
          </cell>
          <cell r="V644">
            <v>144.5</v>
          </cell>
          <cell r="W644">
            <v>30.7</v>
          </cell>
          <cell r="X644">
            <v>113.5</v>
          </cell>
          <cell r="Y644">
            <v>85.1</v>
          </cell>
          <cell r="Z644">
            <v>25.3</v>
          </cell>
          <cell r="AA644">
            <v>3057.7</v>
          </cell>
          <cell r="AB644">
            <v>167.7</v>
          </cell>
          <cell r="AC644">
            <v>1500.2</v>
          </cell>
          <cell r="AD644">
            <v>628.20000000000005</v>
          </cell>
          <cell r="AE644">
            <v>7.5</v>
          </cell>
          <cell r="AF644">
            <v>769.1</v>
          </cell>
          <cell r="AG644">
            <v>236.6</v>
          </cell>
          <cell r="AH644">
            <v>168.6</v>
          </cell>
          <cell r="AI644">
            <v>169.1</v>
          </cell>
          <cell r="AJ644">
            <v>533</v>
          </cell>
          <cell r="AK644">
            <v>0</v>
          </cell>
          <cell r="AL644">
            <v>0.3</v>
          </cell>
          <cell r="AM644">
            <v>58.5</v>
          </cell>
          <cell r="AN644">
            <v>34.5</v>
          </cell>
          <cell r="AO644">
            <v>63.1</v>
          </cell>
          <cell r="AP644">
            <v>537.9</v>
          </cell>
          <cell r="AQ644">
            <v>250.1</v>
          </cell>
          <cell r="AR644">
            <v>241.9</v>
          </cell>
          <cell r="AS644">
            <v>19.899999999999999</v>
          </cell>
          <cell r="AT644">
            <v>101.9</v>
          </cell>
          <cell r="AU644">
            <v>424.4</v>
          </cell>
          <cell r="AV644">
            <v>3097</v>
          </cell>
          <cell r="AW644">
            <v>2897.5</v>
          </cell>
        </row>
        <row r="645">
          <cell r="B645">
            <v>32502</v>
          </cell>
          <cell r="D645" t="str">
            <v xml:space="preserve">Fabrication de lunettes </v>
          </cell>
          <cell r="E645">
            <v>333</v>
          </cell>
          <cell r="F645">
            <v>791.8</v>
          </cell>
          <cell r="G645">
            <v>469.8</v>
          </cell>
          <cell r="H645">
            <v>-5.6</v>
          </cell>
          <cell r="I645">
            <v>327.5</v>
          </cell>
          <cell r="J645">
            <v>800.7</v>
          </cell>
          <cell r="K645">
            <v>35.799999999999997</v>
          </cell>
          <cell r="L645">
            <v>7.9</v>
          </cell>
          <cell r="M645">
            <v>8</v>
          </cell>
          <cell r="N645">
            <v>852.4</v>
          </cell>
          <cell r="O645">
            <v>1628.3</v>
          </cell>
          <cell r="P645">
            <v>271</v>
          </cell>
          <cell r="Q645">
            <v>171.2</v>
          </cell>
          <cell r="R645">
            <v>290.89999999999998</v>
          </cell>
          <cell r="S645">
            <v>3.9</v>
          </cell>
          <cell r="T645">
            <v>435.8</v>
          </cell>
          <cell r="U645">
            <v>98.5</v>
          </cell>
          <cell r="V645">
            <v>26.5</v>
          </cell>
          <cell r="W645">
            <v>1.8</v>
          </cell>
          <cell r="X645">
            <v>33</v>
          </cell>
          <cell r="Y645">
            <v>31.6</v>
          </cell>
          <cell r="Z645">
            <v>25.2</v>
          </cell>
          <cell r="AA645">
            <v>688.8</v>
          </cell>
          <cell r="AB645">
            <v>45</v>
          </cell>
          <cell r="AC645">
            <v>331.5</v>
          </cell>
          <cell r="AD645">
            <v>231.6</v>
          </cell>
          <cell r="AE645">
            <v>0.9</v>
          </cell>
          <cell r="AF645">
            <v>81.599999999999994</v>
          </cell>
          <cell r="AG645">
            <v>49.2</v>
          </cell>
          <cell r="AH645">
            <v>134.80000000000001</v>
          </cell>
          <cell r="AI645">
            <v>175.5</v>
          </cell>
          <cell r="AJ645">
            <v>73.2</v>
          </cell>
          <cell r="AK645">
            <v>0</v>
          </cell>
          <cell r="AL645">
            <v>0.2</v>
          </cell>
          <cell r="AM645">
            <v>383</v>
          </cell>
          <cell r="AN645">
            <v>60</v>
          </cell>
          <cell r="AO645">
            <v>679.9</v>
          </cell>
          <cell r="AP645">
            <v>370.2</v>
          </cell>
          <cell r="AQ645">
            <v>375.4</v>
          </cell>
          <cell r="AR645">
            <v>75.400000000000006</v>
          </cell>
          <cell r="AS645">
            <v>1.9</v>
          </cell>
          <cell r="AT645">
            <v>5.8</v>
          </cell>
          <cell r="AU645">
            <v>662.5</v>
          </cell>
          <cell r="AV645">
            <v>449.3</v>
          </cell>
          <cell r="AW645">
            <v>644.70000000000005</v>
          </cell>
        </row>
        <row r="646">
          <cell r="B646">
            <v>329</v>
          </cell>
          <cell r="D646" t="str">
            <v xml:space="preserve">Activités manufacturières n.c.a. </v>
          </cell>
          <cell r="E646">
            <v>4030</v>
          </cell>
          <cell r="F646">
            <v>341.2</v>
          </cell>
          <cell r="G646">
            <v>179.9</v>
          </cell>
          <cell r="H646">
            <v>-0.1</v>
          </cell>
          <cell r="I646">
            <v>161.30000000000001</v>
          </cell>
          <cell r="J646">
            <v>1223.5999999999999</v>
          </cell>
          <cell r="K646">
            <v>47.1</v>
          </cell>
          <cell r="L646">
            <v>-6.2</v>
          </cell>
          <cell r="M646">
            <v>15.2</v>
          </cell>
          <cell r="N646">
            <v>1279.8</v>
          </cell>
          <cell r="O646">
            <v>1611.9</v>
          </cell>
          <cell r="P646">
            <v>9.1999999999999993</v>
          </cell>
          <cell r="Q646">
            <v>2.6</v>
          </cell>
          <cell r="R646">
            <v>479.5</v>
          </cell>
          <cell r="S646">
            <v>-4.3</v>
          </cell>
          <cell r="T646">
            <v>378.4</v>
          </cell>
          <cell r="U646">
            <v>43.7</v>
          </cell>
          <cell r="V646">
            <v>27.6</v>
          </cell>
          <cell r="W646">
            <v>5.7</v>
          </cell>
          <cell r="X646">
            <v>28.6</v>
          </cell>
          <cell r="Y646">
            <v>16.2</v>
          </cell>
          <cell r="Z646">
            <v>11.9</v>
          </cell>
          <cell r="AA646">
            <v>580.5</v>
          </cell>
          <cell r="AB646">
            <v>31.6</v>
          </cell>
          <cell r="AC646">
            <v>292.60000000000002</v>
          </cell>
          <cell r="AD646">
            <v>122</v>
          </cell>
          <cell r="AE646">
            <v>2.8</v>
          </cell>
          <cell r="AF646">
            <v>137</v>
          </cell>
          <cell r="AG646">
            <v>63.2</v>
          </cell>
          <cell r="AH646">
            <v>35.700000000000003</v>
          </cell>
          <cell r="AI646">
            <v>31.6</v>
          </cell>
          <cell r="AJ646">
            <v>69.8</v>
          </cell>
          <cell r="AK646">
            <v>0</v>
          </cell>
          <cell r="AL646">
            <v>0</v>
          </cell>
          <cell r="AM646">
            <v>16.2</v>
          </cell>
          <cell r="AN646">
            <v>10.4</v>
          </cell>
          <cell r="AO646">
            <v>18.2</v>
          </cell>
          <cell r="AP646">
            <v>71.8</v>
          </cell>
          <cell r="AQ646">
            <v>16.2</v>
          </cell>
          <cell r="AR646">
            <v>21.1</v>
          </cell>
          <cell r="AS646">
            <v>4.7</v>
          </cell>
          <cell r="AT646">
            <v>13.5</v>
          </cell>
          <cell r="AU646">
            <v>48.7</v>
          </cell>
          <cell r="AV646">
            <v>587.5</v>
          </cell>
          <cell r="AW646">
            <v>551.70000000000005</v>
          </cell>
        </row>
        <row r="647">
          <cell r="B647">
            <v>3291</v>
          </cell>
          <cell r="D647" t="str">
            <v xml:space="preserve">Fabrication d'articles de brosserie </v>
          </cell>
          <cell r="E647">
            <v>32</v>
          </cell>
          <cell r="F647">
            <v>101.2</v>
          </cell>
          <cell r="G647">
            <v>53.6</v>
          </cell>
          <cell r="H647">
            <v>1.4</v>
          </cell>
          <cell r="I647">
            <v>46.3</v>
          </cell>
          <cell r="J647">
            <v>137.6</v>
          </cell>
          <cell r="K647">
            <v>4.2</v>
          </cell>
          <cell r="L647">
            <v>0</v>
          </cell>
          <cell r="M647">
            <v>0.8</v>
          </cell>
          <cell r="N647">
            <v>142.6</v>
          </cell>
          <cell r="O647">
            <v>243</v>
          </cell>
          <cell r="P647">
            <v>0.1</v>
          </cell>
          <cell r="Q647">
            <v>0</v>
          </cell>
          <cell r="R647">
            <v>55.1</v>
          </cell>
          <cell r="S647">
            <v>-0.1</v>
          </cell>
          <cell r="T647">
            <v>54.6</v>
          </cell>
          <cell r="U647">
            <v>3.9</v>
          </cell>
          <cell r="V647">
            <v>4.4000000000000004</v>
          </cell>
          <cell r="W647">
            <v>0.9</v>
          </cell>
          <cell r="X647">
            <v>3.1</v>
          </cell>
          <cell r="Y647">
            <v>0.4</v>
          </cell>
          <cell r="Z647">
            <v>0.1</v>
          </cell>
          <cell r="AA647">
            <v>79</v>
          </cell>
          <cell r="AB647">
            <v>4.2</v>
          </cell>
          <cell r="AC647">
            <v>44.3</v>
          </cell>
          <cell r="AD647">
            <v>17</v>
          </cell>
          <cell r="AE647">
            <v>0.3</v>
          </cell>
          <cell r="AF647">
            <v>13.7</v>
          </cell>
          <cell r="AG647">
            <v>5.2</v>
          </cell>
          <cell r="AH647">
            <v>1.6</v>
          </cell>
          <cell r="AI647">
            <v>3.6</v>
          </cell>
          <cell r="AJ647">
            <v>10.4</v>
          </cell>
          <cell r="AK647">
            <v>0</v>
          </cell>
          <cell r="AL647">
            <v>0</v>
          </cell>
          <cell r="AM647">
            <v>2.2999999999999998</v>
          </cell>
          <cell r="AN647">
            <v>1.5</v>
          </cell>
          <cell r="AO647">
            <v>2.4</v>
          </cell>
          <cell r="AP647">
            <v>10.5</v>
          </cell>
          <cell r="AQ647">
            <v>2.1</v>
          </cell>
          <cell r="AR647">
            <v>2.2999999999999998</v>
          </cell>
          <cell r="AS647">
            <v>0.3</v>
          </cell>
          <cell r="AT647">
            <v>2.2000000000000002</v>
          </cell>
          <cell r="AU647">
            <v>7.9</v>
          </cell>
          <cell r="AV647">
            <v>79.2</v>
          </cell>
          <cell r="AW647">
            <v>75</v>
          </cell>
        </row>
        <row r="648">
          <cell r="B648">
            <v>32910</v>
          </cell>
          <cell r="D648" t="str">
            <v xml:space="preserve">Fabrication d'articles de brosserie </v>
          </cell>
          <cell r="E648">
            <v>32</v>
          </cell>
          <cell r="F648">
            <v>101.2</v>
          </cell>
          <cell r="G648">
            <v>53.6</v>
          </cell>
          <cell r="H648">
            <v>1.4</v>
          </cell>
          <cell r="I648">
            <v>46.3</v>
          </cell>
          <cell r="J648">
            <v>137.6</v>
          </cell>
          <cell r="K648">
            <v>4.2</v>
          </cell>
          <cell r="L648">
            <v>0</v>
          </cell>
          <cell r="M648">
            <v>0.8</v>
          </cell>
          <cell r="N648">
            <v>142.6</v>
          </cell>
          <cell r="O648">
            <v>243</v>
          </cell>
          <cell r="P648">
            <v>0.1</v>
          </cell>
          <cell r="Q648">
            <v>0</v>
          </cell>
          <cell r="R648">
            <v>55.1</v>
          </cell>
          <cell r="S648">
            <v>-0.1</v>
          </cell>
          <cell r="T648">
            <v>54.6</v>
          </cell>
          <cell r="U648">
            <v>3.9</v>
          </cell>
          <cell r="V648">
            <v>4.4000000000000004</v>
          </cell>
          <cell r="W648">
            <v>0.9</v>
          </cell>
          <cell r="X648">
            <v>3.1</v>
          </cell>
          <cell r="Y648">
            <v>0.4</v>
          </cell>
          <cell r="Z648">
            <v>0.1</v>
          </cell>
          <cell r="AA648">
            <v>79</v>
          </cell>
          <cell r="AB648">
            <v>4.2</v>
          </cell>
          <cell r="AC648">
            <v>44.3</v>
          </cell>
          <cell r="AD648">
            <v>17</v>
          </cell>
          <cell r="AE648">
            <v>0.3</v>
          </cell>
          <cell r="AF648">
            <v>13.7</v>
          </cell>
          <cell r="AG648">
            <v>5.2</v>
          </cell>
          <cell r="AH648">
            <v>1.6</v>
          </cell>
          <cell r="AI648">
            <v>3.6</v>
          </cell>
          <cell r="AJ648">
            <v>10.4</v>
          </cell>
          <cell r="AK648">
            <v>0</v>
          </cell>
          <cell r="AL648">
            <v>0</v>
          </cell>
          <cell r="AM648">
            <v>2.2999999999999998</v>
          </cell>
          <cell r="AN648">
            <v>1.5</v>
          </cell>
          <cell r="AO648">
            <v>2.4</v>
          </cell>
          <cell r="AP648">
            <v>10.5</v>
          </cell>
          <cell r="AQ648">
            <v>2.1</v>
          </cell>
          <cell r="AR648">
            <v>2.2999999999999998</v>
          </cell>
          <cell r="AS648">
            <v>0.3</v>
          </cell>
          <cell r="AT648">
            <v>2.2000000000000002</v>
          </cell>
          <cell r="AU648">
            <v>7.9</v>
          </cell>
          <cell r="AV648">
            <v>79.2</v>
          </cell>
          <cell r="AW648">
            <v>75</v>
          </cell>
        </row>
        <row r="649">
          <cell r="B649">
            <v>3299</v>
          </cell>
          <cell r="D649" t="str">
            <v xml:space="preserve">Autres activités manufacturières n.c.a. </v>
          </cell>
          <cell r="E649">
            <v>3998</v>
          </cell>
          <cell r="F649">
            <v>240</v>
          </cell>
          <cell r="G649">
            <v>126.4</v>
          </cell>
          <cell r="H649">
            <v>-1.4</v>
          </cell>
          <cell r="I649">
            <v>115</v>
          </cell>
          <cell r="J649">
            <v>1086.0999999999999</v>
          </cell>
          <cell r="K649">
            <v>42.8</v>
          </cell>
          <cell r="L649">
            <v>-6.2</v>
          </cell>
          <cell r="M649">
            <v>14.5</v>
          </cell>
          <cell r="N649">
            <v>1137.2</v>
          </cell>
          <cell r="O649">
            <v>1368.9</v>
          </cell>
          <cell r="P649">
            <v>9.1</v>
          </cell>
          <cell r="Q649">
            <v>2.6</v>
          </cell>
          <cell r="R649">
            <v>424.4</v>
          </cell>
          <cell r="S649">
            <v>-4.2</v>
          </cell>
          <cell r="T649">
            <v>323.8</v>
          </cell>
          <cell r="U649">
            <v>39.799999999999997</v>
          </cell>
          <cell r="V649">
            <v>23.2</v>
          </cell>
          <cell r="W649">
            <v>4.8</v>
          </cell>
          <cell r="X649">
            <v>25.4</v>
          </cell>
          <cell r="Y649">
            <v>15.9</v>
          </cell>
          <cell r="Z649">
            <v>11.8</v>
          </cell>
          <cell r="AA649">
            <v>501.6</v>
          </cell>
          <cell r="AB649">
            <v>27.4</v>
          </cell>
          <cell r="AC649">
            <v>248.3</v>
          </cell>
          <cell r="AD649">
            <v>105.1</v>
          </cell>
          <cell r="AE649">
            <v>2.5</v>
          </cell>
          <cell r="AF649">
            <v>123.3</v>
          </cell>
          <cell r="AG649">
            <v>58</v>
          </cell>
          <cell r="AH649">
            <v>34</v>
          </cell>
          <cell r="AI649">
            <v>28</v>
          </cell>
          <cell r="AJ649">
            <v>59.3</v>
          </cell>
          <cell r="AK649">
            <v>0</v>
          </cell>
          <cell r="AL649">
            <v>0</v>
          </cell>
          <cell r="AM649">
            <v>13.9</v>
          </cell>
          <cell r="AN649">
            <v>8.9</v>
          </cell>
          <cell r="AO649">
            <v>15.8</v>
          </cell>
          <cell r="AP649">
            <v>61.3</v>
          </cell>
          <cell r="AQ649">
            <v>14.1</v>
          </cell>
          <cell r="AR649">
            <v>18.8</v>
          </cell>
          <cell r="AS649">
            <v>4.4000000000000004</v>
          </cell>
          <cell r="AT649">
            <v>11.3</v>
          </cell>
          <cell r="AU649">
            <v>40.799999999999997</v>
          </cell>
          <cell r="AV649">
            <v>508.3</v>
          </cell>
          <cell r="AW649">
            <v>476.7</v>
          </cell>
        </row>
        <row r="650">
          <cell r="B650">
            <v>32990</v>
          </cell>
          <cell r="D650" t="str">
            <v xml:space="preserve">Autres activités manufacturières n.c.a. </v>
          </cell>
          <cell r="E650">
            <v>3998</v>
          </cell>
          <cell r="F650">
            <v>240</v>
          </cell>
          <cell r="G650">
            <v>126.4</v>
          </cell>
          <cell r="H650">
            <v>-1.4</v>
          </cell>
          <cell r="I650">
            <v>115</v>
          </cell>
          <cell r="J650">
            <v>1086.0999999999999</v>
          </cell>
          <cell r="K650">
            <v>42.8</v>
          </cell>
          <cell r="L650">
            <v>-6.2</v>
          </cell>
          <cell r="M650">
            <v>14.5</v>
          </cell>
          <cell r="N650">
            <v>1137.2</v>
          </cell>
          <cell r="O650">
            <v>1368.9</v>
          </cell>
          <cell r="P650">
            <v>9.1</v>
          </cell>
          <cell r="Q650">
            <v>2.6</v>
          </cell>
          <cell r="R650">
            <v>424.4</v>
          </cell>
          <cell r="S650">
            <v>-4.2</v>
          </cell>
          <cell r="T650">
            <v>323.8</v>
          </cell>
          <cell r="U650">
            <v>39.799999999999997</v>
          </cell>
          <cell r="V650">
            <v>23.2</v>
          </cell>
          <cell r="W650">
            <v>4.8</v>
          </cell>
          <cell r="X650">
            <v>25.4</v>
          </cell>
          <cell r="Y650">
            <v>15.9</v>
          </cell>
          <cell r="Z650">
            <v>11.8</v>
          </cell>
          <cell r="AA650">
            <v>501.6</v>
          </cell>
          <cell r="AB650">
            <v>27.4</v>
          </cell>
          <cell r="AC650">
            <v>248.3</v>
          </cell>
          <cell r="AD650">
            <v>105.1</v>
          </cell>
          <cell r="AE650">
            <v>2.5</v>
          </cell>
          <cell r="AF650">
            <v>123.3</v>
          </cell>
          <cell r="AG650">
            <v>58</v>
          </cell>
          <cell r="AH650">
            <v>34</v>
          </cell>
          <cell r="AI650">
            <v>28</v>
          </cell>
          <cell r="AJ650">
            <v>59.3</v>
          </cell>
          <cell r="AK650">
            <v>0</v>
          </cell>
          <cell r="AL650">
            <v>0</v>
          </cell>
          <cell r="AM650">
            <v>13.9</v>
          </cell>
          <cell r="AN650">
            <v>8.9</v>
          </cell>
          <cell r="AO650">
            <v>15.8</v>
          </cell>
          <cell r="AP650">
            <v>61.3</v>
          </cell>
          <cell r="AQ650">
            <v>14.1</v>
          </cell>
          <cell r="AR650">
            <v>18.8</v>
          </cell>
          <cell r="AS650">
            <v>4.4000000000000004</v>
          </cell>
          <cell r="AT650">
            <v>11.3</v>
          </cell>
          <cell r="AU650">
            <v>40.799999999999997</v>
          </cell>
          <cell r="AV650">
            <v>508.3</v>
          </cell>
          <cell r="AW650">
            <v>476.7</v>
          </cell>
        </row>
        <row r="651">
          <cell r="B651">
            <v>33</v>
          </cell>
          <cell r="D651" t="str">
            <v xml:space="preserve">Réparation et installation de machines et d'équipements </v>
          </cell>
          <cell r="E651">
            <v>30177</v>
          </cell>
          <cell r="F651">
            <v>6619.3</v>
          </cell>
          <cell r="G651">
            <v>5187.3</v>
          </cell>
          <cell r="H651">
            <v>-263.89999999999998</v>
          </cell>
          <cell r="I651">
            <v>1695.9</v>
          </cell>
          <cell r="J651">
            <v>25422.1</v>
          </cell>
          <cell r="K651">
            <v>2158.1999999999998</v>
          </cell>
          <cell r="L651">
            <v>133</v>
          </cell>
          <cell r="M651">
            <v>1067.3</v>
          </cell>
          <cell r="N651">
            <v>28780.5</v>
          </cell>
          <cell r="O651">
            <v>34199.5</v>
          </cell>
          <cell r="P651">
            <v>1013.6</v>
          </cell>
          <cell r="Q651">
            <v>2.6</v>
          </cell>
          <cell r="R651">
            <v>5781.9</v>
          </cell>
          <cell r="S651">
            <v>36.5</v>
          </cell>
          <cell r="T651">
            <v>11262.8</v>
          </cell>
          <cell r="U651">
            <v>4556</v>
          </cell>
          <cell r="V651">
            <v>976.2</v>
          </cell>
          <cell r="W651">
            <v>201.4</v>
          </cell>
          <cell r="X651">
            <v>828.2</v>
          </cell>
          <cell r="Y651">
            <v>227.8</v>
          </cell>
          <cell r="Z651">
            <v>109.8</v>
          </cell>
          <cell r="AA651">
            <v>14181.1</v>
          </cell>
          <cell r="AB651">
            <v>636.29999999999995</v>
          </cell>
          <cell r="AC651">
            <v>8275.2999999999993</v>
          </cell>
          <cell r="AD651">
            <v>3471.8</v>
          </cell>
          <cell r="AE651">
            <v>30.9</v>
          </cell>
          <cell r="AF651">
            <v>1828.5</v>
          </cell>
          <cell r="AG651">
            <v>869.5</v>
          </cell>
          <cell r="AH651">
            <v>902.7</v>
          </cell>
          <cell r="AI651">
            <v>1320.7</v>
          </cell>
          <cell r="AJ651">
            <v>1377</v>
          </cell>
          <cell r="AK651">
            <v>2.2000000000000002</v>
          </cell>
          <cell r="AL651">
            <v>16.600000000000001</v>
          </cell>
          <cell r="AM651">
            <v>713.7</v>
          </cell>
          <cell r="AN651">
            <v>514.9</v>
          </cell>
          <cell r="AO651">
            <v>709.9</v>
          </cell>
          <cell r="AP651">
            <v>1387.6</v>
          </cell>
          <cell r="AQ651">
            <v>552.5</v>
          </cell>
          <cell r="AR651">
            <v>361.2</v>
          </cell>
          <cell r="AS651">
            <v>78.900000000000006</v>
          </cell>
          <cell r="AT651">
            <v>317</v>
          </cell>
          <cell r="AU651">
            <v>1183.0999999999999</v>
          </cell>
          <cell r="AV651">
            <v>13395.3</v>
          </cell>
          <cell r="AW651">
            <v>13575.6</v>
          </cell>
        </row>
        <row r="652">
          <cell r="B652">
            <v>331</v>
          </cell>
          <cell r="D652" t="str">
            <v xml:space="preserve">Réparation d'ouvrages en métaux, de machines et d'équipements </v>
          </cell>
          <cell r="E652">
            <v>19931</v>
          </cell>
          <cell r="F652">
            <v>4144.5</v>
          </cell>
          <cell r="G652">
            <v>3063.2</v>
          </cell>
          <cell r="H652">
            <v>-10.7</v>
          </cell>
          <cell r="I652">
            <v>1092</v>
          </cell>
          <cell r="J652">
            <v>12568</v>
          </cell>
          <cell r="K652">
            <v>1498.4</v>
          </cell>
          <cell r="L652">
            <v>119.3</v>
          </cell>
          <cell r="M652">
            <v>1033.9000000000001</v>
          </cell>
          <cell r="N652">
            <v>15219.6</v>
          </cell>
          <cell r="O652">
            <v>18210.900000000001</v>
          </cell>
          <cell r="P652">
            <v>970.8</v>
          </cell>
          <cell r="Q652">
            <v>0.9</v>
          </cell>
          <cell r="R652">
            <v>2382.1</v>
          </cell>
          <cell r="S652">
            <v>21.5</v>
          </cell>
          <cell r="T652">
            <v>5755.4</v>
          </cell>
          <cell r="U652">
            <v>2047.9</v>
          </cell>
          <cell r="V652">
            <v>572.1</v>
          </cell>
          <cell r="W652">
            <v>146.6</v>
          </cell>
          <cell r="X652">
            <v>412.4</v>
          </cell>
          <cell r="Y652">
            <v>103.1</v>
          </cell>
          <cell r="Z652">
            <v>29.7</v>
          </cell>
          <cell r="AA652">
            <v>9020.2999999999993</v>
          </cell>
          <cell r="AB652">
            <v>405.5</v>
          </cell>
          <cell r="AC652">
            <v>5118.7</v>
          </cell>
          <cell r="AD652">
            <v>2178.9</v>
          </cell>
          <cell r="AE652">
            <v>12.8</v>
          </cell>
          <cell r="AF652">
            <v>1330</v>
          </cell>
          <cell r="AG652">
            <v>653.20000000000005</v>
          </cell>
          <cell r="AH652">
            <v>606.9</v>
          </cell>
          <cell r="AI652">
            <v>688.9</v>
          </cell>
          <cell r="AJ652">
            <v>758.8</v>
          </cell>
          <cell r="AK652">
            <v>0.9</v>
          </cell>
          <cell r="AL652">
            <v>16.3</v>
          </cell>
          <cell r="AM652">
            <v>577.1</v>
          </cell>
          <cell r="AN652">
            <v>433.4</v>
          </cell>
          <cell r="AO652">
            <v>594.4</v>
          </cell>
          <cell r="AP652">
            <v>791.4</v>
          </cell>
          <cell r="AQ652">
            <v>379</v>
          </cell>
          <cell r="AR652">
            <v>167.2</v>
          </cell>
          <cell r="AS652">
            <v>43.9</v>
          </cell>
          <cell r="AT652">
            <v>186</v>
          </cell>
          <cell r="AU652">
            <v>773.4</v>
          </cell>
          <cell r="AV652">
            <v>8152.6</v>
          </cell>
          <cell r="AW652">
            <v>8627.6</v>
          </cell>
        </row>
        <row r="653">
          <cell r="B653">
            <v>3311</v>
          </cell>
          <cell r="D653" t="str">
            <v xml:space="preserve">Réparation d'ouvrages en métaux </v>
          </cell>
          <cell r="E653">
            <v>1616</v>
          </cell>
          <cell r="F653">
            <v>80</v>
          </cell>
          <cell r="G653">
            <v>37.6</v>
          </cell>
          <cell r="H653">
            <v>11.2</v>
          </cell>
          <cell r="I653">
            <v>31.3</v>
          </cell>
          <cell r="J653">
            <v>2941.4</v>
          </cell>
          <cell r="K653">
            <v>15.4</v>
          </cell>
          <cell r="L653">
            <v>-17.399999999999999</v>
          </cell>
          <cell r="M653">
            <v>19.5</v>
          </cell>
          <cell r="N653">
            <v>2958.8</v>
          </cell>
          <cell r="O653">
            <v>3036.8</v>
          </cell>
          <cell r="P653">
            <v>6.9</v>
          </cell>
          <cell r="Q653">
            <v>0.6</v>
          </cell>
          <cell r="R653">
            <v>421.3</v>
          </cell>
          <cell r="S653">
            <v>-2.2000000000000002</v>
          </cell>
          <cell r="T653">
            <v>1320.9</v>
          </cell>
          <cell r="U653">
            <v>553.29999999999995</v>
          </cell>
          <cell r="V653">
            <v>118.2</v>
          </cell>
          <cell r="W653">
            <v>12.7</v>
          </cell>
          <cell r="X653">
            <v>153</v>
          </cell>
          <cell r="Y653">
            <v>15.7</v>
          </cell>
          <cell r="Z653">
            <v>3.1</v>
          </cell>
          <cell r="AA653">
            <v>1241.3</v>
          </cell>
          <cell r="AB653">
            <v>54</v>
          </cell>
          <cell r="AC653">
            <v>797.4</v>
          </cell>
          <cell r="AD653">
            <v>320.10000000000002</v>
          </cell>
          <cell r="AE653">
            <v>1.7</v>
          </cell>
          <cell r="AF653">
            <v>71.400000000000006</v>
          </cell>
          <cell r="AG653">
            <v>48.1</v>
          </cell>
          <cell r="AH653">
            <v>40.700000000000003</v>
          </cell>
          <cell r="AI653">
            <v>75.5</v>
          </cell>
          <cell r="AJ653">
            <v>58.1</v>
          </cell>
          <cell r="AK653">
            <v>0.1</v>
          </cell>
          <cell r="AL653">
            <v>0.4</v>
          </cell>
          <cell r="AM653">
            <v>15.9</v>
          </cell>
          <cell r="AN653">
            <v>9.6999999999999993</v>
          </cell>
          <cell r="AO653">
            <v>9.8000000000000007</v>
          </cell>
          <cell r="AP653">
            <v>52.4</v>
          </cell>
          <cell r="AQ653">
            <v>24.1</v>
          </cell>
          <cell r="AR653">
            <v>26.2</v>
          </cell>
          <cell r="AS653">
            <v>4.9000000000000004</v>
          </cell>
          <cell r="AT653">
            <v>16.3</v>
          </cell>
          <cell r="AU653">
            <v>29.1</v>
          </cell>
          <cell r="AV653">
            <v>1250.0999999999999</v>
          </cell>
          <cell r="AW653">
            <v>1189</v>
          </cell>
        </row>
        <row r="654">
          <cell r="B654">
            <v>33110</v>
          </cell>
          <cell r="D654" t="str">
            <v xml:space="preserve">Réparation d'ouvrages en métaux </v>
          </cell>
          <cell r="E654">
            <v>1616</v>
          </cell>
          <cell r="F654">
            <v>80</v>
          </cell>
          <cell r="G654">
            <v>37.6</v>
          </cell>
          <cell r="H654">
            <v>11.2</v>
          </cell>
          <cell r="I654">
            <v>31.3</v>
          </cell>
          <cell r="J654">
            <v>2941.4</v>
          </cell>
          <cell r="K654">
            <v>15.4</v>
          </cell>
          <cell r="L654">
            <v>-17.399999999999999</v>
          </cell>
          <cell r="M654">
            <v>19.5</v>
          </cell>
          <cell r="N654">
            <v>2958.8</v>
          </cell>
          <cell r="O654">
            <v>3036.8</v>
          </cell>
          <cell r="P654">
            <v>6.9</v>
          </cell>
          <cell r="Q654">
            <v>0.6</v>
          </cell>
          <cell r="R654">
            <v>421.3</v>
          </cell>
          <cell r="S654">
            <v>-2.2000000000000002</v>
          </cell>
          <cell r="T654">
            <v>1320.9</v>
          </cell>
          <cell r="U654">
            <v>553.29999999999995</v>
          </cell>
          <cell r="V654">
            <v>118.2</v>
          </cell>
          <cell r="W654">
            <v>12.7</v>
          </cell>
          <cell r="X654">
            <v>153</v>
          </cell>
          <cell r="Y654">
            <v>15.7</v>
          </cell>
          <cell r="Z654">
            <v>3.1</v>
          </cell>
          <cell r="AA654">
            <v>1241.3</v>
          </cell>
          <cell r="AB654">
            <v>54</v>
          </cell>
          <cell r="AC654">
            <v>797.4</v>
          </cell>
          <cell r="AD654">
            <v>320.10000000000002</v>
          </cell>
          <cell r="AE654">
            <v>1.7</v>
          </cell>
          <cell r="AF654">
            <v>71.400000000000006</v>
          </cell>
          <cell r="AG654">
            <v>48.1</v>
          </cell>
          <cell r="AH654">
            <v>40.700000000000003</v>
          </cell>
          <cell r="AI654">
            <v>75.5</v>
          </cell>
          <cell r="AJ654">
            <v>58.1</v>
          </cell>
          <cell r="AK654">
            <v>0.1</v>
          </cell>
          <cell r="AL654">
            <v>0.4</v>
          </cell>
          <cell r="AM654">
            <v>15.9</v>
          </cell>
          <cell r="AN654">
            <v>9.6999999999999993</v>
          </cell>
          <cell r="AO654">
            <v>9.8000000000000007</v>
          </cell>
          <cell r="AP654">
            <v>52.4</v>
          </cell>
          <cell r="AQ654">
            <v>24.1</v>
          </cell>
          <cell r="AR654">
            <v>26.2</v>
          </cell>
          <cell r="AS654">
            <v>4.9000000000000004</v>
          </cell>
          <cell r="AT654">
            <v>16.3</v>
          </cell>
          <cell r="AU654">
            <v>29.1</v>
          </cell>
          <cell r="AV654">
            <v>1250.0999999999999</v>
          </cell>
          <cell r="AW654">
            <v>1189</v>
          </cell>
        </row>
        <row r="655">
          <cell r="B655">
            <v>3312</v>
          </cell>
          <cell r="D655" t="str">
            <v xml:space="preserve">Réparation de machines et équipements mécaniques </v>
          </cell>
          <cell r="E655">
            <v>11135</v>
          </cell>
          <cell r="F655">
            <v>2464.4</v>
          </cell>
          <cell r="G655">
            <v>1843.5</v>
          </cell>
          <cell r="H655">
            <v>-9.4</v>
          </cell>
          <cell r="I655">
            <v>630.29999999999995</v>
          </cell>
          <cell r="J655">
            <v>5068.5</v>
          </cell>
          <cell r="K655">
            <v>258</v>
          </cell>
          <cell r="L655">
            <v>7.1</v>
          </cell>
          <cell r="M655">
            <v>5.9</v>
          </cell>
          <cell r="N655">
            <v>5339.4</v>
          </cell>
          <cell r="O655">
            <v>7790.9</v>
          </cell>
          <cell r="P655">
            <v>23.1</v>
          </cell>
          <cell r="Q655">
            <v>0.1</v>
          </cell>
          <cell r="R655">
            <v>879.9</v>
          </cell>
          <cell r="S655">
            <v>-1.4</v>
          </cell>
          <cell r="T655">
            <v>2328.1</v>
          </cell>
          <cell r="U655">
            <v>652.9</v>
          </cell>
          <cell r="V655">
            <v>248.2</v>
          </cell>
          <cell r="W655">
            <v>110.8</v>
          </cell>
          <cell r="X655">
            <v>147.4</v>
          </cell>
          <cell r="Y655">
            <v>47.4</v>
          </cell>
          <cell r="Z655">
            <v>15.5</v>
          </cell>
          <cell r="AA655">
            <v>2738.8</v>
          </cell>
          <cell r="AB655">
            <v>111.9</v>
          </cell>
          <cell r="AC655">
            <v>1588.3</v>
          </cell>
          <cell r="AD655">
            <v>637.9</v>
          </cell>
          <cell r="AE655">
            <v>4.5</v>
          </cell>
          <cell r="AF655">
            <v>405.2</v>
          </cell>
          <cell r="AG655">
            <v>125.7</v>
          </cell>
          <cell r="AH655">
            <v>148.80000000000001</v>
          </cell>
          <cell r="AI655">
            <v>183.3</v>
          </cell>
          <cell r="AJ655">
            <v>313.89999999999998</v>
          </cell>
          <cell r="AK655">
            <v>0.6</v>
          </cell>
          <cell r="AL655">
            <v>15.6</v>
          </cell>
          <cell r="AM655">
            <v>33.1</v>
          </cell>
          <cell r="AN655">
            <v>23.2</v>
          </cell>
          <cell r="AO655">
            <v>86.1</v>
          </cell>
          <cell r="AP655">
            <v>382</v>
          </cell>
          <cell r="AQ655">
            <v>83.1</v>
          </cell>
          <cell r="AR655">
            <v>80.400000000000006</v>
          </cell>
          <cell r="AS655">
            <v>13.3</v>
          </cell>
          <cell r="AT655">
            <v>68.900000000000006</v>
          </cell>
          <cell r="AU655">
            <v>302.39999999999998</v>
          </cell>
          <cell r="AV655">
            <v>2763.1</v>
          </cell>
          <cell r="AW655">
            <v>2631.4</v>
          </cell>
        </row>
        <row r="656">
          <cell r="B656">
            <v>33120</v>
          </cell>
          <cell r="D656" t="str">
            <v xml:space="preserve">Réparation de machines et équipements mécaniques </v>
          </cell>
          <cell r="E656">
            <v>11135</v>
          </cell>
          <cell r="F656">
            <v>2464.4</v>
          </cell>
          <cell r="G656">
            <v>1843.5</v>
          </cell>
          <cell r="H656">
            <v>-9.4</v>
          </cell>
          <cell r="I656">
            <v>630.29999999999995</v>
          </cell>
          <cell r="J656">
            <v>5068.5</v>
          </cell>
          <cell r="K656">
            <v>258</v>
          </cell>
          <cell r="L656">
            <v>7.1</v>
          </cell>
          <cell r="M656">
            <v>5.9</v>
          </cell>
          <cell r="N656">
            <v>5339.4</v>
          </cell>
          <cell r="O656">
            <v>7790.9</v>
          </cell>
          <cell r="P656">
            <v>23.1</v>
          </cell>
          <cell r="Q656">
            <v>0.1</v>
          </cell>
          <cell r="R656">
            <v>879.9</v>
          </cell>
          <cell r="S656">
            <v>-1.4</v>
          </cell>
          <cell r="T656">
            <v>2328.1</v>
          </cell>
          <cell r="U656">
            <v>652.9</v>
          </cell>
          <cell r="V656">
            <v>248.2</v>
          </cell>
          <cell r="W656">
            <v>110.8</v>
          </cell>
          <cell r="X656">
            <v>147.4</v>
          </cell>
          <cell r="Y656">
            <v>47.4</v>
          </cell>
          <cell r="Z656">
            <v>15.5</v>
          </cell>
          <cell r="AA656">
            <v>2738.8</v>
          </cell>
          <cell r="AB656">
            <v>111.9</v>
          </cell>
          <cell r="AC656">
            <v>1588.3</v>
          </cell>
          <cell r="AD656">
            <v>637.9</v>
          </cell>
          <cell r="AE656">
            <v>4.5</v>
          </cell>
          <cell r="AF656">
            <v>405.2</v>
          </cell>
          <cell r="AG656">
            <v>125.7</v>
          </cell>
          <cell r="AH656">
            <v>148.80000000000001</v>
          </cell>
          <cell r="AI656">
            <v>183.3</v>
          </cell>
          <cell r="AJ656">
            <v>313.89999999999998</v>
          </cell>
          <cell r="AK656">
            <v>0.6</v>
          </cell>
          <cell r="AL656">
            <v>15.6</v>
          </cell>
          <cell r="AM656">
            <v>33.1</v>
          </cell>
          <cell r="AN656">
            <v>23.2</v>
          </cell>
          <cell r="AO656">
            <v>86.1</v>
          </cell>
          <cell r="AP656">
            <v>382</v>
          </cell>
          <cell r="AQ656">
            <v>83.1</v>
          </cell>
          <cell r="AR656">
            <v>80.400000000000006</v>
          </cell>
          <cell r="AS656">
            <v>13.3</v>
          </cell>
          <cell r="AT656">
            <v>68.900000000000006</v>
          </cell>
          <cell r="AU656">
            <v>302.39999999999998</v>
          </cell>
          <cell r="AV656">
            <v>2763.1</v>
          </cell>
          <cell r="AW656">
            <v>2631.4</v>
          </cell>
        </row>
        <row r="657">
          <cell r="B657">
            <v>3313</v>
          </cell>
          <cell r="D657" t="str">
            <v xml:space="preserve">Réparation de matériels électroniques et optiques </v>
          </cell>
          <cell r="E657">
            <v>717</v>
          </cell>
          <cell r="F657">
            <v>546.20000000000005</v>
          </cell>
          <cell r="G657">
            <v>441.9</v>
          </cell>
          <cell r="H657">
            <v>-2.9</v>
          </cell>
          <cell r="I657">
            <v>107.3</v>
          </cell>
          <cell r="J657">
            <v>989.3</v>
          </cell>
          <cell r="K657">
            <v>81</v>
          </cell>
          <cell r="L657">
            <v>0.2</v>
          </cell>
          <cell r="M657">
            <v>6</v>
          </cell>
          <cell r="N657">
            <v>1076.5</v>
          </cell>
          <cell r="O657">
            <v>1616.5</v>
          </cell>
          <cell r="P657">
            <v>7.4</v>
          </cell>
          <cell r="Q657">
            <v>0</v>
          </cell>
          <cell r="R657">
            <v>51.4</v>
          </cell>
          <cell r="S657">
            <v>2.2000000000000002</v>
          </cell>
          <cell r="T657">
            <v>563.6</v>
          </cell>
          <cell r="U657">
            <v>300.5</v>
          </cell>
          <cell r="V657">
            <v>35.9</v>
          </cell>
          <cell r="W657">
            <v>1.8</v>
          </cell>
          <cell r="X657">
            <v>13.5</v>
          </cell>
          <cell r="Y657">
            <v>11</v>
          </cell>
          <cell r="Z657">
            <v>6.3</v>
          </cell>
          <cell r="AA657">
            <v>563</v>
          </cell>
          <cell r="AB657">
            <v>23.4</v>
          </cell>
          <cell r="AC657">
            <v>277.5</v>
          </cell>
          <cell r="AD657">
            <v>126.5</v>
          </cell>
          <cell r="AE657">
            <v>0.6</v>
          </cell>
          <cell r="AF657">
            <v>136.1</v>
          </cell>
          <cell r="AG657">
            <v>16.3</v>
          </cell>
          <cell r="AH657">
            <v>205.6</v>
          </cell>
          <cell r="AI657">
            <v>163.5</v>
          </cell>
          <cell r="AJ657">
            <v>77.7</v>
          </cell>
          <cell r="AK657">
            <v>0</v>
          </cell>
          <cell r="AL657">
            <v>0</v>
          </cell>
          <cell r="AM657">
            <v>64.8</v>
          </cell>
          <cell r="AN657">
            <v>4.3</v>
          </cell>
          <cell r="AO657">
            <v>52.8</v>
          </cell>
          <cell r="AP657">
            <v>65.7</v>
          </cell>
          <cell r="AQ657">
            <v>48.2</v>
          </cell>
          <cell r="AR657">
            <v>16.399999999999999</v>
          </cell>
          <cell r="AS657">
            <v>11.8</v>
          </cell>
          <cell r="AT657">
            <v>22.1</v>
          </cell>
          <cell r="AU657">
            <v>63.7</v>
          </cell>
          <cell r="AV657">
            <v>566.6</v>
          </cell>
          <cell r="AW657">
            <v>540.1</v>
          </cell>
        </row>
        <row r="658">
          <cell r="B658">
            <v>33130</v>
          </cell>
          <cell r="D658" t="str">
            <v xml:space="preserve">Réparation de matériels électroniques et optiques </v>
          </cell>
          <cell r="E658">
            <v>717</v>
          </cell>
          <cell r="F658">
            <v>546.20000000000005</v>
          </cell>
          <cell r="G658">
            <v>441.9</v>
          </cell>
          <cell r="H658">
            <v>-2.9</v>
          </cell>
          <cell r="I658">
            <v>107.3</v>
          </cell>
          <cell r="J658">
            <v>989.3</v>
          </cell>
          <cell r="K658">
            <v>81</v>
          </cell>
          <cell r="L658">
            <v>0.2</v>
          </cell>
          <cell r="M658">
            <v>6</v>
          </cell>
          <cell r="N658">
            <v>1076.5</v>
          </cell>
          <cell r="O658">
            <v>1616.5</v>
          </cell>
          <cell r="P658">
            <v>7.4</v>
          </cell>
          <cell r="Q658">
            <v>0</v>
          </cell>
          <cell r="R658">
            <v>51.4</v>
          </cell>
          <cell r="S658">
            <v>2.2000000000000002</v>
          </cell>
          <cell r="T658">
            <v>563.6</v>
          </cell>
          <cell r="U658">
            <v>300.5</v>
          </cell>
          <cell r="V658">
            <v>35.9</v>
          </cell>
          <cell r="W658">
            <v>1.8</v>
          </cell>
          <cell r="X658">
            <v>13.5</v>
          </cell>
          <cell r="Y658">
            <v>11</v>
          </cell>
          <cell r="Z658">
            <v>6.3</v>
          </cell>
          <cell r="AA658">
            <v>563</v>
          </cell>
          <cell r="AB658">
            <v>23.4</v>
          </cell>
          <cell r="AC658">
            <v>277.5</v>
          </cell>
          <cell r="AD658">
            <v>126.5</v>
          </cell>
          <cell r="AE658">
            <v>0.6</v>
          </cell>
          <cell r="AF658">
            <v>136.1</v>
          </cell>
          <cell r="AG658">
            <v>16.3</v>
          </cell>
          <cell r="AH658">
            <v>205.6</v>
          </cell>
          <cell r="AI658">
            <v>163.5</v>
          </cell>
          <cell r="AJ658">
            <v>77.7</v>
          </cell>
          <cell r="AK658">
            <v>0</v>
          </cell>
          <cell r="AL658">
            <v>0</v>
          </cell>
          <cell r="AM658">
            <v>64.8</v>
          </cell>
          <cell r="AN658">
            <v>4.3</v>
          </cell>
          <cell r="AO658">
            <v>52.8</v>
          </cell>
          <cell r="AP658">
            <v>65.7</v>
          </cell>
          <cell r="AQ658">
            <v>48.2</v>
          </cell>
          <cell r="AR658">
            <v>16.399999999999999</v>
          </cell>
          <cell r="AS658">
            <v>11.8</v>
          </cell>
          <cell r="AT658">
            <v>22.1</v>
          </cell>
          <cell r="AU658">
            <v>63.7</v>
          </cell>
          <cell r="AV658">
            <v>566.6</v>
          </cell>
          <cell r="AW658">
            <v>540.1</v>
          </cell>
        </row>
        <row r="659">
          <cell r="B659">
            <v>3314</v>
          </cell>
          <cell r="D659" t="str">
            <v xml:space="preserve">Réparation d'équipements électriques </v>
          </cell>
          <cell r="E659">
            <v>1653</v>
          </cell>
          <cell r="F659">
            <v>538</v>
          </cell>
          <cell r="G659">
            <v>392.2</v>
          </cell>
          <cell r="H659">
            <v>-2</v>
          </cell>
          <cell r="I659">
            <v>147.80000000000001</v>
          </cell>
          <cell r="J659">
            <v>1123.7</v>
          </cell>
          <cell r="K659">
            <v>151</v>
          </cell>
          <cell r="L659">
            <v>8</v>
          </cell>
          <cell r="M659">
            <v>6.6</v>
          </cell>
          <cell r="N659">
            <v>1289.3</v>
          </cell>
          <cell r="O659">
            <v>1812.7</v>
          </cell>
          <cell r="P659">
            <v>3</v>
          </cell>
          <cell r="Q659">
            <v>0.1</v>
          </cell>
          <cell r="R659">
            <v>214</v>
          </cell>
          <cell r="S659">
            <v>-0.1</v>
          </cell>
          <cell r="T659">
            <v>495.1</v>
          </cell>
          <cell r="U659">
            <v>162.80000000000001</v>
          </cell>
          <cell r="V659">
            <v>58.1</v>
          </cell>
          <cell r="W659">
            <v>4.5999999999999996</v>
          </cell>
          <cell r="X659">
            <v>44</v>
          </cell>
          <cell r="Y659">
            <v>9.6999999999999993</v>
          </cell>
          <cell r="Z659">
            <v>2.1</v>
          </cell>
          <cell r="AA659">
            <v>721.5</v>
          </cell>
          <cell r="AB659">
            <v>29.3</v>
          </cell>
          <cell r="AC659">
            <v>382.7</v>
          </cell>
          <cell r="AD659">
            <v>157.19999999999999</v>
          </cell>
          <cell r="AE659">
            <v>1.5</v>
          </cell>
          <cell r="AF659">
            <v>153.80000000000001</v>
          </cell>
          <cell r="AG659">
            <v>22.3</v>
          </cell>
          <cell r="AH659">
            <v>30.3</v>
          </cell>
          <cell r="AI659">
            <v>37.200000000000003</v>
          </cell>
          <cell r="AJ659">
            <v>138.5</v>
          </cell>
          <cell r="AK659">
            <v>0</v>
          </cell>
          <cell r="AL659">
            <v>0.1</v>
          </cell>
          <cell r="AM659">
            <v>55.8</v>
          </cell>
          <cell r="AN659">
            <v>10</v>
          </cell>
          <cell r="AO659">
            <v>80.400000000000006</v>
          </cell>
          <cell r="AP659">
            <v>163.1</v>
          </cell>
          <cell r="AQ659">
            <v>26.6</v>
          </cell>
          <cell r="AR659">
            <v>18.3</v>
          </cell>
          <cell r="AS659">
            <v>3</v>
          </cell>
          <cell r="AT659">
            <v>28.3</v>
          </cell>
          <cell r="AU659">
            <v>140.1</v>
          </cell>
          <cell r="AV659">
            <v>728.2</v>
          </cell>
          <cell r="AW659">
            <v>693.7</v>
          </cell>
        </row>
        <row r="660">
          <cell r="B660">
            <v>33140</v>
          </cell>
          <cell r="D660" t="str">
            <v xml:space="preserve">Réparation d'équipements électriques </v>
          </cell>
          <cell r="E660">
            <v>1653</v>
          </cell>
          <cell r="F660">
            <v>538</v>
          </cell>
          <cell r="G660">
            <v>392.2</v>
          </cell>
          <cell r="H660">
            <v>-2</v>
          </cell>
          <cell r="I660">
            <v>147.80000000000001</v>
          </cell>
          <cell r="J660">
            <v>1123.7</v>
          </cell>
          <cell r="K660">
            <v>151</v>
          </cell>
          <cell r="L660">
            <v>8</v>
          </cell>
          <cell r="M660">
            <v>6.6</v>
          </cell>
          <cell r="N660">
            <v>1289.3</v>
          </cell>
          <cell r="O660">
            <v>1812.7</v>
          </cell>
          <cell r="P660">
            <v>3</v>
          </cell>
          <cell r="Q660">
            <v>0.1</v>
          </cell>
          <cell r="R660">
            <v>214</v>
          </cell>
          <cell r="S660">
            <v>-0.1</v>
          </cell>
          <cell r="T660">
            <v>495.1</v>
          </cell>
          <cell r="U660">
            <v>162.80000000000001</v>
          </cell>
          <cell r="V660">
            <v>58.1</v>
          </cell>
          <cell r="W660">
            <v>4.5999999999999996</v>
          </cell>
          <cell r="X660">
            <v>44</v>
          </cell>
          <cell r="Y660">
            <v>9.6999999999999993</v>
          </cell>
          <cell r="Z660">
            <v>2.1</v>
          </cell>
          <cell r="AA660">
            <v>721.5</v>
          </cell>
          <cell r="AB660">
            <v>29.3</v>
          </cell>
          <cell r="AC660">
            <v>382.7</v>
          </cell>
          <cell r="AD660">
            <v>157.19999999999999</v>
          </cell>
          <cell r="AE660">
            <v>1.5</v>
          </cell>
          <cell r="AF660">
            <v>153.80000000000001</v>
          </cell>
          <cell r="AG660">
            <v>22.3</v>
          </cell>
          <cell r="AH660">
            <v>30.3</v>
          </cell>
          <cell r="AI660">
            <v>37.200000000000003</v>
          </cell>
          <cell r="AJ660">
            <v>138.5</v>
          </cell>
          <cell r="AK660">
            <v>0</v>
          </cell>
          <cell r="AL660">
            <v>0.1</v>
          </cell>
          <cell r="AM660">
            <v>55.8</v>
          </cell>
          <cell r="AN660">
            <v>10</v>
          </cell>
          <cell r="AO660">
            <v>80.400000000000006</v>
          </cell>
          <cell r="AP660">
            <v>163.1</v>
          </cell>
          <cell r="AQ660">
            <v>26.6</v>
          </cell>
          <cell r="AR660">
            <v>18.3</v>
          </cell>
          <cell r="AS660">
            <v>3</v>
          </cell>
          <cell r="AT660">
            <v>28.3</v>
          </cell>
          <cell r="AU660">
            <v>140.1</v>
          </cell>
          <cell r="AV660">
            <v>728.2</v>
          </cell>
          <cell r="AW660">
            <v>693.7</v>
          </cell>
        </row>
        <row r="661">
          <cell r="B661">
            <v>3315</v>
          </cell>
          <cell r="D661" t="str">
            <v xml:space="preserve">Réparation et maintenance navale </v>
          </cell>
          <cell r="E661">
            <v>3477</v>
          </cell>
          <cell r="F661">
            <v>186.7</v>
          </cell>
          <cell r="G661">
            <v>135.6</v>
          </cell>
          <cell r="H661">
            <v>-2</v>
          </cell>
          <cell r="I661">
            <v>53.1</v>
          </cell>
          <cell r="J661">
            <v>835.7</v>
          </cell>
          <cell r="K661">
            <v>65.7</v>
          </cell>
          <cell r="L661">
            <v>0.3</v>
          </cell>
          <cell r="M661">
            <v>3</v>
          </cell>
          <cell r="N661">
            <v>904.5</v>
          </cell>
          <cell r="O661">
            <v>1088</v>
          </cell>
          <cell r="P661">
            <v>3.5</v>
          </cell>
          <cell r="Q661">
            <v>0</v>
          </cell>
          <cell r="R661">
            <v>200.4</v>
          </cell>
          <cell r="S661">
            <v>0.5</v>
          </cell>
          <cell r="T661">
            <v>441.5</v>
          </cell>
          <cell r="U661">
            <v>147.80000000000001</v>
          </cell>
          <cell r="V661">
            <v>53.8</v>
          </cell>
          <cell r="W661">
            <v>5</v>
          </cell>
          <cell r="X661">
            <v>17.899999999999999</v>
          </cell>
          <cell r="Y661">
            <v>6.3</v>
          </cell>
          <cell r="Z661">
            <v>2.1</v>
          </cell>
          <cell r="AA661">
            <v>312.39999999999998</v>
          </cell>
          <cell r="AB661">
            <v>13.9</v>
          </cell>
          <cell r="AC661">
            <v>183.1</v>
          </cell>
          <cell r="AD661">
            <v>70.8</v>
          </cell>
          <cell r="AE661">
            <v>0.7</v>
          </cell>
          <cell r="AF661">
            <v>45.3</v>
          </cell>
          <cell r="AG661">
            <v>22.6</v>
          </cell>
          <cell r="AH661">
            <v>28.1</v>
          </cell>
          <cell r="AI661">
            <v>15.4</v>
          </cell>
          <cell r="AJ661">
            <v>10.1</v>
          </cell>
          <cell r="AK661">
            <v>0.2</v>
          </cell>
          <cell r="AL661">
            <v>0</v>
          </cell>
          <cell r="AM661">
            <v>7.3</v>
          </cell>
          <cell r="AN661">
            <v>4.9000000000000004</v>
          </cell>
          <cell r="AO661">
            <v>13.9</v>
          </cell>
          <cell r="AP661">
            <v>16.600000000000001</v>
          </cell>
          <cell r="AQ661">
            <v>23.6</v>
          </cell>
          <cell r="AR661">
            <v>31.9</v>
          </cell>
          <cell r="AS661">
            <v>1.2</v>
          </cell>
          <cell r="AT661">
            <v>7.7</v>
          </cell>
          <cell r="AU661">
            <v>-0.7</v>
          </cell>
          <cell r="AV661">
            <v>315.2</v>
          </cell>
          <cell r="AW661">
            <v>299.2</v>
          </cell>
        </row>
        <row r="662">
          <cell r="B662">
            <v>33150</v>
          </cell>
          <cell r="D662" t="str">
            <v xml:space="preserve">Réparation et maintenance navale </v>
          </cell>
          <cell r="E662">
            <v>3477</v>
          </cell>
          <cell r="F662">
            <v>186.7</v>
          </cell>
          <cell r="G662">
            <v>135.6</v>
          </cell>
          <cell r="H662">
            <v>-2</v>
          </cell>
          <cell r="I662">
            <v>53.1</v>
          </cell>
          <cell r="J662">
            <v>835.7</v>
          </cell>
          <cell r="K662">
            <v>65.7</v>
          </cell>
          <cell r="L662">
            <v>0.3</v>
          </cell>
          <cell r="M662">
            <v>3</v>
          </cell>
          <cell r="N662">
            <v>904.5</v>
          </cell>
          <cell r="O662">
            <v>1088</v>
          </cell>
          <cell r="P662">
            <v>3.5</v>
          </cell>
          <cell r="Q662">
            <v>0</v>
          </cell>
          <cell r="R662">
            <v>200.4</v>
          </cell>
          <cell r="S662">
            <v>0.5</v>
          </cell>
          <cell r="T662">
            <v>441.5</v>
          </cell>
          <cell r="U662">
            <v>147.80000000000001</v>
          </cell>
          <cell r="V662">
            <v>53.8</v>
          </cell>
          <cell r="W662">
            <v>5</v>
          </cell>
          <cell r="X662">
            <v>17.899999999999999</v>
          </cell>
          <cell r="Y662">
            <v>6.3</v>
          </cell>
          <cell r="Z662">
            <v>2.1</v>
          </cell>
          <cell r="AA662">
            <v>312.39999999999998</v>
          </cell>
          <cell r="AB662">
            <v>13.9</v>
          </cell>
          <cell r="AC662">
            <v>183.1</v>
          </cell>
          <cell r="AD662">
            <v>70.8</v>
          </cell>
          <cell r="AE662">
            <v>0.7</v>
          </cell>
          <cell r="AF662">
            <v>45.3</v>
          </cell>
          <cell r="AG662">
            <v>22.6</v>
          </cell>
          <cell r="AH662">
            <v>28.1</v>
          </cell>
          <cell r="AI662">
            <v>15.4</v>
          </cell>
          <cell r="AJ662">
            <v>10.1</v>
          </cell>
          <cell r="AK662">
            <v>0.2</v>
          </cell>
          <cell r="AL662">
            <v>0</v>
          </cell>
          <cell r="AM662">
            <v>7.3</v>
          </cell>
          <cell r="AN662">
            <v>4.9000000000000004</v>
          </cell>
          <cell r="AO662">
            <v>13.9</v>
          </cell>
          <cell r="AP662">
            <v>16.600000000000001</v>
          </cell>
          <cell r="AQ662">
            <v>23.6</v>
          </cell>
          <cell r="AR662">
            <v>31.9</v>
          </cell>
          <cell r="AS662">
            <v>1.2</v>
          </cell>
          <cell r="AT662">
            <v>7.7</v>
          </cell>
          <cell r="AU662">
            <v>-0.7</v>
          </cell>
          <cell r="AV662">
            <v>315.2</v>
          </cell>
          <cell r="AW662">
            <v>299.2</v>
          </cell>
        </row>
        <row r="663">
          <cell r="B663">
            <v>3316</v>
          </cell>
          <cell r="D663" t="str">
            <v xml:space="preserve">Réparation et maintenance d'aéronefs et d'engins spatiaux </v>
          </cell>
          <cell r="E663">
            <v>446</v>
          </cell>
          <cell r="F663">
            <v>258.8</v>
          </cell>
          <cell r="G663">
            <v>172.2</v>
          </cell>
          <cell r="H663">
            <v>-1.9</v>
          </cell>
          <cell r="I663">
            <v>88.4</v>
          </cell>
          <cell r="J663">
            <v>1305.7</v>
          </cell>
          <cell r="K663">
            <v>42.9</v>
          </cell>
          <cell r="L663">
            <v>18.7</v>
          </cell>
          <cell r="M663">
            <v>2.2000000000000002</v>
          </cell>
          <cell r="N663">
            <v>1369.6</v>
          </cell>
          <cell r="O663">
            <v>1607.4</v>
          </cell>
          <cell r="P663">
            <v>20.9</v>
          </cell>
          <cell r="Q663">
            <v>0</v>
          </cell>
          <cell r="R663">
            <v>549.20000000000005</v>
          </cell>
          <cell r="S663">
            <v>-0.6</v>
          </cell>
          <cell r="T663">
            <v>488.1</v>
          </cell>
          <cell r="U663">
            <v>202.5</v>
          </cell>
          <cell r="V663">
            <v>41.9</v>
          </cell>
          <cell r="W663">
            <v>9.3000000000000007</v>
          </cell>
          <cell r="X663">
            <v>28</v>
          </cell>
          <cell r="Y663">
            <v>12.2</v>
          </cell>
          <cell r="Z663">
            <v>0.6</v>
          </cell>
          <cell r="AA663">
            <v>430.1</v>
          </cell>
          <cell r="AB663">
            <v>28.1</v>
          </cell>
          <cell r="AC663">
            <v>281.3</v>
          </cell>
          <cell r="AD663">
            <v>110.6</v>
          </cell>
          <cell r="AE663">
            <v>1.4</v>
          </cell>
          <cell r="AF663">
            <v>11.6</v>
          </cell>
          <cell r="AG663">
            <v>28</v>
          </cell>
          <cell r="AH663">
            <v>86.8</v>
          </cell>
          <cell r="AI663">
            <v>77.2</v>
          </cell>
          <cell r="AJ663">
            <v>-26.1</v>
          </cell>
          <cell r="AK663">
            <v>0</v>
          </cell>
          <cell r="AL663">
            <v>0</v>
          </cell>
          <cell r="AM663">
            <v>18.600000000000001</v>
          </cell>
          <cell r="AN663">
            <v>5.4</v>
          </cell>
          <cell r="AO663">
            <v>20.7</v>
          </cell>
          <cell r="AP663">
            <v>-24.1</v>
          </cell>
          <cell r="AQ663">
            <v>22.5</v>
          </cell>
          <cell r="AR663">
            <v>19.2</v>
          </cell>
          <cell r="AS663">
            <v>7.3</v>
          </cell>
          <cell r="AT663">
            <v>14</v>
          </cell>
          <cell r="AU663">
            <v>-42</v>
          </cell>
          <cell r="AV663">
            <v>421.4</v>
          </cell>
          <cell r="AW663">
            <v>403.5</v>
          </cell>
        </row>
        <row r="664">
          <cell r="B664">
            <v>33160</v>
          </cell>
          <cell r="D664" t="str">
            <v xml:space="preserve">Réparation et maintenance d'aéronefs et d'engins spatiaux </v>
          </cell>
          <cell r="E664">
            <v>446</v>
          </cell>
          <cell r="F664">
            <v>258.8</v>
          </cell>
          <cell r="G664">
            <v>172.2</v>
          </cell>
          <cell r="H664">
            <v>-1.9</v>
          </cell>
          <cell r="I664">
            <v>88.4</v>
          </cell>
          <cell r="J664">
            <v>1305.7</v>
          </cell>
          <cell r="K664">
            <v>42.9</v>
          </cell>
          <cell r="L664">
            <v>18.7</v>
          </cell>
          <cell r="M664">
            <v>2.2000000000000002</v>
          </cell>
          <cell r="N664">
            <v>1369.6</v>
          </cell>
          <cell r="O664">
            <v>1607.4</v>
          </cell>
          <cell r="P664">
            <v>20.9</v>
          </cell>
          <cell r="Q664">
            <v>0</v>
          </cell>
          <cell r="R664">
            <v>549.20000000000005</v>
          </cell>
          <cell r="S664">
            <v>-0.6</v>
          </cell>
          <cell r="T664">
            <v>488.1</v>
          </cell>
          <cell r="U664">
            <v>202.5</v>
          </cell>
          <cell r="V664">
            <v>41.9</v>
          </cell>
          <cell r="W664">
            <v>9.3000000000000007</v>
          </cell>
          <cell r="X664">
            <v>28</v>
          </cell>
          <cell r="Y664">
            <v>12.2</v>
          </cell>
          <cell r="Z664">
            <v>0.6</v>
          </cell>
          <cell r="AA664">
            <v>430.1</v>
          </cell>
          <cell r="AB664">
            <v>28.1</v>
          </cell>
          <cell r="AC664">
            <v>281.3</v>
          </cell>
          <cell r="AD664">
            <v>110.6</v>
          </cell>
          <cell r="AE664">
            <v>1.4</v>
          </cell>
          <cell r="AF664">
            <v>11.6</v>
          </cell>
          <cell r="AG664">
            <v>28</v>
          </cell>
          <cell r="AH664">
            <v>86.8</v>
          </cell>
          <cell r="AI664">
            <v>77.2</v>
          </cell>
          <cell r="AJ664">
            <v>-26.1</v>
          </cell>
          <cell r="AK664">
            <v>0</v>
          </cell>
          <cell r="AL664">
            <v>0</v>
          </cell>
          <cell r="AM664">
            <v>18.600000000000001</v>
          </cell>
          <cell r="AN664">
            <v>5.4</v>
          </cell>
          <cell r="AO664">
            <v>20.7</v>
          </cell>
          <cell r="AP664">
            <v>-24.1</v>
          </cell>
          <cell r="AQ664">
            <v>22.5</v>
          </cell>
          <cell r="AR664">
            <v>19.2</v>
          </cell>
          <cell r="AS664">
            <v>7.3</v>
          </cell>
          <cell r="AT664">
            <v>14</v>
          </cell>
          <cell r="AU664">
            <v>-42</v>
          </cell>
          <cell r="AV664">
            <v>421.4</v>
          </cell>
          <cell r="AW664">
            <v>403.5</v>
          </cell>
        </row>
        <row r="665">
          <cell r="B665">
            <v>3317</v>
          </cell>
          <cell r="D665" t="str">
            <v xml:space="preserve">Réparation et maintenance d'autres équipements de transport </v>
          </cell>
          <cell r="E665">
            <v>120</v>
          </cell>
          <cell r="F665">
            <v>20.6</v>
          </cell>
          <cell r="G665">
            <v>10.199999999999999</v>
          </cell>
          <cell r="H665">
            <v>-3.7</v>
          </cell>
          <cell r="I665">
            <v>14</v>
          </cell>
          <cell r="J665">
            <v>162.69999999999999</v>
          </cell>
          <cell r="K665">
            <v>874</v>
          </cell>
          <cell r="L665">
            <v>101</v>
          </cell>
          <cell r="M665">
            <v>990.7</v>
          </cell>
          <cell r="N665">
            <v>2128.5</v>
          </cell>
          <cell r="O665">
            <v>1057.2</v>
          </cell>
          <cell r="P665">
            <v>905.4</v>
          </cell>
          <cell r="Q665">
            <v>0</v>
          </cell>
          <cell r="R665">
            <v>40.200000000000003</v>
          </cell>
          <cell r="S665">
            <v>23.2</v>
          </cell>
          <cell r="T665">
            <v>51.9</v>
          </cell>
          <cell r="U665">
            <v>15.1</v>
          </cell>
          <cell r="V665">
            <v>4.7</v>
          </cell>
          <cell r="W665">
            <v>0.7</v>
          </cell>
          <cell r="X665">
            <v>5.2</v>
          </cell>
          <cell r="Y665">
            <v>0.3</v>
          </cell>
          <cell r="Z665">
            <v>0.1</v>
          </cell>
          <cell r="AA665">
            <v>2932.3</v>
          </cell>
          <cell r="AB665">
            <v>141.5</v>
          </cell>
          <cell r="AC665">
            <v>1560.9</v>
          </cell>
          <cell r="AD665">
            <v>739.2</v>
          </cell>
          <cell r="AE665">
            <v>2.1</v>
          </cell>
          <cell r="AF665">
            <v>492.8</v>
          </cell>
          <cell r="AG665">
            <v>386.3</v>
          </cell>
          <cell r="AH665">
            <v>64.3</v>
          </cell>
          <cell r="AI665">
            <v>132.6</v>
          </cell>
          <cell r="AJ665">
            <v>174.8</v>
          </cell>
          <cell r="AK665">
            <v>0.1</v>
          </cell>
          <cell r="AL665">
            <v>0.2</v>
          </cell>
          <cell r="AM665">
            <v>381.2</v>
          </cell>
          <cell r="AN665">
            <v>375.5</v>
          </cell>
          <cell r="AO665">
            <v>330.3</v>
          </cell>
          <cell r="AP665">
            <v>123.9</v>
          </cell>
          <cell r="AQ665">
            <v>149.80000000000001</v>
          </cell>
          <cell r="AR665" t="str">
            <v>N</v>
          </cell>
          <cell r="AS665">
            <v>1.9</v>
          </cell>
          <cell r="AT665">
            <v>26.4</v>
          </cell>
          <cell r="AU665">
            <v>271.7</v>
          </cell>
          <cell r="AV665">
            <v>2027.2</v>
          </cell>
          <cell r="AW665">
            <v>2792.9</v>
          </cell>
        </row>
        <row r="666">
          <cell r="B666">
            <v>33170</v>
          </cell>
          <cell r="D666" t="str">
            <v xml:space="preserve">Réparation et maintenance d'autres équipements de transport </v>
          </cell>
          <cell r="E666">
            <v>120</v>
          </cell>
          <cell r="F666">
            <v>20.6</v>
          </cell>
          <cell r="G666">
            <v>10.199999999999999</v>
          </cell>
          <cell r="H666">
            <v>-3.7</v>
          </cell>
          <cell r="I666">
            <v>14</v>
          </cell>
          <cell r="J666">
            <v>162.69999999999999</v>
          </cell>
          <cell r="K666">
            <v>874</v>
          </cell>
          <cell r="L666">
            <v>101</v>
          </cell>
          <cell r="M666">
            <v>990.7</v>
          </cell>
          <cell r="N666">
            <v>2128.5</v>
          </cell>
          <cell r="O666">
            <v>1057.2</v>
          </cell>
          <cell r="P666">
            <v>905.4</v>
          </cell>
          <cell r="Q666">
            <v>0</v>
          </cell>
          <cell r="R666">
            <v>40.200000000000003</v>
          </cell>
          <cell r="S666">
            <v>23.2</v>
          </cell>
          <cell r="T666">
            <v>51.9</v>
          </cell>
          <cell r="U666">
            <v>15.1</v>
          </cell>
          <cell r="V666">
            <v>4.7</v>
          </cell>
          <cell r="W666">
            <v>0.7</v>
          </cell>
          <cell r="X666">
            <v>5.2</v>
          </cell>
          <cell r="Y666">
            <v>0.3</v>
          </cell>
          <cell r="Z666">
            <v>0.1</v>
          </cell>
          <cell r="AA666">
            <v>2932.3</v>
          </cell>
          <cell r="AB666">
            <v>141.5</v>
          </cell>
          <cell r="AC666">
            <v>1560.9</v>
          </cell>
          <cell r="AD666">
            <v>739.2</v>
          </cell>
          <cell r="AE666">
            <v>2.1</v>
          </cell>
          <cell r="AF666">
            <v>492.8</v>
          </cell>
          <cell r="AG666">
            <v>386.3</v>
          </cell>
          <cell r="AH666">
            <v>64.3</v>
          </cell>
          <cell r="AI666">
            <v>132.6</v>
          </cell>
          <cell r="AJ666">
            <v>174.8</v>
          </cell>
          <cell r="AK666">
            <v>0.1</v>
          </cell>
          <cell r="AL666">
            <v>0.2</v>
          </cell>
          <cell r="AM666">
            <v>381.2</v>
          </cell>
          <cell r="AN666">
            <v>375.5</v>
          </cell>
          <cell r="AO666">
            <v>330.3</v>
          </cell>
          <cell r="AP666">
            <v>123.9</v>
          </cell>
          <cell r="AQ666">
            <v>149.80000000000001</v>
          </cell>
          <cell r="AR666" t="str">
            <v>N</v>
          </cell>
          <cell r="AS666">
            <v>1.9</v>
          </cell>
          <cell r="AT666">
            <v>26.4</v>
          </cell>
          <cell r="AU666">
            <v>271.7</v>
          </cell>
          <cell r="AV666">
            <v>2027.2</v>
          </cell>
          <cell r="AW666">
            <v>2792.9</v>
          </cell>
        </row>
        <row r="667">
          <cell r="B667">
            <v>3319</v>
          </cell>
          <cell r="D667" t="str">
            <v xml:space="preserve">Réparation d'autres équipements </v>
          </cell>
          <cell r="E667">
            <v>769</v>
          </cell>
          <cell r="F667">
            <v>49.8</v>
          </cell>
          <cell r="G667">
            <v>30.1</v>
          </cell>
          <cell r="H667">
            <v>0</v>
          </cell>
          <cell r="I667">
            <v>19.7</v>
          </cell>
          <cell r="J667">
            <v>141.1</v>
          </cell>
          <cell r="K667">
            <v>10.5</v>
          </cell>
          <cell r="L667">
            <v>1.3</v>
          </cell>
          <cell r="M667">
            <v>0</v>
          </cell>
          <cell r="N667">
            <v>153</v>
          </cell>
          <cell r="O667">
            <v>201.4</v>
          </cell>
          <cell r="P667">
            <v>0.7</v>
          </cell>
          <cell r="Q667">
            <v>0</v>
          </cell>
          <cell r="R667">
            <v>25.7</v>
          </cell>
          <cell r="S667">
            <v>-0.1</v>
          </cell>
          <cell r="T667">
            <v>66.2</v>
          </cell>
          <cell r="U667">
            <v>13.1</v>
          </cell>
          <cell r="V667">
            <v>11.4</v>
          </cell>
          <cell r="W667">
            <v>1.7</v>
          </cell>
          <cell r="X667">
            <v>3.4</v>
          </cell>
          <cell r="Y667">
            <v>0.6</v>
          </cell>
          <cell r="Z667">
            <v>0.1</v>
          </cell>
          <cell r="AA667">
            <v>81</v>
          </cell>
          <cell r="AB667">
            <v>3.5</v>
          </cell>
          <cell r="AC667">
            <v>47.6</v>
          </cell>
          <cell r="AD667">
            <v>16.600000000000001</v>
          </cell>
          <cell r="AE667">
            <v>0.4</v>
          </cell>
          <cell r="AF667">
            <v>13.8</v>
          </cell>
          <cell r="AG667">
            <v>3.8</v>
          </cell>
          <cell r="AH667">
            <v>2.2999999999999998</v>
          </cell>
          <cell r="AI667">
            <v>4.2</v>
          </cell>
          <cell r="AJ667">
            <v>11.9</v>
          </cell>
          <cell r="AK667">
            <v>0</v>
          </cell>
          <cell r="AL667">
            <v>0</v>
          </cell>
          <cell r="AM667">
            <v>0.5</v>
          </cell>
          <cell r="AN667">
            <v>0.4</v>
          </cell>
          <cell r="AO667">
            <v>0.4</v>
          </cell>
          <cell r="AP667">
            <v>11.8</v>
          </cell>
          <cell r="AQ667">
            <v>1.3</v>
          </cell>
          <cell r="AR667">
            <v>1.3</v>
          </cell>
          <cell r="AS667">
            <v>0.4</v>
          </cell>
          <cell r="AT667">
            <v>2.2000000000000002</v>
          </cell>
          <cell r="AU667">
            <v>9.1</v>
          </cell>
          <cell r="AV667">
            <v>80.900000000000006</v>
          </cell>
          <cell r="AW667">
            <v>77.900000000000006</v>
          </cell>
        </row>
        <row r="668">
          <cell r="B668">
            <v>33190</v>
          </cell>
          <cell r="D668" t="str">
            <v xml:space="preserve">Réparation d'autres équipements </v>
          </cell>
          <cell r="E668">
            <v>769</v>
          </cell>
          <cell r="F668">
            <v>49.8</v>
          </cell>
          <cell r="G668">
            <v>30.1</v>
          </cell>
          <cell r="H668">
            <v>0</v>
          </cell>
          <cell r="I668">
            <v>19.7</v>
          </cell>
          <cell r="J668">
            <v>141.1</v>
          </cell>
          <cell r="K668">
            <v>10.5</v>
          </cell>
          <cell r="L668">
            <v>1.3</v>
          </cell>
          <cell r="M668">
            <v>0</v>
          </cell>
          <cell r="N668">
            <v>153</v>
          </cell>
          <cell r="O668">
            <v>201.4</v>
          </cell>
          <cell r="P668">
            <v>0.7</v>
          </cell>
          <cell r="Q668">
            <v>0</v>
          </cell>
          <cell r="R668">
            <v>25.7</v>
          </cell>
          <cell r="S668">
            <v>-0.1</v>
          </cell>
          <cell r="T668">
            <v>66.2</v>
          </cell>
          <cell r="U668">
            <v>13.1</v>
          </cell>
          <cell r="V668">
            <v>11.4</v>
          </cell>
          <cell r="W668">
            <v>1.7</v>
          </cell>
          <cell r="X668">
            <v>3.4</v>
          </cell>
          <cell r="Y668">
            <v>0.6</v>
          </cell>
          <cell r="Z668">
            <v>0.1</v>
          </cell>
          <cell r="AA668">
            <v>81</v>
          </cell>
          <cell r="AB668">
            <v>3.5</v>
          </cell>
          <cell r="AC668">
            <v>47.6</v>
          </cell>
          <cell r="AD668">
            <v>16.600000000000001</v>
          </cell>
          <cell r="AE668">
            <v>0.4</v>
          </cell>
          <cell r="AF668">
            <v>13.8</v>
          </cell>
          <cell r="AG668">
            <v>3.8</v>
          </cell>
          <cell r="AH668">
            <v>2.2999999999999998</v>
          </cell>
          <cell r="AI668">
            <v>4.2</v>
          </cell>
          <cell r="AJ668">
            <v>11.9</v>
          </cell>
          <cell r="AK668">
            <v>0</v>
          </cell>
          <cell r="AL668">
            <v>0</v>
          </cell>
          <cell r="AM668">
            <v>0.5</v>
          </cell>
          <cell r="AN668">
            <v>0.4</v>
          </cell>
          <cell r="AO668">
            <v>0.4</v>
          </cell>
          <cell r="AP668">
            <v>11.8</v>
          </cell>
          <cell r="AQ668">
            <v>1.3</v>
          </cell>
          <cell r="AR668">
            <v>1.3</v>
          </cell>
          <cell r="AS668">
            <v>0.4</v>
          </cell>
          <cell r="AT668">
            <v>2.2000000000000002</v>
          </cell>
          <cell r="AU668">
            <v>9.1</v>
          </cell>
          <cell r="AV668">
            <v>80.900000000000006</v>
          </cell>
          <cell r="AW668">
            <v>77.900000000000006</v>
          </cell>
        </row>
        <row r="669">
          <cell r="B669">
            <v>332</v>
          </cell>
          <cell r="D669" t="str">
            <v xml:space="preserve">Installation de machines et d'équipements industriels </v>
          </cell>
          <cell r="E669">
            <v>10246</v>
          </cell>
          <cell r="F669">
            <v>2474.8000000000002</v>
          </cell>
          <cell r="G669">
            <v>2124.1</v>
          </cell>
          <cell r="H669">
            <v>-253.2</v>
          </cell>
          <cell r="I669">
            <v>603.9</v>
          </cell>
          <cell r="J669">
            <v>12854.1</v>
          </cell>
          <cell r="K669">
            <v>659.7</v>
          </cell>
          <cell r="L669">
            <v>13.7</v>
          </cell>
          <cell r="M669">
            <v>33.4</v>
          </cell>
          <cell r="N669">
            <v>13560.9</v>
          </cell>
          <cell r="O669">
            <v>15988.6</v>
          </cell>
          <cell r="P669">
            <v>42.8</v>
          </cell>
          <cell r="Q669">
            <v>1.7</v>
          </cell>
          <cell r="R669">
            <v>3399.8</v>
          </cell>
          <cell r="S669">
            <v>14.9</v>
          </cell>
          <cell r="T669">
            <v>5507.4</v>
          </cell>
          <cell r="U669">
            <v>2508.1</v>
          </cell>
          <cell r="V669">
            <v>404.1</v>
          </cell>
          <cell r="W669">
            <v>54.8</v>
          </cell>
          <cell r="X669">
            <v>415.8</v>
          </cell>
          <cell r="Y669">
            <v>124.6</v>
          </cell>
          <cell r="Z669">
            <v>80</v>
          </cell>
          <cell r="AA669">
            <v>5160.8</v>
          </cell>
          <cell r="AB669">
            <v>230.9</v>
          </cell>
          <cell r="AC669">
            <v>3156.6</v>
          </cell>
          <cell r="AD669">
            <v>1292.9000000000001</v>
          </cell>
          <cell r="AE669">
            <v>18</v>
          </cell>
          <cell r="AF669">
            <v>498.5</v>
          </cell>
          <cell r="AG669">
            <v>216.3</v>
          </cell>
          <cell r="AH669">
            <v>295.8</v>
          </cell>
          <cell r="AI669">
            <v>631.79999999999995</v>
          </cell>
          <cell r="AJ669">
            <v>618.29999999999995</v>
          </cell>
          <cell r="AK669">
            <v>1.2</v>
          </cell>
          <cell r="AL669">
            <v>0.3</v>
          </cell>
          <cell r="AM669">
            <v>136.6</v>
          </cell>
          <cell r="AN669">
            <v>81.5</v>
          </cell>
          <cell r="AO669">
            <v>115.5</v>
          </cell>
          <cell r="AP669">
            <v>596.29999999999995</v>
          </cell>
          <cell r="AQ669">
            <v>173.4</v>
          </cell>
          <cell r="AR669">
            <v>193.9</v>
          </cell>
          <cell r="AS669">
            <v>35</v>
          </cell>
          <cell r="AT669">
            <v>131</v>
          </cell>
          <cell r="AU669">
            <v>409.8</v>
          </cell>
          <cell r="AV669">
            <v>5242.7</v>
          </cell>
          <cell r="AW669">
            <v>4948</v>
          </cell>
        </row>
        <row r="670">
          <cell r="B670">
            <v>3320</v>
          </cell>
          <cell r="D670" t="str">
            <v xml:space="preserve">Installation de machines et d'équipements industriels </v>
          </cell>
          <cell r="E670">
            <v>10246</v>
          </cell>
          <cell r="F670">
            <v>2474.8000000000002</v>
          </cell>
          <cell r="G670">
            <v>2124.1</v>
          </cell>
          <cell r="H670">
            <v>-253.2</v>
          </cell>
          <cell r="I670">
            <v>603.9</v>
          </cell>
          <cell r="J670">
            <v>12854.1</v>
          </cell>
          <cell r="K670">
            <v>659.7</v>
          </cell>
          <cell r="L670">
            <v>13.7</v>
          </cell>
          <cell r="M670">
            <v>33.4</v>
          </cell>
          <cell r="N670">
            <v>13560.9</v>
          </cell>
          <cell r="O670">
            <v>15988.6</v>
          </cell>
          <cell r="P670">
            <v>42.8</v>
          </cell>
          <cell r="Q670">
            <v>1.7</v>
          </cell>
          <cell r="R670">
            <v>3399.8</v>
          </cell>
          <cell r="S670">
            <v>14.9</v>
          </cell>
          <cell r="T670">
            <v>5507.4</v>
          </cell>
          <cell r="U670">
            <v>2508.1</v>
          </cell>
          <cell r="V670">
            <v>404.1</v>
          </cell>
          <cell r="W670">
            <v>54.8</v>
          </cell>
          <cell r="X670">
            <v>415.8</v>
          </cell>
          <cell r="Y670">
            <v>124.6</v>
          </cell>
          <cell r="Z670">
            <v>80</v>
          </cell>
          <cell r="AA670">
            <v>5160.8</v>
          </cell>
          <cell r="AB670">
            <v>230.9</v>
          </cell>
          <cell r="AC670">
            <v>3156.6</v>
          </cell>
          <cell r="AD670">
            <v>1292.9000000000001</v>
          </cell>
          <cell r="AE670">
            <v>18</v>
          </cell>
          <cell r="AF670">
            <v>498.5</v>
          </cell>
          <cell r="AG670">
            <v>216.3</v>
          </cell>
          <cell r="AH670">
            <v>295.8</v>
          </cell>
          <cell r="AI670">
            <v>631.79999999999995</v>
          </cell>
          <cell r="AJ670">
            <v>618.29999999999995</v>
          </cell>
          <cell r="AK670">
            <v>1.2</v>
          </cell>
          <cell r="AL670">
            <v>0.3</v>
          </cell>
          <cell r="AM670">
            <v>136.6</v>
          </cell>
          <cell r="AN670">
            <v>81.5</v>
          </cell>
          <cell r="AO670">
            <v>115.5</v>
          </cell>
          <cell r="AP670">
            <v>596.29999999999995</v>
          </cell>
          <cell r="AQ670">
            <v>173.4</v>
          </cell>
          <cell r="AR670">
            <v>193.9</v>
          </cell>
          <cell r="AS670">
            <v>35</v>
          </cell>
          <cell r="AT670">
            <v>131</v>
          </cell>
          <cell r="AU670">
            <v>409.8</v>
          </cell>
          <cell r="AV670">
            <v>5242.7</v>
          </cell>
          <cell r="AW670">
            <v>4948</v>
          </cell>
        </row>
        <row r="671">
          <cell r="B671">
            <v>33201</v>
          </cell>
          <cell r="D671" t="str">
            <v xml:space="preserve">Installation de structures métalliques, chaudronnées et de tuyauterie </v>
          </cell>
          <cell r="E671">
            <v>4624</v>
          </cell>
          <cell r="F671">
            <v>45.7</v>
          </cell>
          <cell r="G671">
            <v>20.5</v>
          </cell>
          <cell r="H671">
            <v>0.4</v>
          </cell>
          <cell r="I671">
            <v>24.8</v>
          </cell>
          <cell r="J671">
            <v>3441.4</v>
          </cell>
          <cell r="K671">
            <v>93.1</v>
          </cell>
          <cell r="L671">
            <v>3.6</v>
          </cell>
          <cell r="M671">
            <v>6.3</v>
          </cell>
          <cell r="N671">
            <v>3544.4</v>
          </cell>
          <cell r="O671">
            <v>3580.2</v>
          </cell>
          <cell r="P671">
            <v>8</v>
          </cell>
          <cell r="Q671">
            <v>0.2</v>
          </cell>
          <cell r="R671">
            <v>581.79999999999995</v>
          </cell>
          <cell r="S671">
            <v>0.6</v>
          </cell>
          <cell r="T671">
            <v>1511.9</v>
          </cell>
          <cell r="U671">
            <v>551.4</v>
          </cell>
          <cell r="V671">
            <v>130.19999999999999</v>
          </cell>
          <cell r="W671">
            <v>17.3</v>
          </cell>
          <cell r="X671">
            <v>201.5</v>
          </cell>
          <cell r="Y671">
            <v>21.2</v>
          </cell>
          <cell r="Z671">
            <v>9.9</v>
          </cell>
          <cell r="AA671">
            <v>1461.6</v>
          </cell>
          <cell r="AB671">
            <v>58.5</v>
          </cell>
          <cell r="AC671">
            <v>905.5</v>
          </cell>
          <cell r="AD671">
            <v>341.2</v>
          </cell>
          <cell r="AE671">
            <v>2.2000000000000002</v>
          </cell>
          <cell r="AF671">
            <v>158.69999999999999</v>
          </cell>
          <cell r="AG671">
            <v>75.7</v>
          </cell>
          <cell r="AH671">
            <v>36.6</v>
          </cell>
          <cell r="AI671">
            <v>65.3</v>
          </cell>
          <cell r="AJ671">
            <v>111.8</v>
          </cell>
          <cell r="AK671">
            <v>0.8</v>
          </cell>
          <cell r="AL671">
            <v>0.2</v>
          </cell>
          <cell r="AM671">
            <v>16</v>
          </cell>
          <cell r="AN671">
            <v>12.1</v>
          </cell>
          <cell r="AO671">
            <v>45.8</v>
          </cell>
          <cell r="AP671">
            <v>141.1</v>
          </cell>
          <cell r="AQ671">
            <v>42.1</v>
          </cell>
          <cell r="AR671">
            <v>43.1</v>
          </cell>
          <cell r="AS671">
            <v>5.9</v>
          </cell>
          <cell r="AT671">
            <v>32</v>
          </cell>
          <cell r="AU671">
            <v>102.3</v>
          </cell>
          <cell r="AV671">
            <v>1474.9</v>
          </cell>
          <cell r="AW671">
            <v>1405.4</v>
          </cell>
        </row>
        <row r="672">
          <cell r="B672">
            <v>33202</v>
          </cell>
          <cell r="D672" t="str">
            <v xml:space="preserve">Installation de machines et équipements mécaniques </v>
          </cell>
          <cell r="E672">
            <v>2577</v>
          </cell>
          <cell r="F672">
            <v>507.2</v>
          </cell>
          <cell r="G672">
            <v>342.2</v>
          </cell>
          <cell r="H672">
            <v>-3.2</v>
          </cell>
          <cell r="I672">
            <v>168.2</v>
          </cell>
          <cell r="J672">
            <v>3107.3</v>
          </cell>
          <cell r="K672">
            <v>38.700000000000003</v>
          </cell>
          <cell r="L672">
            <v>6.8</v>
          </cell>
          <cell r="M672">
            <v>2.4</v>
          </cell>
          <cell r="N672">
            <v>3155.2</v>
          </cell>
          <cell r="O672">
            <v>3653.2</v>
          </cell>
          <cell r="P672">
            <v>11.3</v>
          </cell>
          <cell r="Q672">
            <v>0.1</v>
          </cell>
          <cell r="R672">
            <v>975.6</v>
          </cell>
          <cell r="S672">
            <v>-8.1999999999999993</v>
          </cell>
          <cell r="T672">
            <v>1149.8</v>
          </cell>
          <cell r="U672">
            <v>452.8</v>
          </cell>
          <cell r="V672">
            <v>91.8</v>
          </cell>
          <cell r="W672">
            <v>21</v>
          </cell>
          <cell r="X672">
            <v>82.3</v>
          </cell>
          <cell r="Y672">
            <v>13.7</v>
          </cell>
          <cell r="Z672">
            <v>4.8</v>
          </cell>
          <cell r="AA672">
            <v>1203.8</v>
          </cell>
          <cell r="AB672">
            <v>46.1</v>
          </cell>
          <cell r="AC672">
            <v>728.4</v>
          </cell>
          <cell r="AD672">
            <v>290.39999999999998</v>
          </cell>
          <cell r="AE672">
            <v>2.7</v>
          </cell>
          <cell r="AF672">
            <v>141.69999999999999</v>
          </cell>
          <cell r="AG672">
            <v>40.799999999999997</v>
          </cell>
          <cell r="AH672">
            <v>57.1</v>
          </cell>
          <cell r="AI672">
            <v>87.1</v>
          </cell>
          <cell r="AJ672">
            <v>130.9</v>
          </cell>
          <cell r="AK672">
            <v>0</v>
          </cell>
          <cell r="AL672">
            <v>0.5</v>
          </cell>
          <cell r="AM672">
            <v>10.1</v>
          </cell>
          <cell r="AN672">
            <v>8.6999999999999993</v>
          </cell>
          <cell r="AO672">
            <v>14.1</v>
          </cell>
          <cell r="AP672">
            <v>135.4</v>
          </cell>
          <cell r="AQ672">
            <v>34.4</v>
          </cell>
          <cell r="AR672">
            <v>35.5</v>
          </cell>
          <cell r="AS672">
            <v>8.1</v>
          </cell>
          <cell r="AT672">
            <v>33.5</v>
          </cell>
          <cell r="AU672">
            <v>92.8</v>
          </cell>
          <cell r="AV672">
            <v>1206.2</v>
          </cell>
          <cell r="AW672">
            <v>1160.4000000000001</v>
          </cell>
        </row>
        <row r="673">
          <cell r="B673">
            <v>33203</v>
          </cell>
          <cell r="D673" t="str">
            <v xml:space="preserve">Conception d'ensemble et assemblage sur site industriel d'équipements de contrôle des processus industriels </v>
          </cell>
          <cell r="E673">
            <v>1328</v>
          </cell>
          <cell r="F673">
            <v>715.5</v>
          </cell>
          <cell r="G673">
            <v>489.1</v>
          </cell>
          <cell r="H673">
            <v>-0.5</v>
          </cell>
          <cell r="I673">
            <v>226.9</v>
          </cell>
          <cell r="J673">
            <v>2860</v>
          </cell>
          <cell r="K673">
            <v>36.9</v>
          </cell>
          <cell r="L673">
            <v>-1.9</v>
          </cell>
          <cell r="M673">
            <v>12.9</v>
          </cell>
          <cell r="N673">
            <v>2907.9</v>
          </cell>
          <cell r="O673">
            <v>3612.3</v>
          </cell>
          <cell r="P673">
            <v>13.5</v>
          </cell>
          <cell r="Q673">
            <v>1.3</v>
          </cell>
          <cell r="R673">
            <v>818</v>
          </cell>
          <cell r="S673">
            <v>-7.1</v>
          </cell>
          <cell r="T673">
            <v>1263.2</v>
          </cell>
          <cell r="U673">
            <v>800.6</v>
          </cell>
          <cell r="V673">
            <v>69.2</v>
          </cell>
          <cell r="W673">
            <v>8.6999999999999993</v>
          </cell>
          <cell r="X673">
            <v>67.2</v>
          </cell>
          <cell r="Y673">
            <v>25.6</v>
          </cell>
          <cell r="Z673">
            <v>12.2</v>
          </cell>
          <cell r="AA673">
            <v>1048.5999999999999</v>
          </cell>
          <cell r="AB673">
            <v>51.4</v>
          </cell>
          <cell r="AC673">
            <v>656.1</v>
          </cell>
          <cell r="AD673">
            <v>277.7</v>
          </cell>
          <cell r="AE673">
            <v>9.1</v>
          </cell>
          <cell r="AF673">
            <v>72.5</v>
          </cell>
          <cell r="AG673">
            <v>42.4</v>
          </cell>
          <cell r="AH673">
            <v>66.599999999999994</v>
          </cell>
          <cell r="AI673">
            <v>221.8</v>
          </cell>
          <cell r="AJ673">
            <v>185.4</v>
          </cell>
          <cell r="AK673">
            <v>0</v>
          </cell>
          <cell r="AL673">
            <v>0.2</v>
          </cell>
          <cell r="AM673">
            <v>27.3</v>
          </cell>
          <cell r="AN673">
            <v>10.6</v>
          </cell>
          <cell r="AO673">
            <v>30</v>
          </cell>
          <cell r="AP673">
            <v>188.4</v>
          </cell>
          <cell r="AQ673">
            <v>26.8</v>
          </cell>
          <cell r="AR673">
            <v>25.9</v>
          </cell>
          <cell r="AS673">
            <v>8.8000000000000007</v>
          </cell>
          <cell r="AT673">
            <v>28.4</v>
          </cell>
          <cell r="AU673">
            <v>152.19999999999999</v>
          </cell>
          <cell r="AV673">
            <v>1060.7</v>
          </cell>
          <cell r="AW673">
            <v>1006.4</v>
          </cell>
        </row>
        <row r="674">
          <cell r="B674">
            <v>33204</v>
          </cell>
          <cell r="D674" t="str">
            <v xml:space="preserve">Installation d'équipements électriques, de matériels électroniques et optiques ou d'autres matériels </v>
          </cell>
          <cell r="E674">
            <v>1716</v>
          </cell>
          <cell r="F674">
            <v>1206.4000000000001</v>
          </cell>
          <cell r="G674">
            <v>1272.3</v>
          </cell>
          <cell r="H674">
            <v>-249.9</v>
          </cell>
          <cell r="I674">
            <v>184</v>
          </cell>
          <cell r="J674">
            <v>3445.5</v>
          </cell>
          <cell r="K674">
            <v>491.1</v>
          </cell>
          <cell r="L674">
            <v>5.2</v>
          </cell>
          <cell r="M674">
            <v>11.8</v>
          </cell>
          <cell r="N674">
            <v>3953.5</v>
          </cell>
          <cell r="O674">
            <v>5142.8999999999996</v>
          </cell>
          <cell r="P674">
            <v>9.9</v>
          </cell>
          <cell r="Q674">
            <v>0.2</v>
          </cell>
          <cell r="R674">
            <v>1024.4000000000001</v>
          </cell>
          <cell r="S674">
            <v>29.6</v>
          </cell>
          <cell r="T674">
            <v>1582.5</v>
          </cell>
          <cell r="U674">
            <v>703.4</v>
          </cell>
          <cell r="V674">
            <v>112.9</v>
          </cell>
          <cell r="W674">
            <v>7.8</v>
          </cell>
          <cell r="X674">
            <v>64.8</v>
          </cell>
          <cell r="Y674">
            <v>64.2</v>
          </cell>
          <cell r="Z674">
            <v>53.1</v>
          </cell>
          <cell r="AA674">
            <v>1446.8</v>
          </cell>
          <cell r="AB674">
            <v>74.900000000000006</v>
          </cell>
          <cell r="AC674">
            <v>866.6</v>
          </cell>
          <cell r="AD674">
            <v>383.6</v>
          </cell>
          <cell r="AE674">
            <v>4</v>
          </cell>
          <cell r="AF674">
            <v>125.7</v>
          </cell>
          <cell r="AG674">
            <v>57.5</v>
          </cell>
          <cell r="AH674">
            <v>135.5</v>
          </cell>
          <cell r="AI674">
            <v>257.5</v>
          </cell>
          <cell r="AJ674">
            <v>190.2</v>
          </cell>
          <cell r="AK674">
            <v>0.4</v>
          </cell>
          <cell r="AL674" t="str">
            <v>N</v>
          </cell>
          <cell r="AM674">
            <v>83.2</v>
          </cell>
          <cell r="AN674">
            <v>50.1</v>
          </cell>
          <cell r="AO674">
            <v>25.6</v>
          </cell>
          <cell r="AP674">
            <v>131.5</v>
          </cell>
          <cell r="AQ674">
            <v>70.099999999999994</v>
          </cell>
          <cell r="AR674">
            <v>89.6</v>
          </cell>
          <cell r="AS674">
            <v>12.3</v>
          </cell>
          <cell r="AT674">
            <v>37.200000000000003</v>
          </cell>
          <cell r="AU674">
            <v>62.5</v>
          </cell>
          <cell r="AV674">
            <v>1501</v>
          </cell>
          <cell r="AW674">
            <v>1375.9</v>
          </cell>
        </row>
        <row r="675">
          <cell r="B675">
            <v>35</v>
          </cell>
          <cell r="D675" t="str">
            <v xml:space="preserve">Production et distribution d'électricité, de gaz, de vapeur et d'air conditionné </v>
          </cell>
          <cell r="E675">
            <v>24883</v>
          </cell>
          <cell r="F675">
            <v>39.299999999999997</v>
          </cell>
          <cell r="G675">
            <v>46.7</v>
          </cell>
          <cell r="H675">
            <v>-25</v>
          </cell>
          <cell r="I675">
            <v>17.5</v>
          </cell>
          <cell r="J675">
            <v>108750.9</v>
          </cell>
          <cell r="K675">
            <v>3414.7</v>
          </cell>
          <cell r="L675">
            <v>-22.4</v>
          </cell>
          <cell r="M675">
            <v>3154.3</v>
          </cell>
          <cell r="N675">
            <v>115297.4</v>
          </cell>
          <cell r="O675">
            <v>112204.8</v>
          </cell>
          <cell r="P675">
            <v>1091.8</v>
          </cell>
          <cell r="Q675">
            <v>50.5</v>
          </cell>
          <cell r="R675">
            <v>38386.6</v>
          </cell>
          <cell r="S675">
            <v>47.1</v>
          </cell>
          <cell r="T675">
            <v>47212.1</v>
          </cell>
          <cell r="U675">
            <v>14339.1</v>
          </cell>
          <cell r="V675">
            <v>5196.6000000000004</v>
          </cell>
          <cell r="W675">
            <v>192.4</v>
          </cell>
          <cell r="X675">
            <v>520.70000000000005</v>
          </cell>
          <cell r="Y675">
            <v>1948.1</v>
          </cell>
          <cell r="Z675">
            <v>219.2</v>
          </cell>
          <cell r="AA675">
            <v>28812.9</v>
          </cell>
          <cell r="AB675">
            <v>4592.8999999999996</v>
          </cell>
          <cell r="AC675">
            <v>8573.2999999999993</v>
          </cell>
          <cell r="AD675">
            <v>5333.9</v>
          </cell>
          <cell r="AE675">
            <v>6081.5</v>
          </cell>
          <cell r="AF675">
            <v>16394.400000000001</v>
          </cell>
          <cell r="AG675">
            <v>9032.1</v>
          </cell>
          <cell r="AH675">
            <v>5991.2</v>
          </cell>
          <cell r="AI675">
            <v>5255.3</v>
          </cell>
          <cell r="AJ675">
            <v>6626.3</v>
          </cell>
          <cell r="AK675">
            <v>9.5</v>
          </cell>
          <cell r="AL675">
            <v>34.299999999999997</v>
          </cell>
          <cell r="AM675">
            <v>12757.8</v>
          </cell>
          <cell r="AN675">
            <v>5639.2</v>
          </cell>
          <cell r="AO675">
            <v>10057</v>
          </cell>
          <cell r="AP675">
            <v>3950.4</v>
          </cell>
          <cell r="AQ675">
            <v>10910.7</v>
          </cell>
          <cell r="AR675">
            <v>9756.1</v>
          </cell>
          <cell r="AS675">
            <v>49.6</v>
          </cell>
          <cell r="AT675">
            <v>1215.0999999999999</v>
          </cell>
          <cell r="AU675">
            <v>3840.3</v>
          </cell>
          <cell r="AV675">
            <v>29669.1</v>
          </cell>
          <cell r="AW675">
            <v>30301.599999999999</v>
          </cell>
        </row>
        <row r="676">
          <cell r="B676">
            <v>351</v>
          </cell>
          <cell r="D676" t="str">
            <v xml:space="preserve">Production, transport et distribution d'électricité </v>
          </cell>
          <cell r="E676">
            <v>24360</v>
          </cell>
          <cell r="F676">
            <v>0</v>
          </cell>
          <cell r="G676">
            <v>25</v>
          </cell>
          <cell r="H676">
            <v>-25</v>
          </cell>
          <cell r="I676">
            <v>0</v>
          </cell>
          <cell r="J676">
            <v>71335</v>
          </cell>
          <cell r="K676">
            <v>2113.4</v>
          </cell>
          <cell r="L676">
            <v>15.8</v>
          </cell>
          <cell r="M676">
            <v>2633.3</v>
          </cell>
          <cell r="N676">
            <v>76097.600000000006</v>
          </cell>
          <cell r="O676">
            <v>73448.5</v>
          </cell>
          <cell r="P676">
            <v>779.2</v>
          </cell>
          <cell r="Q676">
            <v>48.9</v>
          </cell>
          <cell r="R676">
            <v>10238.6</v>
          </cell>
          <cell r="S676">
            <v>-63.9</v>
          </cell>
          <cell r="T676">
            <v>40707.300000000003</v>
          </cell>
          <cell r="U676">
            <v>12745.3</v>
          </cell>
          <cell r="V676">
            <v>4752</v>
          </cell>
          <cell r="W676">
            <v>132</v>
          </cell>
          <cell r="X676">
            <v>210</v>
          </cell>
          <cell r="Y676">
            <v>1547.1</v>
          </cell>
          <cell r="Z676">
            <v>155</v>
          </cell>
          <cell r="AA676">
            <v>24447.8</v>
          </cell>
          <cell r="AB676">
            <v>4222.2</v>
          </cell>
          <cell r="AC676">
            <v>6645.9</v>
          </cell>
          <cell r="AD676">
            <v>4222.3</v>
          </cell>
          <cell r="AE676">
            <v>6007.5</v>
          </cell>
          <cell r="AF676">
            <v>15364.8</v>
          </cell>
          <cell r="AG676">
            <v>7763.7</v>
          </cell>
          <cell r="AH676">
            <v>4427.6000000000004</v>
          </cell>
          <cell r="AI676">
            <v>4431.3</v>
          </cell>
          <cell r="AJ676">
            <v>7604.8</v>
          </cell>
          <cell r="AK676">
            <v>2.4</v>
          </cell>
          <cell r="AL676">
            <v>15.7</v>
          </cell>
          <cell r="AM676">
            <v>10125.200000000001</v>
          </cell>
          <cell r="AN676">
            <v>3947.6</v>
          </cell>
          <cell r="AO676">
            <v>5793.9</v>
          </cell>
          <cell r="AP676">
            <v>3286.6</v>
          </cell>
          <cell r="AQ676">
            <v>9174.6</v>
          </cell>
          <cell r="AR676">
            <v>7736.4</v>
          </cell>
          <cell r="AS676">
            <v>18.899999999999999</v>
          </cell>
          <cell r="AT676">
            <v>1511.8</v>
          </cell>
          <cell r="AU676">
            <v>3194.2</v>
          </cell>
          <cell r="AV676">
            <v>25215.599999999999</v>
          </cell>
          <cell r="AW676">
            <v>26233</v>
          </cell>
        </row>
        <row r="677">
          <cell r="B677">
            <v>3511</v>
          </cell>
          <cell r="D677" t="str">
            <v xml:space="preserve">Production d'électricité </v>
          </cell>
          <cell r="E677">
            <v>23686</v>
          </cell>
          <cell r="F677">
            <v>0</v>
          </cell>
          <cell r="G677">
            <v>25</v>
          </cell>
          <cell r="H677">
            <v>-25</v>
          </cell>
          <cell r="I677">
            <v>0</v>
          </cell>
          <cell r="J677">
            <v>47240.7</v>
          </cell>
          <cell r="K677">
            <v>1896.2</v>
          </cell>
          <cell r="L677">
            <v>12</v>
          </cell>
          <cell r="M677">
            <v>1180.5</v>
          </cell>
          <cell r="N677">
            <v>50329.3</v>
          </cell>
          <cell r="O677">
            <v>49136.9</v>
          </cell>
          <cell r="P677">
            <v>650.29999999999995</v>
          </cell>
          <cell r="Q677">
            <v>48.8</v>
          </cell>
          <cell r="R677">
            <v>5468.8</v>
          </cell>
          <cell r="S677">
            <v>-46</v>
          </cell>
          <cell r="T677">
            <v>30735.1</v>
          </cell>
          <cell r="U677">
            <v>10500.9</v>
          </cell>
          <cell r="V677">
            <v>846.5</v>
          </cell>
          <cell r="W677">
            <v>126.1</v>
          </cell>
          <cell r="X677">
            <v>139.30000000000001</v>
          </cell>
          <cell r="Y677">
            <v>981.4</v>
          </cell>
          <cell r="Z677">
            <v>111.1</v>
          </cell>
          <cell r="AA677">
            <v>13840.3</v>
          </cell>
          <cell r="AB677">
            <v>2901.5</v>
          </cell>
          <cell r="AC677">
            <v>4181.3999999999996</v>
          </cell>
          <cell r="AD677">
            <v>2842.4</v>
          </cell>
          <cell r="AE677">
            <v>5922.3</v>
          </cell>
          <cell r="AF677">
            <v>9837.2999999999993</v>
          </cell>
          <cell r="AG677">
            <v>4675</v>
          </cell>
          <cell r="AH677">
            <v>3256.7</v>
          </cell>
          <cell r="AI677">
            <v>3309.8</v>
          </cell>
          <cell r="AJ677">
            <v>5215.5</v>
          </cell>
          <cell r="AK677">
            <v>2</v>
          </cell>
          <cell r="AL677">
            <v>15.8</v>
          </cell>
          <cell r="AM677">
            <v>9168.5</v>
          </cell>
          <cell r="AN677">
            <v>3365.6</v>
          </cell>
          <cell r="AO677">
            <v>5164.3</v>
          </cell>
          <cell r="AP677">
            <v>1225.0999999999999</v>
          </cell>
          <cell r="AQ677">
            <v>8650.1</v>
          </cell>
          <cell r="AR677">
            <v>7200.4</v>
          </cell>
          <cell r="AS677">
            <v>16.600000000000001</v>
          </cell>
          <cell r="AT677">
            <v>821.8</v>
          </cell>
          <cell r="AU677">
            <v>1836.4</v>
          </cell>
          <cell r="AV677">
            <v>14171.4</v>
          </cell>
          <cell r="AW677">
            <v>16861.099999999999</v>
          </cell>
        </row>
        <row r="678">
          <cell r="B678">
            <v>35110</v>
          </cell>
          <cell r="D678" t="str">
            <v xml:space="preserve">Production d'électricité </v>
          </cell>
          <cell r="E678">
            <v>23686</v>
          </cell>
          <cell r="F678">
            <v>0</v>
          </cell>
          <cell r="G678">
            <v>25</v>
          </cell>
          <cell r="H678">
            <v>-25</v>
          </cell>
          <cell r="I678">
            <v>0</v>
          </cell>
          <cell r="J678">
            <v>47240.7</v>
          </cell>
          <cell r="K678">
            <v>1896.2</v>
          </cell>
          <cell r="L678">
            <v>12</v>
          </cell>
          <cell r="M678">
            <v>1180.5</v>
          </cell>
          <cell r="N678">
            <v>50329.3</v>
          </cell>
          <cell r="O678">
            <v>49136.9</v>
          </cell>
          <cell r="P678">
            <v>650.29999999999995</v>
          </cell>
          <cell r="Q678">
            <v>48.8</v>
          </cell>
          <cell r="R678">
            <v>5468.8</v>
          </cell>
          <cell r="S678">
            <v>-46</v>
          </cell>
          <cell r="T678">
            <v>30735.1</v>
          </cell>
          <cell r="U678">
            <v>10500.9</v>
          </cell>
          <cell r="V678">
            <v>846.5</v>
          </cell>
          <cell r="W678">
            <v>126.1</v>
          </cell>
          <cell r="X678">
            <v>139.30000000000001</v>
          </cell>
          <cell r="Y678">
            <v>981.4</v>
          </cell>
          <cell r="Z678">
            <v>111.1</v>
          </cell>
          <cell r="AA678">
            <v>13840.3</v>
          </cell>
          <cell r="AB678">
            <v>2901.5</v>
          </cell>
          <cell r="AC678">
            <v>4181.3999999999996</v>
          </cell>
          <cell r="AD678">
            <v>2842.4</v>
          </cell>
          <cell r="AE678">
            <v>5922.3</v>
          </cell>
          <cell r="AF678">
            <v>9837.2999999999993</v>
          </cell>
          <cell r="AG678">
            <v>4675</v>
          </cell>
          <cell r="AH678">
            <v>3256.7</v>
          </cell>
          <cell r="AI678">
            <v>3309.8</v>
          </cell>
          <cell r="AJ678">
            <v>5215.5</v>
          </cell>
          <cell r="AK678">
            <v>2</v>
          </cell>
          <cell r="AL678">
            <v>15.8</v>
          </cell>
          <cell r="AM678">
            <v>9168.5</v>
          </cell>
          <cell r="AN678">
            <v>3365.6</v>
          </cell>
          <cell r="AO678">
            <v>5164.3</v>
          </cell>
          <cell r="AP678">
            <v>1225.0999999999999</v>
          </cell>
          <cell r="AQ678">
            <v>8650.1</v>
          </cell>
          <cell r="AR678">
            <v>7200.4</v>
          </cell>
          <cell r="AS678">
            <v>16.600000000000001</v>
          </cell>
          <cell r="AT678">
            <v>821.8</v>
          </cell>
          <cell r="AU678">
            <v>1836.4</v>
          </cell>
          <cell r="AV678">
            <v>14171.4</v>
          </cell>
          <cell r="AW678">
            <v>16861.099999999999</v>
          </cell>
        </row>
        <row r="679">
          <cell r="B679">
            <v>3512</v>
          </cell>
          <cell r="D679" t="str">
            <v xml:space="preserve">Transport d'électricité </v>
          </cell>
          <cell r="E679">
            <v>4</v>
          </cell>
          <cell r="F679" t="str">
            <v>S</v>
          </cell>
          <cell r="G679" t="str">
            <v>S</v>
          </cell>
          <cell r="H679" t="str">
            <v>S</v>
          </cell>
          <cell r="I679" t="str">
            <v>S</v>
          </cell>
          <cell r="J679" t="str">
            <v>S</v>
          </cell>
          <cell r="K679" t="str">
            <v>S</v>
          </cell>
          <cell r="L679" t="str">
            <v>S</v>
          </cell>
          <cell r="M679" t="str">
            <v>S</v>
          </cell>
          <cell r="N679" t="str">
            <v>S</v>
          </cell>
          <cell r="O679" t="str">
            <v>S</v>
          </cell>
          <cell r="P679" t="str">
            <v>S</v>
          </cell>
          <cell r="Q679" t="str">
            <v>S</v>
          </cell>
          <cell r="R679" t="str">
            <v>S</v>
          </cell>
          <cell r="S679" t="str">
            <v>S</v>
          </cell>
          <cell r="T679" t="str">
            <v>S</v>
          </cell>
          <cell r="U679" t="str">
            <v>S</v>
          </cell>
          <cell r="V679" t="str">
            <v>S</v>
          </cell>
          <cell r="W679" t="str">
            <v>S</v>
          </cell>
          <cell r="X679" t="str">
            <v>S</v>
          </cell>
          <cell r="Y679" t="str">
            <v>S</v>
          </cell>
          <cell r="Z679" t="str">
            <v>S</v>
          </cell>
          <cell r="AA679" t="str">
            <v>S</v>
          </cell>
          <cell r="AB679" t="str">
            <v>S</v>
          </cell>
          <cell r="AC679" t="str">
            <v>S</v>
          </cell>
          <cell r="AD679" t="str">
            <v>S</v>
          </cell>
          <cell r="AE679" t="str">
            <v>S</v>
          </cell>
          <cell r="AF679" t="str">
            <v>S</v>
          </cell>
          <cell r="AG679" t="str">
            <v>S</v>
          </cell>
          <cell r="AH679" t="str">
            <v>S</v>
          </cell>
          <cell r="AI679" t="str">
            <v>S</v>
          </cell>
          <cell r="AJ679" t="str">
            <v>S</v>
          </cell>
          <cell r="AK679" t="str">
            <v>S</v>
          </cell>
          <cell r="AL679" t="str">
            <v>S</v>
          </cell>
          <cell r="AM679" t="str">
            <v>S</v>
          </cell>
          <cell r="AN679" t="str">
            <v>S</v>
          </cell>
          <cell r="AO679" t="str">
            <v>S</v>
          </cell>
          <cell r="AP679" t="str">
            <v>S</v>
          </cell>
          <cell r="AQ679" t="str">
            <v>S</v>
          </cell>
          <cell r="AR679" t="str">
            <v>S</v>
          </cell>
          <cell r="AS679" t="str">
            <v>S</v>
          </cell>
          <cell r="AT679" t="str">
            <v>S</v>
          </cell>
          <cell r="AU679" t="str">
            <v>S</v>
          </cell>
          <cell r="AV679" t="str">
            <v>S</v>
          </cell>
          <cell r="AW679" t="str">
            <v>S</v>
          </cell>
        </row>
        <row r="680">
          <cell r="B680">
            <v>35120</v>
          </cell>
          <cell r="D680" t="str">
            <v xml:space="preserve">Transport d'électricité </v>
          </cell>
          <cell r="E680">
            <v>4</v>
          </cell>
          <cell r="F680" t="str">
            <v>S</v>
          </cell>
          <cell r="G680" t="str">
            <v>S</v>
          </cell>
          <cell r="H680" t="str">
            <v>S</v>
          </cell>
          <cell r="I680" t="str">
            <v>S</v>
          </cell>
          <cell r="J680" t="str">
            <v>S</v>
          </cell>
          <cell r="K680" t="str">
            <v>S</v>
          </cell>
          <cell r="L680" t="str">
            <v>S</v>
          </cell>
          <cell r="M680" t="str">
            <v>S</v>
          </cell>
          <cell r="N680" t="str">
            <v>S</v>
          </cell>
          <cell r="O680" t="str">
            <v>S</v>
          </cell>
          <cell r="P680" t="str">
            <v>S</v>
          </cell>
          <cell r="Q680" t="str">
            <v>S</v>
          </cell>
          <cell r="R680" t="str">
            <v>S</v>
          </cell>
          <cell r="S680" t="str">
            <v>S</v>
          </cell>
          <cell r="T680" t="str">
            <v>S</v>
          </cell>
          <cell r="U680" t="str">
            <v>S</v>
          </cell>
          <cell r="V680" t="str">
            <v>S</v>
          </cell>
          <cell r="W680" t="str">
            <v>S</v>
          </cell>
          <cell r="X680" t="str">
            <v>S</v>
          </cell>
          <cell r="Y680" t="str">
            <v>S</v>
          </cell>
          <cell r="Z680" t="str">
            <v>S</v>
          </cell>
          <cell r="AA680" t="str">
            <v>S</v>
          </cell>
          <cell r="AB680" t="str">
            <v>S</v>
          </cell>
          <cell r="AC680" t="str">
            <v>S</v>
          </cell>
          <cell r="AD680" t="str">
            <v>S</v>
          </cell>
          <cell r="AE680" t="str">
            <v>S</v>
          </cell>
          <cell r="AF680" t="str">
            <v>S</v>
          </cell>
          <cell r="AG680" t="str">
            <v>S</v>
          </cell>
          <cell r="AH680" t="str">
            <v>S</v>
          </cell>
          <cell r="AI680" t="str">
            <v>S</v>
          </cell>
          <cell r="AJ680" t="str">
            <v>S</v>
          </cell>
          <cell r="AK680" t="str">
            <v>S</v>
          </cell>
          <cell r="AL680" t="str">
            <v>S</v>
          </cell>
          <cell r="AM680" t="str">
            <v>S</v>
          </cell>
          <cell r="AN680" t="str">
            <v>S</v>
          </cell>
          <cell r="AO680" t="str">
            <v>S</v>
          </cell>
          <cell r="AP680" t="str">
            <v>S</v>
          </cell>
          <cell r="AQ680" t="str">
            <v>S</v>
          </cell>
          <cell r="AR680" t="str">
            <v>S</v>
          </cell>
          <cell r="AS680" t="str">
            <v>S</v>
          </cell>
          <cell r="AT680" t="str">
            <v>S</v>
          </cell>
          <cell r="AU680" t="str">
            <v>S</v>
          </cell>
          <cell r="AV680" t="str">
            <v>S</v>
          </cell>
          <cell r="AW680" t="str">
            <v>S</v>
          </cell>
        </row>
        <row r="681">
          <cell r="B681">
            <v>3513</v>
          </cell>
          <cell r="D681" t="str">
            <v xml:space="preserve">Distribution d'électricité </v>
          </cell>
          <cell r="E681">
            <v>187</v>
          </cell>
          <cell r="F681" t="str">
            <v>S</v>
          </cell>
          <cell r="G681" t="str">
            <v>S</v>
          </cell>
          <cell r="H681" t="str">
            <v>S</v>
          </cell>
          <cell r="I681" t="str">
            <v>S</v>
          </cell>
          <cell r="J681" t="str">
            <v>S</v>
          </cell>
          <cell r="K681" t="str">
            <v>S</v>
          </cell>
          <cell r="L681" t="str">
            <v>S</v>
          </cell>
          <cell r="M681" t="str">
            <v>S</v>
          </cell>
          <cell r="N681" t="str">
            <v>S</v>
          </cell>
          <cell r="O681" t="str">
            <v>S</v>
          </cell>
          <cell r="P681" t="str">
            <v>S</v>
          </cell>
          <cell r="Q681" t="str">
            <v>S</v>
          </cell>
          <cell r="R681" t="str">
            <v>S</v>
          </cell>
          <cell r="S681" t="str">
            <v>S</v>
          </cell>
          <cell r="T681" t="str">
            <v>S</v>
          </cell>
          <cell r="U681" t="str">
            <v>S</v>
          </cell>
          <cell r="V681" t="str">
            <v>S</v>
          </cell>
          <cell r="W681" t="str">
            <v>S</v>
          </cell>
          <cell r="X681" t="str">
            <v>S</v>
          </cell>
          <cell r="Y681" t="str">
            <v>S</v>
          </cell>
          <cell r="Z681" t="str">
            <v>S</v>
          </cell>
          <cell r="AA681" t="str">
            <v>S</v>
          </cell>
          <cell r="AB681" t="str">
            <v>S</v>
          </cell>
          <cell r="AC681" t="str">
            <v>S</v>
          </cell>
          <cell r="AD681" t="str">
            <v>S</v>
          </cell>
          <cell r="AE681" t="str">
            <v>S</v>
          </cell>
          <cell r="AF681" t="str">
            <v>S</v>
          </cell>
          <cell r="AG681" t="str">
            <v>S</v>
          </cell>
          <cell r="AH681" t="str">
            <v>S</v>
          </cell>
          <cell r="AI681" t="str">
            <v>S</v>
          </cell>
          <cell r="AJ681" t="str">
            <v>S</v>
          </cell>
          <cell r="AK681" t="str">
            <v>S</v>
          </cell>
          <cell r="AL681" t="str">
            <v>S</v>
          </cell>
          <cell r="AM681" t="str">
            <v>S</v>
          </cell>
          <cell r="AN681" t="str">
            <v>S</v>
          </cell>
          <cell r="AO681" t="str">
            <v>S</v>
          </cell>
          <cell r="AP681" t="str">
            <v>S</v>
          </cell>
          <cell r="AQ681" t="str">
            <v>S</v>
          </cell>
          <cell r="AR681" t="str">
            <v>S</v>
          </cell>
          <cell r="AS681" t="str">
            <v>S</v>
          </cell>
          <cell r="AT681" t="str">
            <v>S</v>
          </cell>
          <cell r="AU681" t="str">
            <v>S</v>
          </cell>
          <cell r="AV681" t="str">
            <v>S</v>
          </cell>
          <cell r="AW681" t="str">
            <v>S</v>
          </cell>
        </row>
        <row r="682">
          <cell r="B682">
            <v>35130</v>
          </cell>
          <cell r="D682" t="str">
            <v xml:space="preserve">Distribution d'électricité </v>
          </cell>
          <cell r="E682">
            <v>187</v>
          </cell>
          <cell r="F682" t="str">
            <v>S</v>
          </cell>
          <cell r="G682" t="str">
            <v>S</v>
          </cell>
          <cell r="H682" t="str">
            <v>S</v>
          </cell>
          <cell r="I682" t="str">
            <v>S</v>
          </cell>
          <cell r="J682" t="str">
            <v>S</v>
          </cell>
          <cell r="K682" t="str">
            <v>S</v>
          </cell>
          <cell r="L682" t="str">
            <v>S</v>
          </cell>
          <cell r="M682" t="str">
            <v>S</v>
          </cell>
          <cell r="N682" t="str">
            <v>S</v>
          </cell>
          <cell r="O682" t="str">
            <v>S</v>
          </cell>
          <cell r="P682" t="str">
            <v>S</v>
          </cell>
          <cell r="Q682" t="str">
            <v>S</v>
          </cell>
          <cell r="R682" t="str">
            <v>S</v>
          </cell>
          <cell r="S682" t="str">
            <v>S</v>
          </cell>
          <cell r="T682" t="str">
            <v>S</v>
          </cell>
          <cell r="U682" t="str">
            <v>S</v>
          </cell>
          <cell r="V682" t="str">
            <v>S</v>
          </cell>
          <cell r="W682" t="str">
            <v>S</v>
          </cell>
          <cell r="X682" t="str">
            <v>S</v>
          </cell>
          <cell r="Y682" t="str">
            <v>S</v>
          </cell>
          <cell r="Z682" t="str">
            <v>S</v>
          </cell>
          <cell r="AA682" t="str">
            <v>S</v>
          </cell>
          <cell r="AB682" t="str">
            <v>S</v>
          </cell>
          <cell r="AC682" t="str">
            <v>S</v>
          </cell>
          <cell r="AD682" t="str">
            <v>S</v>
          </cell>
          <cell r="AE682" t="str">
            <v>S</v>
          </cell>
          <cell r="AF682" t="str">
            <v>S</v>
          </cell>
          <cell r="AG682" t="str">
            <v>S</v>
          </cell>
          <cell r="AH682" t="str">
            <v>S</v>
          </cell>
          <cell r="AI682" t="str">
            <v>S</v>
          </cell>
          <cell r="AJ682" t="str">
            <v>S</v>
          </cell>
          <cell r="AK682" t="str">
            <v>S</v>
          </cell>
          <cell r="AL682" t="str">
            <v>S</v>
          </cell>
          <cell r="AM682" t="str">
            <v>S</v>
          </cell>
          <cell r="AN682" t="str">
            <v>S</v>
          </cell>
          <cell r="AO682" t="str">
            <v>S</v>
          </cell>
          <cell r="AP682" t="str">
            <v>S</v>
          </cell>
          <cell r="AQ682" t="str">
            <v>S</v>
          </cell>
          <cell r="AR682" t="str">
            <v>S</v>
          </cell>
          <cell r="AS682" t="str">
            <v>S</v>
          </cell>
          <cell r="AT682" t="str">
            <v>S</v>
          </cell>
          <cell r="AU682" t="str">
            <v>S</v>
          </cell>
          <cell r="AV682" t="str">
            <v>S</v>
          </cell>
          <cell r="AW682" t="str">
            <v>S</v>
          </cell>
        </row>
        <row r="683">
          <cell r="B683">
            <v>3514</v>
          </cell>
          <cell r="D683" t="str">
            <v xml:space="preserve">Commerce d'électricité </v>
          </cell>
          <cell r="E683">
            <v>483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5418.2</v>
          </cell>
          <cell r="K683">
            <v>133.6</v>
          </cell>
          <cell r="L683">
            <v>-4.5999999999999996</v>
          </cell>
          <cell r="M683">
            <v>13.7</v>
          </cell>
          <cell r="N683">
            <v>5561</v>
          </cell>
          <cell r="O683">
            <v>5551.9</v>
          </cell>
          <cell r="P683">
            <v>14</v>
          </cell>
          <cell r="Q683">
            <v>0</v>
          </cell>
          <cell r="R683">
            <v>4041.3</v>
          </cell>
          <cell r="S683">
            <v>-20.399999999999999</v>
          </cell>
          <cell r="T683">
            <v>1038.4000000000001</v>
          </cell>
          <cell r="U683">
            <v>949.1</v>
          </cell>
          <cell r="V683">
            <v>17.7</v>
          </cell>
          <cell r="W683">
            <v>1.6</v>
          </cell>
          <cell r="X683">
            <v>12.7</v>
          </cell>
          <cell r="Y683">
            <v>44.8</v>
          </cell>
          <cell r="Z683">
            <v>0.8</v>
          </cell>
          <cell r="AA683">
            <v>470.8</v>
          </cell>
          <cell r="AB683">
            <v>73.7</v>
          </cell>
          <cell r="AC683">
            <v>147.5</v>
          </cell>
          <cell r="AD683">
            <v>106.2</v>
          </cell>
          <cell r="AE683">
            <v>61.4</v>
          </cell>
          <cell r="AF683">
            <v>204.7</v>
          </cell>
          <cell r="AG683">
            <v>64</v>
          </cell>
          <cell r="AH683">
            <v>141.5</v>
          </cell>
          <cell r="AI683">
            <v>210.7</v>
          </cell>
          <cell r="AJ683">
            <v>209.8</v>
          </cell>
          <cell r="AK683">
            <v>0</v>
          </cell>
          <cell r="AL683">
            <v>0</v>
          </cell>
          <cell r="AM683">
            <v>430.3</v>
          </cell>
          <cell r="AN683">
            <v>245.4</v>
          </cell>
          <cell r="AO683">
            <v>520.20000000000005</v>
          </cell>
          <cell r="AP683">
            <v>299.7</v>
          </cell>
          <cell r="AQ683">
            <v>232.6</v>
          </cell>
          <cell r="AR683">
            <v>205.9</v>
          </cell>
          <cell r="AS683">
            <v>1.3</v>
          </cell>
          <cell r="AT683">
            <v>12.5</v>
          </cell>
          <cell r="AU683">
            <v>312.7</v>
          </cell>
          <cell r="AV683">
            <v>501.7</v>
          </cell>
          <cell r="AW683">
            <v>458.4</v>
          </cell>
        </row>
        <row r="684">
          <cell r="B684">
            <v>35140</v>
          </cell>
          <cell r="D684" t="str">
            <v xml:space="preserve">Commerce d'électricité </v>
          </cell>
          <cell r="E684">
            <v>483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5418.2</v>
          </cell>
          <cell r="K684">
            <v>133.6</v>
          </cell>
          <cell r="L684">
            <v>-4.5999999999999996</v>
          </cell>
          <cell r="M684">
            <v>13.7</v>
          </cell>
          <cell r="N684">
            <v>5561</v>
          </cell>
          <cell r="O684">
            <v>5551.9</v>
          </cell>
          <cell r="P684">
            <v>14</v>
          </cell>
          <cell r="Q684">
            <v>0</v>
          </cell>
          <cell r="R684">
            <v>4041.3</v>
          </cell>
          <cell r="S684">
            <v>-20.399999999999999</v>
          </cell>
          <cell r="T684">
            <v>1038.4000000000001</v>
          </cell>
          <cell r="U684">
            <v>949.1</v>
          </cell>
          <cell r="V684">
            <v>17.7</v>
          </cell>
          <cell r="W684">
            <v>1.6</v>
          </cell>
          <cell r="X684">
            <v>12.7</v>
          </cell>
          <cell r="Y684">
            <v>44.8</v>
          </cell>
          <cell r="Z684">
            <v>0.8</v>
          </cell>
          <cell r="AA684">
            <v>470.8</v>
          </cell>
          <cell r="AB684">
            <v>73.7</v>
          </cell>
          <cell r="AC684">
            <v>147.5</v>
          </cell>
          <cell r="AD684">
            <v>106.2</v>
          </cell>
          <cell r="AE684">
            <v>61.4</v>
          </cell>
          <cell r="AF684">
            <v>204.7</v>
          </cell>
          <cell r="AG684">
            <v>64</v>
          </cell>
          <cell r="AH684">
            <v>141.5</v>
          </cell>
          <cell r="AI684">
            <v>210.7</v>
          </cell>
          <cell r="AJ684">
            <v>209.8</v>
          </cell>
          <cell r="AK684">
            <v>0</v>
          </cell>
          <cell r="AL684">
            <v>0</v>
          </cell>
          <cell r="AM684">
            <v>430.3</v>
          </cell>
          <cell r="AN684">
            <v>245.4</v>
          </cell>
          <cell r="AO684">
            <v>520.20000000000005</v>
          </cell>
          <cell r="AP684">
            <v>299.7</v>
          </cell>
          <cell r="AQ684">
            <v>232.6</v>
          </cell>
          <cell r="AR684">
            <v>205.9</v>
          </cell>
          <cell r="AS684">
            <v>1.3</v>
          </cell>
          <cell r="AT684">
            <v>12.5</v>
          </cell>
          <cell r="AU684">
            <v>312.7</v>
          </cell>
          <cell r="AV684">
            <v>501.7</v>
          </cell>
          <cell r="AW684">
            <v>458.4</v>
          </cell>
        </row>
        <row r="685">
          <cell r="B685">
            <v>352</v>
          </cell>
          <cell r="D685" t="str">
            <v xml:space="preserve">Production et distribution de combustibles gazeux </v>
          </cell>
          <cell r="E685">
            <v>110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30863.8</v>
          </cell>
          <cell r="K685">
            <v>994.8</v>
          </cell>
          <cell r="L685">
            <v>-1.4</v>
          </cell>
          <cell r="M685">
            <v>249</v>
          </cell>
          <cell r="N685">
            <v>32106.2</v>
          </cell>
          <cell r="O685">
            <v>31858.6</v>
          </cell>
          <cell r="P685">
            <v>57.3</v>
          </cell>
          <cell r="Q685">
            <v>1.6</v>
          </cell>
          <cell r="R685">
            <v>26443.1</v>
          </cell>
          <cell r="S685">
            <v>120.1</v>
          </cell>
          <cell r="T685">
            <v>2802.1</v>
          </cell>
          <cell r="U685">
            <v>121.4</v>
          </cell>
          <cell r="V685">
            <v>304.5</v>
          </cell>
          <cell r="W685">
            <v>5.9</v>
          </cell>
          <cell r="X685">
            <v>203</v>
          </cell>
          <cell r="Y685">
            <v>292</v>
          </cell>
          <cell r="Z685">
            <v>58</v>
          </cell>
          <cell r="AA685">
            <v>2506.3000000000002</v>
          </cell>
          <cell r="AB685">
            <v>224.1</v>
          </cell>
          <cell r="AC685">
            <v>961.8</v>
          </cell>
          <cell r="AD685">
            <v>660.2</v>
          </cell>
          <cell r="AE685">
            <v>70</v>
          </cell>
          <cell r="AF685">
            <v>730.3</v>
          </cell>
          <cell r="AG685">
            <v>1070.3</v>
          </cell>
          <cell r="AH685">
            <v>1321.4</v>
          </cell>
          <cell r="AI685">
            <v>564.6</v>
          </cell>
          <cell r="AJ685">
            <v>-1096.8</v>
          </cell>
          <cell r="AK685">
            <v>0.9</v>
          </cell>
          <cell r="AL685">
            <v>0</v>
          </cell>
          <cell r="AM685">
            <v>2446</v>
          </cell>
          <cell r="AN685">
            <v>1583</v>
          </cell>
          <cell r="AO685">
            <v>3958.2</v>
          </cell>
          <cell r="AP685">
            <v>414.6</v>
          </cell>
          <cell r="AQ685">
            <v>1426.8</v>
          </cell>
          <cell r="AR685">
            <v>1654.4</v>
          </cell>
          <cell r="AS685">
            <v>9.9</v>
          </cell>
          <cell r="AT685">
            <v>-316.2</v>
          </cell>
          <cell r="AU685">
            <v>493.2</v>
          </cell>
          <cell r="AV685">
            <v>2741</v>
          </cell>
          <cell r="AW685">
            <v>2352.3000000000002</v>
          </cell>
        </row>
        <row r="686">
          <cell r="B686">
            <v>3521</v>
          </cell>
          <cell r="D686" t="str">
            <v xml:space="preserve">Production de combustibles gazeux </v>
          </cell>
          <cell r="E686">
            <v>63</v>
          </cell>
          <cell r="F686">
            <v>0</v>
          </cell>
          <cell r="G686">
            <v>0</v>
          </cell>
          <cell r="H686">
            <v>0</v>
          </cell>
          <cell r="I686" t="str">
            <v>N</v>
          </cell>
          <cell r="J686">
            <v>15.3</v>
          </cell>
          <cell r="K686">
            <v>0</v>
          </cell>
          <cell r="L686">
            <v>-0.1</v>
          </cell>
          <cell r="M686">
            <v>3.5</v>
          </cell>
          <cell r="N686">
            <v>18.7</v>
          </cell>
          <cell r="O686">
            <v>15.3</v>
          </cell>
          <cell r="P686">
            <v>0</v>
          </cell>
          <cell r="Q686">
            <v>0</v>
          </cell>
          <cell r="R686">
            <v>4</v>
          </cell>
          <cell r="S686">
            <v>-0.2</v>
          </cell>
          <cell r="T686">
            <v>14.1</v>
          </cell>
          <cell r="U686">
            <v>5.5</v>
          </cell>
          <cell r="V686">
            <v>0.2</v>
          </cell>
          <cell r="W686">
            <v>0</v>
          </cell>
          <cell r="X686">
            <v>0.7</v>
          </cell>
          <cell r="Y686">
            <v>0.4</v>
          </cell>
          <cell r="Z686">
            <v>0.1</v>
          </cell>
          <cell r="AA686">
            <v>0.4</v>
          </cell>
          <cell r="AB686">
            <v>0.4</v>
          </cell>
          <cell r="AC686">
            <v>1.1000000000000001</v>
          </cell>
          <cell r="AD686">
            <v>0.4</v>
          </cell>
          <cell r="AE686">
            <v>0.1</v>
          </cell>
          <cell r="AF686">
            <v>-1.4</v>
          </cell>
          <cell r="AG686">
            <v>2.1</v>
          </cell>
          <cell r="AH686">
            <v>0.4</v>
          </cell>
          <cell r="AI686">
            <v>2.9</v>
          </cell>
          <cell r="AJ686">
            <v>-1.1000000000000001</v>
          </cell>
          <cell r="AK686">
            <v>0</v>
          </cell>
          <cell r="AL686">
            <v>0</v>
          </cell>
          <cell r="AM686">
            <v>0.6</v>
          </cell>
          <cell r="AN686">
            <v>0.6</v>
          </cell>
          <cell r="AO686">
            <v>0.2</v>
          </cell>
          <cell r="AP686">
            <v>-1.5</v>
          </cell>
          <cell r="AQ686">
            <v>0.9</v>
          </cell>
          <cell r="AR686">
            <v>0.6</v>
          </cell>
          <cell r="AS686">
            <v>0</v>
          </cell>
          <cell r="AT686">
            <v>0.2</v>
          </cell>
          <cell r="AU686">
            <v>-1.4</v>
          </cell>
          <cell r="AV686">
            <v>0.8</v>
          </cell>
          <cell r="AW686">
            <v>0.1</v>
          </cell>
        </row>
        <row r="687">
          <cell r="B687">
            <v>35210</v>
          </cell>
          <cell r="D687" t="str">
            <v xml:space="preserve">Production de combustibles gazeux </v>
          </cell>
          <cell r="E687">
            <v>63</v>
          </cell>
          <cell r="F687">
            <v>0</v>
          </cell>
          <cell r="G687">
            <v>0</v>
          </cell>
          <cell r="H687">
            <v>0</v>
          </cell>
          <cell r="I687" t="str">
            <v>N</v>
          </cell>
          <cell r="J687">
            <v>15.3</v>
          </cell>
          <cell r="K687">
            <v>0</v>
          </cell>
          <cell r="L687">
            <v>-0.1</v>
          </cell>
          <cell r="M687">
            <v>3.5</v>
          </cell>
          <cell r="N687">
            <v>18.7</v>
          </cell>
          <cell r="O687">
            <v>15.3</v>
          </cell>
          <cell r="P687">
            <v>0</v>
          </cell>
          <cell r="Q687">
            <v>0</v>
          </cell>
          <cell r="R687">
            <v>4</v>
          </cell>
          <cell r="S687">
            <v>-0.2</v>
          </cell>
          <cell r="T687">
            <v>14.1</v>
          </cell>
          <cell r="U687">
            <v>5.5</v>
          </cell>
          <cell r="V687">
            <v>0.2</v>
          </cell>
          <cell r="W687">
            <v>0</v>
          </cell>
          <cell r="X687">
            <v>0.7</v>
          </cell>
          <cell r="Y687">
            <v>0.4</v>
          </cell>
          <cell r="Z687">
            <v>0.1</v>
          </cell>
          <cell r="AA687">
            <v>0.4</v>
          </cell>
          <cell r="AB687">
            <v>0.4</v>
          </cell>
          <cell r="AC687">
            <v>1.1000000000000001</v>
          </cell>
          <cell r="AD687">
            <v>0.4</v>
          </cell>
          <cell r="AE687">
            <v>0.1</v>
          </cell>
          <cell r="AF687">
            <v>-1.4</v>
          </cell>
          <cell r="AG687">
            <v>2.1</v>
          </cell>
          <cell r="AH687">
            <v>0.4</v>
          </cell>
          <cell r="AI687">
            <v>2.9</v>
          </cell>
          <cell r="AJ687">
            <v>-1.1000000000000001</v>
          </cell>
          <cell r="AK687">
            <v>0</v>
          </cell>
          <cell r="AL687">
            <v>0</v>
          </cell>
          <cell r="AM687">
            <v>0.6</v>
          </cell>
          <cell r="AN687">
            <v>0.6</v>
          </cell>
          <cell r="AO687">
            <v>0.2</v>
          </cell>
          <cell r="AP687">
            <v>-1.5</v>
          </cell>
          <cell r="AQ687">
            <v>0.9</v>
          </cell>
          <cell r="AR687">
            <v>0.6</v>
          </cell>
          <cell r="AS687">
            <v>0</v>
          </cell>
          <cell r="AT687">
            <v>0.2</v>
          </cell>
          <cell r="AU687">
            <v>-1.4</v>
          </cell>
          <cell r="AV687">
            <v>0.8</v>
          </cell>
          <cell r="AW687">
            <v>0.1</v>
          </cell>
        </row>
        <row r="688">
          <cell r="B688">
            <v>3522</v>
          </cell>
          <cell r="D688" t="str">
            <v xml:space="preserve">Distribution de combustibles gazeux par conduites </v>
          </cell>
          <cell r="E688">
            <v>18</v>
          </cell>
          <cell r="F688" t="str">
            <v>S</v>
          </cell>
          <cell r="G688" t="str">
            <v>S</v>
          </cell>
          <cell r="H688" t="str">
            <v>S</v>
          </cell>
          <cell r="I688" t="str">
            <v>S</v>
          </cell>
          <cell r="J688" t="str">
            <v>S</v>
          </cell>
          <cell r="K688" t="str">
            <v>S</v>
          </cell>
          <cell r="L688" t="str">
            <v>S</v>
          </cell>
          <cell r="M688" t="str">
            <v>S</v>
          </cell>
          <cell r="N688" t="str">
            <v>S</v>
          </cell>
          <cell r="O688" t="str">
            <v>S</v>
          </cell>
          <cell r="P688" t="str">
            <v>S</v>
          </cell>
          <cell r="Q688" t="str">
            <v>S</v>
          </cell>
          <cell r="R688" t="str">
            <v>S</v>
          </cell>
          <cell r="S688" t="str">
            <v>S</v>
          </cell>
          <cell r="T688" t="str">
            <v>S</v>
          </cell>
          <cell r="U688" t="str">
            <v>S</v>
          </cell>
          <cell r="V688" t="str">
            <v>S</v>
          </cell>
          <cell r="W688" t="str">
            <v>S</v>
          </cell>
          <cell r="X688" t="str">
            <v>S</v>
          </cell>
          <cell r="Y688" t="str">
            <v>S</v>
          </cell>
          <cell r="Z688" t="str">
            <v>S</v>
          </cell>
          <cell r="AA688" t="str">
            <v>S</v>
          </cell>
          <cell r="AB688" t="str">
            <v>S</v>
          </cell>
          <cell r="AC688" t="str">
            <v>S</v>
          </cell>
          <cell r="AD688" t="str">
            <v>S</v>
          </cell>
          <cell r="AE688" t="str">
            <v>S</v>
          </cell>
          <cell r="AF688" t="str">
            <v>S</v>
          </cell>
          <cell r="AG688" t="str">
            <v>S</v>
          </cell>
          <cell r="AH688" t="str">
            <v>S</v>
          </cell>
          <cell r="AI688" t="str">
            <v>S</v>
          </cell>
          <cell r="AJ688" t="str">
            <v>S</v>
          </cell>
          <cell r="AK688" t="str">
            <v>S</v>
          </cell>
          <cell r="AL688" t="str">
            <v>S</v>
          </cell>
          <cell r="AM688" t="str">
            <v>S</v>
          </cell>
          <cell r="AN688" t="str">
            <v>S</v>
          </cell>
          <cell r="AO688" t="str">
            <v>S</v>
          </cell>
          <cell r="AP688" t="str">
            <v>S</v>
          </cell>
          <cell r="AQ688" t="str">
            <v>S</v>
          </cell>
          <cell r="AR688" t="str">
            <v>S</v>
          </cell>
          <cell r="AS688" t="str">
            <v>S</v>
          </cell>
          <cell r="AT688" t="str">
            <v>S</v>
          </cell>
          <cell r="AU688" t="str">
            <v>S</v>
          </cell>
          <cell r="AV688" t="str">
            <v>S</v>
          </cell>
          <cell r="AW688" t="str">
            <v>S</v>
          </cell>
        </row>
        <row r="689">
          <cell r="B689">
            <v>35220</v>
          </cell>
          <cell r="D689" t="str">
            <v xml:space="preserve">Distribution de combustibles gazeux par conduites </v>
          </cell>
          <cell r="E689">
            <v>18</v>
          </cell>
          <cell r="F689" t="str">
            <v>S</v>
          </cell>
          <cell r="G689" t="str">
            <v>S</v>
          </cell>
          <cell r="H689" t="str">
            <v>S</v>
          </cell>
          <cell r="I689" t="str">
            <v>S</v>
          </cell>
          <cell r="J689" t="str">
            <v>S</v>
          </cell>
          <cell r="K689" t="str">
            <v>S</v>
          </cell>
          <cell r="L689" t="str">
            <v>S</v>
          </cell>
          <cell r="M689" t="str">
            <v>S</v>
          </cell>
          <cell r="N689" t="str">
            <v>S</v>
          </cell>
          <cell r="O689" t="str">
            <v>S</v>
          </cell>
          <cell r="P689" t="str">
            <v>S</v>
          </cell>
          <cell r="Q689" t="str">
            <v>S</v>
          </cell>
          <cell r="R689" t="str">
            <v>S</v>
          </cell>
          <cell r="S689" t="str">
            <v>S</v>
          </cell>
          <cell r="T689" t="str">
            <v>S</v>
          </cell>
          <cell r="U689" t="str">
            <v>S</v>
          </cell>
          <cell r="V689" t="str">
            <v>S</v>
          </cell>
          <cell r="W689" t="str">
            <v>S</v>
          </cell>
          <cell r="X689" t="str">
            <v>S</v>
          </cell>
          <cell r="Y689" t="str">
            <v>S</v>
          </cell>
          <cell r="Z689" t="str">
            <v>S</v>
          </cell>
          <cell r="AA689" t="str">
            <v>S</v>
          </cell>
          <cell r="AB689" t="str">
            <v>S</v>
          </cell>
          <cell r="AC689" t="str">
            <v>S</v>
          </cell>
          <cell r="AD689" t="str">
            <v>S</v>
          </cell>
          <cell r="AE689" t="str">
            <v>S</v>
          </cell>
          <cell r="AF689" t="str">
            <v>S</v>
          </cell>
          <cell r="AG689" t="str">
            <v>S</v>
          </cell>
          <cell r="AH689" t="str">
            <v>S</v>
          </cell>
          <cell r="AI689" t="str">
            <v>S</v>
          </cell>
          <cell r="AJ689" t="str">
            <v>S</v>
          </cell>
          <cell r="AK689" t="str">
            <v>S</v>
          </cell>
          <cell r="AL689" t="str">
            <v>S</v>
          </cell>
          <cell r="AM689" t="str">
            <v>S</v>
          </cell>
          <cell r="AN689" t="str">
            <v>S</v>
          </cell>
          <cell r="AO689" t="str">
            <v>S</v>
          </cell>
          <cell r="AP689" t="str">
            <v>S</v>
          </cell>
          <cell r="AQ689" t="str">
            <v>S</v>
          </cell>
          <cell r="AR689" t="str">
            <v>S</v>
          </cell>
          <cell r="AS689" t="str">
            <v>S</v>
          </cell>
          <cell r="AT689" t="str">
            <v>S</v>
          </cell>
          <cell r="AU689" t="str">
            <v>S</v>
          </cell>
          <cell r="AV689" t="str">
            <v>S</v>
          </cell>
          <cell r="AW689" t="str">
            <v>S</v>
          </cell>
        </row>
        <row r="690">
          <cell r="B690">
            <v>3523</v>
          </cell>
          <cell r="D690" t="str">
            <v xml:space="preserve">Commerce de combustibles gazeux par conduites </v>
          </cell>
          <cell r="E690">
            <v>29</v>
          </cell>
          <cell r="F690" t="str">
            <v>S</v>
          </cell>
          <cell r="G690" t="str">
            <v>S</v>
          </cell>
          <cell r="H690" t="str">
            <v>S</v>
          </cell>
          <cell r="I690" t="str">
            <v>S</v>
          </cell>
          <cell r="J690" t="str">
            <v>S</v>
          </cell>
          <cell r="K690" t="str">
            <v>S</v>
          </cell>
          <cell r="L690" t="str">
            <v>S</v>
          </cell>
          <cell r="M690" t="str">
            <v>S</v>
          </cell>
          <cell r="N690" t="str">
            <v>S</v>
          </cell>
          <cell r="O690" t="str">
            <v>S</v>
          </cell>
          <cell r="P690" t="str">
            <v>S</v>
          </cell>
          <cell r="Q690" t="str">
            <v>S</v>
          </cell>
          <cell r="R690" t="str">
            <v>S</v>
          </cell>
          <cell r="S690" t="str">
            <v>S</v>
          </cell>
          <cell r="T690" t="str">
            <v>S</v>
          </cell>
          <cell r="U690" t="str">
            <v>S</v>
          </cell>
          <cell r="V690" t="str">
            <v>S</v>
          </cell>
          <cell r="W690" t="str">
            <v>S</v>
          </cell>
          <cell r="X690" t="str">
            <v>S</v>
          </cell>
          <cell r="Y690" t="str">
            <v>S</v>
          </cell>
          <cell r="Z690" t="str">
            <v>S</v>
          </cell>
          <cell r="AA690" t="str">
            <v>S</v>
          </cell>
          <cell r="AB690" t="str">
            <v>S</v>
          </cell>
          <cell r="AC690" t="str">
            <v>S</v>
          </cell>
          <cell r="AD690" t="str">
            <v>S</v>
          </cell>
          <cell r="AE690" t="str">
            <v>S</v>
          </cell>
          <cell r="AF690" t="str">
            <v>S</v>
          </cell>
          <cell r="AG690" t="str">
            <v>S</v>
          </cell>
          <cell r="AH690" t="str">
            <v>S</v>
          </cell>
          <cell r="AI690" t="str">
            <v>S</v>
          </cell>
          <cell r="AJ690" t="str">
            <v>S</v>
          </cell>
          <cell r="AK690" t="str">
            <v>S</v>
          </cell>
          <cell r="AL690" t="str">
            <v>S</v>
          </cell>
          <cell r="AM690" t="str">
            <v>S</v>
          </cell>
          <cell r="AN690" t="str">
            <v>S</v>
          </cell>
          <cell r="AO690" t="str">
            <v>S</v>
          </cell>
          <cell r="AP690" t="str">
            <v>S</v>
          </cell>
          <cell r="AQ690" t="str">
            <v>S</v>
          </cell>
          <cell r="AR690" t="str">
            <v>S</v>
          </cell>
          <cell r="AS690" t="str">
            <v>S</v>
          </cell>
          <cell r="AT690" t="str">
            <v>S</v>
          </cell>
          <cell r="AU690" t="str">
            <v>S</v>
          </cell>
          <cell r="AV690" t="str">
            <v>S</v>
          </cell>
          <cell r="AW690" t="str">
            <v>S</v>
          </cell>
        </row>
        <row r="691">
          <cell r="B691">
            <v>35230</v>
          </cell>
          <cell r="D691" t="str">
            <v xml:space="preserve">Commerce de combustibles gazeux par conduites </v>
          </cell>
          <cell r="E691">
            <v>29</v>
          </cell>
          <cell r="F691" t="str">
            <v>S</v>
          </cell>
          <cell r="G691" t="str">
            <v>S</v>
          </cell>
          <cell r="H691" t="str">
            <v>S</v>
          </cell>
          <cell r="I691" t="str">
            <v>S</v>
          </cell>
          <cell r="J691" t="str">
            <v>S</v>
          </cell>
          <cell r="K691" t="str">
            <v>S</v>
          </cell>
          <cell r="L691" t="str">
            <v>S</v>
          </cell>
          <cell r="M691" t="str">
            <v>S</v>
          </cell>
          <cell r="N691" t="str">
            <v>S</v>
          </cell>
          <cell r="O691" t="str">
            <v>S</v>
          </cell>
          <cell r="P691" t="str">
            <v>S</v>
          </cell>
          <cell r="Q691" t="str">
            <v>S</v>
          </cell>
          <cell r="R691" t="str">
            <v>S</v>
          </cell>
          <cell r="S691" t="str">
            <v>S</v>
          </cell>
          <cell r="T691" t="str">
            <v>S</v>
          </cell>
          <cell r="U691" t="str">
            <v>S</v>
          </cell>
          <cell r="V691" t="str">
            <v>S</v>
          </cell>
          <cell r="W691" t="str">
            <v>S</v>
          </cell>
          <cell r="X691" t="str">
            <v>S</v>
          </cell>
          <cell r="Y691" t="str">
            <v>S</v>
          </cell>
          <cell r="Z691" t="str">
            <v>S</v>
          </cell>
          <cell r="AA691" t="str">
            <v>S</v>
          </cell>
          <cell r="AB691" t="str">
            <v>S</v>
          </cell>
          <cell r="AC691" t="str">
            <v>S</v>
          </cell>
          <cell r="AD691" t="str">
            <v>S</v>
          </cell>
          <cell r="AE691" t="str">
            <v>S</v>
          </cell>
          <cell r="AF691" t="str">
            <v>S</v>
          </cell>
          <cell r="AG691" t="str">
            <v>S</v>
          </cell>
          <cell r="AH691" t="str">
            <v>S</v>
          </cell>
          <cell r="AI691" t="str">
            <v>S</v>
          </cell>
          <cell r="AJ691" t="str">
            <v>S</v>
          </cell>
          <cell r="AK691" t="str">
            <v>S</v>
          </cell>
          <cell r="AL691" t="str">
            <v>S</v>
          </cell>
          <cell r="AM691" t="str">
            <v>S</v>
          </cell>
          <cell r="AN691" t="str">
            <v>S</v>
          </cell>
          <cell r="AO691" t="str">
            <v>S</v>
          </cell>
          <cell r="AP691" t="str">
            <v>S</v>
          </cell>
          <cell r="AQ691" t="str">
            <v>S</v>
          </cell>
          <cell r="AR691" t="str">
            <v>S</v>
          </cell>
          <cell r="AS691" t="str">
            <v>S</v>
          </cell>
          <cell r="AT691" t="str">
            <v>S</v>
          </cell>
          <cell r="AU691" t="str">
            <v>S</v>
          </cell>
          <cell r="AV691" t="str">
            <v>S</v>
          </cell>
          <cell r="AW691" t="str">
            <v>S</v>
          </cell>
        </row>
        <row r="692">
          <cell r="B692">
            <v>353</v>
          </cell>
          <cell r="D692" t="str">
            <v xml:space="preserve">Production et distribution de vapeur et d'air conditionné </v>
          </cell>
          <cell r="E692">
            <v>413</v>
          </cell>
          <cell r="F692">
            <v>39.299999999999997</v>
          </cell>
          <cell r="G692">
            <v>21.7</v>
          </cell>
          <cell r="H692">
            <v>0</v>
          </cell>
          <cell r="I692">
            <v>17.5</v>
          </cell>
          <cell r="J692">
            <v>6552</v>
          </cell>
          <cell r="K692">
            <v>306.5</v>
          </cell>
          <cell r="L692">
            <v>-36.799999999999997</v>
          </cell>
          <cell r="M692">
            <v>272</v>
          </cell>
          <cell r="N692">
            <v>7093.6</v>
          </cell>
          <cell r="O692">
            <v>6897.7</v>
          </cell>
          <cell r="P692">
            <v>255.3</v>
          </cell>
          <cell r="Q692">
            <v>0</v>
          </cell>
          <cell r="R692">
            <v>1704.9</v>
          </cell>
          <cell r="S692">
            <v>-9</v>
          </cell>
          <cell r="T692">
            <v>3702.7</v>
          </cell>
          <cell r="U692">
            <v>1472.3</v>
          </cell>
          <cell r="V692">
            <v>140.19999999999999</v>
          </cell>
          <cell r="W692">
            <v>54.5</v>
          </cell>
          <cell r="X692">
            <v>107.7</v>
          </cell>
          <cell r="Y692">
            <v>109</v>
          </cell>
          <cell r="Z692">
            <v>6.2</v>
          </cell>
          <cell r="AA692">
            <v>1858.8</v>
          </cell>
          <cell r="AB692">
            <v>146.6</v>
          </cell>
          <cell r="AC692">
            <v>965.6</v>
          </cell>
          <cell r="AD692">
            <v>451.4</v>
          </cell>
          <cell r="AE692">
            <v>4</v>
          </cell>
          <cell r="AF692">
            <v>299.3</v>
          </cell>
          <cell r="AG692">
            <v>198.1</v>
          </cell>
          <cell r="AH692">
            <v>242.2</v>
          </cell>
          <cell r="AI692">
            <v>259.39999999999998</v>
          </cell>
          <cell r="AJ692">
            <v>118.4</v>
          </cell>
          <cell r="AK692">
            <v>6.2</v>
          </cell>
          <cell r="AL692">
            <v>18.600000000000001</v>
          </cell>
          <cell r="AM692">
            <v>186.5</v>
          </cell>
          <cell r="AN692">
            <v>108.7</v>
          </cell>
          <cell r="AO692">
            <v>304.89999999999998</v>
          </cell>
          <cell r="AP692">
            <v>249.2</v>
          </cell>
          <cell r="AQ692">
            <v>309.3</v>
          </cell>
          <cell r="AR692">
            <v>365.4</v>
          </cell>
          <cell r="AS692">
            <v>20.9</v>
          </cell>
          <cell r="AT692">
            <v>19.5</v>
          </cell>
          <cell r="AU692">
            <v>152.80000000000001</v>
          </cell>
          <cell r="AV692">
            <v>1712.5</v>
          </cell>
          <cell r="AW692">
            <v>1716.2</v>
          </cell>
        </row>
        <row r="693">
          <cell r="B693">
            <v>3530</v>
          </cell>
          <cell r="D693" t="str">
            <v xml:space="preserve">Production et distribution de vapeur et d'air conditionné </v>
          </cell>
          <cell r="E693">
            <v>413</v>
          </cell>
          <cell r="F693">
            <v>39.299999999999997</v>
          </cell>
          <cell r="G693">
            <v>21.7</v>
          </cell>
          <cell r="H693">
            <v>0</v>
          </cell>
          <cell r="I693">
            <v>17.5</v>
          </cell>
          <cell r="J693">
            <v>6552</v>
          </cell>
          <cell r="K693">
            <v>306.5</v>
          </cell>
          <cell r="L693">
            <v>-36.799999999999997</v>
          </cell>
          <cell r="M693">
            <v>272</v>
          </cell>
          <cell r="N693">
            <v>7093.6</v>
          </cell>
          <cell r="O693">
            <v>6897.7</v>
          </cell>
          <cell r="P693">
            <v>255.3</v>
          </cell>
          <cell r="Q693">
            <v>0</v>
          </cell>
          <cell r="R693">
            <v>1704.9</v>
          </cell>
          <cell r="S693">
            <v>-9</v>
          </cell>
          <cell r="T693">
            <v>3702.7</v>
          </cell>
          <cell r="U693">
            <v>1472.3</v>
          </cell>
          <cell r="V693">
            <v>140.19999999999999</v>
          </cell>
          <cell r="W693">
            <v>54.5</v>
          </cell>
          <cell r="X693">
            <v>107.7</v>
          </cell>
          <cell r="Y693">
            <v>109</v>
          </cell>
          <cell r="Z693">
            <v>6.2</v>
          </cell>
          <cell r="AA693">
            <v>1858.8</v>
          </cell>
          <cell r="AB693">
            <v>146.6</v>
          </cell>
          <cell r="AC693">
            <v>965.6</v>
          </cell>
          <cell r="AD693">
            <v>451.4</v>
          </cell>
          <cell r="AE693">
            <v>4</v>
          </cell>
          <cell r="AF693">
            <v>299.3</v>
          </cell>
          <cell r="AG693">
            <v>198.1</v>
          </cell>
          <cell r="AH693">
            <v>242.2</v>
          </cell>
          <cell r="AI693">
            <v>259.39999999999998</v>
          </cell>
          <cell r="AJ693">
            <v>118.4</v>
          </cell>
          <cell r="AK693">
            <v>6.2</v>
          </cell>
          <cell r="AL693">
            <v>18.600000000000001</v>
          </cell>
          <cell r="AM693">
            <v>186.5</v>
          </cell>
          <cell r="AN693">
            <v>108.7</v>
          </cell>
          <cell r="AO693">
            <v>304.89999999999998</v>
          </cell>
          <cell r="AP693">
            <v>249.2</v>
          </cell>
          <cell r="AQ693">
            <v>309.3</v>
          </cell>
          <cell r="AR693">
            <v>365.4</v>
          </cell>
          <cell r="AS693">
            <v>20.9</v>
          </cell>
          <cell r="AT693">
            <v>19.5</v>
          </cell>
          <cell r="AU693">
            <v>152.80000000000001</v>
          </cell>
          <cell r="AV693">
            <v>1712.5</v>
          </cell>
          <cell r="AW693">
            <v>1716.2</v>
          </cell>
        </row>
        <row r="694">
          <cell r="B694">
            <v>35300</v>
          </cell>
          <cell r="D694" t="str">
            <v xml:space="preserve">Production et distribution de vapeur et d'air conditionné </v>
          </cell>
          <cell r="E694">
            <v>413</v>
          </cell>
          <cell r="F694">
            <v>39.299999999999997</v>
          </cell>
          <cell r="G694">
            <v>21.7</v>
          </cell>
          <cell r="H694">
            <v>0</v>
          </cell>
          <cell r="I694">
            <v>17.5</v>
          </cell>
          <cell r="J694">
            <v>6552</v>
          </cell>
          <cell r="K694">
            <v>306.5</v>
          </cell>
          <cell r="L694">
            <v>-36.799999999999997</v>
          </cell>
          <cell r="M694">
            <v>272</v>
          </cell>
          <cell r="N694">
            <v>7093.6</v>
          </cell>
          <cell r="O694">
            <v>6897.7</v>
          </cell>
          <cell r="P694">
            <v>255.3</v>
          </cell>
          <cell r="Q694">
            <v>0</v>
          </cell>
          <cell r="R694">
            <v>1704.9</v>
          </cell>
          <cell r="S694">
            <v>-9</v>
          </cell>
          <cell r="T694">
            <v>3702.7</v>
          </cell>
          <cell r="U694">
            <v>1472.3</v>
          </cell>
          <cell r="V694">
            <v>140.19999999999999</v>
          </cell>
          <cell r="W694">
            <v>54.5</v>
          </cell>
          <cell r="X694">
            <v>107.7</v>
          </cell>
          <cell r="Y694">
            <v>109</v>
          </cell>
          <cell r="Z694">
            <v>6.2</v>
          </cell>
          <cell r="AA694">
            <v>1858.8</v>
          </cell>
          <cell r="AB694">
            <v>146.6</v>
          </cell>
          <cell r="AC694">
            <v>965.6</v>
          </cell>
          <cell r="AD694">
            <v>451.4</v>
          </cell>
          <cell r="AE694">
            <v>4</v>
          </cell>
          <cell r="AF694">
            <v>299.3</v>
          </cell>
          <cell r="AG694">
            <v>198.1</v>
          </cell>
          <cell r="AH694">
            <v>242.2</v>
          </cell>
          <cell r="AI694">
            <v>259.39999999999998</v>
          </cell>
          <cell r="AJ694">
            <v>118.4</v>
          </cell>
          <cell r="AK694">
            <v>6.2</v>
          </cell>
          <cell r="AL694">
            <v>18.600000000000001</v>
          </cell>
          <cell r="AM694">
            <v>186.5</v>
          </cell>
          <cell r="AN694">
            <v>108.7</v>
          </cell>
          <cell r="AO694">
            <v>304.89999999999998</v>
          </cell>
          <cell r="AP694">
            <v>249.2</v>
          </cell>
          <cell r="AQ694">
            <v>309.3</v>
          </cell>
          <cell r="AR694">
            <v>365.4</v>
          </cell>
          <cell r="AS694">
            <v>20.9</v>
          </cell>
          <cell r="AT694">
            <v>19.5</v>
          </cell>
          <cell r="AU694">
            <v>152.80000000000001</v>
          </cell>
          <cell r="AV694">
            <v>1712.5</v>
          </cell>
          <cell r="AW694">
            <v>1716.2</v>
          </cell>
        </row>
        <row r="695">
          <cell r="B695">
            <v>36</v>
          </cell>
          <cell r="D695" t="str">
            <v xml:space="preserve">Captage, traitement et distribution d'eau </v>
          </cell>
          <cell r="E695">
            <v>2560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9931.6</v>
          </cell>
          <cell r="K695">
            <v>983.7</v>
          </cell>
          <cell r="L695">
            <v>-2.5</v>
          </cell>
          <cell r="M695">
            <v>424.5</v>
          </cell>
          <cell r="N695">
            <v>11337.4</v>
          </cell>
          <cell r="O695">
            <v>10915.3</v>
          </cell>
          <cell r="P695">
            <v>166</v>
          </cell>
          <cell r="Q695">
            <v>7.9</v>
          </cell>
          <cell r="R695">
            <v>370.4</v>
          </cell>
          <cell r="S695">
            <v>3.4</v>
          </cell>
          <cell r="T695">
            <v>7176.7</v>
          </cell>
          <cell r="U695">
            <v>1584.1</v>
          </cell>
          <cell r="V695">
            <v>182.3</v>
          </cell>
          <cell r="W695">
            <v>8.4</v>
          </cell>
          <cell r="X695">
            <v>193.6</v>
          </cell>
          <cell r="Y695">
            <v>341.6</v>
          </cell>
          <cell r="Z695">
            <v>3.8</v>
          </cell>
          <cell r="AA695">
            <v>3611.2</v>
          </cell>
          <cell r="AB695">
            <v>309</v>
          </cell>
          <cell r="AC695">
            <v>1396.9</v>
          </cell>
          <cell r="AD695">
            <v>666.2</v>
          </cell>
          <cell r="AE695">
            <v>64</v>
          </cell>
          <cell r="AF695">
            <v>1303.2</v>
          </cell>
          <cell r="AG695">
            <v>670.9</v>
          </cell>
          <cell r="AH695">
            <v>569.9</v>
          </cell>
          <cell r="AI695">
            <v>718.1</v>
          </cell>
          <cell r="AJ695">
            <v>780.5</v>
          </cell>
          <cell r="AK695">
            <v>0.7</v>
          </cell>
          <cell r="AL695">
            <v>9.3000000000000007</v>
          </cell>
          <cell r="AM695">
            <v>949.2</v>
          </cell>
          <cell r="AN695">
            <v>232</v>
          </cell>
          <cell r="AO695">
            <v>1107.4000000000001</v>
          </cell>
          <cell r="AP695">
            <v>947.3</v>
          </cell>
          <cell r="AQ695">
            <v>309.10000000000002</v>
          </cell>
          <cell r="AR695">
            <v>201</v>
          </cell>
          <cell r="AS695">
            <v>22.4</v>
          </cell>
          <cell r="AT695">
            <v>30.3</v>
          </cell>
          <cell r="AU695">
            <v>1002.8</v>
          </cell>
          <cell r="AV695">
            <v>3786.8</v>
          </cell>
          <cell r="AW695">
            <v>3366.3</v>
          </cell>
        </row>
        <row r="696">
          <cell r="B696">
            <v>360</v>
          </cell>
          <cell r="D696" t="str">
            <v xml:space="preserve">Captage, traitement et distribution d'eau </v>
          </cell>
          <cell r="E696">
            <v>2560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9931.6</v>
          </cell>
          <cell r="K696">
            <v>983.7</v>
          </cell>
          <cell r="L696">
            <v>-2.5</v>
          </cell>
          <cell r="M696">
            <v>424.5</v>
          </cell>
          <cell r="N696">
            <v>11337.4</v>
          </cell>
          <cell r="O696">
            <v>10915.3</v>
          </cell>
          <cell r="P696">
            <v>166</v>
          </cell>
          <cell r="Q696">
            <v>7.9</v>
          </cell>
          <cell r="R696">
            <v>370.4</v>
          </cell>
          <cell r="S696">
            <v>3.4</v>
          </cell>
          <cell r="T696">
            <v>7176.7</v>
          </cell>
          <cell r="U696">
            <v>1584.1</v>
          </cell>
          <cell r="V696">
            <v>182.3</v>
          </cell>
          <cell r="W696">
            <v>8.4</v>
          </cell>
          <cell r="X696">
            <v>193.6</v>
          </cell>
          <cell r="Y696">
            <v>341.6</v>
          </cell>
          <cell r="Z696">
            <v>3.8</v>
          </cell>
          <cell r="AA696">
            <v>3611.2</v>
          </cell>
          <cell r="AB696">
            <v>309</v>
          </cell>
          <cell r="AC696">
            <v>1396.9</v>
          </cell>
          <cell r="AD696">
            <v>666.2</v>
          </cell>
          <cell r="AE696">
            <v>64</v>
          </cell>
          <cell r="AF696">
            <v>1303.2</v>
          </cell>
          <cell r="AG696">
            <v>670.9</v>
          </cell>
          <cell r="AH696">
            <v>569.9</v>
          </cell>
          <cell r="AI696">
            <v>718.1</v>
          </cell>
          <cell r="AJ696">
            <v>780.5</v>
          </cell>
          <cell r="AK696">
            <v>0.7</v>
          </cell>
          <cell r="AL696">
            <v>9.3000000000000007</v>
          </cell>
          <cell r="AM696">
            <v>949.2</v>
          </cell>
          <cell r="AN696">
            <v>232</v>
          </cell>
          <cell r="AO696">
            <v>1107.4000000000001</v>
          </cell>
          <cell r="AP696">
            <v>947.3</v>
          </cell>
          <cell r="AQ696">
            <v>309.10000000000002</v>
          </cell>
          <cell r="AR696">
            <v>201</v>
          </cell>
          <cell r="AS696">
            <v>22.4</v>
          </cell>
          <cell r="AT696">
            <v>30.3</v>
          </cell>
          <cell r="AU696">
            <v>1002.8</v>
          </cell>
          <cell r="AV696">
            <v>3786.8</v>
          </cell>
          <cell r="AW696">
            <v>3366.3</v>
          </cell>
        </row>
        <row r="697">
          <cell r="B697">
            <v>3600</v>
          </cell>
          <cell r="D697" t="str">
            <v xml:space="preserve">Captage, traitement et distribution d'eau </v>
          </cell>
          <cell r="E697">
            <v>2560</v>
          </cell>
          <cell r="F697">
            <v>0</v>
          </cell>
          <cell r="G697">
            <v>0</v>
          </cell>
          <cell r="H697">
            <v>0</v>
          </cell>
          <cell r="I697" t="str">
            <v>N</v>
          </cell>
          <cell r="J697">
            <v>9931.6</v>
          </cell>
          <cell r="K697">
            <v>983.7</v>
          </cell>
          <cell r="L697">
            <v>-2.5</v>
          </cell>
          <cell r="M697">
            <v>424.5</v>
          </cell>
          <cell r="N697">
            <v>11337.4</v>
          </cell>
          <cell r="O697">
            <v>10915.3</v>
          </cell>
          <cell r="P697">
            <v>166</v>
          </cell>
          <cell r="Q697">
            <v>7.9</v>
          </cell>
          <cell r="R697">
            <v>370.4</v>
          </cell>
          <cell r="S697">
            <v>3.4</v>
          </cell>
          <cell r="T697">
            <v>7176.7</v>
          </cell>
          <cell r="U697">
            <v>1584.1</v>
          </cell>
          <cell r="V697">
            <v>182.3</v>
          </cell>
          <cell r="W697">
            <v>8.4</v>
          </cell>
          <cell r="X697">
            <v>193.6</v>
          </cell>
          <cell r="Y697">
            <v>341.6</v>
          </cell>
          <cell r="Z697">
            <v>3.8</v>
          </cell>
          <cell r="AA697">
            <v>3611.2</v>
          </cell>
          <cell r="AB697">
            <v>309</v>
          </cell>
          <cell r="AC697">
            <v>1396.9</v>
          </cell>
          <cell r="AD697">
            <v>666.2</v>
          </cell>
          <cell r="AE697">
            <v>64</v>
          </cell>
          <cell r="AF697">
            <v>1303.2</v>
          </cell>
          <cell r="AG697">
            <v>670.9</v>
          </cell>
          <cell r="AH697">
            <v>569.9</v>
          </cell>
          <cell r="AI697">
            <v>718.1</v>
          </cell>
          <cell r="AJ697">
            <v>780.5</v>
          </cell>
          <cell r="AK697">
            <v>0.7</v>
          </cell>
          <cell r="AL697">
            <v>9.3000000000000007</v>
          </cell>
          <cell r="AM697">
            <v>949.2</v>
          </cell>
          <cell r="AN697">
            <v>232</v>
          </cell>
          <cell r="AO697">
            <v>1107.4000000000001</v>
          </cell>
          <cell r="AP697">
            <v>947.3</v>
          </cell>
          <cell r="AQ697">
            <v>309.10000000000002</v>
          </cell>
          <cell r="AR697">
            <v>201</v>
          </cell>
          <cell r="AS697">
            <v>22.4</v>
          </cell>
          <cell r="AT697">
            <v>30.3</v>
          </cell>
          <cell r="AU697">
            <v>1002.8</v>
          </cell>
          <cell r="AV697">
            <v>3786.8</v>
          </cell>
          <cell r="AW697">
            <v>3366.3</v>
          </cell>
        </row>
        <row r="698">
          <cell r="B698">
            <v>36000</v>
          </cell>
          <cell r="D698" t="str">
            <v xml:space="preserve">Captage, traitement et distribution d'eau </v>
          </cell>
          <cell r="E698">
            <v>2560</v>
          </cell>
          <cell r="F698">
            <v>0</v>
          </cell>
          <cell r="G698">
            <v>0</v>
          </cell>
          <cell r="H698">
            <v>0</v>
          </cell>
          <cell r="I698" t="str">
            <v>N</v>
          </cell>
          <cell r="J698">
            <v>9931.6</v>
          </cell>
          <cell r="K698">
            <v>983.7</v>
          </cell>
          <cell r="L698">
            <v>-2.5</v>
          </cell>
          <cell r="M698">
            <v>424.5</v>
          </cell>
          <cell r="N698">
            <v>11337.4</v>
          </cell>
          <cell r="O698">
            <v>10915.3</v>
          </cell>
          <cell r="P698">
            <v>166</v>
          </cell>
          <cell r="Q698">
            <v>7.9</v>
          </cell>
          <cell r="R698">
            <v>370.4</v>
          </cell>
          <cell r="S698">
            <v>3.4</v>
          </cell>
          <cell r="T698">
            <v>7176.7</v>
          </cell>
          <cell r="U698">
            <v>1584.1</v>
          </cell>
          <cell r="V698">
            <v>182.3</v>
          </cell>
          <cell r="W698">
            <v>8.4</v>
          </cell>
          <cell r="X698">
            <v>193.6</v>
          </cell>
          <cell r="Y698">
            <v>341.6</v>
          </cell>
          <cell r="Z698">
            <v>3.8</v>
          </cell>
          <cell r="AA698">
            <v>3611.2</v>
          </cell>
          <cell r="AB698">
            <v>309</v>
          </cell>
          <cell r="AC698">
            <v>1396.9</v>
          </cell>
          <cell r="AD698">
            <v>666.2</v>
          </cell>
          <cell r="AE698">
            <v>64</v>
          </cell>
          <cell r="AF698">
            <v>1303.2</v>
          </cell>
          <cell r="AG698">
            <v>670.9</v>
          </cell>
          <cell r="AH698">
            <v>569.9</v>
          </cell>
          <cell r="AI698">
            <v>718.1</v>
          </cell>
          <cell r="AJ698">
            <v>780.5</v>
          </cell>
          <cell r="AK698">
            <v>0.7</v>
          </cell>
          <cell r="AL698">
            <v>9.3000000000000007</v>
          </cell>
          <cell r="AM698">
            <v>949.2</v>
          </cell>
          <cell r="AN698">
            <v>232</v>
          </cell>
          <cell r="AO698">
            <v>1107.4000000000001</v>
          </cell>
          <cell r="AP698">
            <v>947.3</v>
          </cell>
          <cell r="AQ698">
            <v>309.10000000000002</v>
          </cell>
          <cell r="AR698">
            <v>201</v>
          </cell>
          <cell r="AS698">
            <v>22.4</v>
          </cell>
          <cell r="AT698">
            <v>30.3</v>
          </cell>
          <cell r="AU698">
            <v>1002.8</v>
          </cell>
          <cell r="AV698">
            <v>3786.8</v>
          </cell>
          <cell r="AW698">
            <v>3366.3</v>
          </cell>
        </row>
        <row r="699">
          <cell r="B699">
            <v>37</v>
          </cell>
          <cell r="D699" t="str">
            <v xml:space="preserve">Collecte et traitement des eaux usées </v>
          </cell>
          <cell r="E699">
            <v>1396</v>
          </cell>
          <cell r="F699">
            <v>19.7</v>
          </cell>
          <cell r="G699">
            <v>9.9</v>
          </cell>
          <cell r="H699">
            <v>-0.1</v>
          </cell>
          <cell r="I699">
            <v>10</v>
          </cell>
          <cell r="J699">
            <v>2592.9</v>
          </cell>
          <cell r="K699">
            <v>69.400000000000006</v>
          </cell>
          <cell r="L699">
            <v>3.4</v>
          </cell>
          <cell r="M699">
            <v>26.3</v>
          </cell>
          <cell r="N699">
            <v>2692</v>
          </cell>
          <cell r="O699">
            <v>2682.1</v>
          </cell>
          <cell r="P699">
            <v>25.5</v>
          </cell>
          <cell r="Q699">
            <v>1.3</v>
          </cell>
          <cell r="R699">
            <v>85.7</v>
          </cell>
          <cell r="S699">
            <v>1.1000000000000001</v>
          </cell>
          <cell r="T699">
            <v>1447.2</v>
          </cell>
          <cell r="U699">
            <v>397.5</v>
          </cell>
          <cell r="V699">
            <v>55.9</v>
          </cell>
          <cell r="W699">
            <v>13.8</v>
          </cell>
          <cell r="X699">
            <v>80.3</v>
          </cell>
          <cell r="Y699">
            <v>45.1</v>
          </cell>
          <cell r="Z699">
            <v>7.1</v>
          </cell>
          <cell r="AA699">
            <v>1148.4000000000001</v>
          </cell>
          <cell r="AB699">
            <v>55.3</v>
          </cell>
          <cell r="AC699">
            <v>500.4</v>
          </cell>
          <cell r="AD699">
            <v>209.5</v>
          </cell>
          <cell r="AE699">
            <v>149.69999999999999</v>
          </cell>
          <cell r="AF699">
            <v>532.9</v>
          </cell>
          <cell r="AG699">
            <v>384</v>
          </cell>
          <cell r="AH699">
            <v>110.7</v>
          </cell>
          <cell r="AI699">
            <v>85.2</v>
          </cell>
          <cell r="AJ699">
            <v>123.4</v>
          </cell>
          <cell r="AK699">
            <v>1.7</v>
          </cell>
          <cell r="AL699">
            <v>10.5</v>
          </cell>
          <cell r="AM699">
            <v>58.1</v>
          </cell>
          <cell r="AN699">
            <v>54.3</v>
          </cell>
          <cell r="AO699">
            <v>20</v>
          </cell>
          <cell r="AP699">
            <v>94.2</v>
          </cell>
          <cell r="AQ699">
            <v>152</v>
          </cell>
          <cell r="AR699">
            <v>39.5</v>
          </cell>
          <cell r="AS699">
            <v>4</v>
          </cell>
          <cell r="AT699">
            <v>15.3</v>
          </cell>
          <cell r="AU699">
            <v>187.4</v>
          </cell>
          <cell r="AV699">
            <v>1168</v>
          </cell>
          <cell r="AW699">
            <v>1242.8</v>
          </cell>
        </row>
        <row r="700">
          <cell r="B700">
            <v>370</v>
          </cell>
          <cell r="D700" t="str">
            <v xml:space="preserve">Collecte et traitement des eaux usées </v>
          </cell>
          <cell r="E700">
            <v>1396</v>
          </cell>
          <cell r="F700">
            <v>19.7</v>
          </cell>
          <cell r="G700">
            <v>9.9</v>
          </cell>
          <cell r="H700">
            <v>-0.1</v>
          </cell>
          <cell r="I700">
            <v>10</v>
          </cell>
          <cell r="J700">
            <v>2592.9</v>
          </cell>
          <cell r="K700">
            <v>69.400000000000006</v>
          </cell>
          <cell r="L700">
            <v>3.4</v>
          </cell>
          <cell r="M700">
            <v>26.3</v>
          </cell>
          <cell r="N700">
            <v>2692</v>
          </cell>
          <cell r="O700">
            <v>2682.1</v>
          </cell>
          <cell r="P700">
            <v>25.5</v>
          </cell>
          <cell r="Q700">
            <v>1.3</v>
          </cell>
          <cell r="R700">
            <v>85.7</v>
          </cell>
          <cell r="S700">
            <v>1.1000000000000001</v>
          </cell>
          <cell r="T700">
            <v>1447.2</v>
          </cell>
          <cell r="U700">
            <v>397.5</v>
          </cell>
          <cell r="V700">
            <v>55.9</v>
          </cell>
          <cell r="W700">
            <v>13.8</v>
          </cell>
          <cell r="X700">
            <v>80.3</v>
          </cell>
          <cell r="Y700">
            <v>45.1</v>
          </cell>
          <cell r="Z700">
            <v>7.1</v>
          </cell>
          <cell r="AA700">
            <v>1148.4000000000001</v>
          </cell>
          <cell r="AB700">
            <v>55.3</v>
          </cell>
          <cell r="AC700">
            <v>500.4</v>
          </cell>
          <cell r="AD700">
            <v>209.5</v>
          </cell>
          <cell r="AE700">
            <v>149.69999999999999</v>
          </cell>
          <cell r="AF700">
            <v>532.9</v>
          </cell>
          <cell r="AG700">
            <v>384</v>
          </cell>
          <cell r="AH700">
            <v>110.7</v>
          </cell>
          <cell r="AI700">
            <v>85.2</v>
          </cell>
          <cell r="AJ700">
            <v>123.4</v>
          </cell>
          <cell r="AK700">
            <v>1.7</v>
          </cell>
          <cell r="AL700">
            <v>10.5</v>
          </cell>
          <cell r="AM700">
            <v>58.1</v>
          </cell>
          <cell r="AN700">
            <v>54.3</v>
          </cell>
          <cell r="AO700">
            <v>20</v>
          </cell>
          <cell r="AP700">
            <v>94.2</v>
          </cell>
          <cell r="AQ700">
            <v>152</v>
          </cell>
          <cell r="AR700">
            <v>39.5</v>
          </cell>
          <cell r="AS700">
            <v>4</v>
          </cell>
          <cell r="AT700">
            <v>15.3</v>
          </cell>
          <cell r="AU700">
            <v>187.4</v>
          </cell>
          <cell r="AV700">
            <v>1168</v>
          </cell>
          <cell r="AW700">
            <v>1242.8</v>
          </cell>
        </row>
        <row r="701">
          <cell r="B701">
            <v>3700</v>
          </cell>
          <cell r="D701" t="str">
            <v xml:space="preserve">Collecte et traitement des eaux usées </v>
          </cell>
          <cell r="E701">
            <v>1396</v>
          </cell>
          <cell r="F701">
            <v>19.7</v>
          </cell>
          <cell r="G701">
            <v>9.9</v>
          </cell>
          <cell r="H701">
            <v>-0.1</v>
          </cell>
          <cell r="I701">
            <v>10</v>
          </cell>
          <cell r="J701">
            <v>2592.9</v>
          </cell>
          <cell r="K701">
            <v>69.400000000000006</v>
          </cell>
          <cell r="L701">
            <v>3.4</v>
          </cell>
          <cell r="M701">
            <v>26.3</v>
          </cell>
          <cell r="N701">
            <v>2692</v>
          </cell>
          <cell r="O701">
            <v>2682.1</v>
          </cell>
          <cell r="P701">
            <v>25.5</v>
          </cell>
          <cell r="Q701">
            <v>1.3</v>
          </cell>
          <cell r="R701">
            <v>85.7</v>
          </cell>
          <cell r="S701">
            <v>1.1000000000000001</v>
          </cell>
          <cell r="T701">
            <v>1447.2</v>
          </cell>
          <cell r="U701">
            <v>397.5</v>
          </cell>
          <cell r="V701">
            <v>55.9</v>
          </cell>
          <cell r="W701">
            <v>13.8</v>
          </cell>
          <cell r="X701">
            <v>80.3</v>
          </cell>
          <cell r="Y701">
            <v>45.1</v>
          </cell>
          <cell r="Z701">
            <v>7.1</v>
          </cell>
          <cell r="AA701">
            <v>1148.4000000000001</v>
          </cell>
          <cell r="AB701">
            <v>55.3</v>
          </cell>
          <cell r="AC701">
            <v>500.4</v>
          </cell>
          <cell r="AD701">
            <v>209.5</v>
          </cell>
          <cell r="AE701">
            <v>149.69999999999999</v>
          </cell>
          <cell r="AF701">
            <v>532.9</v>
          </cell>
          <cell r="AG701">
            <v>384</v>
          </cell>
          <cell r="AH701">
            <v>110.7</v>
          </cell>
          <cell r="AI701">
            <v>85.2</v>
          </cell>
          <cell r="AJ701">
            <v>123.4</v>
          </cell>
          <cell r="AK701">
            <v>1.7</v>
          </cell>
          <cell r="AL701">
            <v>10.5</v>
          </cell>
          <cell r="AM701">
            <v>58.1</v>
          </cell>
          <cell r="AN701">
            <v>54.3</v>
          </cell>
          <cell r="AO701">
            <v>20</v>
          </cell>
          <cell r="AP701">
            <v>94.2</v>
          </cell>
          <cell r="AQ701">
            <v>152</v>
          </cell>
          <cell r="AR701">
            <v>39.5</v>
          </cell>
          <cell r="AS701">
            <v>4</v>
          </cell>
          <cell r="AT701">
            <v>15.3</v>
          </cell>
          <cell r="AU701">
            <v>187.4</v>
          </cell>
          <cell r="AV701">
            <v>1168</v>
          </cell>
          <cell r="AW701">
            <v>1242.8</v>
          </cell>
        </row>
        <row r="702">
          <cell r="B702">
            <v>37000</v>
          </cell>
          <cell r="D702" t="str">
            <v xml:space="preserve">Collecte et traitement des eaux usées </v>
          </cell>
          <cell r="E702">
            <v>1396</v>
          </cell>
          <cell r="F702">
            <v>19.7</v>
          </cell>
          <cell r="G702">
            <v>9.9</v>
          </cell>
          <cell r="H702">
            <v>-0.1</v>
          </cell>
          <cell r="I702">
            <v>10</v>
          </cell>
          <cell r="J702">
            <v>2592.9</v>
          </cell>
          <cell r="K702">
            <v>69.400000000000006</v>
          </cell>
          <cell r="L702">
            <v>3.4</v>
          </cell>
          <cell r="M702">
            <v>26.3</v>
          </cell>
          <cell r="N702">
            <v>2692</v>
          </cell>
          <cell r="O702">
            <v>2682.1</v>
          </cell>
          <cell r="P702">
            <v>25.5</v>
          </cell>
          <cell r="Q702">
            <v>1.3</v>
          </cell>
          <cell r="R702">
            <v>85.7</v>
          </cell>
          <cell r="S702">
            <v>1.1000000000000001</v>
          </cell>
          <cell r="T702">
            <v>1447.2</v>
          </cell>
          <cell r="U702">
            <v>397.5</v>
          </cell>
          <cell r="V702">
            <v>55.9</v>
          </cell>
          <cell r="W702">
            <v>13.8</v>
          </cell>
          <cell r="X702">
            <v>80.3</v>
          </cell>
          <cell r="Y702">
            <v>45.1</v>
          </cell>
          <cell r="Z702">
            <v>7.1</v>
          </cell>
          <cell r="AA702">
            <v>1148.4000000000001</v>
          </cell>
          <cell r="AB702">
            <v>55.3</v>
          </cell>
          <cell r="AC702">
            <v>500.4</v>
          </cell>
          <cell r="AD702">
            <v>209.5</v>
          </cell>
          <cell r="AE702">
            <v>149.69999999999999</v>
          </cell>
          <cell r="AF702">
            <v>532.9</v>
          </cell>
          <cell r="AG702">
            <v>384</v>
          </cell>
          <cell r="AH702">
            <v>110.7</v>
          </cell>
          <cell r="AI702">
            <v>85.2</v>
          </cell>
          <cell r="AJ702">
            <v>123.4</v>
          </cell>
          <cell r="AK702">
            <v>1.7</v>
          </cell>
          <cell r="AL702">
            <v>10.5</v>
          </cell>
          <cell r="AM702">
            <v>58.1</v>
          </cell>
          <cell r="AN702">
            <v>54.3</v>
          </cell>
          <cell r="AO702">
            <v>20</v>
          </cell>
          <cell r="AP702">
            <v>94.2</v>
          </cell>
          <cell r="AQ702">
            <v>152</v>
          </cell>
          <cell r="AR702">
            <v>39.5</v>
          </cell>
          <cell r="AS702">
            <v>4</v>
          </cell>
          <cell r="AT702">
            <v>15.3</v>
          </cell>
          <cell r="AU702">
            <v>187.4</v>
          </cell>
          <cell r="AV702">
            <v>1168</v>
          </cell>
          <cell r="AW702">
            <v>1242.8</v>
          </cell>
        </row>
        <row r="703">
          <cell r="B703">
            <v>38</v>
          </cell>
          <cell r="D703" t="str">
            <v xml:space="preserve">Collecte, traitement et élimination des déchets - récupération </v>
          </cell>
          <cell r="E703">
            <v>8622</v>
          </cell>
          <cell r="F703">
            <v>259.5</v>
          </cell>
          <cell r="G703">
            <v>177.3</v>
          </cell>
          <cell r="H703">
            <v>-7.3</v>
          </cell>
          <cell r="I703">
            <v>89.5</v>
          </cell>
          <cell r="J703">
            <v>21588.3</v>
          </cell>
          <cell r="K703">
            <v>776.4</v>
          </cell>
          <cell r="L703">
            <v>63.3</v>
          </cell>
          <cell r="M703">
            <v>100.2</v>
          </cell>
          <cell r="N703">
            <v>22528.2</v>
          </cell>
          <cell r="O703">
            <v>22624.2</v>
          </cell>
          <cell r="P703">
            <v>320</v>
          </cell>
          <cell r="Q703">
            <v>11.1</v>
          </cell>
          <cell r="R703">
            <v>6178.7</v>
          </cell>
          <cell r="S703">
            <v>47.2</v>
          </cell>
          <cell r="T703">
            <v>10116.1</v>
          </cell>
          <cell r="U703">
            <v>3341.9</v>
          </cell>
          <cell r="V703">
            <v>847</v>
          </cell>
          <cell r="W703">
            <v>359.2</v>
          </cell>
          <cell r="X703">
            <v>650.6</v>
          </cell>
          <cell r="Y703">
            <v>179.1</v>
          </cell>
          <cell r="Z703">
            <v>34.200000000000003</v>
          </cell>
          <cell r="AA703">
            <v>6416.6</v>
          </cell>
          <cell r="AB703">
            <v>765.4</v>
          </cell>
          <cell r="AC703">
            <v>3281.6</v>
          </cell>
          <cell r="AD703">
            <v>1402.7</v>
          </cell>
          <cell r="AE703">
            <v>59.1</v>
          </cell>
          <cell r="AF703">
            <v>1025.9000000000001</v>
          </cell>
          <cell r="AG703">
            <v>1013.7</v>
          </cell>
          <cell r="AH703">
            <v>904.6</v>
          </cell>
          <cell r="AI703">
            <v>889.8</v>
          </cell>
          <cell r="AJ703">
            <v>-2.6</v>
          </cell>
          <cell r="AK703">
            <v>1.5</v>
          </cell>
          <cell r="AL703">
            <v>41.5</v>
          </cell>
          <cell r="AM703">
            <v>720.9</v>
          </cell>
          <cell r="AN703">
            <v>501.6</v>
          </cell>
          <cell r="AO703">
            <v>664.4</v>
          </cell>
          <cell r="AP703">
            <v>-19</v>
          </cell>
          <cell r="AQ703">
            <v>722.9</v>
          </cell>
          <cell r="AR703">
            <v>507.8</v>
          </cell>
          <cell r="AS703">
            <v>33.5</v>
          </cell>
          <cell r="AT703">
            <v>182.4</v>
          </cell>
          <cell r="AU703">
            <v>-19.8</v>
          </cell>
          <cell r="AV703">
            <v>6275.6</v>
          </cell>
          <cell r="AW703">
            <v>5710.3</v>
          </cell>
        </row>
        <row r="704">
          <cell r="B704">
            <v>381</v>
          </cell>
          <cell r="D704" t="str">
            <v xml:space="preserve">Collecte des déchets </v>
          </cell>
          <cell r="E704">
            <v>1478</v>
          </cell>
          <cell r="F704">
            <v>58.5</v>
          </cell>
          <cell r="G704">
            <v>34.5</v>
          </cell>
          <cell r="H704">
            <v>-2.4</v>
          </cell>
          <cell r="I704">
            <v>26.4</v>
          </cell>
          <cell r="J704">
            <v>5101.8999999999996</v>
          </cell>
          <cell r="K704">
            <v>292</v>
          </cell>
          <cell r="L704">
            <v>0.8</v>
          </cell>
          <cell r="M704">
            <v>5.5</v>
          </cell>
          <cell r="N704">
            <v>5400.1</v>
          </cell>
          <cell r="O704">
            <v>5452.4</v>
          </cell>
          <cell r="P704">
            <v>148.69999999999999</v>
          </cell>
          <cell r="Q704">
            <v>0.5</v>
          </cell>
          <cell r="R704">
            <v>451.5</v>
          </cell>
          <cell r="S704">
            <v>5.9</v>
          </cell>
          <cell r="T704">
            <v>2760.4</v>
          </cell>
          <cell r="U704">
            <v>1121.5999999999999</v>
          </cell>
          <cell r="V704">
            <v>271.60000000000002</v>
          </cell>
          <cell r="W704">
            <v>56.6</v>
          </cell>
          <cell r="X704">
            <v>279.8</v>
          </cell>
          <cell r="Y704">
            <v>25.7</v>
          </cell>
          <cell r="Z704">
            <v>1.3</v>
          </cell>
          <cell r="AA704">
            <v>2331.8000000000002</v>
          </cell>
          <cell r="AB704">
            <v>172.2</v>
          </cell>
          <cell r="AC704">
            <v>1309.9000000000001</v>
          </cell>
          <cell r="AD704">
            <v>539.20000000000005</v>
          </cell>
          <cell r="AE704">
            <v>11.3</v>
          </cell>
          <cell r="AF704">
            <v>321.7</v>
          </cell>
          <cell r="AG704">
            <v>259.3</v>
          </cell>
          <cell r="AH704">
            <v>93.2</v>
          </cell>
          <cell r="AI704">
            <v>113</v>
          </cell>
          <cell r="AJ704">
            <v>82.2</v>
          </cell>
          <cell r="AK704">
            <v>0.3</v>
          </cell>
          <cell r="AL704">
            <v>1.5</v>
          </cell>
          <cell r="AM704">
            <v>57.6</v>
          </cell>
          <cell r="AN704">
            <v>36.1</v>
          </cell>
          <cell r="AO704">
            <v>73</v>
          </cell>
          <cell r="AP704">
            <v>98.7</v>
          </cell>
          <cell r="AQ704">
            <v>114.9</v>
          </cell>
          <cell r="AR704">
            <v>99.1</v>
          </cell>
          <cell r="AS704">
            <v>10.9</v>
          </cell>
          <cell r="AT704">
            <v>15</v>
          </cell>
          <cell r="AU704">
            <v>88.6</v>
          </cell>
          <cell r="AV704">
            <v>2208.8000000000002</v>
          </cell>
          <cell r="AW704">
            <v>2170.9</v>
          </cell>
        </row>
        <row r="705">
          <cell r="B705">
            <v>3811</v>
          </cell>
          <cell r="D705" t="str">
            <v xml:space="preserve">Collecte des déchets non dangereux </v>
          </cell>
          <cell r="E705">
            <v>1260</v>
          </cell>
          <cell r="F705">
            <v>47.5</v>
          </cell>
          <cell r="G705">
            <v>28.1</v>
          </cell>
          <cell r="H705">
            <v>-1.8</v>
          </cell>
          <cell r="I705">
            <v>21.3</v>
          </cell>
          <cell r="J705">
            <v>4523</v>
          </cell>
          <cell r="K705">
            <v>285.5</v>
          </cell>
          <cell r="L705">
            <v>1.1000000000000001</v>
          </cell>
          <cell r="M705">
            <v>5.5</v>
          </cell>
          <cell r="N705">
            <v>4815.1000000000004</v>
          </cell>
          <cell r="O705">
            <v>4856</v>
          </cell>
          <cell r="P705">
            <v>147.4</v>
          </cell>
          <cell r="Q705">
            <v>0.1</v>
          </cell>
          <cell r="R705">
            <v>389.7</v>
          </cell>
          <cell r="S705">
            <v>5.3</v>
          </cell>
          <cell r="T705">
            <v>2425.3000000000002</v>
          </cell>
          <cell r="U705">
            <v>990.4</v>
          </cell>
          <cell r="V705">
            <v>238.7</v>
          </cell>
          <cell r="W705">
            <v>48.4</v>
          </cell>
          <cell r="X705">
            <v>264.7</v>
          </cell>
          <cell r="Y705">
            <v>24.6</v>
          </cell>
          <cell r="Z705">
            <v>1.1000000000000001</v>
          </cell>
          <cell r="AA705">
            <v>2138.9</v>
          </cell>
          <cell r="AB705">
            <v>160.69999999999999</v>
          </cell>
          <cell r="AC705">
            <v>1203.0999999999999</v>
          </cell>
          <cell r="AD705">
            <v>495.1</v>
          </cell>
          <cell r="AE705">
            <v>9.6999999999999993</v>
          </cell>
          <cell r="AF705">
            <v>289.60000000000002</v>
          </cell>
          <cell r="AG705">
            <v>236.9</v>
          </cell>
          <cell r="AH705">
            <v>84.8</v>
          </cell>
          <cell r="AI705">
            <v>104.5</v>
          </cell>
          <cell r="AJ705">
            <v>72.5</v>
          </cell>
          <cell r="AK705">
            <v>0.3</v>
          </cell>
          <cell r="AL705">
            <v>1.4</v>
          </cell>
          <cell r="AM705">
            <v>55.8</v>
          </cell>
          <cell r="AN705">
            <v>34.4</v>
          </cell>
          <cell r="AO705">
            <v>71.7</v>
          </cell>
          <cell r="AP705">
            <v>89.5</v>
          </cell>
          <cell r="AQ705">
            <v>105.5</v>
          </cell>
          <cell r="AR705">
            <v>92.4</v>
          </cell>
          <cell r="AS705">
            <v>9.6</v>
          </cell>
          <cell r="AT705">
            <v>11.1</v>
          </cell>
          <cell r="AU705">
            <v>81.900000000000006</v>
          </cell>
          <cell r="AV705">
            <v>2016</v>
          </cell>
          <cell r="AW705">
            <v>1987.8</v>
          </cell>
        </row>
        <row r="706">
          <cell r="B706">
            <v>38110</v>
          </cell>
          <cell r="D706" t="str">
            <v xml:space="preserve">Collecte des déchets non dangereux </v>
          </cell>
          <cell r="E706">
            <v>1260</v>
          </cell>
          <cell r="F706">
            <v>47.5</v>
          </cell>
          <cell r="G706">
            <v>28.1</v>
          </cell>
          <cell r="H706">
            <v>-1.8</v>
          </cell>
          <cell r="I706">
            <v>21.3</v>
          </cell>
          <cell r="J706">
            <v>4523</v>
          </cell>
          <cell r="K706">
            <v>285.5</v>
          </cell>
          <cell r="L706">
            <v>1.1000000000000001</v>
          </cell>
          <cell r="M706">
            <v>5.5</v>
          </cell>
          <cell r="N706">
            <v>4815.1000000000004</v>
          </cell>
          <cell r="O706">
            <v>4856</v>
          </cell>
          <cell r="P706">
            <v>147.4</v>
          </cell>
          <cell r="Q706">
            <v>0.1</v>
          </cell>
          <cell r="R706">
            <v>389.7</v>
          </cell>
          <cell r="S706">
            <v>5.3</v>
          </cell>
          <cell r="T706">
            <v>2425.3000000000002</v>
          </cell>
          <cell r="U706">
            <v>990.4</v>
          </cell>
          <cell r="V706">
            <v>238.7</v>
          </cell>
          <cell r="W706">
            <v>48.4</v>
          </cell>
          <cell r="X706">
            <v>264.7</v>
          </cell>
          <cell r="Y706">
            <v>24.6</v>
          </cell>
          <cell r="Z706">
            <v>1.1000000000000001</v>
          </cell>
          <cell r="AA706">
            <v>2138.9</v>
          </cell>
          <cell r="AB706">
            <v>160.69999999999999</v>
          </cell>
          <cell r="AC706">
            <v>1203.0999999999999</v>
          </cell>
          <cell r="AD706">
            <v>495.1</v>
          </cell>
          <cell r="AE706">
            <v>9.6999999999999993</v>
          </cell>
          <cell r="AF706">
            <v>289.60000000000002</v>
          </cell>
          <cell r="AG706">
            <v>236.9</v>
          </cell>
          <cell r="AH706">
            <v>84.8</v>
          </cell>
          <cell r="AI706">
            <v>104.5</v>
          </cell>
          <cell r="AJ706">
            <v>72.5</v>
          </cell>
          <cell r="AK706">
            <v>0.3</v>
          </cell>
          <cell r="AL706">
            <v>1.4</v>
          </cell>
          <cell r="AM706">
            <v>55.8</v>
          </cell>
          <cell r="AN706">
            <v>34.4</v>
          </cell>
          <cell r="AO706">
            <v>71.7</v>
          </cell>
          <cell r="AP706">
            <v>89.5</v>
          </cell>
          <cell r="AQ706">
            <v>105.5</v>
          </cell>
          <cell r="AR706">
            <v>92.4</v>
          </cell>
          <cell r="AS706">
            <v>9.6</v>
          </cell>
          <cell r="AT706">
            <v>11.1</v>
          </cell>
          <cell r="AU706">
            <v>81.900000000000006</v>
          </cell>
          <cell r="AV706">
            <v>2016</v>
          </cell>
          <cell r="AW706">
            <v>1987.8</v>
          </cell>
        </row>
        <row r="707">
          <cell r="B707">
            <v>3812</v>
          </cell>
          <cell r="D707" t="str">
            <v xml:space="preserve">Collecte des déchets dangereux </v>
          </cell>
          <cell r="E707">
            <v>218</v>
          </cell>
          <cell r="F707">
            <v>11</v>
          </cell>
          <cell r="G707">
            <v>6.4</v>
          </cell>
          <cell r="H707">
            <v>-0.6</v>
          </cell>
          <cell r="I707">
            <v>5.2</v>
          </cell>
          <cell r="J707">
            <v>578.9</v>
          </cell>
          <cell r="K707">
            <v>6.4</v>
          </cell>
          <cell r="L707">
            <v>-0.3</v>
          </cell>
          <cell r="M707">
            <v>0</v>
          </cell>
          <cell r="N707">
            <v>585.1</v>
          </cell>
          <cell r="O707">
            <v>596.29999999999995</v>
          </cell>
          <cell r="P707">
            <v>1.3</v>
          </cell>
          <cell r="Q707">
            <v>0.4</v>
          </cell>
          <cell r="R707">
            <v>61.8</v>
          </cell>
          <cell r="S707">
            <v>0.6</v>
          </cell>
          <cell r="T707">
            <v>335.1</v>
          </cell>
          <cell r="U707">
            <v>131.19999999999999</v>
          </cell>
          <cell r="V707">
            <v>33</v>
          </cell>
          <cell r="W707">
            <v>8.3000000000000007</v>
          </cell>
          <cell r="X707">
            <v>15</v>
          </cell>
          <cell r="Y707">
            <v>1.1000000000000001</v>
          </cell>
          <cell r="Z707">
            <v>0.1</v>
          </cell>
          <cell r="AA707">
            <v>192.9</v>
          </cell>
          <cell r="AB707">
            <v>11.4</v>
          </cell>
          <cell r="AC707">
            <v>106.8</v>
          </cell>
          <cell r="AD707">
            <v>44.2</v>
          </cell>
          <cell r="AE707">
            <v>1.6</v>
          </cell>
          <cell r="AF707">
            <v>32.1</v>
          </cell>
          <cell r="AG707">
            <v>22.4</v>
          </cell>
          <cell r="AH707">
            <v>8.5</v>
          </cell>
          <cell r="AI707">
            <v>8.4</v>
          </cell>
          <cell r="AJ707">
            <v>9.6999999999999993</v>
          </cell>
          <cell r="AK707">
            <v>0</v>
          </cell>
          <cell r="AL707">
            <v>0.1</v>
          </cell>
          <cell r="AM707">
            <v>1.8</v>
          </cell>
          <cell r="AN707">
            <v>1.7</v>
          </cell>
          <cell r="AO707">
            <v>1.2</v>
          </cell>
          <cell r="AP707">
            <v>9.1999999999999993</v>
          </cell>
          <cell r="AQ707">
            <v>9.4</v>
          </cell>
          <cell r="AR707">
            <v>6.7</v>
          </cell>
          <cell r="AS707">
            <v>1.3</v>
          </cell>
          <cell r="AT707">
            <v>4</v>
          </cell>
          <cell r="AU707">
            <v>6.7</v>
          </cell>
          <cell r="AV707">
            <v>192.7</v>
          </cell>
          <cell r="AW707">
            <v>183.1</v>
          </cell>
        </row>
        <row r="708">
          <cell r="B708">
            <v>38120</v>
          </cell>
          <cell r="D708" t="str">
            <v xml:space="preserve">Collecte des déchets dangereux </v>
          </cell>
          <cell r="E708">
            <v>218</v>
          </cell>
          <cell r="F708">
            <v>11</v>
          </cell>
          <cell r="G708">
            <v>6.4</v>
          </cell>
          <cell r="H708">
            <v>-0.6</v>
          </cell>
          <cell r="I708">
            <v>5.2</v>
          </cell>
          <cell r="J708">
            <v>578.9</v>
          </cell>
          <cell r="K708">
            <v>6.4</v>
          </cell>
          <cell r="L708">
            <v>-0.3</v>
          </cell>
          <cell r="M708">
            <v>0</v>
          </cell>
          <cell r="N708">
            <v>585.1</v>
          </cell>
          <cell r="O708">
            <v>596.29999999999995</v>
          </cell>
          <cell r="P708">
            <v>1.3</v>
          </cell>
          <cell r="Q708">
            <v>0.4</v>
          </cell>
          <cell r="R708">
            <v>61.8</v>
          </cell>
          <cell r="S708">
            <v>0.6</v>
          </cell>
          <cell r="T708">
            <v>335.1</v>
          </cell>
          <cell r="U708">
            <v>131.19999999999999</v>
          </cell>
          <cell r="V708">
            <v>33</v>
          </cell>
          <cell r="W708">
            <v>8.3000000000000007</v>
          </cell>
          <cell r="X708">
            <v>15</v>
          </cell>
          <cell r="Y708">
            <v>1.1000000000000001</v>
          </cell>
          <cell r="Z708">
            <v>0.1</v>
          </cell>
          <cell r="AA708">
            <v>192.9</v>
          </cell>
          <cell r="AB708">
            <v>11.4</v>
          </cell>
          <cell r="AC708">
            <v>106.8</v>
          </cell>
          <cell r="AD708">
            <v>44.2</v>
          </cell>
          <cell r="AE708">
            <v>1.6</v>
          </cell>
          <cell r="AF708">
            <v>32.1</v>
          </cell>
          <cell r="AG708">
            <v>22.4</v>
          </cell>
          <cell r="AH708">
            <v>8.5</v>
          </cell>
          <cell r="AI708">
            <v>8.4</v>
          </cell>
          <cell r="AJ708">
            <v>9.6999999999999993</v>
          </cell>
          <cell r="AK708">
            <v>0</v>
          </cell>
          <cell r="AL708">
            <v>0.1</v>
          </cell>
          <cell r="AM708">
            <v>1.8</v>
          </cell>
          <cell r="AN708">
            <v>1.7</v>
          </cell>
          <cell r="AO708">
            <v>1.2</v>
          </cell>
          <cell r="AP708">
            <v>9.1999999999999993</v>
          </cell>
          <cell r="AQ708">
            <v>9.4</v>
          </cell>
          <cell r="AR708">
            <v>6.7</v>
          </cell>
          <cell r="AS708">
            <v>1.3</v>
          </cell>
          <cell r="AT708">
            <v>4</v>
          </cell>
          <cell r="AU708">
            <v>6.7</v>
          </cell>
          <cell r="AV708">
            <v>192.7</v>
          </cell>
          <cell r="AW708">
            <v>183.1</v>
          </cell>
        </row>
        <row r="709">
          <cell r="B709">
            <v>382</v>
          </cell>
          <cell r="D709" t="str">
            <v xml:space="preserve">Traitement et élimination des déchets </v>
          </cell>
          <cell r="E709">
            <v>773</v>
          </cell>
          <cell r="F709">
            <v>32.700000000000003</v>
          </cell>
          <cell r="G709">
            <v>20.7</v>
          </cell>
          <cell r="H709">
            <v>0.3</v>
          </cell>
          <cell r="I709">
            <v>11.7</v>
          </cell>
          <cell r="J709">
            <v>6111.6</v>
          </cell>
          <cell r="K709">
            <v>351.2</v>
          </cell>
          <cell r="L709">
            <v>49.9</v>
          </cell>
          <cell r="M709">
            <v>77.7</v>
          </cell>
          <cell r="N709">
            <v>6590.5</v>
          </cell>
          <cell r="O709">
            <v>6495.5</v>
          </cell>
          <cell r="P709">
            <v>57.1</v>
          </cell>
          <cell r="Q709">
            <v>9.6999999999999993</v>
          </cell>
          <cell r="R709">
            <v>824.5</v>
          </cell>
          <cell r="S709">
            <v>-0.9</v>
          </cell>
          <cell r="T709">
            <v>3330.1</v>
          </cell>
          <cell r="U709">
            <v>1412</v>
          </cell>
          <cell r="V709">
            <v>286.7</v>
          </cell>
          <cell r="W709">
            <v>133.6</v>
          </cell>
          <cell r="X709">
            <v>181.1</v>
          </cell>
          <cell r="Y709">
            <v>115.5</v>
          </cell>
          <cell r="Z709">
            <v>25.7</v>
          </cell>
          <cell r="AA709">
            <v>2390.1</v>
          </cell>
          <cell r="AB709">
            <v>468.6</v>
          </cell>
          <cell r="AC709">
            <v>1059.5</v>
          </cell>
          <cell r="AD709">
            <v>506.1</v>
          </cell>
          <cell r="AE709">
            <v>16</v>
          </cell>
          <cell r="AF709">
            <v>372</v>
          </cell>
          <cell r="AG709">
            <v>451.7</v>
          </cell>
          <cell r="AH709">
            <v>738.2</v>
          </cell>
          <cell r="AI709">
            <v>665.2</v>
          </cell>
          <cell r="AJ709">
            <v>-152.69999999999999</v>
          </cell>
          <cell r="AK709">
            <v>0.6</v>
          </cell>
          <cell r="AL709">
            <v>8</v>
          </cell>
          <cell r="AM709">
            <v>384.7</v>
          </cell>
          <cell r="AN709">
            <v>337.4</v>
          </cell>
          <cell r="AO709">
            <v>122.4</v>
          </cell>
          <cell r="AP709">
            <v>-407.5</v>
          </cell>
          <cell r="AQ709">
            <v>212.2</v>
          </cell>
          <cell r="AR709">
            <v>150.4</v>
          </cell>
          <cell r="AS709">
            <v>16.7</v>
          </cell>
          <cell r="AT709">
            <v>109.4</v>
          </cell>
          <cell r="AU709">
            <v>-471.8</v>
          </cell>
          <cell r="AV709">
            <v>2448.4</v>
          </cell>
          <cell r="AW709">
            <v>1937.5</v>
          </cell>
        </row>
        <row r="710">
          <cell r="B710">
            <v>3821</v>
          </cell>
          <cell r="D710" t="str">
            <v xml:space="preserve">Traitement et élimination des déchets non dangereux </v>
          </cell>
          <cell r="E710">
            <v>626</v>
          </cell>
          <cell r="F710">
            <v>24.4</v>
          </cell>
          <cell r="G710">
            <v>15.6</v>
          </cell>
          <cell r="H710">
            <v>0.2</v>
          </cell>
          <cell r="I710">
            <v>8.6</v>
          </cell>
          <cell r="J710">
            <v>3555</v>
          </cell>
          <cell r="K710">
            <v>161.6</v>
          </cell>
          <cell r="L710">
            <v>15.6</v>
          </cell>
          <cell r="M710">
            <v>32.799999999999997</v>
          </cell>
          <cell r="N710">
            <v>3765</v>
          </cell>
          <cell r="O710">
            <v>3741</v>
          </cell>
          <cell r="P710">
            <v>39.4</v>
          </cell>
          <cell r="Q710">
            <v>0.1</v>
          </cell>
          <cell r="R710">
            <v>179.6</v>
          </cell>
          <cell r="S710">
            <v>-3.9</v>
          </cell>
          <cell r="T710">
            <v>2275</v>
          </cell>
          <cell r="U710">
            <v>944.3</v>
          </cell>
          <cell r="V710">
            <v>216.5</v>
          </cell>
          <cell r="W710">
            <v>124.1</v>
          </cell>
          <cell r="X710">
            <v>126.3</v>
          </cell>
          <cell r="Y710">
            <v>77.7</v>
          </cell>
          <cell r="Z710">
            <v>10.6</v>
          </cell>
          <cell r="AA710">
            <v>1284.5999999999999</v>
          </cell>
          <cell r="AB710">
            <v>312.89999999999998</v>
          </cell>
          <cell r="AC710">
            <v>440.5</v>
          </cell>
          <cell r="AD710">
            <v>195.5</v>
          </cell>
          <cell r="AE710">
            <v>10.6</v>
          </cell>
          <cell r="AF710">
            <v>346.3</v>
          </cell>
          <cell r="AG710">
            <v>270.10000000000002</v>
          </cell>
          <cell r="AH710">
            <v>197.9</v>
          </cell>
          <cell r="AI710">
            <v>279.8</v>
          </cell>
          <cell r="AJ710">
            <v>158.1</v>
          </cell>
          <cell r="AK710">
            <v>0.2</v>
          </cell>
          <cell r="AL710">
            <v>6.9</v>
          </cell>
          <cell r="AM710">
            <v>77</v>
          </cell>
          <cell r="AN710">
            <v>52.1</v>
          </cell>
          <cell r="AO710">
            <v>65</v>
          </cell>
          <cell r="AP710">
            <v>152.80000000000001</v>
          </cell>
          <cell r="AQ710">
            <v>183.1</v>
          </cell>
          <cell r="AR710">
            <v>132</v>
          </cell>
          <cell r="AS710">
            <v>9.1999999999999993</v>
          </cell>
          <cell r="AT710">
            <v>75.599999999999994</v>
          </cell>
          <cell r="AU710">
            <v>119</v>
          </cell>
          <cell r="AV710">
            <v>1322.9</v>
          </cell>
          <cell r="AW710">
            <v>982.2</v>
          </cell>
        </row>
        <row r="711">
          <cell r="B711">
            <v>38210</v>
          </cell>
          <cell r="D711" t="str">
            <v xml:space="preserve">Traitement et élimination des déchets non dangereux </v>
          </cell>
          <cell r="E711">
            <v>626</v>
          </cell>
          <cell r="F711">
            <v>24.4</v>
          </cell>
          <cell r="G711">
            <v>15.6</v>
          </cell>
          <cell r="H711">
            <v>0.2</v>
          </cell>
          <cell r="I711">
            <v>8.6</v>
          </cell>
          <cell r="J711">
            <v>3555</v>
          </cell>
          <cell r="K711">
            <v>161.6</v>
          </cell>
          <cell r="L711">
            <v>15.6</v>
          </cell>
          <cell r="M711">
            <v>32.799999999999997</v>
          </cell>
          <cell r="N711">
            <v>3765</v>
          </cell>
          <cell r="O711">
            <v>3741</v>
          </cell>
          <cell r="P711">
            <v>39.4</v>
          </cell>
          <cell r="Q711">
            <v>0.1</v>
          </cell>
          <cell r="R711">
            <v>179.6</v>
          </cell>
          <cell r="S711">
            <v>-3.9</v>
          </cell>
          <cell r="T711">
            <v>2275</v>
          </cell>
          <cell r="U711">
            <v>944.3</v>
          </cell>
          <cell r="V711">
            <v>216.5</v>
          </cell>
          <cell r="W711">
            <v>124.1</v>
          </cell>
          <cell r="X711">
            <v>126.3</v>
          </cell>
          <cell r="Y711">
            <v>77.7</v>
          </cell>
          <cell r="Z711">
            <v>10.6</v>
          </cell>
          <cell r="AA711">
            <v>1284.5999999999999</v>
          </cell>
          <cell r="AB711">
            <v>312.89999999999998</v>
          </cell>
          <cell r="AC711">
            <v>440.5</v>
          </cell>
          <cell r="AD711">
            <v>195.5</v>
          </cell>
          <cell r="AE711">
            <v>10.6</v>
          </cell>
          <cell r="AF711">
            <v>346.3</v>
          </cell>
          <cell r="AG711">
            <v>270.10000000000002</v>
          </cell>
          <cell r="AH711">
            <v>197.9</v>
          </cell>
          <cell r="AI711">
            <v>279.8</v>
          </cell>
          <cell r="AJ711">
            <v>158.1</v>
          </cell>
          <cell r="AK711">
            <v>0.2</v>
          </cell>
          <cell r="AL711">
            <v>6.9</v>
          </cell>
          <cell r="AM711">
            <v>77</v>
          </cell>
          <cell r="AN711">
            <v>52.1</v>
          </cell>
          <cell r="AO711">
            <v>65</v>
          </cell>
          <cell r="AP711">
            <v>152.80000000000001</v>
          </cell>
          <cell r="AQ711">
            <v>183.1</v>
          </cell>
          <cell r="AR711">
            <v>132</v>
          </cell>
          <cell r="AS711">
            <v>9.1999999999999993</v>
          </cell>
          <cell r="AT711">
            <v>75.599999999999994</v>
          </cell>
          <cell r="AU711">
            <v>119</v>
          </cell>
          <cell r="AV711">
            <v>1322.9</v>
          </cell>
          <cell r="AW711">
            <v>982.2</v>
          </cell>
        </row>
        <row r="712">
          <cell r="B712">
            <v>3822</v>
          </cell>
          <cell r="D712" t="str">
            <v xml:space="preserve">Traitement et élimination des déchets dangereux </v>
          </cell>
          <cell r="E712">
            <v>146</v>
          </cell>
          <cell r="F712">
            <v>8.3000000000000007</v>
          </cell>
          <cell r="G712">
            <v>5.0999999999999996</v>
          </cell>
          <cell r="H712">
            <v>0.1</v>
          </cell>
          <cell r="I712">
            <v>3.1</v>
          </cell>
          <cell r="J712">
            <v>2556.6999999999998</v>
          </cell>
          <cell r="K712">
            <v>189.6</v>
          </cell>
          <cell r="L712">
            <v>34.299999999999997</v>
          </cell>
          <cell r="M712">
            <v>44.9</v>
          </cell>
          <cell r="N712">
            <v>2825.5</v>
          </cell>
          <cell r="O712">
            <v>2754.5</v>
          </cell>
          <cell r="P712">
            <v>17.7</v>
          </cell>
          <cell r="Q712">
            <v>9.6</v>
          </cell>
          <cell r="R712">
            <v>644.9</v>
          </cell>
          <cell r="S712">
            <v>3</v>
          </cell>
          <cell r="T712">
            <v>1055.0999999999999</v>
          </cell>
          <cell r="U712">
            <v>467.7</v>
          </cell>
          <cell r="V712">
            <v>70.2</v>
          </cell>
          <cell r="W712">
            <v>9.5</v>
          </cell>
          <cell r="X712">
            <v>54.8</v>
          </cell>
          <cell r="Y712">
            <v>37.799999999999997</v>
          </cell>
          <cell r="Z712">
            <v>15.1</v>
          </cell>
          <cell r="AA712">
            <v>1105.5</v>
          </cell>
          <cell r="AB712">
            <v>155.69999999999999</v>
          </cell>
          <cell r="AC712">
            <v>619</v>
          </cell>
          <cell r="AD712">
            <v>310.60000000000002</v>
          </cell>
          <cell r="AE712">
            <v>5.4</v>
          </cell>
          <cell r="AF712">
            <v>25.7</v>
          </cell>
          <cell r="AG712">
            <v>181.6</v>
          </cell>
          <cell r="AH712">
            <v>540.29999999999995</v>
          </cell>
          <cell r="AI712">
            <v>385.4</v>
          </cell>
          <cell r="AJ712">
            <v>-310.8</v>
          </cell>
          <cell r="AK712">
            <v>0.4</v>
          </cell>
          <cell r="AL712">
            <v>1.1000000000000001</v>
          </cell>
          <cell r="AM712">
            <v>307.60000000000002</v>
          </cell>
          <cell r="AN712">
            <v>285.3</v>
          </cell>
          <cell r="AO712">
            <v>57.4</v>
          </cell>
          <cell r="AP712">
            <v>-560.29999999999995</v>
          </cell>
          <cell r="AQ712">
            <v>29.1</v>
          </cell>
          <cell r="AR712">
            <v>18.399999999999999</v>
          </cell>
          <cell r="AS712">
            <v>7.5</v>
          </cell>
          <cell r="AT712">
            <v>33.799999999999997</v>
          </cell>
          <cell r="AU712">
            <v>-590.9</v>
          </cell>
          <cell r="AV712">
            <v>1125.5999999999999</v>
          </cell>
          <cell r="AW712">
            <v>955.3</v>
          </cell>
        </row>
        <row r="713">
          <cell r="B713">
            <v>38220</v>
          </cell>
          <cell r="D713" t="str">
            <v xml:space="preserve">Traitement et élimination des déchets dangereux </v>
          </cell>
          <cell r="E713">
            <v>146</v>
          </cell>
          <cell r="F713">
            <v>8.3000000000000007</v>
          </cell>
          <cell r="G713">
            <v>5.0999999999999996</v>
          </cell>
          <cell r="H713">
            <v>0.1</v>
          </cell>
          <cell r="I713">
            <v>3.1</v>
          </cell>
          <cell r="J713">
            <v>2556.6999999999998</v>
          </cell>
          <cell r="K713">
            <v>189.6</v>
          </cell>
          <cell r="L713">
            <v>34.299999999999997</v>
          </cell>
          <cell r="M713">
            <v>44.9</v>
          </cell>
          <cell r="N713">
            <v>2825.5</v>
          </cell>
          <cell r="O713">
            <v>2754.5</v>
          </cell>
          <cell r="P713">
            <v>17.7</v>
          </cell>
          <cell r="Q713">
            <v>9.6</v>
          </cell>
          <cell r="R713">
            <v>644.9</v>
          </cell>
          <cell r="S713">
            <v>3</v>
          </cell>
          <cell r="T713">
            <v>1055.0999999999999</v>
          </cell>
          <cell r="U713">
            <v>467.7</v>
          </cell>
          <cell r="V713">
            <v>70.2</v>
          </cell>
          <cell r="W713">
            <v>9.5</v>
          </cell>
          <cell r="X713">
            <v>54.8</v>
          </cell>
          <cell r="Y713">
            <v>37.799999999999997</v>
          </cell>
          <cell r="Z713">
            <v>15.1</v>
          </cell>
          <cell r="AA713">
            <v>1105.5</v>
          </cell>
          <cell r="AB713">
            <v>155.69999999999999</v>
          </cell>
          <cell r="AC713">
            <v>619</v>
          </cell>
          <cell r="AD713">
            <v>310.60000000000002</v>
          </cell>
          <cell r="AE713">
            <v>5.4</v>
          </cell>
          <cell r="AF713">
            <v>25.7</v>
          </cell>
          <cell r="AG713">
            <v>181.6</v>
          </cell>
          <cell r="AH713">
            <v>540.29999999999995</v>
          </cell>
          <cell r="AI713">
            <v>385.4</v>
          </cell>
          <cell r="AJ713">
            <v>-310.8</v>
          </cell>
          <cell r="AK713">
            <v>0.4</v>
          </cell>
          <cell r="AL713">
            <v>1.1000000000000001</v>
          </cell>
          <cell r="AM713">
            <v>307.60000000000002</v>
          </cell>
          <cell r="AN713">
            <v>285.3</v>
          </cell>
          <cell r="AO713">
            <v>57.4</v>
          </cell>
          <cell r="AP713">
            <v>-560.29999999999995</v>
          </cell>
          <cell r="AQ713">
            <v>29.1</v>
          </cell>
          <cell r="AR713">
            <v>18.399999999999999</v>
          </cell>
          <cell r="AS713">
            <v>7.5</v>
          </cell>
          <cell r="AT713">
            <v>33.799999999999997</v>
          </cell>
          <cell r="AU713">
            <v>-590.9</v>
          </cell>
          <cell r="AV713">
            <v>1125.5999999999999</v>
          </cell>
          <cell r="AW713">
            <v>955.3</v>
          </cell>
        </row>
        <row r="714">
          <cell r="B714">
            <v>383</v>
          </cell>
          <cell r="D714" t="str">
            <v xml:space="preserve">Récupération </v>
          </cell>
          <cell r="E714">
            <v>6371</v>
          </cell>
          <cell r="F714">
            <v>168.3</v>
          </cell>
          <cell r="G714">
            <v>122.1</v>
          </cell>
          <cell r="H714">
            <v>-5.2</v>
          </cell>
          <cell r="I714">
            <v>51.4</v>
          </cell>
          <cell r="J714">
            <v>10374.799999999999</v>
          </cell>
          <cell r="K714">
            <v>133.19999999999999</v>
          </cell>
          <cell r="L714">
            <v>12.6</v>
          </cell>
          <cell r="M714">
            <v>17</v>
          </cell>
          <cell r="N714">
            <v>10537.6</v>
          </cell>
          <cell r="O714">
            <v>10676.3</v>
          </cell>
          <cell r="P714">
            <v>114.2</v>
          </cell>
          <cell r="Q714">
            <v>0.9</v>
          </cell>
          <cell r="R714">
            <v>4902.7</v>
          </cell>
          <cell r="S714">
            <v>42.3</v>
          </cell>
          <cell r="T714">
            <v>4025.5</v>
          </cell>
          <cell r="U714">
            <v>808.3</v>
          </cell>
          <cell r="V714">
            <v>288.7</v>
          </cell>
          <cell r="W714">
            <v>169</v>
          </cell>
          <cell r="X714">
            <v>189.7</v>
          </cell>
          <cell r="Y714">
            <v>37.9</v>
          </cell>
          <cell r="Z714">
            <v>7.2</v>
          </cell>
          <cell r="AA714">
            <v>1694.8</v>
          </cell>
          <cell r="AB714">
            <v>124.7</v>
          </cell>
          <cell r="AC714">
            <v>912.2</v>
          </cell>
          <cell r="AD714">
            <v>357.4</v>
          </cell>
          <cell r="AE714">
            <v>31.8</v>
          </cell>
          <cell r="AF714">
            <v>332.3</v>
          </cell>
          <cell r="AG714">
            <v>302.8</v>
          </cell>
          <cell r="AH714">
            <v>73.2</v>
          </cell>
          <cell r="AI714">
            <v>111.6</v>
          </cell>
          <cell r="AJ714">
            <v>68</v>
          </cell>
          <cell r="AK714">
            <v>0.5</v>
          </cell>
          <cell r="AL714">
            <v>32</v>
          </cell>
          <cell r="AM714">
            <v>278.60000000000002</v>
          </cell>
          <cell r="AN714">
            <v>128.1</v>
          </cell>
          <cell r="AO714">
            <v>469</v>
          </cell>
          <cell r="AP714">
            <v>289.8</v>
          </cell>
          <cell r="AQ714">
            <v>395.8</v>
          </cell>
          <cell r="AR714">
            <v>258.3</v>
          </cell>
          <cell r="AS714">
            <v>5.9</v>
          </cell>
          <cell r="AT714">
            <v>58</v>
          </cell>
          <cell r="AU714">
            <v>363.4</v>
          </cell>
          <cell r="AV714">
            <v>1618.5</v>
          </cell>
          <cell r="AW714">
            <v>1601.9</v>
          </cell>
        </row>
        <row r="715">
          <cell r="B715">
            <v>3831</v>
          </cell>
          <cell r="D715" t="str">
            <v xml:space="preserve">Démantèlement d'épaves </v>
          </cell>
          <cell r="E715">
            <v>845</v>
          </cell>
          <cell r="F715">
            <v>28.6</v>
          </cell>
          <cell r="G715">
            <v>20.2</v>
          </cell>
          <cell r="H715">
            <v>-0.5</v>
          </cell>
          <cell r="I715">
            <v>8.8000000000000007</v>
          </cell>
          <cell r="J715">
            <v>326.2</v>
          </cell>
          <cell r="K715">
            <v>10</v>
          </cell>
          <cell r="L715">
            <v>-0.8</v>
          </cell>
          <cell r="M715">
            <v>0.7</v>
          </cell>
          <cell r="N715">
            <v>336.1</v>
          </cell>
          <cell r="O715">
            <v>364.7</v>
          </cell>
          <cell r="P715">
            <v>1.5</v>
          </cell>
          <cell r="Q715">
            <v>0</v>
          </cell>
          <cell r="R715">
            <v>115.9</v>
          </cell>
          <cell r="S715">
            <v>-1</v>
          </cell>
          <cell r="T715">
            <v>129.4</v>
          </cell>
          <cell r="U715">
            <v>27.3</v>
          </cell>
          <cell r="V715">
            <v>13.3</v>
          </cell>
          <cell r="W715">
            <v>4</v>
          </cell>
          <cell r="X715">
            <v>6.2</v>
          </cell>
          <cell r="Y715">
            <v>1.4</v>
          </cell>
          <cell r="Z715">
            <v>0.2</v>
          </cell>
          <cell r="AA715">
            <v>100.7</v>
          </cell>
          <cell r="AB715">
            <v>6.7</v>
          </cell>
          <cell r="AC715">
            <v>65.7</v>
          </cell>
          <cell r="AD715">
            <v>23.1</v>
          </cell>
          <cell r="AE715">
            <v>5.6</v>
          </cell>
          <cell r="AF715">
            <v>10.7</v>
          </cell>
          <cell r="AG715">
            <v>15.4</v>
          </cell>
          <cell r="AH715">
            <v>4.0999999999999996</v>
          </cell>
          <cell r="AI715">
            <v>7.1</v>
          </cell>
          <cell r="AJ715">
            <v>-1.7</v>
          </cell>
          <cell r="AK715">
            <v>0</v>
          </cell>
          <cell r="AL715">
            <v>0</v>
          </cell>
          <cell r="AM715">
            <v>3</v>
          </cell>
          <cell r="AN715">
            <v>2.7</v>
          </cell>
          <cell r="AO715">
            <v>1.4</v>
          </cell>
          <cell r="AP715">
            <v>-3.3</v>
          </cell>
          <cell r="AQ715">
            <v>6.7</v>
          </cell>
          <cell r="AR715">
            <v>5</v>
          </cell>
          <cell r="AS715">
            <v>0</v>
          </cell>
          <cell r="AT715">
            <v>1.1000000000000001</v>
          </cell>
          <cell r="AU715">
            <v>-2.7</v>
          </cell>
          <cell r="AV715">
            <v>100.6</v>
          </cell>
          <cell r="AW715">
            <v>99.5</v>
          </cell>
        </row>
        <row r="716">
          <cell r="B716">
            <v>38310</v>
          </cell>
          <cell r="D716" t="str">
            <v xml:space="preserve">Démantèlement d'épaves </v>
          </cell>
          <cell r="E716">
            <v>845</v>
          </cell>
          <cell r="F716">
            <v>28.6</v>
          </cell>
          <cell r="G716">
            <v>20.2</v>
          </cell>
          <cell r="H716">
            <v>-0.5</v>
          </cell>
          <cell r="I716">
            <v>8.8000000000000007</v>
          </cell>
          <cell r="J716">
            <v>326.2</v>
          </cell>
          <cell r="K716">
            <v>10</v>
          </cell>
          <cell r="L716">
            <v>-0.8</v>
          </cell>
          <cell r="M716">
            <v>0.7</v>
          </cell>
          <cell r="N716">
            <v>336.1</v>
          </cell>
          <cell r="O716">
            <v>364.7</v>
          </cell>
          <cell r="P716">
            <v>1.5</v>
          </cell>
          <cell r="Q716">
            <v>0</v>
          </cell>
          <cell r="R716">
            <v>115.9</v>
          </cell>
          <cell r="S716">
            <v>-1</v>
          </cell>
          <cell r="T716">
            <v>129.4</v>
          </cell>
          <cell r="U716">
            <v>27.3</v>
          </cell>
          <cell r="V716">
            <v>13.3</v>
          </cell>
          <cell r="W716">
            <v>4</v>
          </cell>
          <cell r="X716">
            <v>6.2</v>
          </cell>
          <cell r="Y716">
            <v>1.4</v>
          </cell>
          <cell r="Z716">
            <v>0.2</v>
          </cell>
          <cell r="AA716">
            <v>100.7</v>
          </cell>
          <cell r="AB716">
            <v>6.7</v>
          </cell>
          <cell r="AC716">
            <v>65.7</v>
          </cell>
          <cell r="AD716">
            <v>23.1</v>
          </cell>
          <cell r="AE716">
            <v>5.6</v>
          </cell>
          <cell r="AF716">
            <v>10.7</v>
          </cell>
          <cell r="AG716">
            <v>15.4</v>
          </cell>
          <cell r="AH716">
            <v>4.0999999999999996</v>
          </cell>
          <cell r="AI716">
            <v>7.1</v>
          </cell>
          <cell r="AJ716">
            <v>-1.7</v>
          </cell>
          <cell r="AK716">
            <v>0</v>
          </cell>
          <cell r="AL716">
            <v>0</v>
          </cell>
          <cell r="AM716">
            <v>3</v>
          </cell>
          <cell r="AN716">
            <v>2.7</v>
          </cell>
          <cell r="AO716">
            <v>1.4</v>
          </cell>
          <cell r="AP716">
            <v>-3.3</v>
          </cell>
          <cell r="AQ716">
            <v>6.7</v>
          </cell>
          <cell r="AR716">
            <v>5</v>
          </cell>
          <cell r="AS716">
            <v>0</v>
          </cell>
          <cell r="AT716">
            <v>1.1000000000000001</v>
          </cell>
          <cell r="AU716">
            <v>-2.7</v>
          </cell>
          <cell r="AV716">
            <v>100.6</v>
          </cell>
          <cell r="AW716">
            <v>99.5</v>
          </cell>
        </row>
        <row r="717">
          <cell r="B717">
            <v>3832</v>
          </cell>
          <cell r="D717" t="str">
            <v xml:space="preserve">Récupération de déchets triés </v>
          </cell>
          <cell r="E717">
            <v>5526</v>
          </cell>
          <cell r="F717">
            <v>139.69999999999999</v>
          </cell>
          <cell r="G717">
            <v>101.9</v>
          </cell>
          <cell r="H717">
            <v>-4.8</v>
          </cell>
          <cell r="I717">
            <v>42.6</v>
          </cell>
          <cell r="J717">
            <v>10048.700000000001</v>
          </cell>
          <cell r="K717">
            <v>123.2</v>
          </cell>
          <cell r="L717">
            <v>13.3</v>
          </cell>
          <cell r="M717">
            <v>16.3</v>
          </cell>
          <cell r="N717">
            <v>10201.5</v>
          </cell>
          <cell r="O717">
            <v>10311.6</v>
          </cell>
          <cell r="P717">
            <v>112.8</v>
          </cell>
          <cell r="Q717">
            <v>0.9</v>
          </cell>
          <cell r="R717">
            <v>4786.8</v>
          </cell>
          <cell r="S717">
            <v>43.2</v>
          </cell>
          <cell r="T717">
            <v>3896.1</v>
          </cell>
          <cell r="U717">
            <v>781</v>
          </cell>
          <cell r="V717">
            <v>275.3</v>
          </cell>
          <cell r="W717">
            <v>164.9</v>
          </cell>
          <cell r="X717">
            <v>183.6</v>
          </cell>
          <cell r="Y717">
            <v>36.5</v>
          </cell>
          <cell r="Z717">
            <v>7</v>
          </cell>
          <cell r="AA717">
            <v>1594.1</v>
          </cell>
          <cell r="AB717">
            <v>118</v>
          </cell>
          <cell r="AC717">
            <v>846.5</v>
          </cell>
          <cell r="AD717">
            <v>334.3</v>
          </cell>
          <cell r="AE717">
            <v>26.3</v>
          </cell>
          <cell r="AF717">
            <v>321.60000000000002</v>
          </cell>
          <cell r="AG717">
            <v>287.39999999999998</v>
          </cell>
          <cell r="AH717">
            <v>69.099999999999994</v>
          </cell>
          <cell r="AI717">
            <v>104.5</v>
          </cell>
          <cell r="AJ717">
            <v>69.7</v>
          </cell>
          <cell r="AK717">
            <v>0.5</v>
          </cell>
          <cell r="AL717">
            <v>32</v>
          </cell>
          <cell r="AM717">
            <v>275.7</v>
          </cell>
          <cell r="AN717">
            <v>125.4</v>
          </cell>
          <cell r="AO717">
            <v>467.7</v>
          </cell>
          <cell r="AP717">
            <v>293.10000000000002</v>
          </cell>
          <cell r="AQ717">
            <v>389.1</v>
          </cell>
          <cell r="AR717">
            <v>253.3</v>
          </cell>
          <cell r="AS717">
            <v>5.8</v>
          </cell>
          <cell r="AT717">
            <v>56.9</v>
          </cell>
          <cell r="AU717">
            <v>366.2</v>
          </cell>
          <cell r="AV717">
            <v>1517.9</v>
          </cell>
          <cell r="AW717">
            <v>1502.4</v>
          </cell>
        </row>
        <row r="718">
          <cell r="B718">
            <v>38320</v>
          </cell>
          <cell r="D718" t="str">
            <v xml:space="preserve">Récupération de déchets triés </v>
          </cell>
          <cell r="E718">
            <v>5526</v>
          </cell>
          <cell r="F718">
            <v>139.69999999999999</v>
          </cell>
          <cell r="G718">
            <v>101.9</v>
          </cell>
          <cell r="H718">
            <v>-4.8</v>
          </cell>
          <cell r="I718">
            <v>42.6</v>
          </cell>
          <cell r="J718">
            <v>10048.700000000001</v>
          </cell>
          <cell r="K718">
            <v>123.2</v>
          </cell>
          <cell r="L718">
            <v>13.3</v>
          </cell>
          <cell r="M718">
            <v>16.3</v>
          </cell>
          <cell r="N718">
            <v>10201.5</v>
          </cell>
          <cell r="O718">
            <v>10311.6</v>
          </cell>
          <cell r="P718">
            <v>112.8</v>
          </cell>
          <cell r="Q718">
            <v>0.9</v>
          </cell>
          <cell r="R718">
            <v>4786.8</v>
          </cell>
          <cell r="S718">
            <v>43.2</v>
          </cell>
          <cell r="T718">
            <v>3896.1</v>
          </cell>
          <cell r="U718">
            <v>781</v>
          </cell>
          <cell r="V718">
            <v>275.3</v>
          </cell>
          <cell r="W718">
            <v>164.9</v>
          </cell>
          <cell r="X718">
            <v>183.6</v>
          </cell>
          <cell r="Y718">
            <v>36.5</v>
          </cell>
          <cell r="Z718">
            <v>7</v>
          </cell>
          <cell r="AA718">
            <v>1594.1</v>
          </cell>
          <cell r="AB718">
            <v>118</v>
          </cell>
          <cell r="AC718">
            <v>846.5</v>
          </cell>
          <cell r="AD718">
            <v>334.3</v>
          </cell>
          <cell r="AE718">
            <v>26.3</v>
          </cell>
          <cell r="AF718">
            <v>321.60000000000002</v>
          </cell>
          <cell r="AG718">
            <v>287.39999999999998</v>
          </cell>
          <cell r="AH718">
            <v>69.099999999999994</v>
          </cell>
          <cell r="AI718">
            <v>104.5</v>
          </cell>
          <cell r="AJ718">
            <v>69.7</v>
          </cell>
          <cell r="AK718">
            <v>0.5</v>
          </cell>
          <cell r="AL718">
            <v>32</v>
          </cell>
          <cell r="AM718">
            <v>275.7</v>
          </cell>
          <cell r="AN718">
            <v>125.4</v>
          </cell>
          <cell r="AO718">
            <v>467.7</v>
          </cell>
          <cell r="AP718">
            <v>293.10000000000002</v>
          </cell>
          <cell r="AQ718">
            <v>389.1</v>
          </cell>
          <cell r="AR718">
            <v>253.3</v>
          </cell>
          <cell r="AS718">
            <v>5.8</v>
          </cell>
          <cell r="AT718">
            <v>56.9</v>
          </cell>
          <cell r="AU718">
            <v>366.2</v>
          </cell>
          <cell r="AV718">
            <v>1517.9</v>
          </cell>
          <cell r="AW718">
            <v>1502.4</v>
          </cell>
        </row>
        <row r="719">
          <cell r="B719">
            <v>39</v>
          </cell>
          <cell r="D719" t="str">
            <v xml:space="preserve">Dépollution et autres services de gestion des déchets </v>
          </cell>
          <cell r="E719">
            <v>277</v>
          </cell>
          <cell r="F719">
            <v>4.2</v>
          </cell>
          <cell r="G719">
            <v>2.9</v>
          </cell>
          <cell r="H719">
            <v>-0.3</v>
          </cell>
          <cell r="I719">
            <v>1.5</v>
          </cell>
          <cell r="J719">
            <v>983.2</v>
          </cell>
          <cell r="K719">
            <v>0</v>
          </cell>
          <cell r="L719">
            <v>1.3</v>
          </cell>
          <cell r="M719">
            <v>5</v>
          </cell>
          <cell r="N719">
            <v>989.6</v>
          </cell>
          <cell r="O719">
            <v>987.4</v>
          </cell>
          <cell r="P719">
            <v>2.1</v>
          </cell>
          <cell r="Q719">
            <v>0</v>
          </cell>
          <cell r="R719">
            <v>52.5</v>
          </cell>
          <cell r="S719">
            <v>-1.2</v>
          </cell>
          <cell r="T719">
            <v>554</v>
          </cell>
          <cell r="U719">
            <v>249.7</v>
          </cell>
          <cell r="V719">
            <v>70.8</v>
          </cell>
          <cell r="W719">
            <v>4.8</v>
          </cell>
          <cell r="X719">
            <v>22.4</v>
          </cell>
          <cell r="Y719">
            <v>3</v>
          </cell>
          <cell r="Z719">
            <v>0.3</v>
          </cell>
          <cell r="AA719">
            <v>384.8</v>
          </cell>
          <cell r="AB719">
            <v>13.9</v>
          </cell>
          <cell r="AC719">
            <v>196.7</v>
          </cell>
          <cell r="AD719">
            <v>93.6</v>
          </cell>
          <cell r="AE719">
            <v>1</v>
          </cell>
          <cell r="AF719">
            <v>81.599999999999994</v>
          </cell>
          <cell r="AG719">
            <v>23.4</v>
          </cell>
          <cell r="AH719">
            <v>13.8</v>
          </cell>
          <cell r="AI719">
            <v>15.4</v>
          </cell>
          <cell r="AJ719">
            <v>59.8</v>
          </cell>
          <cell r="AK719" t="str">
            <v>N</v>
          </cell>
          <cell r="AL719">
            <v>0.6</v>
          </cell>
          <cell r="AM719">
            <v>2.8</v>
          </cell>
          <cell r="AN719">
            <v>2.1</v>
          </cell>
          <cell r="AO719">
            <v>5</v>
          </cell>
          <cell r="AP719">
            <v>62.7</v>
          </cell>
          <cell r="AQ719">
            <v>8.5</v>
          </cell>
          <cell r="AR719">
            <v>11.4</v>
          </cell>
          <cell r="AS719">
            <v>2.6</v>
          </cell>
          <cell r="AT719">
            <v>0.4</v>
          </cell>
          <cell r="AU719">
            <v>56.8</v>
          </cell>
          <cell r="AV719">
            <v>385.7</v>
          </cell>
          <cell r="AW719">
            <v>371.9</v>
          </cell>
        </row>
        <row r="720">
          <cell r="B720">
            <v>390</v>
          </cell>
          <cell r="D720" t="str">
            <v xml:space="preserve">Dépollution et autres services de gestion des déchets </v>
          </cell>
          <cell r="E720">
            <v>277</v>
          </cell>
          <cell r="F720">
            <v>4.2</v>
          </cell>
          <cell r="G720">
            <v>2.9</v>
          </cell>
          <cell r="H720">
            <v>-0.3</v>
          </cell>
          <cell r="I720">
            <v>1.5</v>
          </cell>
          <cell r="J720">
            <v>983.2</v>
          </cell>
          <cell r="K720">
            <v>0</v>
          </cell>
          <cell r="L720">
            <v>1.3</v>
          </cell>
          <cell r="M720">
            <v>5</v>
          </cell>
          <cell r="N720">
            <v>989.6</v>
          </cell>
          <cell r="O720">
            <v>987.4</v>
          </cell>
          <cell r="P720">
            <v>2.1</v>
          </cell>
          <cell r="Q720">
            <v>0</v>
          </cell>
          <cell r="R720">
            <v>52.5</v>
          </cell>
          <cell r="S720">
            <v>-1.2</v>
          </cell>
          <cell r="T720">
            <v>554</v>
          </cell>
          <cell r="U720">
            <v>249.7</v>
          </cell>
          <cell r="V720">
            <v>70.8</v>
          </cell>
          <cell r="W720">
            <v>4.8</v>
          </cell>
          <cell r="X720">
            <v>22.4</v>
          </cell>
          <cell r="Y720">
            <v>3</v>
          </cell>
          <cell r="Z720">
            <v>0.3</v>
          </cell>
          <cell r="AA720">
            <v>384.8</v>
          </cell>
          <cell r="AB720">
            <v>13.9</v>
          </cell>
          <cell r="AC720">
            <v>196.7</v>
          </cell>
          <cell r="AD720">
            <v>93.6</v>
          </cell>
          <cell r="AE720">
            <v>1</v>
          </cell>
          <cell r="AF720">
            <v>81.599999999999994</v>
          </cell>
          <cell r="AG720">
            <v>23.4</v>
          </cell>
          <cell r="AH720">
            <v>13.8</v>
          </cell>
          <cell r="AI720">
            <v>15.4</v>
          </cell>
          <cell r="AJ720">
            <v>59.8</v>
          </cell>
          <cell r="AK720" t="str">
            <v>N</v>
          </cell>
          <cell r="AL720">
            <v>0.6</v>
          </cell>
          <cell r="AM720">
            <v>2.8</v>
          </cell>
          <cell r="AN720">
            <v>2.1</v>
          </cell>
          <cell r="AO720">
            <v>5</v>
          </cell>
          <cell r="AP720">
            <v>62.7</v>
          </cell>
          <cell r="AQ720">
            <v>8.5</v>
          </cell>
          <cell r="AR720">
            <v>11.4</v>
          </cell>
          <cell r="AS720">
            <v>2.6</v>
          </cell>
          <cell r="AT720">
            <v>0.4</v>
          </cell>
          <cell r="AU720">
            <v>56.8</v>
          </cell>
          <cell r="AV720">
            <v>385.7</v>
          </cell>
          <cell r="AW720">
            <v>371.9</v>
          </cell>
        </row>
        <row r="721">
          <cell r="B721">
            <v>3900</v>
          </cell>
          <cell r="D721" t="str">
            <v xml:space="preserve">Dépollution et autres services de gestion des déchets </v>
          </cell>
          <cell r="E721">
            <v>277</v>
          </cell>
          <cell r="F721">
            <v>4.2</v>
          </cell>
          <cell r="G721">
            <v>2.9</v>
          </cell>
          <cell r="H721">
            <v>-0.3</v>
          </cell>
          <cell r="I721">
            <v>1.5</v>
          </cell>
          <cell r="J721">
            <v>983.2</v>
          </cell>
          <cell r="K721">
            <v>0</v>
          </cell>
          <cell r="L721">
            <v>1.3</v>
          </cell>
          <cell r="M721">
            <v>5</v>
          </cell>
          <cell r="N721">
            <v>989.6</v>
          </cell>
          <cell r="O721">
            <v>987.4</v>
          </cell>
          <cell r="P721">
            <v>2.1</v>
          </cell>
          <cell r="Q721">
            <v>0</v>
          </cell>
          <cell r="R721">
            <v>52.5</v>
          </cell>
          <cell r="S721">
            <v>-1.2</v>
          </cell>
          <cell r="T721">
            <v>554</v>
          </cell>
          <cell r="U721">
            <v>249.7</v>
          </cell>
          <cell r="V721">
            <v>70.8</v>
          </cell>
          <cell r="W721">
            <v>4.8</v>
          </cell>
          <cell r="X721">
            <v>22.4</v>
          </cell>
          <cell r="Y721">
            <v>3</v>
          </cell>
          <cell r="Z721">
            <v>0.3</v>
          </cell>
          <cell r="AA721">
            <v>384.8</v>
          </cell>
          <cell r="AB721">
            <v>13.9</v>
          </cell>
          <cell r="AC721">
            <v>196.7</v>
          </cell>
          <cell r="AD721">
            <v>93.6</v>
          </cell>
          <cell r="AE721">
            <v>1</v>
          </cell>
          <cell r="AF721">
            <v>81.599999999999994</v>
          </cell>
          <cell r="AG721">
            <v>23.4</v>
          </cell>
          <cell r="AH721">
            <v>13.8</v>
          </cell>
          <cell r="AI721">
            <v>15.4</v>
          </cell>
          <cell r="AJ721">
            <v>59.8</v>
          </cell>
          <cell r="AK721" t="str">
            <v>N</v>
          </cell>
          <cell r="AL721">
            <v>0.6</v>
          </cell>
          <cell r="AM721">
            <v>2.8</v>
          </cell>
          <cell r="AN721">
            <v>2.1</v>
          </cell>
          <cell r="AO721">
            <v>5</v>
          </cell>
          <cell r="AP721">
            <v>62.7</v>
          </cell>
          <cell r="AQ721">
            <v>8.5</v>
          </cell>
          <cell r="AR721">
            <v>11.4</v>
          </cell>
          <cell r="AS721">
            <v>2.6</v>
          </cell>
          <cell r="AT721">
            <v>0.4</v>
          </cell>
          <cell r="AU721">
            <v>56.8</v>
          </cell>
          <cell r="AV721">
            <v>385.7</v>
          </cell>
          <cell r="AW721">
            <v>371.9</v>
          </cell>
        </row>
        <row r="722">
          <cell r="B722">
            <v>39000</v>
          </cell>
          <cell r="D722" t="str">
            <v xml:space="preserve">Dépollution et autres services de gestion des déchets </v>
          </cell>
          <cell r="E722">
            <v>277</v>
          </cell>
          <cell r="F722">
            <v>4.2</v>
          </cell>
          <cell r="G722">
            <v>2.9</v>
          </cell>
          <cell r="H722">
            <v>-0.3</v>
          </cell>
          <cell r="I722">
            <v>1.5</v>
          </cell>
          <cell r="J722">
            <v>983.2</v>
          </cell>
          <cell r="K722">
            <v>0</v>
          </cell>
          <cell r="L722">
            <v>1.3</v>
          </cell>
          <cell r="M722">
            <v>5</v>
          </cell>
          <cell r="N722">
            <v>989.6</v>
          </cell>
          <cell r="O722">
            <v>987.4</v>
          </cell>
          <cell r="P722">
            <v>2.1</v>
          </cell>
          <cell r="Q722">
            <v>0</v>
          </cell>
          <cell r="R722">
            <v>52.5</v>
          </cell>
          <cell r="S722">
            <v>-1.2</v>
          </cell>
          <cell r="T722">
            <v>554</v>
          </cell>
          <cell r="U722">
            <v>249.7</v>
          </cell>
          <cell r="V722">
            <v>70.8</v>
          </cell>
          <cell r="W722">
            <v>4.8</v>
          </cell>
          <cell r="X722">
            <v>22.4</v>
          </cell>
          <cell r="Y722">
            <v>3</v>
          </cell>
          <cell r="Z722">
            <v>0.3</v>
          </cell>
          <cell r="AA722">
            <v>384.8</v>
          </cell>
          <cell r="AB722">
            <v>13.9</v>
          </cell>
          <cell r="AC722">
            <v>196.7</v>
          </cell>
          <cell r="AD722">
            <v>93.6</v>
          </cell>
          <cell r="AE722">
            <v>1</v>
          </cell>
          <cell r="AF722">
            <v>81.599999999999994</v>
          </cell>
          <cell r="AG722">
            <v>23.4</v>
          </cell>
          <cell r="AH722">
            <v>13.8</v>
          </cell>
          <cell r="AI722">
            <v>15.4</v>
          </cell>
          <cell r="AJ722">
            <v>59.8</v>
          </cell>
          <cell r="AK722" t="str">
            <v>N</v>
          </cell>
          <cell r="AL722">
            <v>0.6</v>
          </cell>
          <cell r="AM722">
            <v>2.8</v>
          </cell>
          <cell r="AN722">
            <v>2.1</v>
          </cell>
          <cell r="AO722">
            <v>5</v>
          </cell>
          <cell r="AP722">
            <v>62.7</v>
          </cell>
          <cell r="AQ722">
            <v>8.5</v>
          </cell>
          <cell r="AR722">
            <v>11.4</v>
          </cell>
          <cell r="AS722">
            <v>2.6</v>
          </cell>
          <cell r="AT722">
            <v>0.4</v>
          </cell>
          <cell r="AU722">
            <v>56.8</v>
          </cell>
          <cell r="AV722">
            <v>385.7</v>
          </cell>
          <cell r="AW722">
            <v>371.9</v>
          </cell>
        </row>
        <row r="723">
          <cell r="B723">
            <v>41</v>
          </cell>
          <cell r="D723" t="str">
            <v xml:space="preserve">Construction de bâtiments </v>
          </cell>
          <cell r="E723">
            <v>63450</v>
          </cell>
          <cell r="F723">
            <v>524.9</v>
          </cell>
          <cell r="G723">
            <v>639.4</v>
          </cell>
          <cell r="H723">
            <v>-315.7</v>
          </cell>
          <cell r="I723">
            <v>201.1</v>
          </cell>
          <cell r="J723">
            <v>71921.7</v>
          </cell>
          <cell r="K723">
            <v>1590.6</v>
          </cell>
          <cell r="L723">
            <v>1224.2</v>
          </cell>
          <cell r="M723">
            <v>494.6</v>
          </cell>
          <cell r="N723">
            <v>75231.199999999997</v>
          </cell>
          <cell r="O723">
            <v>74037.2</v>
          </cell>
          <cell r="P723">
            <v>785.2</v>
          </cell>
          <cell r="Q723">
            <v>2</v>
          </cell>
          <cell r="R723">
            <v>14070</v>
          </cell>
          <cell r="S723">
            <v>1304</v>
          </cell>
          <cell r="T723">
            <v>46362.1</v>
          </cell>
          <cell r="U723">
            <v>24818</v>
          </cell>
          <cell r="V723">
            <v>1524.8</v>
          </cell>
          <cell r="W723">
            <v>105.9</v>
          </cell>
          <cell r="X723">
            <v>1083.5999999999999</v>
          </cell>
          <cell r="Y723">
            <v>780.5</v>
          </cell>
          <cell r="Z723">
            <v>24</v>
          </cell>
          <cell r="AA723">
            <v>13700.9</v>
          </cell>
          <cell r="AB723">
            <v>836.5</v>
          </cell>
          <cell r="AC723">
            <v>6854.6</v>
          </cell>
          <cell r="AD723">
            <v>3103.8</v>
          </cell>
          <cell r="AE723">
            <v>46.3</v>
          </cell>
          <cell r="AF723">
            <v>2952.3</v>
          </cell>
          <cell r="AG723">
            <v>728.6</v>
          </cell>
          <cell r="AH723">
            <v>2042.6</v>
          </cell>
          <cell r="AI723">
            <v>2641.7</v>
          </cell>
          <cell r="AJ723">
            <v>2822.9</v>
          </cell>
          <cell r="AK723">
            <v>511.3</v>
          </cell>
          <cell r="AL723">
            <v>685.1</v>
          </cell>
          <cell r="AM723">
            <v>1730.2</v>
          </cell>
          <cell r="AN723">
            <v>1190.0999999999999</v>
          </cell>
          <cell r="AO723">
            <v>2686.3</v>
          </cell>
          <cell r="AP723">
            <v>3952.8</v>
          </cell>
          <cell r="AQ723">
            <v>1290.4000000000001</v>
          </cell>
          <cell r="AR723">
            <v>1283.5999999999999</v>
          </cell>
          <cell r="AS723">
            <v>79.400000000000006</v>
          </cell>
          <cell r="AT723">
            <v>760.7</v>
          </cell>
          <cell r="AU723">
            <v>3119.6</v>
          </cell>
          <cell r="AV723">
            <v>13696.2</v>
          </cell>
          <cell r="AW723">
            <v>12910.6</v>
          </cell>
        </row>
        <row r="724">
          <cell r="B724">
            <v>411</v>
          </cell>
          <cell r="D724" t="str">
            <v xml:space="preserve">Promotion immobilière </v>
          </cell>
          <cell r="E724">
            <v>38446</v>
          </cell>
          <cell r="F724">
            <v>364.7</v>
          </cell>
          <cell r="G724">
            <v>553.1</v>
          </cell>
          <cell r="H724">
            <v>-259.7</v>
          </cell>
          <cell r="I724">
            <v>71.3</v>
          </cell>
          <cell r="J724">
            <v>30902.5</v>
          </cell>
          <cell r="K724">
            <v>160.30000000000001</v>
          </cell>
          <cell r="L724">
            <v>1211.4000000000001</v>
          </cell>
          <cell r="M724">
            <v>233.2</v>
          </cell>
          <cell r="N724">
            <v>32507.5</v>
          </cell>
          <cell r="O724">
            <v>31427.599999999999</v>
          </cell>
          <cell r="P724">
            <v>225.6</v>
          </cell>
          <cell r="Q724">
            <v>0.6</v>
          </cell>
          <cell r="R724">
            <v>8392</v>
          </cell>
          <cell r="S724">
            <v>1290.5</v>
          </cell>
          <cell r="T724">
            <v>18819.2</v>
          </cell>
          <cell r="U724">
            <v>12823.9</v>
          </cell>
          <cell r="V724">
            <v>328.3</v>
          </cell>
          <cell r="W724">
            <v>44.2</v>
          </cell>
          <cell r="X724">
            <v>191.6</v>
          </cell>
          <cell r="Y724">
            <v>291.2</v>
          </cell>
          <cell r="Z724">
            <v>10.4</v>
          </cell>
          <cell r="AA724">
            <v>4011.5</v>
          </cell>
          <cell r="AB724">
            <v>358.4</v>
          </cell>
          <cell r="AC724">
            <v>1076.2</v>
          </cell>
          <cell r="AD724">
            <v>478.5</v>
          </cell>
          <cell r="AE724">
            <v>28.9</v>
          </cell>
          <cell r="AF724">
            <v>2127.1999999999998</v>
          </cell>
          <cell r="AG724">
            <v>252.8</v>
          </cell>
          <cell r="AH724">
            <v>990.2</v>
          </cell>
          <cell r="AI724">
            <v>1196.3</v>
          </cell>
          <cell r="AJ724">
            <v>2080.6</v>
          </cell>
          <cell r="AK724">
            <v>161.69999999999999</v>
          </cell>
          <cell r="AL724">
            <v>317.60000000000002</v>
          </cell>
          <cell r="AM724">
            <v>1221.2</v>
          </cell>
          <cell r="AN724">
            <v>995.5</v>
          </cell>
          <cell r="AO724">
            <v>1475.7</v>
          </cell>
          <cell r="AP724">
            <v>2490.9</v>
          </cell>
          <cell r="AQ724">
            <v>825.5</v>
          </cell>
          <cell r="AR724">
            <v>858.9</v>
          </cell>
          <cell r="AS724">
            <v>12.4</v>
          </cell>
          <cell r="AT724">
            <v>475.1</v>
          </cell>
          <cell r="AU724">
            <v>1970</v>
          </cell>
          <cell r="AV724">
            <v>4077</v>
          </cell>
          <cell r="AW724">
            <v>3681.9</v>
          </cell>
        </row>
        <row r="725">
          <cell r="B725">
            <v>4110</v>
          </cell>
          <cell r="D725" t="str">
            <v xml:space="preserve">Promotion immobilière </v>
          </cell>
          <cell r="E725">
            <v>38446</v>
          </cell>
          <cell r="F725">
            <v>364.7</v>
          </cell>
          <cell r="G725">
            <v>553.1</v>
          </cell>
          <cell r="H725">
            <v>-259.7</v>
          </cell>
          <cell r="I725">
            <v>71.3</v>
          </cell>
          <cell r="J725">
            <v>30902.5</v>
          </cell>
          <cell r="K725">
            <v>160.30000000000001</v>
          </cell>
          <cell r="L725">
            <v>1211.4000000000001</v>
          </cell>
          <cell r="M725">
            <v>233.2</v>
          </cell>
          <cell r="N725">
            <v>32507.5</v>
          </cell>
          <cell r="O725">
            <v>31427.599999999999</v>
          </cell>
          <cell r="P725">
            <v>225.6</v>
          </cell>
          <cell r="Q725">
            <v>0.6</v>
          </cell>
          <cell r="R725">
            <v>8392</v>
          </cell>
          <cell r="S725">
            <v>1290.5</v>
          </cell>
          <cell r="T725">
            <v>18819.2</v>
          </cell>
          <cell r="U725">
            <v>12823.9</v>
          </cell>
          <cell r="V725">
            <v>328.3</v>
          </cell>
          <cell r="W725">
            <v>44.2</v>
          </cell>
          <cell r="X725">
            <v>191.6</v>
          </cell>
          <cell r="Y725">
            <v>291.2</v>
          </cell>
          <cell r="Z725">
            <v>10.4</v>
          </cell>
          <cell r="AA725">
            <v>4011.5</v>
          </cell>
          <cell r="AB725">
            <v>358.4</v>
          </cell>
          <cell r="AC725">
            <v>1076.2</v>
          </cell>
          <cell r="AD725">
            <v>478.5</v>
          </cell>
          <cell r="AE725">
            <v>28.9</v>
          </cell>
          <cell r="AF725">
            <v>2127.1999999999998</v>
          </cell>
          <cell r="AG725">
            <v>252.8</v>
          </cell>
          <cell r="AH725">
            <v>990.2</v>
          </cell>
          <cell r="AI725">
            <v>1196.3</v>
          </cell>
          <cell r="AJ725">
            <v>2080.6</v>
          </cell>
          <cell r="AK725">
            <v>161.69999999999999</v>
          </cell>
          <cell r="AL725">
            <v>317.60000000000002</v>
          </cell>
          <cell r="AM725">
            <v>1221.2</v>
          </cell>
          <cell r="AN725">
            <v>995.5</v>
          </cell>
          <cell r="AO725">
            <v>1475.7</v>
          </cell>
          <cell r="AP725">
            <v>2490.9</v>
          </cell>
          <cell r="AQ725">
            <v>825.5</v>
          </cell>
          <cell r="AR725">
            <v>858.9</v>
          </cell>
          <cell r="AS725">
            <v>12.4</v>
          </cell>
          <cell r="AT725">
            <v>475.1</v>
          </cell>
          <cell r="AU725">
            <v>1970</v>
          </cell>
          <cell r="AV725">
            <v>4077</v>
          </cell>
          <cell r="AW725">
            <v>3681.9</v>
          </cell>
        </row>
        <row r="726">
          <cell r="B726">
            <v>41101</v>
          </cell>
          <cell r="D726" t="str">
            <v xml:space="preserve">Promotion immobilière de logements </v>
          </cell>
          <cell r="E726">
            <v>10094</v>
          </cell>
          <cell r="F726">
            <v>139.69999999999999</v>
          </cell>
          <cell r="G726">
            <v>272.89999999999998</v>
          </cell>
          <cell r="H726">
            <v>-156.69999999999999</v>
          </cell>
          <cell r="I726">
            <v>23.5</v>
          </cell>
          <cell r="J726">
            <v>14826</v>
          </cell>
          <cell r="K726">
            <v>95.5</v>
          </cell>
          <cell r="L726">
            <v>-98.3</v>
          </cell>
          <cell r="M726">
            <v>87</v>
          </cell>
          <cell r="N726">
            <v>14910.2</v>
          </cell>
          <cell r="O726">
            <v>15061.2</v>
          </cell>
          <cell r="P726">
            <v>89.2</v>
          </cell>
          <cell r="Q726">
            <v>0.1</v>
          </cell>
          <cell r="R726">
            <v>4127.3</v>
          </cell>
          <cell r="S726">
            <v>460</v>
          </cell>
          <cell r="T726">
            <v>8374.6</v>
          </cell>
          <cell r="U726">
            <v>4938</v>
          </cell>
          <cell r="V726">
            <v>213.7</v>
          </cell>
          <cell r="W726">
            <v>19.8</v>
          </cell>
          <cell r="X726">
            <v>155.1</v>
          </cell>
          <cell r="Y726">
            <v>103.9</v>
          </cell>
          <cell r="Z726">
            <v>7.5</v>
          </cell>
          <cell r="AA726">
            <v>1957.1</v>
          </cell>
          <cell r="AB726">
            <v>201.1</v>
          </cell>
          <cell r="AC726">
            <v>808.9</v>
          </cell>
          <cell r="AD726">
            <v>357.2</v>
          </cell>
          <cell r="AE726">
            <v>12.2</v>
          </cell>
          <cell r="AF726">
            <v>602.1</v>
          </cell>
          <cell r="AG726">
            <v>118</v>
          </cell>
          <cell r="AH726">
            <v>674</v>
          </cell>
          <cell r="AI726">
            <v>583.9</v>
          </cell>
          <cell r="AJ726">
            <v>394.1</v>
          </cell>
          <cell r="AK726">
            <v>77.8</v>
          </cell>
          <cell r="AL726">
            <v>232.6</v>
          </cell>
          <cell r="AM726">
            <v>537.79999999999995</v>
          </cell>
          <cell r="AN726">
            <v>385.3</v>
          </cell>
          <cell r="AO726">
            <v>998.3</v>
          </cell>
          <cell r="AP726">
            <v>1009.4</v>
          </cell>
          <cell r="AQ726">
            <v>317.89999999999998</v>
          </cell>
          <cell r="AR726">
            <v>469.7</v>
          </cell>
          <cell r="AS726">
            <v>10.4</v>
          </cell>
          <cell r="AT726">
            <v>310.3</v>
          </cell>
          <cell r="AU726">
            <v>536.79999999999995</v>
          </cell>
          <cell r="AV726">
            <v>1971.8</v>
          </cell>
          <cell r="AW726">
            <v>1768.2</v>
          </cell>
        </row>
        <row r="727">
          <cell r="B727">
            <v>41102</v>
          </cell>
          <cell r="D727" t="str">
            <v xml:space="preserve">Promotion immobilière de bureaux </v>
          </cell>
          <cell r="E727">
            <v>561</v>
          </cell>
          <cell r="F727">
            <v>0</v>
          </cell>
          <cell r="G727">
            <v>41.1</v>
          </cell>
          <cell r="H727">
            <v>-59.2</v>
          </cell>
          <cell r="I727">
            <v>18.100000000000001</v>
          </cell>
          <cell r="J727">
            <v>1735.4</v>
          </cell>
          <cell r="K727">
            <v>12.6</v>
          </cell>
          <cell r="L727">
            <v>39.5</v>
          </cell>
          <cell r="M727">
            <v>27.5</v>
          </cell>
          <cell r="N727">
            <v>1815.1</v>
          </cell>
          <cell r="O727">
            <v>1748</v>
          </cell>
          <cell r="P727">
            <v>7.1</v>
          </cell>
          <cell r="Q727">
            <v>0.3</v>
          </cell>
          <cell r="R727">
            <v>321.10000000000002</v>
          </cell>
          <cell r="S727">
            <v>251.9</v>
          </cell>
          <cell r="T727">
            <v>731.7</v>
          </cell>
          <cell r="U727">
            <v>322.7</v>
          </cell>
          <cell r="V727">
            <v>15.8</v>
          </cell>
          <cell r="W727">
            <v>0.3</v>
          </cell>
          <cell r="X727">
            <v>11.2</v>
          </cell>
          <cell r="Y727">
            <v>77.900000000000006</v>
          </cell>
          <cell r="Z727">
            <v>0.4</v>
          </cell>
          <cell r="AA727">
            <v>457.6</v>
          </cell>
          <cell r="AB727">
            <v>18.100000000000001</v>
          </cell>
          <cell r="AC727">
            <v>51.8</v>
          </cell>
          <cell r="AD727">
            <v>22.5</v>
          </cell>
          <cell r="AE727">
            <v>0.2</v>
          </cell>
          <cell r="AF727">
            <v>365.3</v>
          </cell>
          <cell r="AG727">
            <v>7</v>
          </cell>
          <cell r="AH727">
            <v>22.6</v>
          </cell>
          <cell r="AI727">
            <v>61.4</v>
          </cell>
          <cell r="AJ727">
            <v>397.2</v>
          </cell>
          <cell r="AK727">
            <v>14</v>
          </cell>
          <cell r="AL727">
            <v>39</v>
          </cell>
          <cell r="AM727">
            <v>336.6</v>
          </cell>
          <cell r="AN727">
            <v>330.5</v>
          </cell>
          <cell r="AO727">
            <v>188.3</v>
          </cell>
          <cell r="AP727">
            <v>273.89999999999998</v>
          </cell>
          <cell r="AQ727">
            <v>18</v>
          </cell>
          <cell r="AR727">
            <v>14.3</v>
          </cell>
          <cell r="AS727">
            <v>0.7</v>
          </cell>
          <cell r="AT727">
            <v>36.1</v>
          </cell>
          <cell r="AU727">
            <v>240.7</v>
          </cell>
          <cell r="AV727">
            <v>528.4</v>
          </cell>
          <cell r="AW727">
            <v>439.6</v>
          </cell>
        </row>
        <row r="728">
          <cell r="B728">
            <v>41103</v>
          </cell>
          <cell r="D728" t="str">
            <v xml:space="preserve">Promotion immobilière d'autres bâtiments </v>
          </cell>
          <cell r="E728">
            <v>1596</v>
          </cell>
          <cell r="F728">
            <v>222.7</v>
          </cell>
          <cell r="G728">
            <v>199</v>
          </cell>
          <cell r="H728">
            <v>-1.1000000000000001</v>
          </cell>
          <cell r="I728">
            <v>24.8</v>
          </cell>
          <cell r="J728">
            <v>1626.7</v>
          </cell>
          <cell r="K728">
            <v>25.2</v>
          </cell>
          <cell r="L728">
            <v>346.8</v>
          </cell>
          <cell r="M728">
            <v>14.5</v>
          </cell>
          <cell r="N728">
            <v>2013.3</v>
          </cell>
          <cell r="O728">
            <v>1874.7</v>
          </cell>
          <cell r="P728">
            <v>7.2</v>
          </cell>
          <cell r="Q728">
            <v>0.1</v>
          </cell>
          <cell r="R728">
            <v>574.29999999999995</v>
          </cell>
          <cell r="S728">
            <v>13.3</v>
          </cell>
          <cell r="T728">
            <v>1141.8</v>
          </cell>
          <cell r="U728">
            <v>810.5</v>
          </cell>
          <cell r="V728">
            <v>33.1</v>
          </cell>
          <cell r="W728">
            <v>6</v>
          </cell>
          <cell r="X728">
            <v>17.2</v>
          </cell>
          <cell r="Y728">
            <v>34.200000000000003</v>
          </cell>
          <cell r="Z728">
            <v>0.6</v>
          </cell>
          <cell r="AA728">
            <v>281.8</v>
          </cell>
          <cell r="AB728">
            <v>33</v>
          </cell>
          <cell r="AC728">
            <v>115.6</v>
          </cell>
          <cell r="AD728">
            <v>50.1</v>
          </cell>
          <cell r="AE728">
            <v>3</v>
          </cell>
          <cell r="AF728">
            <v>86.1</v>
          </cell>
          <cell r="AG728">
            <v>41.7</v>
          </cell>
          <cell r="AH728">
            <v>89.2</v>
          </cell>
          <cell r="AI728">
            <v>160.9</v>
          </cell>
          <cell r="AJ728">
            <v>116.1</v>
          </cell>
          <cell r="AK728">
            <v>11.9</v>
          </cell>
          <cell r="AL728">
            <v>34.4</v>
          </cell>
          <cell r="AM728">
            <v>135.30000000000001</v>
          </cell>
          <cell r="AN728">
            <v>85.6</v>
          </cell>
          <cell r="AO728">
            <v>86.7</v>
          </cell>
          <cell r="AP728">
            <v>90.1</v>
          </cell>
          <cell r="AQ728">
            <v>160.30000000000001</v>
          </cell>
          <cell r="AR728">
            <v>105.3</v>
          </cell>
          <cell r="AS728">
            <v>0.2</v>
          </cell>
          <cell r="AT728">
            <v>38.799999999999997</v>
          </cell>
          <cell r="AU728">
            <v>106</v>
          </cell>
          <cell r="AV728">
            <v>308.8</v>
          </cell>
          <cell r="AW728">
            <v>251.7</v>
          </cell>
        </row>
        <row r="729">
          <cell r="B729">
            <v>41104</v>
          </cell>
          <cell r="D729" t="str">
            <v>Supportsjuridiquesdeprogrammes</v>
          </cell>
          <cell r="E729">
            <v>26195</v>
          </cell>
          <cell r="F729">
            <v>2.2999999999999998</v>
          </cell>
          <cell r="G729">
            <v>40.200000000000003</v>
          </cell>
          <cell r="H729">
            <v>-42.8</v>
          </cell>
          <cell r="I729">
            <v>4.9000000000000004</v>
          </cell>
          <cell r="J729">
            <v>12714.3</v>
          </cell>
          <cell r="K729">
            <v>27.1</v>
          </cell>
          <cell r="L729">
            <v>923.4</v>
          </cell>
          <cell r="M729">
            <v>104.2</v>
          </cell>
          <cell r="N729">
            <v>13768.9</v>
          </cell>
          <cell r="O729">
            <v>12743.7</v>
          </cell>
          <cell r="P729">
            <v>122.1</v>
          </cell>
          <cell r="Q729">
            <v>0</v>
          </cell>
          <cell r="R729">
            <v>3369.4</v>
          </cell>
          <cell r="S729">
            <v>565.29999999999995</v>
          </cell>
          <cell r="T729">
            <v>8571.1</v>
          </cell>
          <cell r="U729">
            <v>6752.7</v>
          </cell>
          <cell r="V729">
            <v>65.599999999999994</v>
          </cell>
          <cell r="W729">
            <v>18.2</v>
          </cell>
          <cell r="X729">
            <v>8.1</v>
          </cell>
          <cell r="Y729">
            <v>75.2</v>
          </cell>
          <cell r="Z729">
            <v>1.9</v>
          </cell>
          <cell r="AA729">
            <v>1315</v>
          </cell>
          <cell r="AB729">
            <v>106.2</v>
          </cell>
          <cell r="AC729">
            <v>100</v>
          </cell>
          <cell r="AD729">
            <v>48.6</v>
          </cell>
          <cell r="AE729">
            <v>13.5</v>
          </cell>
          <cell r="AF729">
            <v>1073.7</v>
          </cell>
          <cell r="AG729">
            <v>86.1</v>
          </cell>
          <cell r="AH729">
            <v>204.5</v>
          </cell>
          <cell r="AI729">
            <v>390.1</v>
          </cell>
          <cell r="AJ729">
            <v>1173.3</v>
          </cell>
          <cell r="AK729">
            <v>58.1</v>
          </cell>
          <cell r="AL729">
            <v>11.6</v>
          </cell>
          <cell r="AM729">
            <v>211.6</v>
          </cell>
          <cell r="AN729">
            <v>194.2</v>
          </cell>
          <cell r="AO729">
            <v>202.4</v>
          </cell>
          <cell r="AP729">
            <v>1117.5999999999999</v>
          </cell>
          <cell r="AQ729">
            <v>329.4</v>
          </cell>
          <cell r="AR729">
            <v>269.5</v>
          </cell>
          <cell r="AS729">
            <v>1.1000000000000001</v>
          </cell>
          <cell r="AT729">
            <v>89.9</v>
          </cell>
          <cell r="AU729">
            <v>1086.4000000000001</v>
          </cell>
          <cell r="AV729">
            <v>1268</v>
          </cell>
          <cell r="AW729">
            <v>1222.3</v>
          </cell>
        </row>
        <row r="730">
          <cell r="B730">
            <v>412</v>
          </cell>
          <cell r="D730" t="str">
            <v xml:space="preserve">Construction de bâtiments résidentiels et non résidentiels </v>
          </cell>
          <cell r="E730">
            <v>25004</v>
          </cell>
          <cell r="F730">
            <v>160.19999999999999</v>
          </cell>
          <cell r="G730">
            <v>86.3</v>
          </cell>
          <cell r="H730">
            <v>-56</v>
          </cell>
          <cell r="I730">
            <v>129.80000000000001</v>
          </cell>
          <cell r="J730">
            <v>41019.199999999997</v>
          </cell>
          <cell r="K730">
            <v>1430.3</v>
          </cell>
          <cell r="L730">
            <v>12.8</v>
          </cell>
          <cell r="M730">
            <v>261.39999999999998</v>
          </cell>
          <cell r="N730">
            <v>42723.7</v>
          </cell>
          <cell r="O730">
            <v>42609.7</v>
          </cell>
          <cell r="P730">
            <v>559.6</v>
          </cell>
          <cell r="Q730">
            <v>1.4</v>
          </cell>
          <cell r="R730">
            <v>5678</v>
          </cell>
          <cell r="S730">
            <v>13.4</v>
          </cell>
          <cell r="T730">
            <v>27542.9</v>
          </cell>
          <cell r="U730">
            <v>11994.1</v>
          </cell>
          <cell r="V730">
            <v>1196.5</v>
          </cell>
          <cell r="W730">
            <v>61.6</v>
          </cell>
          <cell r="X730">
            <v>891.9</v>
          </cell>
          <cell r="Y730">
            <v>489.4</v>
          </cell>
          <cell r="Z730">
            <v>13.6</v>
          </cell>
          <cell r="AA730">
            <v>9689.4</v>
          </cell>
          <cell r="AB730">
            <v>478.1</v>
          </cell>
          <cell r="AC730">
            <v>5778.3</v>
          </cell>
          <cell r="AD730">
            <v>2625.3</v>
          </cell>
          <cell r="AE730">
            <v>17.399999999999999</v>
          </cell>
          <cell r="AF730">
            <v>825.1</v>
          </cell>
          <cell r="AG730">
            <v>475.8</v>
          </cell>
          <cell r="AH730">
            <v>1052.4000000000001</v>
          </cell>
          <cell r="AI730">
            <v>1445.4</v>
          </cell>
          <cell r="AJ730">
            <v>742.3</v>
          </cell>
          <cell r="AK730">
            <v>349.6</v>
          </cell>
          <cell r="AL730">
            <v>367.5</v>
          </cell>
          <cell r="AM730">
            <v>509</v>
          </cell>
          <cell r="AN730">
            <v>194.6</v>
          </cell>
          <cell r="AO730">
            <v>1210.5999999999999</v>
          </cell>
          <cell r="AP730">
            <v>1461.9</v>
          </cell>
          <cell r="AQ730">
            <v>464.9</v>
          </cell>
          <cell r="AR730">
            <v>424.7</v>
          </cell>
          <cell r="AS730">
            <v>67</v>
          </cell>
          <cell r="AT730">
            <v>285.60000000000002</v>
          </cell>
          <cell r="AU730">
            <v>1149.5</v>
          </cell>
          <cell r="AV730">
            <v>9619.2000000000007</v>
          </cell>
          <cell r="AW730">
            <v>9228.7000000000007</v>
          </cell>
        </row>
        <row r="731">
          <cell r="B731">
            <v>4120</v>
          </cell>
          <cell r="D731" t="str">
            <v xml:space="preserve">Construction de bâtiments résidentiels et non résidentiels </v>
          </cell>
          <cell r="E731">
            <v>25004</v>
          </cell>
          <cell r="F731">
            <v>160.19999999999999</v>
          </cell>
          <cell r="G731">
            <v>86.3</v>
          </cell>
          <cell r="H731">
            <v>-56</v>
          </cell>
          <cell r="I731">
            <v>129.80000000000001</v>
          </cell>
          <cell r="J731">
            <v>41019.199999999997</v>
          </cell>
          <cell r="K731">
            <v>1430.3</v>
          </cell>
          <cell r="L731">
            <v>12.8</v>
          </cell>
          <cell r="M731">
            <v>261.39999999999998</v>
          </cell>
          <cell r="N731">
            <v>42723.7</v>
          </cell>
          <cell r="O731">
            <v>42609.7</v>
          </cell>
          <cell r="P731">
            <v>559.6</v>
          </cell>
          <cell r="Q731">
            <v>1.4</v>
          </cell>
          <cell r="R731">
            <v>5678</v>
          </cell>
          <cell r="S731">
            <v>13.4</v>
          </cell>
          <cell r="T731">
            <v>27542.9</v>
          </cell>
          <cell r="U731">
            <v>11994.1</v>
          </cell>
          <cell r="V731">
            <v>1196.5</v>
          </cell>
          <cell r="W731">
            <v>61.6</v>
          </cell>
          <cell r="X731">
            <v>891.9</v>
          </cell>
          <cell r="Y731">
            <v>489.4</v>
          </cell>
          <cell r="Z731">
            <v>13.6</v>
          </cell>
          <cell r="AA731">
            <v>9689.4</v>
          </cell>
          <cell r="AB731">
            <v>478.1</v>
          </cell>
          <cell r="AC731">
            <v>5778.3</v>
          </cell>
          <cell r="AD731">
            <v>2625.3</v>
          </cell>
          <cell r="AE731">
            <v>17.399999999999999</v>
          </cell>
          <cell r="AF731">
            <v>825.1</v>
          </cell>
          <cell r="AG731">
            <v>475.8</v>
          </cell>
          <cell r="AH731">
            <v>1052.4000000000001</v>
          </cell>
          <cell r="AI731">
            <v>1445.4</v>
          </cell>
          <cell r="AJ731">
            <v>742.3</v>
          </cell>
          <cell r="AK731">
            <v>349.6</v>
          </cell>
          <cell r="AL731">
            <v>367.5</v>
          </cell>
          <cell r="AM731">
            <v>509</v>
          </cell>
          <cell r="AN731">
            <v>194.6</v>
          </cell>
          <cell r="AO731">
            <v>1210.5999999999999</v>
          </cell>
          <cell r="AP731">
            <v>1461.9</v>
          </cell>
          <cell r="AQ731">
            <v>464.9</v>
          </cell>
          <cell r="AR731">
            <v>424.7</v>
          </cell>
          <cell r="AS731">
            <v>67</v>
          </cell>
          <cell r="AT731">
            <v>285.60000000000002</v>
          </cell>
          <cell r="AU731">
            <v>1149.5</v>
          </cell>
          <cell r="AV731">
            <v>9619.2000000000007</v>
          </cell>
          <cell r="AW731">
            <v>9228.7000000000007</v>
          </cell>
        </row>
        <row r="732">
          <cell r="B732">
            <v>41201</v>
          </cell>
          <cell r="D732" t="str">
            <v xml:space="preserve">Construction de maisons individuelles </v>
          </cell>
          <cell r="E732">
            <v>16116</v>
          </cell>
          <cell r="F732">
            <v>5.3</v>
          </cell>
          <cell r="G732">
            <v>6</v>
          </cell>
          <cell r="H732">
            <v>-2.8</v>
          </cell>
          <cell r="I732">
            <v>2.1</v>
          </cell>
          <cell r="J732">
            <v>10585.7</v>
          </cell>
          <cell r="K732">
            <v>12.9</v>
          </cell>
          <cell r="L732">
            <v>-57.7</v>
          </cell>
          <cell r="M732">
            <v>7.7</v>
          </cell>
          <cell r="N732">
            <v>10548.6</v>
          </cell>
          <cell r="O732">
            <v>10603.8</v>
          </cell>
          <cell r="P732">
            <v>22.7</v>
          </cell>
          <cell r="Q732">
            <v>0.4</v>
          </cell>
          <cell r="R732">
            <v>2473.4</v>
          </cell>
          <cell r="S732">
            <v>3.1</v>
          </cell>
          <cell r="T732">
            <v>5544.5</v>
          </cell>
          <cell r="U732">
            <v>3607.4</v>
          </cell>
          <cell r="V732">
            <v>195.4</v>
          </cell>
          <cell r="W732">
            <v>26.5</v>
          </cell>
          <cell r="X732">
            <v>103.9</v>
          </cell>
          <cell r="Y732">
            <v>44.9</v>
          </cell>
          <cell r="Z732">
            <v>6.9</v>
          </cell>
          <cell r="AA732">
            <v>2507.4</v>
          </cell>
          <cell r="AB732">
            <v>82</v>
          </cell>
          <cell r="AC732">
            <v>1415.2</v>
          </cell>
          <cell r="AD732">
            <v>631.5</v>
          </cell>
          <cell r="AE732">
            <v>6.5</v>
          </cell>
          <cell r="AF732">
            <v>385.3</v>
          </cell>
          <cell r="AG732">
            <v>105.5</v>
          </cell>
          <cell r="AH732">
            <v>154.9</v>
          </cell>
          <cell r="AI732">
            <v>135.69999999999999</v>
          </cell>
          <cell r="AJ732">
            <v>260.60000000000002</v>
          </cell>
          <cell r="AK732">
            <v>1.3</v>
          </cell>
          <cell r="AL732">
            <v>0.8</v>
          </cell>
          <cell r="AM732">
            <v>42.7</v>
          </cell>
          <cell r="AN732">
            <v>27</v>
          </cell>
          <cell r="AO732">
            <v>58.3</v>
          </cell>
          <cell r="AP732">
            <v>275.7</v>
          </cell>
          <cell r="AQ732">
            <v>87.6</v>
          </cell>
          <cell r="AR732">
            <v>101</v>
          </cell>
          <cell r="AS732">
            <v>3.8</v>
          </cell>
          <cell r="AT732">
            <v>70.900000000000006</v>
          </cell>
          <cell r="AU732">
            <v>187.6</v>
          </cell>
          <cell r="AV732">
            <v>2529.6</v>
          </cell>
          <cell r="AW732">
            <v>2431.9</v>
          </cell>
        </row>
        <row r="733">
          <cell r="B733">
            <v>41202</v>
          </cell>
          <cell r="D733" t="str">
            <v xml:space="preserve">Construction d'autres bâtiments </v>
          </cell>
          <cell r="E733">
            <v>8888</v>
          </cell>
          <cell r="F733">
            <v>154.9</v>
          </cell>
          <cell r="G733">
            <v>80.3</v>
          </cell>
          <cell r="H733">
            <v>-53.2</v>
          </cell>
          <cell r="I733">
            <v>127.8</v>
          </cell>
          <cell r="J733">
            <v>30433.5</v>
          </cell>
          <cell r="K733">
            <v>1417.4</v>
          </cell>
          <cell r="L733">
            <v>70.5</v>
          </cell>
          <cell r="M733">
            <v>253.7</v>
          </cell>
          <cell r="N733">
            <v>32175.1</v>
          </cell>
          <cell r="O733">
            <v>32005.8</v>
          </cell>
          <cell r="P733">
            <v>536.9</v>
          </cell>
          <cell r="Q733">
            <v>1</v>
          </cell>
          <cell r="R733">
            <v>3204.6</v>
          </cell>
          <cell r="S733">
            <v>10.3</v>
          </cell>
          <cell r="T733">
            <v>21998.400000000001</v>
          </cell>
          <cell r="U733">
            <v>8386.7000000000007</v>
          </cell>
          <cell r="V733">
            <v>1001.1</v>
          </cell>
          <cell r="W733">
            <v>35.1</v>
          </cell>
          <cell r="X733">
            <v>788</v>
          </cell>
          <cell r="Y733">
            <v>444.5</v>
          </cell>
          <cell r="Z733">
            <v>6.7</v>
          </cell>
          <cell r="AA733">
            <v>7181.9</v>
          </cell>
          <cell r="AB733">
            <v>396.1</v>
          </cell>
          <cell r="AC733">
            <v>4363.2</v>
          </cell>
          <cell r="AD733">
            <v>1993.8</v>
          </cell>
          <cell r="AE733">
            <v>10.9</v>
          </cell>
          <cell r="AF733">
            <v>439.8</v>
          </cell>
          <cell r="AG733">
            <v>370.4</v>
          </cell>
          <cell r="AH733">
            <v>897.5</v>
          </cell>
          <cell r="AI733">
            <v>1309.7</v>
          </cell>
          <cell r="AJ733">
            <v>481.7</v>
          </cell>
          <cell r="AK733">
            <v>348.2</v>
          </cell>
          <cell r="AL733">
            <v>366.7</v>
          </cell>
          <cell r="AM733">
            <v>466.3</v>
          </cell>
          <cell r="AN733">
            <v>167.6</v>
          </cell>
          <cell r="AO733">
            <v>1152.3</v>
          </cell>
          <cell r="AP733">
            <v>1186.2</v>
          </cell>
          <cell r="AQ733">
            <v>377.3</v>
          </cell>
          <cell r="AR733">
            <v>323.7</v>
          </cell>
          <cell r="AS733">
            <v>63.1</v>
          </cell>
          <cell r="AT733">
            <v>214.7</v>
          </cell>
          <cell r="AU733">
            <v>962</v>
          </cell>
          <cell r="AV733">
            <v>7089.5</v>
          </cell>
          <cell r="AW733">
            <v>6796.8</v>
          </cell>
        </row>
        <row r="734">
          <cell r="B734">
            <v>42</v>
          </cell>
          <cell r="D734" t="str">
            <v xml:space="preserve">Génie civil </v>
          </cell>
          <cell r="E734">
            <v>5747</v>
          </cell>
          <cell r="F734">
            <v>200.5</v>
          </cell>
          <cell r="G734">
            <v>335.7</v>
          </cell>
          <cell r="H734">
            <v>-16.600000000000001</v>
          </cell>
          <cell r="I734">
            <v>-118.7</v>
          </cell>
          <cell r="J734">
            <v>40111.599999999999</v>
          </cell>
          <cell r="K734">
            <v>1385.6</v>
          </cell>
          <cell r="L734">
            <v>-278.10000000000002</v>
          </cell>
          <cell r="M734">
            <v>100.7</v>
          </cell>
          <cell r="N734">
            <v>41319.9</v>
          </cell>
          <cell r="O734">
            <v>41697.699999999997</v>
          </cell>
          <cell r="P734">
            <v>993.2</v>
          </cell>
          <cell r="Q734">
            <v>53</v>
          </cell>
          <cell r="R734">
            <v>11070</v>
          </cell>
          <cell r="S734">
            <v>-142.9</v>
          </cell>
          <cell r="T734">
            <v>16908</v>
          </cell>
          <cell r="U734">
            <v>6788.7</v>
          </cell>
          <cell r="V734">
            <v>4045.2</v>
          </cell>
          <cell r="W734">
            <v>230.4</v>
          </cell>
          <cell r="X734">
            <v>1514.3</v>
          </cell>
          <cell r="Y734">
            <v>547.1</v>
          </cell>
          <cell r="Z734">
            <v>84.7</v>
          </cell>
          <cell r="AA734">
            <v>13812.2</v>
          </cell>
          <cell r="AB734">
            <v>709.6</v>
          </cell>
          <cell r="AC734">
            <v>8379.7999999999993</v>
          </cell>
          <cell r="AD734">
            <v>4274.7</v>
          </cell>
          <cell r="AE734">
            <v>40.299999999999997</v>
          </cell>
          <cell r="AF734">
            <v>488.5</v>
          </cell>
          <cell r="AG734">
            <v>866.3</v>
          </cell>
          <cell r="AH734">
            <v>1223.0999999999999</v>
          </cell>
          <cell r="AI734">
            <v>2225</v>
          </cell>
          <cell r="AJ734">
            <v>624.1</v>
          </cell>
          <cell r="AK734">
            <v>169.5</v>
          </cell>
          <cell r="AL734">
            <v>305.2</v>
          </cell>
          <cell r="AM734">
            <v>864.7</v>
          </cell>
          <cell r="AN734">
            <v>559.1</v>
          </cell>
          <cell r="AO734">
            <v>1195.5999999999999</v>
          </cell>
          <cell r="AP734">
            <v>1090.7</v>
          </cell>
          <cell r="AQ734">
            <v>462.7</v>
          </cell>
          <cell r="AR734">
            <v>1332.6</v>
          </cell>
          <cell r="AS734">
            <v>60.7</v>
          </cell>
          <cell r="AT734">
            <v>152.19999999999999</v>
          </cell>
          <cell r="AU734">
            <v>8</v>
          </cell>
          <cell r="AV734">
            <v>13366.1</v>
          </cell>
          <cell r="AW734">
            <v>13142.9</v>
          </cell>
        </row>
        <row r="735">
          <cell r="B735">
            <v>421</v>
          </cell>
          <cell r="D735" t="str">
            <v xml:space="preserve">Construction de routes et de voies ferrées </v>
          </cell>
          <cell r="E735">
            <v>1283</v>
          </cell>
          <cell r="F735">
            <v>127.6</v>
          </cell>
          <cell r="G735">
            <v>202.1</v>
          </cell>
          <cell r="H735">
            <v>0.9</v>
          </cell>
          <cell r="I735">
            <v>-75.400000000000006</v>
          </cell>
          <cell r="J735">
            <v>24298.400000000001</v>
          </cell>
          <cell r="K735">
            <v>1007.3</v>
          </cell>
          <cell r="L735">
            <v>-56.9</v>
          </cell>
          <cell r="M735">
            <v>43.9</v>
          </cell>
          <cell r="N735">
            <v>25292.7</v>
          </cell>
          <cell r="O735">
            <v>25433.200000000001</v>
          </cell>
          <cell r="P735">
            <v>780.6</v>
          </cell>
          <cell r="Q735">
            <v>18.3</v>
          </cell>
          <cell r="R735">
            <v>7917.7</v>
          </cell>
          <cell r="S735">
            <v>16.8</v>
          </cell>
          <cell r="T735">
            <v>8549.4</v>
          </cell>
          <cell r="U735">
            <v>2552.1</v>
          </cell>
          <cell r="V735">
            <v>3016.2</v>
          </cell>
          <cell r="W735">
            <v>137.80000000000001</v>
          </cell>
          <cell r="X735">
            <v>898</v>
          </cell>
          <cell r="Y735">
            <v>302.39999999999998</v>
          </cell>
          <cell r="Z735">
            <v>18.100000000000001</v>
          </cell>
          <cell r="AA735">
            <v>9211.5</v>
          </cell>
          <cell r="AB735">
            <v>469.5</v>
          </cell>
          <cell r="AC735">
            <v>5671.5</v>
          </cell>
          <cell r="AD735">
            <v>2965.7</v>
          </cell>
          <cell r="AE735">
            <v>6.5</v>
          </cell>
          <cell r="AF735">
            <v>111.4</v>
          </cell>
          <cell r="AG735">
            <v>562.6</v>
          </cell>
          <cell r="AH735">
            <v>551.6</v>
          </cell>
          <cell r="AI735">
            <v>1172.0999999999999</v>
          </cell>
          <cell r="AJ735">
            <v>169.3</v>
          </cell>
          <cell r="AK735">
            <v>106.3</v>
          </cell>
          <cell r="AL735">
            <v>218.9</v>
          </cell>
          <cell r="AM735">
            <v>415.2</v>
          </cell>
          <cell r="AN735">
            <v>404.5</v>
          </cell>
          <cell r="AO735">
            <v>857.5</v>
          </cell>
          <cell r="AP735">
            <v>724.2</v>
          </cell>
          <cell r="AQ735">
            <v>105.8</v>
          </cell>
          <cell r="AR735">
            <v>915.5</v>
          </cell>
          <cell r="AS735">
            <v>28.6</v>
          </cell>
          <cell r="AT735">
            <v>15.9</v>
          </cell>
          <cell r="AU735">
            <v>-130</v>
          </cell>
          <cell r="AV735">
            <v>8733.4</v>
          </cell>
          <cell r="AW735">
            <v>8748.5</v>
          </cell>
        </row>
        <row r="736">
          <cell r="B736">
            <v>4211</v>
          </cell>
          <cell r="D736" t="str">
            <v xml:space="preserve">Construction de routes et autoroutes </v>
          </cell>
          <cell r="E736">
            <v>1114</v>
          </cell>
          <cell r="F736">
            <v>126</v>
          </cell>
          <cell r="G736">
            <v>200.3</v>
          </cell>
          <cell r="H736">
            <v>1</v>
          </cell>
          <cell r="I736">
            <v>-75.3</v>
          </cell>
          <cell r="J736">
            <v>17758.5</v>
          </cell>
          <cell r="K736">
            <v>188.3</v>
          </cell>
          <cell r="L736">
            <v>-10.8</v>
          </cell>
          <cell r="M736">
            <v>38.299999999999997</v>
          </cell>
          <cell r="N736">
            <v>17974.400000000001</v>
          </cell>
          <cell r="O736">
            <v>18072.8</v>
          </cell>
          <cell r="P736">
            <v>753.5</v>
          </cell>
          <cell r="Q736">
            <v>18.3</v>
          </cell>
          <cell r="R736">
            <v>6597.6</v>
          </cell>
          <cell r="S736">
            <v>9.1999999999999993</v>
          </cell>
          <cell r="T736">
            <v>6294.8</v>
          </cell>
          <cell r="U736">
            <v>1927.4</v>
          </cell>
          <cell r="V736">
            <v>2075.1</v>
          </cell>
          <cell r="W736">
            <v>77.400000000000006</v>
          </cell>
          <cell r="X736">
            <v>713.9</v>
          </cell>
          <cell r="Y736">
            <v>297.8</v>
          </cell>
          <cell r="Z736">
            <v>17.5</v>
          </cell>
          <cell r="AA736">
            <v>5453.1</v>
          </cell>
          <cell r="AB736">
            <v>298.8</v>
          </cell>
          <cell r="AC736">
            <v>3203.9</v>
          </cell>
          <cell r="AD736">
            <v>1766.4</v>
          </cell>
          <cell r="AE736">
            <v>5.7</v>
          </cell>
          <cell r="AF736">
            <v>189.8</v>
          </cell>
          <cell r="AG736">
            <v>444.4</v>
          </cell>
          <cell r="AH736">
            <v>490.6</v>
          </cell>
          <cell r="AI736">
            <v>1084.5999999999999</v>
          </cell>
          <cell r="AJ736">
            <v>339.4</v>
          </cell>
          <cell r="AK736">
            <v>62.2</v>
          </cell>
          <cell r="AL736">
            <v>158.9</v>
          </cell>
          <cell r="AM736">
            <v>409.7</v>
          </cell>
          <cell r="AN736">
            <v>399.5</v>
          </cell>
          <cell r="AO736">
            <v>842.1</v>
          </cell>
          <cell r="AP736">
            <v>868.4</v>
          </cell>
          <cell r="AQ736">
            <v>64.5</v>
          </cell>
          <cell r="AR736">
            <v>178.4</v>
          </cell>
          <cell r="AS736">
            <v>25</v>
          </cell>
          <cell r="AT736">
            <v>56.6</v>
          </cell>
          <cell r="AU736">
            <v>672.8</v>
          </cell>
          <cell r="AV736">
            <v>4997.3999999999996</v>
          </cell>
          <cell r="AW736">
            <v>5160</v>
          </cell>
        </row>
        <row r="737">
          <cell r="B737">
            <v>42110</v>
          </cell>
          <cell r="D737" t="str">
            <v xml:space="preserve">Construction de routes et autoroutes </v>
          </cell>
          <cell r="E737">
            <v>1114</v>
          </cell>
          <cell r="F737">
            <v>126</v>
          </cell>
          <cell r="G737">
            <v>200.3</v>
          </cell>
          <cell r="H737">
            <v>1</v>
          </cell>
          <cell r="I737">
            <v>-75.3</v>
          </cell>
          <cell r="J737">
            <v>17758.5</v>
          </cell>
          <cell r="K737">
            <v>188.3</v>
          </cell>
          <cell r="L737">
            <v>-10.8</v>
          </cell>
          <cell r="M737">
            <v>38.299999999999997</v>
          </cell>
          <cell r="N737">
            <v>17974.400000000001</v>
          </cell>
          <cell r="O737">
            <v>18072.8</v>
          </cell>
          <cell r="P737">
            <v>753.5</v>
          </cell>
          <cell r="Q737">
            <v>18.3</v>
          </cell>
          <cell r="R737">
            <v>6597.6</v>
          </cell>
          <cell r="S737">
            <v>9.1999999999999993</v>
          </cell>
          <cell r="T737">
            <v>6294.8</v>
          </cell>
          <cell r="U737">
            <v>1927.4</v>
          </cell>
          <cell r="V737">
            <v>2075.1</v>
          </cell>
          <cell r="W737">
            <v>77.400000000000006</v>
          </cell>
          <cell r="X737">
            <v>713.9</v>
          </cell>
          <cell r="Y737">
            <v>297.8</v>
          </cell>
          <cell r="Z737">
            <v>17.5</v>
          </cell>
          <cell r="AA737">
            <v>5453.1</v>
          </cell>
          <cell r="AB737">
            <v>298.8</v>
          </cell>
          <cell r="AC737">
            <v>3203.9</v>
          </cell>
          <cell r="AD737">
            <v>1766.4</v>
          </cell>
          <cell r="AE737">
            <v>5.7</v>
          </cell>
          <cell r="AF737">
            <v>189.8</v>
          </cell>
          <cell r="AG737">
            <v>444.4</v>
          </cell>
          <cell r="AH737">
            <v>490.6</v>
          </cell>
          <cell r="AI737">
            <v>1084.5999999999999</v>
          </cell>
          <cell r="AJ737">
            <v>339.4</v>
          </cell>
          <cell r="AK737">
            <v>62.2</v>
          </cell>
          <cell r="AL737">
            <v>158.9</v>
          </cell>
          <cell r="AM737">
            <v>409.7</v>
          </cell>
          <cell r="AN737">
            <v>399.5</v>
          </cell>
          <cell r="AO737">
            <v>842.1</v>
          </cell>
          <cell r="AP737">
            <v>868.4</v>
          </cell>
          <cell r="AQ737">
            <v>64.5</v>
          </cell>
          <cell r="AR737">
            <v>178.4</v>
          </cell>
          <cell r="AS737">
            <v>25</v>
          </cell>
          <cell r="AT737">
            <v>56.6</v>
          </cell>
          <cell r="AU737">
            <v>672.8</v>
          </cell>
          <cell r="AV737">
            <v>4997.3999999999996</v>
          </cell>
          <cell r="AW737">
            <v>5160</v>
          </cell>
        </row>
        <row r="738">
          <cell r="B738">
            <v>4212</v>
          </cell>
          <cell r="D738" t="str">
            <v xml:space="preserve">Construction de voies ferrées de surface et souterraines </v>
          </cell>
          <cell r="E738">
            <v>73</v>
          </cell>
          <cell r="F738" t="str">
            <v>S</v>
          </cell>
          <cell r="G738" t="str">
            <v>S</v>
          </cell>
          <cell r="H738" t="str">
            <v>S</v>
          </cell>
          <cell r="I738" t="str">
            <v>S</v>
          </cell>
          <cell r="J738" t="str">
            <v>S</v>
          </cell>
          <cell r="K738" t="str">
            <v>S</v>
          </cell>
          <cell r="L738" t="str">
            <v>S</v>
          </cell>
          <cell r="M738" t="str">
            <v>S</v>
          </cell>
          <cell r="N738" t="str">
            <v>S</v>
          </cell>
          <cell r="O738" t="str">
            <v>S</v>
          </cell>
          <cell r="P738" t="str">
            <v>S</v>
          </cell>
          <cell r="Q738" t="str">
            <v>S</v>
          </cell>
          <cell r="R738" t="str">
            <v>S</v>
          </cell>
          <cell r="S738" t="str">
            <v>S</v>
          </cell>
          <cell r="T738" t="str">
            <v>S</v>
          </cell>
          <cell r="U738" t="str">
            <v>S</v>
          </cell>
          <cell r="V738" t="str">
            <v>S</v>
          </cell>
          <cell r="W738" t="str">
            <v>S</v>
          </cell>
          <cell r="X738" t="str">
            <v>S</v>
          </cell>
          <cell r="Y738" t="str">
            <v>S</v>
          </cell>
          <cell r="Z738" t="str">
            <v>S</v>
          </cell>
          <cell r="AA738" t="str">
            <v>S</v>
          </cell>
          <cell r="AB738" t="str">
            <v>S</v>
          </cell>
          <cell r="AC738" t="str">
            <v>S</v>
          </cell>
          <cell r="AD738" t="str">
            <v>S</v>
          </cell>
          <cell r="AE738" t="str">
            <v>S</v>
          </cell>
          <cell r="AF738" t="str">
            <v>S</v>
          </cell>
          <cell r="AG738" t="str">
            <v>S</v>
          </cell>
          <cell r="AH738" t="str">
            <v>S</v>
          </cell>
          <cell r="AI738" t="str">
            <v>S</v>
          </cell>
          <cell r="AJ738" t="str">
            <v>S</v>
          </cell>
          <cell r="AK738" t="str">
            <v>S</v>
          </cell>
          <cell r="AL738" t="str">
            <v>S</v>
          </cell>
          <cell r="AM738" t="str">
            <v>S</v>
          </cell>
          <cell r="AN738" t="str">
            <v>S</v>
          </cell>
          <cell r="AO738" t="str">
            <v>S</v>
          </cell>
          <cell r="AP738" t="str">
            <v>S</v>
          </cell>
          <cell r="AQ738" t="str">
            <v>S</v>
          </cell>
          <cell r="AR738" t="str">
            <v>S</v>
          </cell>
          <cell r="AS738" t="str">
            <v>S</v>
          </cell>
          <cell r="AT738" t="str">
            <v>S</v>
          </cell>
          <cell r="AU738" t="str">
            <v>S</v>
          </cell>
          <cell r="AV738" t="str">
            <v>S</v>
          </cell>
          <cell r="AW738" t="str">
            <v>S</v>
          </cell>
        </row>
        <row r="739">
          <cell r="B739">
            <v>42120</v>
          </cell>
          <cell r="D739" t="str">
            <v xml:space="preserve">Construction de voies ferrées de surface et souterraines </v>
          </cell>
          <cell r="E739">
            <v>73</v>
          </cell>
          <cell r="F739" t="str">
            <v>S</v>
          </cell>
          <cell r="G739" t="str">
            <v>S</v>
          </cell>
          <cell r="H739" t="str">
            <v>S</v>
          </cell>
          <cell r="I739" t="str">
            <v>S</v>
          </cell>
          <cell r="J739" t="str">
            <v>S</v>
          </cell>
          <cell r="K739" t="str">
            <v>S</v>
          </cell>
          <cell r="L739" t="str">
            <v>S</v>
          </cell>
          <cell r="M739" t="str">
            <v>S</v>
          </cell>
          <cell r="N739" t="str">
            <v>S</v>
          </cell>
          <cell r="O739" t="str">
            <v>S</v>
          </cell>
          <cell r="P739" t="str">
            <v>S</v>
          </cell>
          <cell r="Q739" t="str">
            <v>S</v>
          </cell>
          <cell r="R739" t="str">
            <v>S</v>
          </cell>
          <cell r="S739" t="str">
            <v>S</v>
          </cell>
          <cell r="T739" t="str">
            <v>S</v>
          </cell>
          <cell r="U739" t="str">
            <v>S</v>
          </cell>
          <cell r="V739" t="str">
            <v>S</v>
          </cell>
          <cell r="W739" t="str">
            <v>S</v>
          </cell>
          <cell r="X739" t="str">
            <v>S</v>
          </cell>
          <cell r="Y739" t="str">
            <v>S</v>
          </cell>
          <cell r="Z739" t="str">
            <v>S</v>
          </cell>
          <cell r="AA739" t="str">
            <v>S</v>
          </cell>
          <cell r="AB739" t="str">
            <v>S</v>
          </cell>
          <cell r="AC739" t="str">
            <v>S</v>
          </cell>
          <cell r="AD739" t="str">
            <v>S</v>
          </cell>
          <cell r="AE739" t="str">
            <v>S</v>
          </cell>
          <cell r="AF739" t="str">
            <v>S</v>
          </cell>
          <cell r="AG739" t="str">
            <v>S</v>
          </cell>
          <cell r="AH739" t="str">
            <v>S</v>
          </cell>
          <cell r="AI739" t="str">
            <v>S</v>
          </cell>
          <cell r="AJ739" t="str">
            <v>S</v>
          </cell>
          <cell r="AK739" t="str">
            <v>S</v>
          </cell>
          <cell r="AL739" t="str">
            <v>S</v>
          </cell>
          <cell r="AM739" t="str">
            <v>S</v>
          </cell>
          <cell r="AN739" t="str">
            <v>S</v>
          </cell>
          <cell r="AO739" t="str">
            <v>S</v>
          </cell>
          <cell r="AP739" t="str">
            <v>S</v>
          </cell>
          <cell r="AQ739" t="str">
            <v>S</v>
          </cell>
          <cell r="AR739" t="str">
            <v>S</v>
          </cell>
          <cell r="AS739" t="str">
            <v>S</v>
          </cell>
          <cell r="AT739" t="str">
            <v>S</v>
          </cell>
          <cell r="AU739" t="str">
            <v>S</v>
          </cell>
          <cell r="AV739" t="str">
            <v>S</v>
          </cell>
          <cell r="AW739" t="str">
            <v>S</v>
          </cell>
        </row>
        <row r="740">
          <cell r="B740">
            <v>4213</v>
          </cell>
          <cell r="D740" t="str">
            <v xml:space="preserve">Construction de ponts et tunnels </v>
          </cell>
          <cell r="E740">
            <v>96</v>
          </cell>
          <cell r="F740" t="str">
            <v>S</v>
          </cell>
          <cell r="G740" t="str">
            <v>S</v>
          </cell>
          <cell r="H740" t="str">
            <v>S</v>
          </cell>
          <cell r="I740" t="str">
            <v>S</v>
          </cell>
          <cell r="J740" t="str">
            <v>S</v>
          </cell>
          <cell r="K740" t="str">
            <v>S</v>
          </cell>
          <cell r="L740" t="str">
            <v>S</v>
          </cell>
          <cell r="M740" t="str">
            <v>S</v>
          </cell>
          <cell r="N740" t="str">
            <v>S</v>
          </cell>
          <cell r="O740" t="str">
            <v>S</v>
          </cell>
          <cell r="P740" t="str">
            <v>S</v>
          </cell>
          <cell r="Q740" t="str">
            <v>S</v>
          </cell>
          <cell r="R740" t="str">
            <v>S</v>
          </cell>
          <cell r="S740" t="str">
            <v>S</v>
          </cell>
          <cell r="T740" t="str">
            <v>S</v>
          </cell>
          <cell r="U740" t="str">
            <v>S</v>
          </cell>
          <cell r="V740" t="str">
            <v>S</v>
          </cell>
          <cell r="W740" t="str">
            <v>S</v>
          </cell>
          <cell r="X740" t="str">
            <v>S</v>
          </cell>
          <cell r="Y740" t="str">
            <v>S</v>
          </cell>
          <cell r="Z740" t="str">
            <v>S</v>
          </cell>
          <cell r="AA740" t="str">
            <v>S</v>
          </cell>
          <cell r="AB740" t="str">
            <v>S</v>
          </cell>
          <cell r="AC740" t="str">
            <v>S</v>
          </cell>
          <cell r="AD740" t="str">
            <v>S</v>
          </cell>
          <cell r="AE740" t="str">
            <v>S</v>
          </cell>
          <cell r="AF740" t="str">
            <v>S</v>
          </cell>
          <cell r="AG740" t="str">
            <v>S</v>
          </cell>
          <cell r="AH740" t="str">
            <v>S</v>
          </cell>
          <cell r="AI740" t="str">
            <v>S</v>
          </cell>
          <cell r="AJ740" t="str">
            <v>S</v>
          </cell>
          <cell r="AK740" t="str">
            <v>S</v>
          </cell>
          <cell r="AL740" t="str">
            <v>S</v>
          </cell>
          <cell r="AM740" t="str">
            <v>S</v>
          </cell>
          <cell r="AN740" t="str">
            <v>S</v>
          </cell>
          <cell r="AO740" t="str">
            <v>S</v>
          </cell>
          <cell r="AP740" t="str">
            <v>S</v>
          </cell>
          <cell r="AQ740" t="str">
            <v>S</v>
          </cell>
          <cell r="AR740" t="str">
            <v>S</v>
          </cell>
          <cell r="AS740" t="str">
            <v>S</v>
          </cell>
          <cell r="AT740" t="str">
            <v>S</v>
          </cell>
          <cell r="AU740" t="str">
            <v>S</v>
          </cell>
          <cell r="AV740" t="str">
            <v>S</v>
          </cell>
          <cell r="AW740" t="str">
            <v>S</v>
          </cell>
        </row>
        <row r="741">
          <cell r="B741">
            <v>42131</v>
          </cell>
          <cell r="D741" t="str">
            <v xml:space="preserve">Construction d'ouvrages d'art </v>
          </cell>
          <cell r="E741">
            <v>90</v>
          </cell>
          <cell r="F741">
            <v>0.1</v>
          </cell>
          <cell r="G741">
            <v>0.1</v>
          </cell>
          <cell r="H741">
            <v>0</v>
          </cell>
          <cell r="I741">
            <v>0</v>
          </cell>
          <cell r="J741">
            <v>1299</v>
          </cell>
          <cell r="K741">
            <v>0.4</v>
          </cell>
          <cell r="L741">
            <v>-50.5</v>
          </cell>
          <cell r="M741">
            <v>1.2</v>
          </cell>
          <cell r="N741">
            <v>1250.2</v>
          </cell>
          <cell r="O741">
            <v>1299.5999999999999</v>
          </cell>
          <cell r="P741">
            <v>10.8</v>
          </cell>
          <cell r="Q741">
            <v>0</v>
          </cell>
          <cell r="R741">
            <v>201.8</v>
          </cell>
          <cell r="S741">
            <v>-1.5</v>
          </cell>
          <cell r="T741">
            <v>739.7</v>
          </cell>
          <cell r="U741">
            <v>354.7</v>
          </cell>
          <cell r="V741">
            <v>124.5</v>
          </cell>
          <cell r="W741">
            <v>14.7</v>
          </cell>
          <cell r="X741">
            <v>80.3</v>
          </cell>
          <cell r="Y741" t="str">
            <v>N</v>
          </cell>
          <cell r="Z741">
            <v>0.6</v>
          </cell>
          <cell r="AA741">
            <v>347.2</v>
          </cell>
          <cell r="AB741">
            <v>19.399999999999999</v>
          </cell>
          <cell r="AC741">
            <v>181.9</v>
          </cell>
          <cell r="AD741">
            <v>98</v>
          </cell>
          <cell r="AE741">
            <v>0.2</v>
          </cell>
          <cell r="AF741">
            <v>48.1</v>
          </cell>
          <cell r="AG741">
            <v>16.100000000000001</v>
          </cell>
          <cell r="AH741">
            <v>20.100000000000001</v>
          </cell>
          <cell r="AI741">
            <v>20.5</v>
          </cell>
          <cell r="AJ741">
            <v>32.5</v>
          </cell>
          <cell r="AK741">
            <v>25.9</v>
          </cell>
          <cell r="AL741">
            <v>37.299999999999997</v>
          </cell>
          <cell r="AM741">
            <v>1.3</v>
          </cell>
          <cell r="AN741">
            <v>1.2</v>
          </cell>
          <cell r="AO741">
            <v>11.6</v>
          </cell>
          <cell r="AP741">
            <v>54.1</v>
          </cell>
          <cell r="AQ741">
            <v>26.2</v>
          </cell>
          <cell r="AR741">
            <v>22.8</v>
          </cell>
          <cell r="AS741">
            <v>1.5</v>
          </cell>
          <cell r="AT741">
            <v>3.9</v>
          </cell>
          <cell r="AU741">
            <v>52.1</v>
          </cell>
          <cell r="AV741">
            <v>310.2</v>
          </cell>
          <cell r="AW741">
            <v>328</v>
          </cell>
        </row>
        <row r="742">
          <cell r="B742">
            <v>42132</v>
          </cell>
          <cell r="D742" t="str">
            <v xml:space="preserve">Construction et entretien de tunnels </v>
          </cell>
          <cell r="E742">
            <v>6</v>
          </cell>
          <cell r="F742" t="str">
            <v>S</v>
          </cell>
          <cell r="G742" t="str">
            <v>S</v>
          </cell>
          <cell r="H742" t="str">
            <v>S</v>
          </cell>
          <cell r="I742" t="str">
            <v>S</v>
          </cell>
          <cell r="J742" t="str">
            <v>S</v>
          </cell>
          <cell r="K742" t="str">
            <v>S</v>
          </cell>
          <cell r="L742" t="str">
            <v>S</v>
          </cell>
          <cell r="M742" t="str">
            <v>S</v>
          </cell>
          <cell r="N742" t="str">
            <v>S</v>
          </cell>
          <cell r="O742" t="str">
            <v>S</v>
          </cell>
          <cell r="P742" t="str">
            <v>S</v>
          </cell>
          <cell r="Q742" t="str">
            <v>S</v>
          </cell>
          <cell r="R742" t="str">
            <v>S</v>
          </cell>
          <cell r="S742" t="str">
            <v>S</v>
          </cell>
          <cell r="T742" t="str">
            <v>S</v>
          </cell>
          <cell r="U742" t="str">
            <v>S</v>
          </cell>
          <cell r="V742" t="str">
            <v>S</v>
          </cell>
          <cell r="W742" t="str">
            <v>S</v>
          </cell>
          <cell r="X742" t="str">
            <v>S</v>
          </cell>
          <cell r="Y742" t="str">
            <v>S</v>
          </cell>
          <cell r="Z742" t="str">
            <v>S</v>
          </cell>
          <cell r="AA742" t="str">
            <v>S</v>
          </cell>
          <cell r="AB742" t="str">
            <v>S</v>
          </cell>
          <cell r="AC742" t="str">
            <v>S</v>
          </cell>
          <cell r="AD742" t="str">
            <v>S</v>
          </cell>
          <cell r="AE742" t="str">
            <v>S</v>
          </cell>
          <cell r="AF742" t="str">
            <v>S</v>
          </cell>
          <cell r="AG742" t="str">
            <v>S</v>
          </cell>
          <cell r="AH742" t="str">
            <v>S</v>
          </cell>
          <cell r="AI742" t="str">
            <v>S</v>
          </cell>
          <cell r="AJ742" t="str">
            <v>S</v>
          </cell>
          <cell r="AK742" t="str">
            <v>S</v>
          </cell>
          <cell r="AL742" t="str">
            <v>S</v>
          </cell>
          <cell r="AM742" t="str">
            <v>S</v>
          </cell>
          <cell r="AN742" t="str">
            <v>S</v>
          </cell>
          <cell r="AO742" t="str">
            <v>S</v>
          </cell>
          <cell r="AP742" t="str">
            <v>S</v>
          </cell>
          <cell r="AQ742" t="str">
            <v>S</v>
          </cell>
          <cell r="AR742" t="str">
            <v>S</v>
          </cell>
          <cell r="AS742" t="str">
            <v>S</v>
          </cell>
          <cell r="AT742" t="str">
            <v>S</v>
          </cell>
          <cell r="AU742" t="str">
            <v>S</v>
          </cell>
          <cell r="AV742" t="str">
            <v>S</v>
          </cell>
          <cell r="AW742" t="str">
            <v>S</v>
          </cell>
        </row>
        <row r="743">
          <cell r="B743">
            <v>422</v>
          </cell>
          <cell r="D743" t="str">
            <v xml:space="preserve">Construction de réseaux et de lignes </v>
          </cell>
          <cell r="E743">
            <v>1900</v>
          </cell>
          <cell r="F743">
            <v>45.2</v>
          </cell>
          <cell r="G743">
            <v>35</v>
          </cell>
          <cell r="H743">
            <v>0.1</v>
          </cell>
          <cell r="I743">
            <v>10.1</v>
          </cell>
          <cell r="J743">
            <v>8539.7000000000007</v>
          </cell>
          <cell r="K743">
            <v>0</v>
          </cell>
          <cell r="L743">
            <v>-23.2</v>
          </cell>
          <cell r="M743">
            <v>6.5</v>
          </cell>
          <cell r="N743">
            <v>8523</v>
          </cell>
          <cell r="O743">
            <v>8584.9</v>
          </cell>
          <cell r="P743">
            <v>38.700000000000003</v>
          </cell>
          <cell r="Q743">
            <v>0.1</v>
          </cell>
          <cell r="R743">
            <v>1578.7</v>
          </cell>
          <cell r="S743">
            <v>-1.6</v>
          </cell>
          <cell r="T743">
            <v>4092.2</v>
          </cell>
          <cell r="U743">
            <v>1721.9</v>
          </cell>
          <cell r="V743">
            <v>614.9</v>
          </cell>
          <cell r="W743">
            <v>68.900000000000006</v>
          </cell>
          <cell r="X743">
            <v>395.4</v>
          </cell>
          <cell r="Y743">
            <v>24</v>
          </cell>
          <cell r="Z743">
            <v>2.9</v>
          </cell>
          <cell r="AA743">
            <v>2878.5</v>
          </cell>
          <cell r="AB743">
            <v>129.1</v>
          </cell>
          <cell r="AC743">
            <v>1625.1</v>
          </cell>
          <cell r="AD743">
            <v>820.7</v>
          </cell>
          <cell r="AE743">
            <v>5.2</v>
          </cell>
          <cell r="AF743">
            <v>308.8</v>
          </cell>
          <cell r="AG743">
            <v>176.6</v>
          </cell>
          <cell r="AH743">
            <v>72.7</v>
          </cell>
          <cell r="AI743">
            <v>171.8</v>
          </cell>
          <cell r="AJ743">
            <v>231.3</v>
          </cell>
          <cell r="AK743">
            <v>16.100000000000001</v>
          </cell>
          <cell r="AL743">
            <v>23.5</v>
          </cell>
          <cell r="AM743">
            <v>64.599999999999994</v>
          </cell>
          <cell r="AN743">
            <v>41.3</v>
          </cell>
          <cell r="AO743">
            <v>128.4</v>
          </cell>
          <cell r="AP743">
            <v>302.5</v>
          </cell>
          <cell r="AQ743">
            <v>102.1</v>
          </cell>
          <cell r="AR743">
            <v>119.1</v>
          </cell>
          <cell r="AS743">
            <v>17.2</v>
          </cell>
          <cell r="AT743">
            <v>56.7</v>
          </cell>
          <cell r="AU743">
            <v>211.7</v>
          </cell>
          <cell r="AV743">
            <v>2863.8</v>
          </cell>
          <cell r="AW743">
            <v>2754.6</v>
          </cell>
        </row>
        <row r="744">
          <cell r="B744">
            <v>4221</v>
          </cell>
          <cell r="D744" t="str">
            <v xml:space="preserve">Construction de réseaux pour fluides </v>
          </cell>
          <cell r="E744">
            <v>1132</v>
          </cell>
          <cell r="F744">
            <v>30.6</v>
          </cell>
          <cell r="G744">
            <v>21</v>
          </cell>
          <cell r="H744">
            <v>0.1</v>
          </cell>
          <cell r="I744">
            <v>9.6</v>
          </cell>
          <cell r="J744">
            <v>4448.5</v>
          </cell>
          <cell r="K744">
            <v>0</v>
          </cell>
          <cell r="L744">
            <v>-27.4</v>
          </cell>
          <cell r="M744">
            <v>4.0999999999999996</v>
          </cell>
          <cell r="N744">
            <v>4425.1000000000004</v>
          </cell>
          <cell r="O744">
            <v>4479.1000000000004</v>
          </cell>
          <cell r="P744">
            <v>30.5</v>
          </cell>
          <cell r="Q744">
            <v>0.1</v>
          </cell>
          <cell r="R744">
            <v>979.5</v>
          </cell>
          <cell r="S744">
            <v>-3.5</v>
          </cell>
          <cell r="T744">
            <v>2033.8</v>
          </cell>
          <cell r="U744">
            <v>820.4</v>
          </cell>
          <cell r="V744">
            <v>396.4</v>
          </cell>
          <cell r="W744">
            <v>38.1</v>
          </cell>
          <cell r="X744">
            <v>191.3</v>
          </cell>
          <cell r="Y744">
            <v>13.5</v>
          </cell>
          <cell r="Z744">
            <v>2.2000000000000002</v>
          </cell>
          <cell r="AA744">
            <v>1441.8</v>
          </cell>
          <cell r="AB744">
            <v>65.599999999999994</v>
          </cell>
          <cell r="AC744">
            <v>844.7</v>
          </cell>
          <cell r="AD744">
            <v>434.3</v>
          </cell>
          <cell r="AE744">
            <v>2.2999999999999998</v>
          </cell>
          <cell r="AF744">
            <v>99.5</v>
          </cell>
          <cell r="AG744">
            <v>100.4</v>
          </cell>
          <cell r="AH744">
            <v>41.1</v>
          </cell>
          <cell r="AI744">
            <v>111.6</v>
          </cell>
          <cell r="AJ744">
            <v>69.5</v>
          </cell>
          <cell r="AK744">
            <v>13.5</v>
          </cell>
          <cell r="AL744">
            <v>16.5</v>
          </cell>
          <cell r="AM744">
            <v>32.700000000000003</v>
          </cell>
          <cell r="AN744">
            <v>23</v>
          </cell>
          <cell r="AO744">
            <v>92.7</v>
          </cell>
          <cell r="AP744">
            <v>132.6</v>
          </cell>
          <cell r="AQ744">
            <v>58.5</v>
          </cell>
          <cell r="AR744">
            <v>62.1</v>
          </cell>
          <cell r="AS744">
            <v>4.7</v>
          </cell>
          <cell r="AT744">
            <v>20.5</v>
          </cell>
          <cell r="AU744">
            <v>103.7</v>
          </cell>
          <cell r="AV744">
            <v>1424.9</v>
          </cell>
          <cell r="AW744">
            <v>1378.5</v>
          </cell>
        </row>
        <row r="745">
          <cell r="B745">
            <v>42210</v>
          </cell>
          <cell r="D745" t="str">
            <v xml:space="preserve">Construction de réseaux pour fluides </v>
          </cell>
          <cell r="E745">
            <v>1132</v>
          </cell>
          <cell r="F745">
            <v>30.6</v>
          </cell>
          <cell r="G745">
            <v>21</v>
          </cell>
          <cell r="H745">
            <v>0.1</v>
          </cell>
          <cell r="I745">
            <v>9.6</v>
          </cell>
          <cell r="J745">
            <v>4448.5</v>
          </cell>
          <cell r="K745">
            <v>0</v>
          </cell>
          <cell r="L745">
            <v>-27.4</v>
          </cell>
          <cell r="M745">
            <v>4.0999999999999996</v>
          </cell>
          <cell r="N745">
            <v>4425.1000000000004</v>
          </cell>
          <cell r="O745">
            <v>4479.1000000000004</v>
          </cell>
          <cell r="P745">
            <v>30.5</v>
          </cell>
          <cell r="Q745">
            <v>0.1</v>
          </cell>
          <cell r="R745">
            <v>979.5</v>
          </cell>
          <cell r="S745">
            <v>-3.5</v>
          </cell>
          <cell r="T745">
            <v>2033.8</v>
          </cell>
          <cell r="U745">
            <v>820.4</v>
          </cell>
          <cell r="V745">
            <v>396.4</v>
          </cell>
          <cell r="W745">
            <v>38.1</v>
          </cell>
          <cell r="X745">
            <v>191.3</v>
          </cell>
          <cell r="Y745">
            <v>13.5</v>
          </cell>
          <cell r="Z745">
            <v>2.2000000000000002</v>
          </cell>
          <cell r="AA745">
            <v>1441.8</v>
          </cell>
          <cell r="AB745">
            <v>65.599999999999994</v>
          </cell>
          <cell r="AC745">
            <v>844.7</v>
          </cell>
          <cell r="AD745">
            <v>434.3</v>
          </cell>
          <cell r="AE745">
            <v>2.2999999999999998</v>
          </cell>
          <cell r="AF745">
            <v>99.5</v>
          </cell>
          <cell r="AG745">
            <v>100.4</v>
          </cell>
          <cell r="AH745">
            <v>41.1</v>
          </cell>
          <cell r="AI745">
            <v>111.6</v>
          </cell>
          <cell r="AJ745">
            <v>69.5</v>
          </cell>
          <cell r="AK745">
            <v>13.5</v>
          </cell>
          <cell r="AL745">
            <v>16.5</v>
          </cell>
          <cell r="AM745">
            <v>32.700000000000003</v>
          </cell>
          <cell r="AN745">
            <v>23</v>
          </cell>
          <cell r="AO745">
            <v>92.7</v>
          </cell>
          <cell r="AP745">
            <v>132.6</v>
          </cell>
          <cell r="AQ745">
            <v>58.5</v>
          </cell>
          <cell r="AR745">
            <v>62.1</v>
          </cell>
          <cell r="AS745">
            <v>4.7</v>
          </cell>
          <cell r="AT745">
            <v>20.5</v>
          </cell>
          <cell r="AU745">
            <v>103.7</v>
          </cell>
          <cell r="AV745">
            <v>1424.9</v>
          </cell>
          <cell r="AW745">
            <v>1378.5</v>
          </cell>
        </row>
        <row r="746">
          <cell r="B746">
            <v>4222</v>
          </cell>
          <cell r="D746" t="str">
            <v xml:space="preserve">Construction de réseaux électriques et de télécommunications </v>
          </cell>
          <cell r="E746">
            <v>768</v>
          </cell>
          <cell r="F746">
            <v>14.6</v>
          </cell>
          <cell r="G746">
            <v>14</v>
          </cell>
          <cell r="H746">
            <v>0</v>
          </cell>
          <cell r="I746">
            <v>0.5</v>
          </cell>
          <cell r="J746">
            <v>4091.2</v>
          </cell>
          <cell r="K746">
            <v>0</v>
          </cell>
          <cell r="L746">
            <v>4.3</v>
          </cell>
          <cell r="M746">
            <v>2.4</v>
          </cell>
          <cell r="N746">
            <v>4097.8999999999996</v>
          </cell>
          <cell r="O746">
            <v>4105.8</v>
          </cell>
          <cell r="P746">
            <v>8.1999999999999993</v>
          </cell>
          <cell r="Q746">
            <v>0</v>
          </cell>
          <cell r="R746">
            <v>599.20000000000005</v>
          </cell>
          <cell r="S746">
            <v>1.8</v>
          </cell>
          <cell r="T746">
            <v>2058.4</v>
          </cell>
          <cell r="U746">
            <v>901.5</v>
          </cell>
          <cell r="V746">
            <v>218.5</v>
          </cell>
          <cell r="W746">
            <v>30.8</v>
          </cell>
          <cell r="X746">
            <v>204.1</v>
          </cell>
          <cell r="Y746">
            <v>10.4</v>
          </cell>
          <cell r="Z746">
            <v>0.7</v>
          </cell>
          <cell r="AA746">
            <v>1436.7</v>
          </cell>
          <cell r="AB746">
            <v>63.5</v>
          </cell>
          <cell r="AC746">
            <v>780.4</v>
          </cell>
          <cell r="AD746">
            <v>386.4</v>
          </cell>
          <cell r="AE746">
            <v>2.8</v>
          </cell>
          <cell r="AF746">
            <v>209.3</v>
          </cell>
          <cell r="AG746">
            <v>76.2</v>
          </cell>
          <cell r="AH746">
            <v>31.6</v>
          </cell>
          <cell r="AI746">
            <v>60.3</v>
          </cell>
          <cell r="AJ746">
            <v>161.80000000000001</v>
          </cell>
          <cell r="AK746">
            <v>2.6</v>
          </cell>
          <cell r="AL746">
            <v>7</v>
          </cell>
          <cell r="AM746">
            <v>31.9</v>
          </cell>
          <cell r="AN746">
            <v>18.399999999999999</v>
          </cell>
          <cell r="AO746">
            <v>35.6</v>
          </cell>
          <cell r="AP746">
            <v>169.9</v>
          </cell>
          <cell r="AQ746">
            <v>43.7</v>
          </cell>
          <cell r="AR746">
            <v>56.9</v>
          </cell>
          <cell r="AS746">
            <v>12.4</v>
          </cell>
          <cell r="AT746">
            <v>36.200000000000003</v>
          </cell>
          <cell r="AU746">
            <v>108</v>
          </cell>
          <cell r="AV746">
            <v>1439</v>
          </cell>
          <cell r="AW746">
            <v>1376.1</v>
          </cell>
        </row>
        <row r="747">
          <cell r="B747">
            <v>42220</v>
          </cell>
          <cell r="D747" t="str">
            <v xml:space="preserve">Construction de réseaux électriques et de télécommunications </v>
          </cell>
          <cell r="E747">
            <v>768</v>
          </cell>
          <cell r="F747">
            <v>14.6</v>
          </cell>
          <cell r="G747">
            <v>14</v>
          </cell>
          <cell r="H747">
            <v>0</v>
          </cell>
          <cell r="I747">
            <v>0.5</v>
          </cell>
          <cell r="J747">
            <v>4091.2</v>
          </cell>
          <cell r="K747">
            <v>0</v>
          </cell>
          <cell r="L747">
            <v>4.3</v>
          </cell>
          <cell r="M747">
            <v>2.4</v>
          </cell>
          <cell r="N747">
            <v>4097.8999999999996</v>
          </cell>
          <cell r="O747">
            <v>4105.8</v>
          </cell>
          <cell r="P747">
            <v>8.1999999999999993</v>
          </cell>
          <cell r="Q747">
            <v>0</v>
          </cell>
          <cell r="R747">
            <v>599.20000000000005</v>
          </cell>
          <cell r="S747">
            <v>1.8</v>
          </cell>
          <cell r="T747">
            <v>2058.4</v>
          </cell>
          <cell r="U747">
            <v>901.5</v>
          </cell>
          <cell r="V747">
            <v>218.5</v>
          </cell>
          <cell r="W747">
            <v>30.8</v>
          </cell>
          <cell r="X747">
            <v>204.1</v>
          </cell>
          <cell r="Y747">
            <v>10.4</v>
          </cell>
          <cell r="Z747">
            <v>0.7</v>
          </cell>
          <cell r="AA747">
            <v>1436.7</v>
          </cell>
          <cell r="AB747">
            <v>63.5</v>
          </cell>
          <cell r="AC747">
            <v>780.4</v>
          </cell>
          <cell r="AD747">
            <v>386.4</v>
          </cell>
          <cell r="AE747">
            <v>2.8</v>
          </cell>
          <cell r="AF747">
            <v>209.3</v>
          </cell>
          <cell r="AG747">
            <v>76.2</v>
          </cell>
          <cell r="AH747">
            <v>31.6</v>
          </cell>
          <cell r="AI747">
            <v>60.3</v>
          </cell>
          <cell r="AJ747">
            <v>161.80000000000001</v>
          </cell>
          <cell r="AK747">
            <v>2.6</v>
          </cell>
          <cell r="AL747">
            <v>7</v>
          </cell>
          <cell r="AM747">
            <v>31.9</v>
          </cell>
          <cell r="AN747">
            <v>18.399999999999999</v>
          </cell>
          <cell r="AO747">
            <v>35.6</v>
          </cell>
          <cell r="AP747">
            <v>169.9</v>
          </cell>
          <cell r="AQ747">
            <v>43.7</v>
          </cell>
          <cell r="AR747">
            <v>56.9</v>
          </cell>
          <cell r="AS747">
            <v>12.4</v>
          </cell>
          <cell r="AT747">
            <v>36.200000000000003</v>
          </cell>
          <cell r="AU747">
            <v>108</v>
          </cell>
          <cell r="AV747">
            <v>1439</v>
          </cell>
          <cell r="AW747">
            <v>1376.1</v>
          </cell>
        </row>
        <row r="748">
          <cell r="B748">
            <v>429</v>
          </cell>
          <cell r="D748" t="str">
            <v xml:space="preserve">Construction d'autres ouvrages de génie civil </v>
          </cell>
          <cell r="E748">
            <v>2564</v>
          </cell>
          <cell r="F748">
            <v>27.7</v>
          </cell>
          <cell r="G748">
            <v>98.7</v>
          </cell>
          <cell r="H748">
            <v>-17.600000000000001</v>
          </cell>
          <cell r="I748">
            <v>-53.4</v>
          </cell>
          <cell r="J748">
            <v>7273.5</v>
          </cell>
          <cell r="K748">
            <v>378.4</v>
          </cell>
          <cell r="L748">
            <v>-198</v>
          </cell>
          <cell r="M748">
            <v>50.3</v>
          </cell>
          <cell r="N748">
            <v>7504.2</v>
          </cell>
          <cell r="O748">
            <v>7679.6</v>
          </cell>
          <cell r="P748">
            <v>174</v>
          </cell>
          <cell r="Q748">
            <v>34.5</v>
          </cell>
          <cell r="R748">
            <v>1573.5</v>
          </cell>
          <cell r="S748">
            <v>-158.1</v>
          </cell>
          <cell r="T748">
            <v>4266.3999999999996</v>
          </cell>
          <cell r="U748">
            <v>2514.8000000000002</v>
          </cell>
          <cell r="V748">
            <v>414.1</v>
          </cell>
          <cell r="W748">
            <v>23.7</v>
          </cell>
          <cell r="X748">
            <v>220.9</v>
          </cell>
          <cell r="Y748">
            <v>220.7</v>
          </cell>
          <cell r="Z748">
            <v>63.7</v>
          </cell>
          <cell r="AA748">
            <v>1722.2</v>
          </cell>
          <cell r="AB748">
            <v>111</v>
          </cell>
          <cell r="AC748">
            <v>1083.2</v>
          </cell>
          <cell r="AD748">
            <v>488.3</v>
          </cell>
          <cell r="AE748">
            <v>28.7</v>
          </cell>
          <cell r="AF748">
            <v>68.3</v>
          </cell>
          <cell r="AG748">
            <v>127.1</v>
          </cell>
          <cell r="AH748">
            <v>598.79999999999995</v>
          </cell>
          <cell r="AI748">
            <v>881.1</v>
          </cell>
          <cell r="AJ748">
            <v>223.5</v>
          </cell>
          <cell r="AK748">
            <v>47.1</v>
          </cell>
          <cell r="AL748">
            <v>62.8</v>
          </cell>
          <cell r="AM748">
            <v>384.9</v>
          </cell>
          <cell r="AN748">
            <v>113.2</v>
          </cell>
          <cell r="AO748">
            <v>209.7</v>
          </cell>
          <cell r="AP748">
            <v>64.099999999999994</v>
          </cell>
          <cell r="AQ748">
            <v>254.8</v>
          </cell>
          <cell r="AR748">
            <v>298.10000000000002</v>
          </cell>
          <cell r="AS748">
            <v>14.9</v>
          </cell>
          <cell r="AT748">
            <v>79.599999999999994</v>
          </cell>
          <cell r="AU748">
            <v>-73.7</v>
          </cell>
          <cell r="AV748">
            <v>1768.9</v>
          </cell>
          <cell r="AW748">
            <v>1639.9</v>
          </cell>
        </row>
        <row r="749">
          <cell r="B749">
            <v>4291</v>
          </cell>
          <cell r="D749" t="str">
            <v xml:space="preserve">Construction d'ouvrages maritimes et fluviaux </v>
          </cell>
          <cell r="E749">
            <v>241</v>
          </cell>
          <cell r="F749">
            <v>1.3</v>
          </cell>
          <cell r="G749">
            <v>0.2</v>
          </cell>
          <cell r="H749">
            <v>0</v>
          </cell>
          <cell r="I749">
            <v>1.1000000000000001</v>
          </cell>
          <cell r="J749">
            <v>1288.5</v>
          </cell>
          <cell r="K749">
            <v>3.1</v>
          </cell>
          <cell r="L749">
            <v>10.1</v>
          </cell>
          <cell r="M749">
            <v>0.6</v>
          </cell>
          <cell r="N749">
            <v>1302.4000000000001</v>
          </cell>
          <cell r="O749">
            <v>1292.9000000000001</v>
          </cell>
          <cell r="P749">
            <v>4</v>
          </cell>
          <cell r="Q749">
            <v>0</v>
          </cell>
          <cell r="R749">
            <v>139</v>
          </cell>
          <cell r="S749">
            <v>-6.4</v>
          </cell>
          <cell r="T749">
            <v>711.8</v>
          </cell>
          <cell r="U749">
            <v>263.10000000000002</v>
          </cell>
          <cell r="V749">
            <v>206.4</v>
          </cell>
          <cell r="W749">
            <v>3.6</v>
          </cell>
          <cell r="X749">
            <v>66.599999999999994</v>
          </cell>
          <cell r="Y749">
            <v>26.4</v>
          </cell>
          <cell r="Z749">
            <v>6.8</v>
          </cell>
          <cell r="AA749">
            <v>436.6</v>
          </cell>
          <cell r="AB749">
            <v>23.5</v>
          </cell>
          <cell r="AC749">
            <v>250.1</v>
          </cell>
          <cell r="AD749">
            <v>126.8</v>
          </cell>
          <cell r="AE749">
            <v>1.3</v>
          </cell>
          <cell r="AF749">
            <v>37.4</v>
          </cell>
          <cell r="AG749">
            <v>19.3</v>
          </cell>
          <cell r="AH749">
            <v>18</v>
          </cell>
          <cell r="AI749">
            <v>109.5</v>
          </cell>
          <cell r="AJ749">
            <v>109.7</v>
          </cell>
          <cell r="AK749">
            <v>1.9</v>
          </cell>
          <cell r="AL749">
            <v>7.2</v>
          </cell>
          <cell r="AM749">
            <v>199.4</v>
          </cell>
          <cell r="AN749">
            <v>33.799999999999997</v>
          </cell>
          <cell r="AO749">
            <v>79.3</v>
          </cell>
          <cell r="AP749">
            <v>-5.2</v>
          </cell>
          <cell r="AQ749">
            <v>28.6</v>
          </cell>
          <cell r="AR749">
            <v>25.9</v>
          </cell>
          <cell r="AS749">
            <v>3.5</v>
          </cell>
          <cell r="AT749">
            <v>26.5</v>
          </cell>
          <cell r="AU749">
            <v>-32.5</v>
          </cell>
          <cell r="AV749">
            <v>459.1</v>
          </cell>
          <cell r="AW749">
            <v>414.4</v>
          </cell>
        </row>
        <row r="750">
          <cell r="B750">
            <v>42910</v>
          </cell>
          <cell r="D750" t="str">
            <v xml:space="preserve">Construction d'ouvrages maritimes et fluviaux </v>
          </cell>
          <cell r="E750">
            <v>241</v>
          </cell>
          <cell r="F750">
            <v>1.3</v>
          </cell>
          <cell r="G750">
            <v>0.2</v>
          </cell>
          <cell r="H750">
            <v>0</v>
          </cell>
          <cell r="I750">
            <v>1.1000000000000001</v>
          </cell>
          <cell r="J750">
            <v>1288.5</v>
          </cell>
          <cell r="K750">
            <v>3.1</v>
          </cell>
          <cell r="L750">
            <v>10.1</v>
          </cell>
          <cell r="M750">
            <v>0.6</v>
          </cell>
          <cell r="N750">
            <v>1302.4000000000001</v>
          </cell>
          <cell r="O750">
            <v>1292.9000000000001</v>
          </cell>
          <cell r="P750">
            <v>4</v>
          </cell>
          <cell r="Q750">
            <v>0</v>
          </cell>
          <cell r="R750">
            <v>139</v>
          </cell>
          <cell r="S750">
            <v>-6.4</v>
          </cell>
          <cell r="T750">
            <v>711.8</v>
          </cell>
          <cell r="U750">
            <v>263.10000000000002</v>
          </cell>
          <cell r="V750">
            <v>206.4</v>
          </cell>
          <cell r="W750">
            <v>3.6</v>
          </cell>
          <cell r="X750">
            <v>66.599999999999994</v>
          </cell>
          <cell r="Y750">
            <v>26.4</v>
          </cell>
          <cell r="Z750">
            <v>6.8</v>
          </cell>
          <cell r="AA750">
            <v>436.6</v>
          </cell>
          <cell r="AB750">
            <v>23.5</v>
          </cell>
          <cell r="AC750">
            <v>250.1</v>
          </cell>
          <cell r="AD750">
            <v>126.8</v>
          </cell>
          <cell r="AE750">
            <v>1.3</v>
          </cell>
          <cell r="AF750">
            <v>37.4</v>
          </cell>
          <cell r="AG750">
            <v>19.3</v>
          </cell>
          <cell r="AH750">
            <v>18</v>
          </cell>
          <cell r="AI750">
            <v>109.5</v>
          </cell>
          <cell r="AJ750">
            <v>109.7</v>
          </cell>
          <cell r="AK750">
            <v>1.9</v>
          </cell>
          <cell r="AL750">
            <v>7.2</v>
          </cell>
          <cell r="AM750">
            <v>199.4</v>
          </cell>
          <cell r="AN750">
            <v>33.799999999999997</v>
          </cell>
          <cell r="AO750">
            <v>79.3</v>
          </cell>
          <cell r="AP750">
            <v>-5.2</v>
          </cell>
          <cell r="AQ750">
            <v>28.6</v>
          </cell>
          <cell r="AR750">
            <v>25.9</v>
          </cell>
          <cell r="AS750">
            <v>3.5</v>
          </cell>
          <cell r="AT750">
            <v>26.5</v>
          </cell>
          <cell r="AU750">
            <v>-32.5</v>
          </cell>
          <cell r="AV750">
            <v>459.1</v>
          </cell>
          <cell r="AW750">
            <v>414.4</v>
          </cell>
        </row>
        <row r="751">
          <cell r="B751">
            <v>4299</v>
          </cell>
          <cell r="D751" t="str">
            <v xml:space="preserve">Construction d'autres ouvrages de génie civil n.c.a. </v>
          </cell>
          <cell r="E751">
            <v>2323</v>
          </cell>
          <cell r="F751">
            <v>26.4</v>
          </cell>
          <cell r="G751">
            <v>98.5</v>
          </cell>
          <cell r="H751">
            <v>-17.600000000000001</v>
          </cell>
          <cell r="I751">
            <v>-54.5</v>
          </cell>
          <cell r="J751">
            <v>5985</v>
          </cell>
          <cell r="K751">
            <v>375.3</v>
          </cell>
          <cell r="L751">
            <v>-208.1</v>
          </cell>
          <cell r="M751">
            <v>49.6</v>
          </cell>
          <cell r="N751">
            <v>6201.8</v>
          </cell>
          <cell r="O751">
            <v>6386.7</v>
          </cell>
          <cell r="P751">
            <v>170</v>
          </cell>
          <cell r="Q751">
            <v>34.5</v>
          </cell>
          <cell r="R751">
            <v>1434.6</v>
          </cell>
          <cell r="S751">
            <v>-151.6</v>
          </cell>
          <cell r="T751">
            <v>3554.5</v>
          </cell>
          <cell r="U751">
            <v>2251.6999999999998</v>
          </cell>
          <cell r="V751">
            <v>207.7</v>
          </cell>
          <cell r="W751">
            <v>20.100000000000001</v>
          </cell>
          <cell r="X751">
            <v>154.30000000000001</v>
          </cell>
          <cell r="Y751">
            <v>194.3</v>
          </cell>
          <cell r="Z751">
            <v>56.9</v>
          </cell>
          <cell r="AA751">
            <v>1285.5999999999999</v>
          </cell>
          <cell r="AB751">
            <v>87.5</v>
          </cell>
          <cell r="AC751">
            <v>833.1</v>
          </cell>
          <cell r="AD751">
            <v>361.5</v>
          </cell>
          <cell r="AE751">
            <v>27.4</v>
          </cell>
          <cell r="AF751">
            <v>30.9</v>
          </cell>
          <cell r="AG751">
            <v>107.8</v>
          </cell>
          <cell r="AH751">
            <v>580.79999999999995</v>
          </cell>
          <cell r="AI751">
            <v>771.6</v>
          </cell>
          <cell r="AJ751">
            <v>113.9</v>
          </cell>
          <cell r="AK751">
            <v>45.2</v>
          </cell>
          <cell r="AL751">
            <v>55.6</v>
          </cell>
          <cell r="AM751">
            <v>185.5</v>
          </cell>
          <cell r="AN751">
            <v>79.400000000000006</v>
          </cell>
          <cell r="AO751">
            <v>130.4</v>
          </cell>
          <cell r="AP751">
            <v>69.2</v>
          </cell>
          <cell r="AQ751">
            <v>226.3</v>
          </cell>
          <cell r="AR751">
            <v>272.2</v>
          </cell>
          <cell r="AS751">
            <v>11.5</v>
          </cell>
          <cell r="AT751">
            <v>53.1</v>
          </cell>
          <cell r="AU751">
            <v>-41.2</v>
          </cell>
          <cell r="AV751">
            <v>1309.9000000000001</v>
          </cell>
          <cell r="AW751">
            <v>1225.5</v>
          </cell>
        </row>
        <row r="752">
          <cell r="B752">
            <v>42990</v>
          </cell>
          <cell r="D752" t="str">
            <v xml:space="preserve">Construction d'autres ouvrages de génie civil n.c.a. </v>
          </cell>
          <cell r="E752">
            <v>2323</v>
          </cell>
          <cell r="F752">
            <v>26.4</v>
          </cell>
          <cell r="G752">
            <v>98.5</v>
          </cell>
          <cell r="H752">
            <v>-17.600000000000001</v>
          </cell>
          <cell r="I752">
            <v>-54.5</v>
          </cell>
          <cell r="J752">
            <v>5985</v>
          </cell>
          <cell r="K752">
            <v>375.3</v>
          </cell>
          <cell r="L752">
            <v>-208.1</v>
          </cell>
          <cell r="M752">
            <v>49.6</v>
          </cell>
          <cell r="N752">
            <v>6201.8</v>
          </cell>
          <cell r="O752">
            <v>6386.7</v>
          </cell>
          <cell r="P752">
            <v>170</v>
          </cell>
          <cell r="Q752">
            <v>34.5</v>
          </cell>
          <cell r="R752">
            <v>1434.6</v>
          </cell>
          <cell r="S752">
            <v>-151.6</v>
          </cell>
          <cell r="T752">
            <v>3554.5</v>
          </cell>
          <cell r="U752">
            <v>2251.6999999999998</v>
          </cell>
          <cell r="V752">
            <v>207.7</v>
          </cell>
          <cell r="W752">
            <v>20.100000000000001</v>
          </cell>
          <cell r="X752">
            <v>154.30000000000001</v>
          </cell>
          <cell r="Y752">
            <v>194.3</v>
          </cell>
          <cell r="Z752">
            <v>56.9</v>
          </cell>
          <cell r="AA752">
            <v>1285.5999999999999</v>
          </cell>
          <cell r="AB752">
            <v>87.5</v>
          </cell>
          <cell r="AC752">
            <v>833.1</v>
          </cell>
          <cell r="AD752">
            <v>361.5</v>
          </cell>
          <cell r="AE752">
            <v>27.4</v>
          </cell>
          <cell r="AF752">
            <v>30.9</v>
          </cell>
          <cell r="AG752">
            <v>107.8</v>
          </cell>
          <cell r="AH752">
            <v>580.79999999999995</v>
          </cell>
          <cell r="AI752">
            <v>771.6</v>
          </cell>
          <cell r="AJ752">
            <v>113.9</v>
          </cell>
          <cell r="AK752">
            <v>45.2</v>
          </cell>
          <cell r="AL752">
            <v>55.6</v>
          </cell>
          <cell r="AM752">
            <v>185.5</v>
          </cell>
          <cell r="AN752">
            <v>79.400000000000006</v>
          </cell>
          <cell r="AO752">
            <v>130.4</v>
          </cell>
          <cell r="AP752">
            <v>69.2</v>
          </cell>
          <cell r="AQ752">
            <v>226.3</v>
          </cell>
          <cell r="AR752">
            <v>272.2</v>
          </cell>
          <cell r="AS752">
            <v>11.5</v>
          </cell>
          <cell r="AT752">
            <v>53.1</v>
          </cell>
          <cell r="AU752">
            <v>-41.2</v>
          </cell>
          <cell r="AV752">
            <v>1309.9000000000001</v>
          </cell>
          <cell r="AW752">
            <v>1225.5</v>
          </cell>
        </row>
        <row r="753">
          <cell r="B753">
            <v>43</v>
          </cell>
          <cell r="D753" t="str">
            <v xml:space="preserve">Travaux de construction spécialisés </v>
          </cell>
          <cell r="E753">
            <v>506536</v>
          </cell>
          <cell r="F753">
            <v>1961.2</v>
          </cell>
          <cell r="G753">
            <v>1611.7</v>
          </cell>
          <cell r="H753">
            <v>-12.7</v>
          </cell>
          <cell r="I753">
            <v>362.2</v>
          </cell>
          <cell r="J753">
            <v>165963.79999999999</v>
          </cell>
          <cell r="K753">
            <v>5192.7</v>
          </cell>
          <cell r="L753">
            <v>-140.30000000000001</v>
          </cell>
          <cell r="M753">
            <v>171.2</v>
          </cell>
          <cell r="N753">
            <v>171187.5</v>
          </cell>
          <cell r="O753">
            <v>173117.8</v>
          </cell>
          <cell r="P753">
            <v>965.5</v>
          </cell>
          <cell r="Q753">
            <v>2.2999999999999998</v>
          </cell>
          <cell r="R753">
            <v>45758.5</v>
          </cell>
          <cell r="S753">
            <v>-55.3</v>
          </cell>
          <cell r="T753">
            <v>61351.9</v>
          </cell>
          <cell r="U753">
            <v>20282</v>
          </cell>
          <cell r="V753">
            <v>4963.8</v>
          </cell>
          <cell r="W753">
            <v>1019.3</v>
          </cell>
          <cell r="X753">
            <v>4355.3</v>
          </cell>
          <cell r="Y753">
            <v>767</v>
          </cell>
          <cell r="Z753">
            <v>100.3</v>
          </cell>
          <cell r="AA753">
            <v>64693.1</v>
          </cell>
          <cell r="AB753">
            <v>2221.5</v>
          </cell>
          <cell r="AC753">
            <v>35229</v>
          </cell>
          <cell r="AD753">
            <v>16961.8</v>
          </cell>
          <cell r="AE753">
            <v>140.6</v>
          </cell>
          <cell r="AF753">
            <v>10421.4</v>
          </cell>
          <cell r="AG753">
            <v>2909</v>
          </cell>
          <cell r="AH753">
            <v>2261.1999999999998</v>
          </cell>
          <cell r="AI753">
            <v>2538.6</v>
          </cell>
          <cell r="AJ753">
            <v>7789.9</v>
          </cell>
          <cell r="AK753">
            <v>75.400000000000006</v>
          </cell>
          <cell r="AL753">
            <v>104.6</v>
          </cell>
          <cell r="AM753">
            <v>1005.4</v>
          </cell>
          <cell r="AN753">
            <v>558.70000000000005</v>
          </cell>
          <cell r="AO753">
            <v>1146.9000000000001</v>
          </cell>
          <cell r="AP753">
            <v>7960.7</v>
          </cell>
          <cell r="AQ753">
            <v>1871.4</v>
          </cell>
          <cell r="AR753">
            <v>1698.7</v>
          </cell>
          <cell r="AS753">
            <v>179.8</v>
          </cell>
          <cell r="AT753">
            <v>1186.9000000000001</v>
          </cell>
          <cell r="AU753">
            <v>6766.7</v>
          </cell>
          <cell r="AV753">
            <v>64494.5</v>
          </cell>
          <cell r="AW753">
            <v>62612.2</v>
          </cell>
        </row>
        <row r="754">
          <cell r="B754">
            <v>431</v>
          </cell>
          <cell r="D754" t="str">
            <v xml:space="preserve">Démolition et préparation des sites </v>
          </cell>
          <cell r="E754">
            <v>21093</v>
          </cell>
          <cell r="F754">
            <v>55.5</v>
          </cell>
          <cell r="G754">
            <v>23.2</v>
          </cell>
          <cell r="H754">
            <v>-1.7</v>
          </cell>
          <cell r="I754">
            <v>34</v>
          </cell>
          <cell r="J754">
            <v>11767.6</v>
          </cell>
          <cell r="K754">
            <v>534</v>
          </cell>
          <cell r="L754">
            <v>10.3</v>
          </cell>
          <cell r="M754">
            <v>16.3</v>
          </cell>
          <cell r="N754">
            <v>12328.2</v>
          </cell>
          <cell r="O754">
            <v>12357.1</v>
          </cell>
          <cell r="P754">
            <v>119.1</v>
          </cell>
          <cell r="Q754">
            <v>0.1</v>
          </cell>
          <cell r="R754">
            <v>2449.8000000000002</v>
          </cell>
          <cell r="S754">
            <v>-12.5</v>
          </cell>
          <cell r="T754">
            <v>5793.1</v>
          </cell>
          <cell r="U754">
            <v>1732.8</v>
          </cell>
          <cell r="V754">
            <v>834.3</v>
          </cell>
          <cell r="W754">
            <v>281.10000000000002</v>
          </cell>
          <cell r="X754">
            <v>397.6</v>
          </cell>
          <cell r="Y754">
            <v>56.6</v>
          </cell>
          <cell r="Z754">
            <v>7.9</v>
          </cell>
          <cell r="AA754">
            <v>4194.3999999999996</v>
          </cell>
          <cell r="AB754">
            <v>154.9</v>
          </cell>
          <cell r="AC754">
            <v>2293.8000000000002</v>
          </cell>
          <cell r="AD754">
            <v>1081.5</v>
          </cell>
          <cell r="AE754">
            <v>5.2</v>
          </cell>
          <cell r="AF754">
            <v>669.4</v>
          </cell>
          <cell r="AG754">
            <v>407</v>
          </cell>
          <cell r="AH754">
            <v>118</v>
          </cell>
          <cell r="AI754">
            <v>186.4</v>
          </cell>
          <cell r="AJ754">
            <v>330.8</v>
          </cell>
          <cell r="AK754">
            <v>55.7</v>
          </cell>
          <cell r="AL754">
            <v>51</v>
          </cell>
          <cell r="AM754">
            <v>77.599999999999994</v>
          </cell>
          <cell r="AN754">
            <v>62.5</v>
          </cell>
          <cell r="AO754">
            <v>76.8</v>
          </cell>
          <cell r="AP754">
            <v>325.3</v>
          </cell>
          <cell r="AQ754">
            <v>305.2</v>
          </cell>
          <cell r="AR754">
            <v>206.1</v>
          </cell>
          <cell r="AS754">
            <v>7.4</v>
          </cell>
          <cell r="AT754">
            <v>94.2</v>
          </cell>
          <cell r="AU754">
            <v>322.7</v>
          </cell>
          <cell r="AV754">
            <v>4131.8</v>
          </cell>
          <cell r="AW754">
            <v>4044.7</v>
          </cell>
        </row>
        <row r="755">
          <cell r="B755">
            <v>4311</v>
          </cell>
          <cell r="D755" t="str">
            <v xml:space="preserve">Travaux de démolition </v>
          </cell>
          <cell r="E755">
            <v>910</v>
          </cell>
          <cell r="F755">
            <v>20</v>
          </cell>
          <cell r="G755">
            <v>7.8</v>
          </cell>
          <cell r="H755">
            <v>0.1</v>
          </cell>
          <cell r="I755">
            <v>12.1</v>
          </cell>
          <cell r="J755">
            <v>723.9</v>
          </cell>
          <cell r="K755">
            <v>79</v>
          </cell>
          <cell r="L755">
            <v>-0.2</v>
          </cell>
          <cell r="M755">
            <v>0.9</v>
          </cell>
          <cell r="N755">
            <v>803.7</v>
          </cell>
          <cell r="O755">
            <v>823</v>
          </cell>
          <cell r="P755">
            <v>1.7</v>
          </cell>
          <cell r="Q755">
            <v>0</v>
          </cell>
          <cell r="R755">
            <v>60.5</v>
          </cell>
          <cell r="S755">
            <v>-0.7</v>
          </cell>
          <cell r="T755">
            <v>449.5</v>
          </cell>
          <cell r="U755">
            <v>174.5</v>
          </cell>
          <cell r="V755">
            <v>69.3</v>
          </cell>
          <cell r="W755">
            <v>14.2</v>
          </cell>
          <cell r="X755">
            <v>37.5</v>
          </cell>
          <cell r="Y755">
            <v>5.3</v>
          </cell>
          <cell r="Z755">
            <v>0.5</v>
          </cell>
          <cell r="AA755">
            <v>302.89999999999998</v>
          </cell>
          <cell r="AB755">
            <v>9.9</v>
          </cell>
          <cell r="AC755">
            <v>138.69999999999999</v>
          </cell>
          <cell r="AD755">
            <v>69.5</v>
          </cell>
          <cell r="AE755">
            <v>0.3</v>
          </cell>
          <cell r="AF755">
            <v>85.2</v>
          </cell>
          <cell r="AG755">
            <v>18.5</v>
          </cell>
          <cell r="AH755">
            <v>12.2</v>
          </cell>
          <cell r="AI755">
            <v>11.9</v>
          </cell>
          <cell r="AJ755">
            <v>66.3</v>
          </cell>
          <cell r="AK755">
            <v>0</v>
          </cell>
          <cell r="AL755">
            <v>0</v>
          </cell>
          <cell r="AM755">
            <v>2.1</v>
          </cell>
          <cell r="AN755">
            <v>1.8</v>
          </cell>
          <cell r="AO755">
            <v>2.2999999999999998</v>
          </cell>
          <cell r="AP755">
            <v>66.400000000000006</v>
          </cell>
          <cell r="AQ755">
            <v>12</v>
          </cell>
          <cell r="AR755">
            <v>9</v>
          </cell>
          <cell r="AS755">
            <v>0.6</v>
          </cell>
          <cell r="AT755">
            <v>7.8</v>
          </cell>
          <cell r="AU755">
            <v>60.9</v>
          </cell>
          <cell r="AV755">
            <v>306.5</v>
          </cell>
          <cell r="AW755">
            <v>293.3</v>
          </cell>
        </row>
        <row r="756">
          <cell r="B756">
            <v>43110</v>
          </cell>
          <cell r="D756" t="str">
            <v xml:space="preserve">Travaux de démolition </v>
          </cell>
          <cell r="E756">
            <v>910</v>
          </cell>
          <cell r="F756">
            <v>20</v>
          </cell>
          <cell r="G756">
            <v>7.8</v>
          </cell>
          <cell r="H756">
            <v>0.1</v>
          </cell>
          <cell r="I756">
            <v>12.1</v>
          </cell>
          <cell r="J756">
            <v>723.9</v>
          </cell>
          <cell r="K756">
            <v>79</v>
          </cell>
          <cell r="L756">
            <v>-0.2</v>
          </cell>
          <cell r="M756">
            <v>0.9</v>
          </cell>
          <cell r="N756">
            <v>803.7</v>
          </cell>
          <cell r="O756">
            <v>823</v>
          </cell>
          <cell r="P756">
            <v>1.7</v>
          </cell>
          <cell r="Q756">
            <v>0</v>
          </cell>
          <cell r="R756">
            <v>60.5</v>
          </cell>
          <cell r="S756">
            <v>-0.7</v>
          </cell>
          <cell r="T756">
            <v>449.5</v>
          </cell>
          <cell r="U756">
            <v>174.5</v>
          </cell>
          <cell r="V756">
            <v>69.3</v>
          </cell>
          <cell r="W756">
            <v>14.2</v>
          </cell>
          <cell r="X756">
            <v>37.5</v>
          </cell>
          <cell r="Y756">
            <v>5.3</v>
          </cell>
          <cell r="Z756">
            <v>0.5</v>
          </cell>
          <cell r="AA756">
            <v>302.89999999999998</v>
          </cell>
          <cell r="AB756">
            <v>9.9</v>
          </cell>
          <cell r="AC756">
            <v>138.69999999999999</v>
          </cell>
          <cell r="AD756">
            <v>69.5</v>
          </cell>
          <cell r="AE756">
            <v>0.3</v>
          </cell>
          <cell r="AF756">
            <v>85.2</v>
          </cell>
          <cell r="AG756">
            <v>18.5</v>
          </cell>
          <cell r="AH756">
            <v>12.2</v>
          </cell>
          <cell r="AI756">
            <v>11.9</v>
          </cell>
          <cell r="AJ756">
            <v>66.3</v>
          </cell>
          <cell r="AK756">
            <v>0</v>
          </cell>
          <cell r="AL756">
            <v>0</v>
          </cell>
          <cell r="AM756">
            <v>2.1</v>
          </cell>
          <cell r="AN756">
            <v>1.8</v>
          </cell>
          <cell r="AO756">
            <v>2.2999999999999998</v>
          </cell>
          <cell r="AP756">
            <v>66.400000000000006</v>
          </cell>
          <cell r="AQ756">
            <v>12</v>
          </cell>
          <cell r="AR756">
            <v>9</v>
          </cell>
          <cell r="AS756">
            <v>0.6</v>
          </cell>
          <cell r="AT756">
            <v>7.8</v>
          </cell>
          <cell r="AU756">
            <v>60.9</v>
          </cell>
          <cell r="AV756">
            <v>306.5</v>
          </cell>
          <cell r="AW756">
            <v>293.3</v>
          </cell>
        </row>
        <row r="757">
          <cell r="B757">
            <v>4312</v>
          </cell>
          <cell r="D757" t="str">
            <v xml:space="preserve">Travaux de préparation des sites </v>
          </cell>
          <cell r="E757">
            <v>19756</v>
          </cell>
          <cell r="F757">
            <v>31.4</v>
          </cell>
          <cell r="G757">
            <v>7.8</v>
          </cell>
          <cell r="H757">
            <v>-1.8</v>
          </cell>
          <cell r="I757">
            <v>25.4</v>
          </cell>
          <cell r="J757">
            <v>10595.3</v>
          </cell>
          <cell r="K757">
            <v>392.9</v>
          </cell>
          <cell r="L757">
            <v>7.4</v>
          </cell>
          <cell r="M757">
            <v>13.2</v>
          </cell>
          <cell r="N757">
            <v>11008.8</v>
          </cell>
          <cell r="O757">
            <v>11019.5</v>
          </cell>
          <cell r="P757">
            <v>116.5</v>
          </cell>
          <cell r="Q757">
            <v>0.1</v>
          </cell>
          <cell r="R757">
            <v>2297.5</v>
          </cell>
          <cell r="S757">
            <v>-10.3</v>
          </cell>
          <cell r="T757">
            <v>5112.1000000000004</v>
          </cell>
          <cell r="U757">
            <v>1503.6</v>
          </cell>
          <cell r="V757">
            <v>736.5</v>
          </cell>
          <cell r="W757">
            <v>258.7</v>
          </cell>
          <cell r="X757">
            <v>343.4</v>
          </cell>
          <cell r="Y757">
            <v>49.6</v>
          </cell>
          <cell r="Z757">
            <v>7.4</v>
          </cell>
          <cell r="AA757">
            <v>3701.9</v>
          </cell>
          <cell r="AB757">
            <v>140.1</v>
          </cell>
          <cell r="AC757">
            <v>2063.4</v>
          </cell>
          <cell r="AD757">
            <v>971.5</v>
          </cell>
          <cell r="AE757">
            <v>4.9000000000000004</v>
          </cell>
          <cell r="AF757">
            <v>531.79999999999995</v>
          </cell>
          <cell r="AG757">
            <v>372.4</v>
          </cell>
          <cell r="AH757">
            <v>102.4</v>
          </cell>
          <cell r="AI757">
            <v>153.4</v>
          </cell>
          <cell r="AJ757">
            <v>210.3</v>
          </cell>
          <cell r="AK757">
            <v>55.7</v>
          </cell>
          <cell r="AL757">
            <v>50.9</v>
          </cell>
          <cell r="AM757">
            <v>71.3</v>
          </cell>
          <cell r="AN757">
            <v>57</v>
          </cell>
          <cell r="AO757">
            <v>66.8</v>
          </cell>
          <cell r="AP757">
            <v>201.1</v>
          </cell>
          <cell r="AQ757">
            <v>283.8</v>
          </cell>
          <cell r="AR757">
            <v>188.3</v>
          </cell>
          <cell r="AS757">
            <v>6.2</v>
          </cell>
          <cell r="AT757">
            <v>71.3</v>
          </cell>
          <cell r="AU757">
            <v>219</v>
          </cell>
          <cell r="AV757">
            <v>3634.9</v>
          </cell>
          <cell r="AW757">
            <v>3566.7</v>
          </cell>
        </row>
        <row r="758">
          <cell r="B758">
            <v>43121</v>
          </cell>
          <cell r="D758" t="str">
            <v xml:space="preserve">Travaux de terrassement courants et travaux préparatoires </v>
          </cell>
          <cell r="E758">
            <v>18529</v>
          </cell>
          <cell r="F758">
            <v>23.3</v>
          </cell>
          <cell r="G758">
            <v>6.3</v>
          </cell>
          <cell r="H758">
            <v>-1.8</v>
          </cell>
          <cell r="I758">
            <v>18.8</v>
          </cell>
          <cell r="J758">
            <v>8437.7000000000007</v>
          </cell>
          <cell r="K758">
            <v>329.7</v>
          </cell>
          <cell r="L758">
            <v>13.2</v>
          </cell>
          <cell r="M758">
            <v>10.6</v>
          </cell>
          <cell r="N758">
            <v>8791.2000000000007</v>
          </cell>
          <cell r="O758">
            <v>8790.7999999999993</v>
          </cell>
          <cell r="P758">
            <v>28.5</v>
          </cell>
          <cell r="Q758">
            <v>0.1</v>
          </cell>
          <cell r="R758">
            <v>1878.2</v>
          </cell>
          <cell r="S758">
            <v>-8.4</v>
          </cell>
          <cell r="T758">
            <v>3951.5</v>
          </cell>
          <cell r="U758">
            <v>1174.2</v>
          </cell>
          <cell r="V758">
            <v>493.7</v>
          </cell>
          <cell r="W758">
            <v>214.8</v>
          </cell>
          <cell r="X758">
            <v>228.5</v>
          </cell>
          <cell r="Y758">
            <v>38.4</v>
          </cell>
          <cell r="Z758">
            <v>7</v>
          </cell>
          <cell r="AA758">
            <v>2978.8</v>
          </cell>
          <cell r="AB758">
            <v>107</v>
          </cell>
          <cell r="AC758">
            <v>1639.9</v>
          </cell>
          <cell r="AD758">
            <v>774</v>
          </cell>
          <cell r="AE758">
            <v>4.5</v>
          </cell>
          <cell r="AF758">
            <v>462.4</v>
          </cell>
          <cell r="AG758">
            <v>312.8</v>
          </cell>
          <cell r="AH758">
            <v>72.599999999999994</v>
          </cell>
          <cell r="AI758">
            <v>106.2</v>
          </cell>
          <cell r="AJ758">
            <v>183.3</v>
          </cell>
          <cell r="AK758">
            <v>3.3</v>
          </cell>
          <cell r="AL758">
            <v>4.3</v>
          </cell>
          <cell r="AM758">
            <v>41.1</v>
          </cell>
          <cell r="AN758">
            <v>37.6</v>
          </cell>
          <cell r="AO758">
            <v>27.9</v>
          </cell>
          <cell r="AP758">
            <v>171.1</v>
          </cell>
          <cell r="AQ758">
            <v>216.6</v>
          </cell>
          <cell r="AR758">
            <v>142.9</v>
          </cell>
          <cell r="AS758">
            <v>2.7</v>
          </cell>
          <cell r="AT758">
            <v>63</v>
          </cell>
          <cell r="AU758">
            <v>179</v>
          </cell>
          <cell r="AV758">
            <v>2988.7</v>
          </cell>
          <cell r="AW758">
            <v>2876.3</v>
          </cell>
        </row>
        <row r="759">
          <cell r="B759">
            <v>43122</v>
          </cell>
          <cell r="D759" t="str">
            <v xml:space="preserve">Travaux de terrassement spécialisés ou de grande masse </v>
          </cell>
          <cell r="E759">
            <v>1228</v>
          </cell>
          <cell r="F759">
            <v>8</v>
          </cell>
          <cell r="G759">
            <v>1.5</v>
          </cell>
          <cell r="H759">
            <v>0</v>
          </cell>
          <cell r="I759">
            <v>6.6</v>
          </cell>
          <cell r="J759">
            <v>2157.5</v>
          </cell>
          <cell r="K759">
            <v>63.2</v>
          </cell>
          <cell r="L759">
            <v>-5.7</v>
          </cell>
          <cell r="M759">
            <v>2.6</v>
          </cell>
          <cell r="N759">
            <v>2217.6</v>
          </cell>
          <cell r="O759">
            <v>2228.8000000000002</v>
          </cell>
          <cell r="P759">
            <v>88</v>
          </cell>
          <cell r="Q759">
            <v>0.1</v>
          </cell>
          <cell r="R759">
            <v>419.3</v>
          </cell>
          <cell r="S759">
            <v>-1.9</v>
          </cell>
          <cell r="T759">
            <v>1160.5999999999999</v>
          </cell>
          <cell r="U759">
            <v>329.5</v>
          </cell>
          <cell r="V759">
            <v>242.8</v>
          </cell>
          <cell r="W759">
            <v>43.9</v>
          </cell>
          <cell r="X759">
            <v>114.9</v>
          </cell>
          <cell r="Y759">
            <v>11.2</v>
          </cell>
          <cell r="Z759">
            <v>0.4</v>
          </cell>
          <cell r="AA759">
            <v>723</v>
          </cell>
          <cell r="AB759">
            <v>33</v>
          </cell>
          <cell r="AC759">
            <v>423.5</v>
          </cell>
          <cell r="AD759">
            <v>197.5</v>
          </cell>
          <cell r="AE759">
            <v>0.4</v>
          </cell>
          <cell r="AF759">
            <v>69.400000000000006</v>
          </cell>
          <cell r="AG759">
            <v>59.6</v>
          </cell>
          <cell r="AH759">
            <v>29.9</v>
          </cell>
          <cell r="AI759">
            <v>47.2</v>
          </cell>
          <cell r="AJ759">
            <v>27.1</v>
          </cell>
          <cell r="AK759">
            <v>52.4</v>
          </cell>
          <cell r="AL759">
            <v>46.6</v>
          </cell>
          <cell r="AM759">
            <v>30.2</v>
          </cell>
          <cell r="AN759">
            <v>19.3</v>
          </cell>
          <cell r="AO759">
            <v>38.9</v>
          </cell>
          <cell r="AP759">
            <v>30.1</v>
          </cell>
          <cell r="AQ759">
            <v>67.099999999999994</v>
          </cell>
          <cell r="AR759">
            <v>45.4</v>
          </cell>
          <cell r="AS759">
            <v>3.5</v>
          </cell>
          <cell r="AT759">
            <v>8.3000000000000007</v>
          </cell>
          <cell r="AU759">
            <v>40</v>
          </cell>
          <cell r="AV759">
            <v>646.20000000000005</v>
          </cell>
          <cell r="AW759">
            <v>690.4</v>
          </cell>
        </row>
        <row r="760">
          <cell r="B760">
            <v>4313</v>
          </cell>
          <cell r="D760" t="str">
            <v xml:space="preserve">Forages et sondages </v>
          </cell>
          <cell r="E760">
            <v>427</v>
          </cell>
          <cell r="F760">
            <v>4.2</v>
          </cell>
          <cell r="G760">
            <v>7.6</v>
          </cell>
          <cell r="H760">
            <v>0</v>
          </cell>
          <cell r="I760">
            <v>-3.5</v>
          </cell>
          <cell r="J760">
            <v>448.4</v>
          </cell>
          <cell r="K760">
            <v>62</v>
          </cell>
          <cell r="L760">
            <v>3</v>
          </cell>
          <cell r="M760">
            <v>2.2999999999999998</v>
          </cell>
          <cell r="N760">
            <v>515.70000000000005</v>
          </cell>
          <cell r="O760">
            <v>514.70000000000005</v>
          </cell>
          <cell r="P760">
            <v>0.9</v>
          </cell>
          <cell r="Q760">
            <v>0</v>
          </cell>
          <cell r="R760">
            <v>91.8</v>
          </cell>
          <cell r="S760">
            <v>-1.5</v>
          </cell>
          <cell r="T760">
            <v>231.6</v>
          </cell>
          <cell r="U760">
            <v>54.7</v>
          </cell>
          <cell r="V760">
            <v>28.4</v>
          </cell>
          <cell r="W760">
            <v>8.3000000000000007</v>
          </cell>
          <cell r="X760">
            <v>16.600000000000001</v>
          </cell>
          <cell r="Y760">
            <v>1.7</v>
          </cell>
          <cell r="Z760">
            <v>0.1</v>
          </cell>
          <cell r="AA760">
            <v>189.6</v>
          </cell>
          <cell r="AB760">
            <v>5</v>
          </cell>
          <cell r="AC760">
            <v>91.8</v>
          </cell>
          <cell r="AD760">
            <v>40.4</v>
          </cell>
          <cell r="AE760">
            <v>0</v>
          </cell>
          <cell r="AF760">
            <v>52.4</v>
          </cell>
          <cell r="AG760">
            <v>16</v>
          </cell>
          <cell r="AH760">
            <v>3.3</v>
          </cell>
          <cell r="AI760">
            <v>21.1</v>
          </cell>
          <cell r="AJ760">
            <v>54.2</v>
          </cell>
          <cell r="AK760">
            <v>0.1</v>
          </cell>
          <cell r="AL760">
            <v>0.1</v>
          </cell>
          <cell r="AM760">
            <v>4.0999999999999996</v>
          </cell>
          <cell r="AN760">
            <v>3.7</v>
          </cell>
          <cell r="AO760">
            <v>7.7</v>
          </cell>
          <cell r="AP760">
            <v>57.8</v>
          </cell>
          <cell r="AQ760">
            <v>9.5</v>
          </cell>
          <cell r="AR760">
            <v>8.6999999999999993</v>
          </cell>
          <cell r="AS760">
            <v>0.6</v>
          </cell>
          <cell r="AT760">
            <v>15.1</v>
          </cell>
          <cell r="AU760">
            <v>42.8</v>
          </cell>
          <cell r="AV760">
            <v>190.4</v>
          </cell>
          <cell r="AW760">
            <v>184.6</v>
          </cell>
        </row>
        <row r="761">
          <cell r="B761">
            <v>43130</v>
          </cell>
          <cell r="D761" t="str">
            <v xml:space="preserve">Forages et sondages </v>
          </cell>
          <cell r="E761">
            <v>427</v>
          </cell>
          <cell r="F761">
            <v>4.2</v>
          </cell>
          <cell r="G761">
            <v>7.6</v>
          </cell>
          <cell r="H761">
            <v>0</v>
          </cell>
          <cell r="I761">
            <v>-3.5</v>
          </cell>
          <cell r="J761">
            <v>448.4</v>
          </cell>
          <cell r="K761">
            <v>62</v>
          </cell>
          <cell r="L761">
            <v>3</v>
          </cell>
          <cell r="M761">
            <v>2.2999999999999998</v>
          </cell>
          <cell r="N761">
            <v>515.70000000000005</v>
          </cell>
          <cell r="O761">
            <v>514.70000000000005</v>
          </cell>
          <cell r="P761">
            <v>0.9</v>
          </cell>
          <cell r="Q761">
            <v>0</v>
          </cell>
          <cell r="R761">
            <v>91.8</v>
          </cell>
          <cell r="S761">
            <v>-1.5</v>
          </cell>
          <cell r="T761">
            <v>231.6</v>
          </cell>
          <cell r="U761">
            <v>54.7</v>
          </cell>
          <cell r="V761">
            <v>28.4</v>
          </cell>
          <cell r="W761">
            <v>8.3000000000000007</v>
          </cell>
          <cell r="X761">
            <v>16.600000000000001</v>
          </cell>
          <cell r="Y761">
            <v>1.7</v>
          </cell>
          <cell r="Z761">
            <v>0.1</v>
          </cell>
          <cell r="AA761">
            <v>189.6</v>
          </cell>
          <cell r="AB761">
            <v>5</v>
          </cell>
          <cell r="AC761">
            <v>91.8</v>
          </cell>
          <cell r="AD761">
            <v>40.4</v>
          </cell>
          <cell r="AE761">
            <v>0</v>
          </cell>
          <cell r="AF761">
            <v>52.4</v>
          </cell>
          <cell r="AG761">
            <v>16</v>
          </cell>
          <cell r="AH761">
            <v>3.3</v>
          </cell>
          <cell r="AI761">
            <v>21.1</v>
          </cell>
          <cell r="AJ761">
            <v>54.2</v>
          </cell>
          <cell r="AK761">
            <v>0.1</v>
          </cell>
          <cell r="AL761">
            <v>0.1</v>
          </cell>
          <cell r="AM761">
            <v>4.0999999999999996</v>
          </cell>
          <cell r="AN761">
            <v>3.7</v>
          </cell>
          <cell r="AO761">
            <v>7.7</v>
          </cell>
          <cell r="AP761">
            <v>57.8</v>
          </cell>
          <cell r="AQ761">
            <v>9.5</v>
          </cell>
          <cell r="AR761">
            <v>8.6999999999999993</v>
          </cell>
          <cell r="AS761">
            <v>0.6</v>
          </cell>
          <cell r="AT761">
            <v>15.1</v>
          </cell>
          <cell r="AU761">
            <v>42.8</v>
          </cell>
          <cell r="AV761">
            <v>190.4</v>
          </cell>
          <cell r="AW761">
            <v>184.6</v>
          </cell>
        </row>
        <row r="762">
          <cell r="B762">
            <v>432</v>
          </cell>
          <cell r="D762" t="str">
            <v xml:space="preserve">Travaux d'installation électrique, plomberie et autres travaux d'installation </v>
          </cell>
          <cell r="E762">
            <v>141288</v>
          </cell>
          <cell r="F762">
            <v>796.1</v>
          </cell>
          <cell r="G762">
            <v>631.79999999999995</v>
          </cell>
          <cell r="H762">
            <v>-19.8</v>
          </cell>
          <cell r="I762">
            <v>184.1</v>
          </cell>
          <cell r="J762">
            <v>57900</v>
          </cell>
          <cell r="K762">
            <v>1709.6</v>
          </cell>
          <cell r="L762">
            <v>37.799999999999997</v>
          </cell>
          <cell r="M762">
            <v>68.900000000000006</v>
          </cell>
          <cell r="N762">
            <v>59716.3</v>
          </cell>
          <cell r="O762">
            <v>60405.7</v>
          </cell>
          <cell r="P762">
            <v>460.1</v>
          </cell>
          <cell r="Q762">
            <v>0.7</v>
          </cell>
          <cell r="R762">
            <v>15798.1</v>
          </cell>
          <cell r="S762">
            <v>-15.8</v>
          </cell>
          <cell r="T762">
            <v>20685.3</v>
          </cell>
          <cell r="U762">
            <v>6065.6</v>
          </cell>
          <cell r="V762">
            <v>1321.7</v>
          </cell>
          <cell r="W762">
            <v>168.8</v>
          </cell>
          <cell r="X762">
            <v>1434</v>
          </cell>
          <cell r="Y762">
            <v>347.2</v>
          </cell>
          <cell r="Z762">
            <v>22.6</v>
          </cell>
          <cell r="AA762">
            <v>23545.7</v>
          </cell>
          <cell r="AB762">
            <v>900.7</v>
          </cell>
          <cell r="AC762">
            <v>12985.2</v>
          </cell>
          <cell r="AD762">
            <v>6197.6</v>
          </cell>
          <cell r="AE762">
            <v>51.7</v>
          </cell>
          <cell r="AF762">
            <v>3513.9</v>
          </cell>
          <cell r="AG762">
            <v>712.5</v>
          </cell>
          <cell r="AH762">
            <v>1184.9000000000001</v>
          </cell>
          <cell r="AI762">
            <v>1220.5999999999999</v>
          </cell>
          <cell r="AJ762">
            <v>2837.2</v>
          </cell>
          <cell r="AK762">
            <v>8.9</v>
          </cell>
          <cell r="AL762">
            <v>27.9</v>
          </cell>
          <cell r="AM762">
            <v>536.4</v>
          </cell>
          <cell r="AN762">
            <v>209.4</v>
          </cell>
          <cell r="AO762">
            <v>738.6</v>
          </cell>
          <cell r="AP762">
            <v>3058.4</v>
          </cell>
          <cell r="AQ762">
            <v>560.29999999999995</v>
          </cell>
          <cell r="AR762">
            <v>598.6</v>
          </cell>
          <cell r="AS762">
            <v>124.3</v>
          </cell>
          <cell r="AT762">
            <v>433.8</v>
          </cell>
          <cell r="AU762">
            <v>2462</v>
          </cell>
          <cell r="AV762">
            <v>23432.9</v>
          </cell>
          <cell r="AW762">
            <v>22696.799999999999</v>
          </cell>
        </row>
        <row r="763">
          <cell r="B763">
            <v>4321</v>
          </cell>
          <cell r="D763" t="str">
            <v xml:space="preserve">Installation électrique </v>
          </cell>
          <cell r="E763">
            <v>67657</v>
          </cell>
          <cell r="F763">
            <v>514.29999999999995</v>
          </cell>
          <cell r="G763">
            <v>402.7</v>
          </cell>
          <cell r="H763">
            <v>-17.7</v>
          </cell>
          <cell r="I763">
            <v>129.19999999999999</v>
          </cell>
          <cell r="J763">
            <v>28244.9</v>
          </cell>
          <cell r="K763">
            <v>1578.8</v>
          </cell>
          <cell r="L763">
            <v>66.7</v>
          </cell>
          <cell r="M763">
            <v>25.5</v>
          </cell>
          <cell r="N763">
            <v>29915.9</v>
          </cell>
          <cell r="O763">
            <v>30338</v>
          </cell>
          <cell r="P763">
            <v>293</v>
          </cell>
          <cell r="Q763">
            <v>0.5</v>
          </cell>
          <cell r="R763">
            <v>6645</v>
          </cell>
          <cell r="S763">
            <v>1.7</v>
          </cell>
          <cell r="T763">
            <v>11837.5</v>
          </cell>
          <cell r="U763">
            <v>2794.3</v>
          </cell>
          <cell r="V763">
            <v>632.29999999999995</v>
          </cell>
          <cell r="W763">
            <v>69</v>
          </cell>
          <cell r="X763">
            <v>759.9</v>
          </cell>
          <cell r="Y763">
            <v>129.69999999999999</v>
          </cell>
          <cell r="Z763">
            <v>3</v>
          </cell>
          <cell r="AA763">
            <v>11724.3</v>
          </cell>
          <cell r="AB763">
            <v>491</v>
          </cell>
          <cell r="AC763">
            <v>6530.9</v>
          </cell>
          <cell r="AD763">
            <v>3149.8</v>
          </cell>
          <cell r="AE763">
            <v>22</v>
          </cell>
          <cell r="AF763">
            <v>1574.7</v>
          </cell>
          <cell r="AG763">
            <v>333.4</v>
          </cell>
          <cell r="AH763">
            <v>745</v>
          </cell>
          <cell r="AI763">
            <v>770.4</v>
          </cell>
          <cell r="AJ763">
            <v>1266.5999999999999</v>
          </cell>
          <cell r="AK763">
            <v>8.6</v>
          </cell>
          <cell r="AL763">
            <v>26.5</v>
          </cell>
          <cell r="AM763">
            <v>411</v>
          </cell>
          <cell r="AN763">
            <v>124</v>
          </cell>
          <cell r="AO763">
            <v>603.29999999999995</v>
          </cell>
          <cell r="AP763">
            <v>1476.8</v>
          </cell>
          <cell r="AQ763">
            <v>322.39999999999998</v>
          </cell>
          <cell r="AR763">
            <v>340</v>
          </cell>
          <cell r="AS763">
            <v>66.8</v>
          </cell>
          <cell r="AT763">
            <v>223.6</v>
          </cell>
          <cell r="AU763">
            <v>1168.8</v>
          </cell>
          <cell r="AV763">
            <v>11561</v>
          </cell>
          <cell r="AW763">
            <v>11255.3</v>
          </cell>
        </row>
        <row r="764">
          <cell r="B764">
            <v>43211</v>
          </cell>
          <cell r="D764" t="str">
            <v xml:space="preserve">Travaux d'installation électrique dans tous locaux </v>
          </cell>
          <cell r="E764">
            <v>67477</v>
          </cell>
          <cell r="F764">
            <v>514.29999999999995</v>
          </cell>
          <cell r="G764">
            <v>392</v>
          </cell>
          <cell r="H764">
            <v>-17.7</v>
          </cell>
          <cell r="I764">
            <v>140</v>
          </cell>
          <cell r="J764">
            <v>27410.9</v>
          </cell>
          <cell r="K764">
            <v>1578.2</v>
          </cell>
          <cell r="L764">
            <v>67.400000000000006</v>
          </cell>
          <cell r="M764">
            <v>25.1</v>
          </cell>
          <cell r="N764">
            <v>29081.5</v>
          </cell>
          <cell r="O764">
            <v>29503.3</v>
          </cell>
          <cell r="P764">
            <v>291.39999999999998</v>
          </cell>
          <cell r="Q764">
            <v>0.5</v>
          </cell>
          <cell r="R764">
            <v>6486.1</v>
          </cell>
          <cell r="S764">
            <v>0.7</v>
          </cell>
          <cell r="T764">
            <v>11478.4</v>
          </cell>
          <cell r="U764">
            <v>2685.1</v>
          </cell>
          <cell r="V764">
            <v>586.79999999999995</v>
          </cell>
          <cell r="W764">
            <v>66.2</v>
          </cell>
          <cell r="X764">
            <v>712.5</v>
          </cell>
          <cell r="Y764">
            <v>128.5</v>
          </cell>
          <cell r="Z764">
            <v>2.9</v>
          </cell>
          <cell r="AA764">
            <v>11419.1</v>
          </cell>
          <cell r="AB764">
            <v>475.1</v>
          </cell>
          <cell r="AC764">
            <v>6346.8</v>
          </cell>
          <cell r="AD764">
            <v>3059.2</v>
          </cell>
          <cell r="AE764">
            <v>21.5</v>
          </cell>
          <cell r="AF764">
            <v>1559.5</v>
          </cell>
          <cell r="AG764">
            <v>322.3</v>
          </cell>
          <cell r="AH764">
            <v>720.5</v>
          </cell>
          <cell r="AI764">
            <v>757.2</v>
          </cell>
          <cell r="AJ764">
            <v>1274</v>
          </cell>
          <cell r="AK764">
            <v>7.9</v>
          </cell>
          <cell r="AL764">
            <v>22</v>
          </cell>
          <cell r="AM764">
            <v>331.4</v>
          </cell>
          <cell r="AN764">
            <v>119.3</v>
          </cell>
          <cell r="AO764">
            <v>591.5</v>
          </cell>
          <cell r="AP764">
            <v>1548.2</v>
          </cell>
          <cell r="AQ764">
            <v>316.7</v>
          </cell>
          <cell r="AR764">
            <v>329.8</v>
          </cell>
          <cell r="AS764">
            <v>64.599999999999994</v>
          </cell>
          <cell r="AT764">
            <v>216.5</v>
          </cell>
          <cell r="AU764">
            <v>1254.0999999999999</v>
          </cell>
          <cell r="AV764">
            <v>11256.3</v>
          </cell>
          <cell r="AW764">
            <v>10965.5</v>
          </cell>
        </row>
        <row r="765">
          <cell r="B765">
            <v>43212</v>
          </cell>
          <cell r="D765" t="str">
            <v xml:space="preserve">Travaux d'installation électrique sur la voie publique </v>
          </cell>
          <cell r="E765">
            <v>180</v>
          </cell>
          <cell r="F765">
            <v>0</v>
          </cell>
          <cell r="G765">
            <v>10.8</v>
          </cell>
          <cell r="H765">
            <v>0</v>
          </cell>
          <cell r="I765">
            <v>-10.7</v>
          </cell>
          <cell r="J765">
            <v>834.1</v>
          </cell>
          <cell r="K765">
            <v>0.5</v>
          </cell>
          <cell r="L765">
            <v>-0.7</v>
          </cell>
          <cell r="M765">
            <v>0.4</v>
          </cell>
          <cell r="N765">
            <v>834.4</v>
          </cell>
          <cell r="O765">
            <v>834.6</v>
          </cell>
          <cell r="P765">
            <v>1.7</v>
          </cell>
          <cell r="Q765">
            <v>0</v>
          </cell>
          <cell r="R765">
            <v>158.9</v>
          </cell>
          <cell r="S765">
            <v>0.9</v>
          </cell>
          <cell r="T765">
            <v>359.2</v>
          </cell>
          <cell r="U765">
            <v>109.3</v>
          </cell>
          <cell r="V765">
            <v>45.5</v>
          </cell>
          <cell r="W765">
            <v>2.8</v>
          </cell>
          <cell r="X765">
            <v>47.4</v>
          </cell>
          <cell r="Y765">
            <v>1.3</v>
          </cell>
          <cell r="Z765">
            <v>0.1</v>
          </cell>
          <cell r="AA765">
            <v>305.10000000000002</v>
          </cell>
          <cell r="AB765">
            <v>15.9</v>
          </cell>
          <cell r="AC765">
            <v>184.1</v>
          </cell>
          <cell r="AD765">
            <v>90.7</v>
          </cell>
          <cell r="AE765">
            <v>0.5</v>
          </cell>
          <cell r="AF765">
            <v>15.1</v>
          </cell>
          <cell r="AG765">
            <v>11.1</v>
          </cell>
          <cell r="AH765">
            <v>24.5</v>
          </cell>
          <cell r="AI765">
            <v>13.1</v>
          </cell>
          <cell r="AJ765">
            <v>-7.4</v>
          </cell>
          <cell r="AK765">
            <v>0.7</v>
          </cell>
          <cell r="AL765">
            <v>4.4000000000000004</v>
          </cell>
          <cell r="AM765">
            <v>79.7</v>
          </cell>
          <cell r="AN765">
            <v>4.7</v>
          </cell>
          <cell r="AO765">
            <v>11.9</v>
          </cell>
          <cell r="AP765">
            <v>-71.5</v>
          </cell>
          <cell r="AQ765">
            <v>5.7</v>
          </cell>
          <cell r="AR765">
            <v>10.199999999999999</v>
          </cell>
          <cell r="AS765">
            <v>2.2000000000000002</v>
          </cell>
          <cell r="AT765">
            <v>7.1</v>
          </cell>
          <cell r="AU765">
            <v>-85.3</v>
          </cell>
          <cell r="AV765">
            <v>304.7</v>
          </cell>
          <cell r="AW765">
            <v>289.8</v>
          </cell>
        </row>
        <row r="766">
          <cell r="B766">
            <v>4322</v>
          </cell>
          <cell r="D766" t="str">
            <v xml:space="preserve">Travaux de plomberie et installation de chauffage et de conditionnement d'air </v>
          </cell>
          <cell r="E766">
            <v>65139</v>
          </cell>
          <cell r="F766">
            <v>254.7</v>
          </cell>
          <cell r="G766">
            <v>201.8</v>
          </cell>
          <cell r="H766">
            <v>-2</v>
          </cell>
          <cell r="I766">
            <v>54.9</v>
          </cell>
          <cell r="J766">
            <v>23222.3</v>
          </cell>
          <cell r="K766">
            <v>109.9</v>
          </cell>
          <cell r="L766">
            <v>-55.3</v>
          </cell>
          <cell r="M766">
            <v>41.3</v>
          </cell>
          <cell r="N766">
            <v>23318.2</v>
          </cell>
          <cell r="O766">
            <v>23587</v>
          </cell>
          <cell r="P766">
            <v>127.2</v>
          </cell>
          <cell r="Q766">
            <v>0.1</v>
          </cell>
          <cell r="R766">
            <v>7389.2</v>
          </cell>
          <cell r="S766">
            <v>-14</v>
          </cell>
          <cell r="T766">
            <v>6930.1</v>
          </cell>
          <cell r="U766">
            <v>2611.8000000000002</v>
          </cell>
          <cell r="V766">
            <v>506.2</v>
          </cell>
          <cell r="W766">
            <v>80.7</v>
          </cell>
          <cell r="X766">
            <v>550.9</v>
          </cell>
          <cell r="Y766">
            <v>86.8</v>
          </cell>
          <cell r="Z766">
            <v>4.2</v>
          </cell>
          <cell r="AA766">
            <v>9108.2000000000007</v>
          </cell>
          <cell r="AB766">
            <v>317.5</v>
          </cell>
          <cell r="AC766">
            <v>5029.1000000000004</v>
          </cell>
          <cell r="AD766">
            <v>2426.8000000000002</v>
          </cell>
          <cell r="AE766">
            <v>26.2</v>
          </cell>
          <cell r="AF766">
            <v>1360.9</v>
          </cell>
          <cell r="AG766">
            <v>316.3</v>
          </cell>
          <cell r="AH766">
            <v>314.5</v>
          </cell>
          <cell r="AI766">
            <v>322</v>
          </cell>
          <cell r="AJ766">
            <v>1052.2</v>
          </cell>
          <cell r="AK766">
            <v>0.2</v>
          </cell>
          <cell r="AL766">
            <v>1.4</v>
          </cell>
          <cell r="AM766">
            <v>106.6</v>
          </cell>
          <cell r="AN766">
            <v>73.099999999999994</v>
          </cell>
          <cell r="AO766">
            <v>115.9</v>
          </cell>
          <cell r="AP766">
            <v>1062.5999999999999</v>
          </cell>
          <cell r="AQ766">
            <v>182.3</v>
          </cell>
          <cell r="AR766">
            <v>191.4</v>
          </cell>
          <cell r="AS766">
            <v>22.9</v>
          </cell>
          <cell r="AT766">
            <v>144.9</v>
          </cell>
          <cell r="AU766">
            <v>885.7</v>
          </cell>
          <cell r="AV766">
            <v>9067.7999999999993</v>
          </cell>
          <cell r="AW766">
            <v>8816.9</v>
          </cell>
        </row>
        <row r="767">
          <cell r="B767">
            <v>43221</v>
          </cell>
          <cell r="D767" t="str">
            <v xml:space="preserve">Travaux d'installation d'eau et de gaz en tous locaux </v>
          </cell>
          <cell r="E767">
            <v>43308</v>
          </cell>
          <cell r="F767">
            <v>21</v>
          </cell>
          <cell r="G767">
            <v>17</v>
          </cell>
          <cell r="H767">
            <v>-0.3</v>
          </cell>
          <cell r="I767">
            <v>4.3</v>
          </cell>
          <cell r="J767">
            <v>9055.1</v>
          </cell>
          <cell r="K767">
            <v>2.5</v>
          </cell>
          <cell r="L767">
            <v>-5</v>
          </cell>
          <cell r="M767">
            <v>5.2</v>
          </cell>
          <cell r="N767">
            <v>9057.7999999999993</v>
          </cell>
          <cell r="O767">
            <v>9078.6</v>
          </cell>
          <cell r="P767">
            <v>38.299999999999997</v>
          </cell>
          <cell r="Q767">
            <v>0</v>
          </cell>
          <cell r="R767">
            <v>3071.4</v>
          </cell>
          <cell r="S767">
            <v>-7.1</v>
          </cell>
          <cell r="T767">
            <v>2317.8000000000002</v>
          </cell>
          <cell r="U767">
            <v>605.29999999999995</v>
          </cell>
          <cell r="V767">
            <v>160</v>
          </cell>
          <cell r="W767">
            <v>28.7</v>
          </cell>
          <cell r="X767">
            <v>124.1</v>
          </cell>
          <cell r="Y767">
            <v>31.8</v>
          </cell>
          <cell r="Z767">
            <v>1.5</v>
          </cell>
          <cell r="AA767">
            <v>3686.6</v>
          </cell>
          <cell r="AB767">
            <v>116</v>
          </cell>
          <cell r="AC767">
            <v>1934.8</v>
          </cell>
          <cell r="AD767">
            <v>952.4</v>
          </cell>
          <cell r="AE767">
            <v>11.8</v>
          </cell>
          <cell r="AF767">
            <v>695.1</v>
          </cell>
          <cell r="AG767">
            <v>144</v>
          </cell>
          <cell r="AH767">
            <v>69.900000000000006</v>
          </cell>
          <cell r="AI767">
            <v>74</v>
          </cell>
          <cell r="AJ767">
            <v>555.29999999999995</v>
          </cell>
          <cell r="AK767">
            <v>0.2</v>
          </cell>
          <cell r="AL767">
            <v>0.1</v>
          </cell>
          <cell r="AM767">
            <v>28.8</v>
          </cell>
          <cell r="AN767">
            <v>26.5</v>
          </cell>
          <cell r="AO767">
            <v>15.8</v>
          </cell>
          <cell r="AP767">
            <v>542.20000000000005</v>
          </cell>
          <cell r="AQ767">
            <v>74.599999999999994</v>
          </cell>
          <cell r="AR767">
            <v>70.7</v>
          </cell>
          <cell r="AS767">
            <v>5.3</v>
          </cell>
          <cell r="AT767">
            <v>58.2</v>
          </cell>
          <cell r="AU767">
            <v>482.6</v>
          </cell>
          <cell r="AV767">
            <v>3680.1</v>
          </cell>
          <cell r="AW767">
            <v>3582.3</v>
          </cell>
        </row>
        <row r="768">
          <cell r="B768">
            <v>43222</v>
          </cell>
          <cell r="D768" t="str">
            <v xml:space="preserve">Travaux d'installation d'équipements thermiques et de climatisation </v>
          </cell>
          <cell r="E768">
            <v>21830</v>
          </cell>
          <cell r="F768">
            <v>233.8</v>
          </cell>
          <cell r="G768">
            <v>184.8</v>
          </cell>
          <cell r="H768">
            <v>-1.7</v>
          </cell>
          <cell r="I768">
            <v>50.7</v>
          </cell>
          <cell r="J768">
            <v>14167.2</v>
          </cell>
          <cell r="K768">
            <v>107.4</v>
          </cell>
          <cell r="L768">
            <v>-50.3</v>
          </cell>
          <cell r="M768">
            <v>36.1</v>
          </cell>
          <cell r="N768">
            <v>14260.4</v>
          </cell>
          <cell r="O768">
            <v>14508.3</v>
          </cell>
          <cell r="P768">
            <v>88.9</v>
          </cell>
          <cell r="Q768">
            <v>0.1</v>
          </cell>
          <cell r="R768">
            <v>4317.8</v>
          </cell>
          <cell r="S768">
            <v>-6.9</v>
          </cell>
          <cell r="T768">
            <v>4612.3999999999996</v>
          </cell>
          <cell r="U768">
            <v>2006.5</v>
          </cell>
          <cell r="V768">
            <v>346.2</v>
          </cell>
          <cell r="W768">
            <v>52</v>
          </cell>
          <cell r="X768">
            <v>426.8</v>
          </cell>
          <cell r="Y768">
            <v>55</v>
          </cell>
          <cell r="Z768">
            <v>2.6</v>
          </cell>
          <cell r="AA768">
            <v>5421.6</v>
          </cell>
          <cell r="AB768">
            <v>201.5</v>
          </cell>
          <cell r="AC768">
            <v>3094.4</v>
          </cell>
          <cell r="AD768">
            <v>1474.4</v>
          </cell>
          <cell r="AE768">
            <v>14.5</v>
          </cell>
          <cell r="AF768">
            <v>665.8</v>
          </cell>
          <cell r="AG768">
            <v>172.3</v>
          </cell>
          <cell r="AH768">
            <v>244.6</v>
          </cell>
          <cell r="AI768">
            <v>248</v>
          </cell>
          <cell r="AJ768">
            <v>496.9</v>
          </cell>
          <cell r="AK768">
            <v>0.1</v>
          </cell>
          <cell r="AL768">
            <v>1.3</v>
          </cell>
          <cell r="AM768">
            <v>77.8</v>
          </cell>
          <cell r="AN768">
            <v>46.6</v>
          </cell>
          <cell r="AO768">
            <v>100.1</v>
          </cell>
          <cell r="AP768">
            <v>520.4</v>
          </cell>
          <cell r="AQ768">
            <v>107.7</v>
          </cell>
          <cell r="AR768">
            <v>120.7</v>
          </cell>
          <cell r="AS768">
            <v>17.5</v>
          </cell>
          <cell r="AT768">
            <v>86.8</v>
          </cell>
          <cell r="AU768">
            <v>403.1</v>
          </cell>
          <cell r="AV768">
            <v>5387.8</v>
          </cell>
          <cell r="AW768">
            <v>5234.6000000000004</v>
          </cell>
        </row>
        <row r="769">
          <cell r="B769">
            <v>4329</v>
          </cell>
          <cell r="D769" t="str">
            <v xml:space="preserve">Autres travaux d'installation </v>
          </cell>
          <cell r="E769">
            <v>8492</v>
          </cell>
          <cell r="F769">
            <v>27.1</v>
          </cell>
          <cell r="G769">
            <v>27.3</v>
          </cell>
          <cell r="H769">
            <v>-0.1</v>
          </cell>
          <cell r="I769">
            <v>-0.1</v>
          </cell>
          <cell r="J769">
            <v>6432.7</v>
          </cell>
          <cell r="K769">
            <v>20.9</v>
          </cell>
          <cell r="L769">
            <v>26.4</v>
          </cell>
          <cell r="M769">
            <v>2.1</v>
          </cell>
          <cell r="N769">
            <v>6482.2</v>
          </cell>
          <cell r="O769">
            <v>6480.8</v>
          </cell>
          <cell r="P769">
            <v>39.799999999999997</v>
          </cell>
          <cell r="Q769">
            <v>0.1</v>
          </cell>
          <cell r="R769">
            <v>1763.9</v>
          </cell>
          <cell r="S769">
            <v>-3.5</v>
          </cell>
          <cell r="T769">
            <v>1917.6</v>
          </cell>
          <cell r="U769">
            <v>659.4</v>
          </cell>
          <cell r="V769">
            <v>183.1</v>
          </cell>
          <cell r="W769">
            <v>19.100000000000001</v>
          </cell>
          <cell r="X769">
            <v>123.2</v>
          </cell>
          <cell r="Y769">
            <v>130.6</v>
          </cell>
          <cell r="Z769">
            <v>15.5</v>
          </cell>
          <cell r="AA769">
            <v>2713.3</v>
          </cell>
          <cell r="AB769">
            <v>92.2</v>
          </cell>
          <cell r="AC769">
            <v>1425.2</v>
          </cell>
          <cell r="AD769">
            <v>620.9</v>
          </cell>
          <cell r="AE769">
            <v>3.4</v>
          </cell>
          <cell r="AF769">
            <v>578.4</v>
          </cell>
          <cell r="AG769">
            <v>62.8</v>
          </cell>
          <cell r="AH769">
            <v>125.4</v>
          </cell>
          <cell r="AI769">
            <v>128.30000000000001</v>
          </cell>
          <cell r="AJ769">
            <v>518.4</v>
          </cell>
          <cell r="AK769">
            <v>0</v>
          </cell>
          <cell r="AL769">
            <v>0</v>
          </cell>
          <cell r="AM769">
            <v>18.7</v>
          </cell>
          <cell r="AN769">
            <v>12.4</v>
          </cell>
          <cell r="AO769">
            <v>19.3</v>
          </cell>
          <cell r="AP769">
            <v>519</v>
          </cell>
          <cell r="AQ769">
            <v>55.6</v>
          </cell>
          <cell r="AR769">
            <v>67.099999999999994</v>
          </cell>
          <cell r="AS769">
            <v>34.6</v>
          </cell>
          <cell r="AT769">
            <v>65.3</v>
          </cell>
          <cell r="AU769">
            <v>407.6</v>
          </cell>
          <cell r="AV769">
            <v>2804.1</v>
          </cell>
          <cell r="AW769">
            <v>2624.5</v>
          </cell>
        </row>
        <row r="770">
          <cell r="B770">
            <v>43291</v>
          </cell>
          <cell r="D770" t="str">
            <v xml:space="preserve">Travaux d'isolation </v>
          </cell>
          <cell r="E770">
            <v>4591</v>
          </cell>
          <cell r="F770">
            <v>6.1</v>
          </cell>
          <cell r="G770">
            <v>2.8</v>
          </cell>
          <cell r="H770">
            <v>0</v>
          </cell>
          <cell r="I770">
            <v>3.3</v>
          </cell>
          <cell r="J770">
            <v>2423.6</v>
          </cell>
          <cell r="K770">
            <v>17.5</v>
          </cell>
          <cell r="L770">
            <v>17.3</v>
          </cell>
          <cell r="M770">
            <v>1.2</v>
          </cell>
          <cell r="N770">
            <v>2459.6</v>
          </cell>
          <cell r="O770">
            <v>2447.1999999999998</v>
          </cell>
          <cell r="P770">
            <v>5.3</v>
          </cell>
          <cell r="Q770">
            <v>0.1</v>
          </cell>
          <cell r="R770">
            <v>697.2</v>
          </cell>
          <cell r="S770">
            <v>-1.3</v>
          </cell>
          <cell r="T770">
            <v>845.5</v>
          </cell>
          <cell r="U770">
            <v>318.5</v>
          </cell>
          <cell r="V770">
            <v>74.400000000000006</v>
          </cell>
          <cell r="W770">
            <v>11</v>
          </cell>
          <cell r="X770">
            <v>79</v>
          </cell>
          <cell r="Y770">
            <v>10.1</v>
          </cell>
          <cell r="Z770">
            <v>2.1</v>
          </cell>
          <cell r="AA770">
            <v>916.6</v>
          </cell>
          <cell r="AB770">
            <v>26.8</v>
          </cell>
          <cell r="AC770">
            <v>515.6</v>
          </cell>
          <cell r="AD770">
            <v>232.9</v>
          </cell>
          <cell r="AE770">
            <v>2.5</v>
          </cell>
          <cell r="AF770">
            <v>143.80000000000001</v>
          </cell>
          <cell r="AG770">
            <v>31.8</v>
          </cell>
          <cell r="AH770">
            <v>18.399999999999999</v>
          </cell>
          <cell r="AI770">
            <v>21.3</v>
          </cell>
          <cell r="AJ770">
            <v>114.9</v>
          </cell>
          <cell r="AK770">
            <v>0</v>
          </cell>
          <cell r="AL770">
            <v>0</v>
          </cell>
          <cell r="AM770">
            <v>7.5</v>
          </cell>
          <cell r="AN770">
            <v>6.3</v>
          </cell>
          <cell r="AO770">
            <v>5.4</v>
          </cell>
          <cell r="AP770">
            <v>112.8</v>
          </cell>
          <cell r="AQ770">
            <v>19.5</v>
          </cell>
          <cell r="AR770">
            <v>21.6</v>
          </cell>
          <cell r="AS770">
            <v>2.2000000000000002</v>
          </cell>
          <cell r="AT770">
            <v>28.2</v>
          </cell>
          <cell r="AU770">
            <v>80.3</v>
          </cell>
          <cell r="AV770">
            <v>921.5</v>
          </cell>
          <cell r="AW770">
            <v>892.4</v>
          </cell>
        </row>
        <row r="771">
          <cell r="B771">
            <v>43292</v>
          </cell>
          <cell r="D771" t="str">
            <v xml:space="preserve">Autres travaux d'installation n.c.a. </v>
          </cell>
          <cell r="E771">
            <v>3902</v>
          </cell>
          <cell r="F771">
            <v>21</v>
          </cell>
          <cell r="G771">
            <v>24.5</v>
          </cell>
          <cell r="H771">
            <v>-0.1</v>
          </cell>
          <cell r="I771">
            <v>-3.4</v>
          </cell>
          <cell r="J771">
            <v>4009.2</v>
          </cell>
          <cell r="K771">
            <v>3.4</v>
          </cell>
          <cell r="L771">
            <v>9.1999999999999993</v>
          </cell>
          <cell r="M771">
            <v>0.9</v>
          </cell>
          <cell r="N771">
            <v>4022.7</v>
          </cell>
          <cell r="O771">
            <v>4033.6</v>
          </cell>
          <cell r="P771">
            <v>34.6</v>
          </cell>
          <cell r="Q771">
            <v>0</v>
          </cell>
          <cell r="R771">
            <v>1066.7</v>
          </cell>
          <cell r="S771">
            <v>-2.2000000000000002</v>
          </cell>
          <cell r="T771">
            <v>1072.0999999999999</v>
          </cell>
          <cell r="U771">
            <v>340.9</v>
          </cell>
          <cell r="V771">
            <v>108.7</v>
          </cell>
          <cell r="W771">
            <v>8.1</v>
          </cell>
          <cell r="X771">
            <v>44.2</v>
          </cell>
          <cell r="Y771">
            <v>120.5</v>
          </cell>
          <cell r="Z771">
            <v>13.4</v>
          </cell>
          <cell r="AA771">
            <v>1796.7</v>
          </cell>
          <cell r="AB771">
            <v>65.400000000000006</v>
          </cell>
          <cell r="AC771">
            <v>909.6</v>
          </cell>
          <cell r="AD771">
            <v>388.1</v>
          </cell>
          <cell r="AE771">
            <v>0.9</v>
          </cell>
          <cell r="AF771">
            <v>434.5</v>
          </cell>
          <cell r="AG771">
            <v>31</v>
          </cell>
          <cell r="AH771">
            <v>107</v>
          </cell>
          <cell r="AI771">
            <v>107</v>
          </cell>
          <cell r="AJ771">
            <v>403.5</v>
          </cell>
          <cell r="AK771">
            <v>0</v>
          </cell>
          <cell r="AL771">
            <v>0</v>
          </cell>
          <cell r="AM771">
            <v>11.2</v>
          </cell>
          <cell r="AN771">
            <v>6.1</v>
          </cell>
          <cell r="AO771">
            <v>13.9</v>
          </cell>
          <cell r="AP771">
            <v>406.2</v>
          </cell>
          <cell r="AQ771">
            <v>36.1</v>
          </cell>
          <cell r="AR771">
            <v>45.5</v>
          </cell>
          <cell r="AS771">
            <v>32.5</v>
          </cell>
          <cell r="AT771">
            <v>37.1</v>
          </cell>
          <cell r="AU771">
            <v>327.3</v>
          </cell>
          <cell r="AV771">
            <v>1882.6</v>
          </cell>
          <cell r="AW771">
            <v>1732.2</v>
          </cell>
        </row>
        <row r="772">
          <cell r="B772">
            <v>433</v>
          </cell>
          <cell r="D772" t="str">
            <v xml:space="preserve">Travaux de finition </v>
          </cell>
          <cell r="E772">
            <v>209951</v>
          </cell>
          <cell r="F772">
            <v>427.7</v>
          </cell>
          <cell r="G772">
            <v>529.70000000000005</v>
          </cell>
          <cell r="H772">
            <v>9.1999999999999993</v>
          </cell>
          <cell r="I772">
            <v>-111.3</v>
          </cell>
          <cell r="J772">
            <v>47972.7</v>
          </cell>
          <cell r="K772">
            <v>831.5</v>
          </cell>
          <cell r="L772">
            <v>-114.7</v>
          </cell>
          <cell r="M772">
            <v>42.5</v>
          </cell>
          <cell r="N772">
            <v>48732</v>
          </cell>
          <cell r="O772">
            <v>49231.8</v>
          </cell>
          <cell r="P772">
            <v>228.3</v>
          </cell>
          <cell r="Q772">
            <v>0.7</v>
          </cell>
          <cell r="R772">
            <v>14342.3</v>
          </cell>
          <cell r="S772">
            <v>-17.7</v>
          </cell>
          <cell r="T772">
            <v>15693.8</v>
          </cell>
          <cell r="U772">
            <v>5444.3</v>
          </cell>
          <cell r="V772">
            <v>1125.5</v>
          </cell>
          <cell r="W772">
            <v>184.5</v>
          </cell>
          <cell r="X772">
            <v>949.4</v>
          </cell>
          <cell r="Y772">
            <v>156.4</v>
          </cell>
          <cell r="Z772">
            <v>23.2</v>
          </cell>
          <cell r="AA772">
            <v>18674.2</v>
          </cell>
          <cell r="AB772">
            <v>606.29999999999995</v>
          </cell>
          <cell r="AC772">
            <v>10046.9</v>
          </cell>
          <cell r="AD772">
            <v>4908</v>
          </cell>
          <cell r="AE772">
            <v>42.3</v>
          </cell>
          <cell r="AF772">
            <v>3155.2</v>
          </cell>
          <cell r="AG772">
            <v>789.4</v>
          </cell>
          <cell r="AH772">
            <v>504.4</v>
          </cell>
          <cell r="AI772">
            <v>408.8</v>
          </cell>
          <cell r="AJ772">
            <v>2270.1</v>
          </cell>
          <cell r="AK772">
            <v>1.4</v>
          </cell>
          <cell r="AL772">
            <v>3.2</v>
          </cell>
          <cell r="AM772">
            <v>193.3</v>
          </cell>
          <cell r="AN772">
            <v>143.5</v>
          </cell>
          <cell r="AO772">
            <v>124.1</v>
          </cell>
          <cell r="AP772">
            <v>2202.6999999999998</v>
          </cell>
          <cell r="AQ772">
            <v>452.4</v>
          </cell>
          <cell r="AR772">
            <v>428.8</v>
          </cell>
          <cell r="AS772">
            <v>17.5</v>
          </cell>
          <cell r="AT772">
            <v>294.60000000000002</v>
          </cell>
          <cell r="AU772">
            <v>1914.2</v>
          </cell>
          <cell r="AV772">
            <v>18602.3</v>
          </cell>
          <cell r="AW772">
            <v>18110.099999999999</v>
          </cell>
        </row>
        <row r="773">
          <cell r="B773">
            <v>4331</v>
          </cell>
          <cell r="D773" t="str">
            <v xml:space="preserve">Travaux de plâtrerie </v>
          </cell>
          <cell r="E773">
            <v>27769</v>
          </cell>
          <cell r="F773">
            <v>3.1</v>
          </cell>
          <cell r="G773">
            <v>3.8</v>
          </cell>
          <cell r="H773">
            <v>0</v>
          </cell>
          <cell r="I773">
            <v>-0.8</v>
          </cell>
          <cell r="J773">
            <v>5091.1000000000004</v>
          </cell>
          <cell r="K773">
            <v>27.2</v>
          </cell>
          <cell r="L773">
            <v>-7.4</v>
          </cell>
          <cell r="M773">
            <v>2</v>
          </cell>
          <cell r="N773">
            <v>5112.8</v>
          </cell>
          <cell r="O773">
            <v>5121.3</v>
          </cell>
          <cell r="P773">
            <v>84</v>
          </cell>
          <cell r="Q773">
            <v>0</v>
          </cell>
          <cell r="R773">
            <v>1367.5</v>
          </cell>
          <cell r="S773">
            <v>-1.3</v>
          </cell>
          <cell r="T773">
            <v>1707.6</v>
          </cell>
          <cell r="U773">
            <v>606.70000000000005</v>
          </cell>
          <cell r="V773">
            <v>74.900000000000006</v>
          </cell>
          <cell r="W773">
            <v>14.9</v>
          </cell>
          <cell r="X773">
            <v>124.4</v>
          </cell>
          <cell r="Y773">
            <v>15.9</v>
          </cell>
          <cell r="Z773">
            <v>1.2</v>
          </cell>
          <cell r="AA773">
            <v>2106.3000000000002</v>
          </cell>
          <cell r="AB773">
            <v>61.7</v>
          </cell>
          <cell r="AC773">
            <v>1124.5</v>
          </cell>
          <cell r="AD773">
            <v>545.5</v>
          </cell>
          <cell r="AE773">
            <v>4.3</v>
          </cell>
          <cell r="AF773">
            <v>378.8</v>
          </cell>
          <cell r="AG773">
            <v>72.3</v>
          </cell>
          <cell r="AH773">
            <v>118</v>
          </cell>
          <cell r="AI773">
            <v>32.799999999999997</v>
          </cell>
          <cell r="AJ773">
            <v>221.4</v>
          </cell>
          <cell r="AK773">
            <v>0.2</v>
          </cell>
          <cell r="AL773">
            <v>0.2</v>
          </cell>
          <cell r="AM773">
            <v>14.8</v>
          </cell>
          <cell r="AN773">
            <v>13.9</v>
          </cell>
          <cell r="AO773">
            <v>6.7</v>
          </cell>
          <cell r="AP773">
            <v>213.2</v>
          </cell>
          <cell r="AQ773">
            <v>31.6</v>
          </cell>
          <cell r="AR773">
            <v>38.799999999999997</v>
          </cell>
          <cell r="AS773">
            <v>1.3</v>
          </cell>
          <cell r="AT773">
            <v>26.5</v>
          </cell>
          <cell r="AU773">
            <v>178.3</v>
          </cell>
          <cell r="AV773">
            <v>2038.2</v>
          </cell>
          <cell r="AW773">
            <v>2048.9</v>
          </cell>
        </row>
        <row r="774">
          <cell r="B774">
            <v>43310</v>
          </cell>
          <cell r="D774" t="str">
            <v xml:space="preserve">Travaux de plâtrerie </v>
          </cell>
          <cell r="E774">
            <v>27769</v>
          </cell>
          <cell r="F774">
            <v>3.1</v>
          </cell>
          <cell r="G774">
            <v>3.8</v>
          </cell>
          <cell r="H774">
            <v>0</v>
          </cell>
          <cell r="I774">
            <v>-0.8</v>
          </cell>
          <cell r="J774">
            <v>5091.1000000000004</v>
          </cell>
          <cell r="K774">
            <v>27.2</v>
          </cell>
          <cell r="L774">
            <v>-7.4</v>
          </cell>
          <cell r="M774">
            <v>2</v>
          </cell>
          <cell r="N774">
            <v>5112.8</v>
          </cell>
          <cell r="O774">
            <v>5121.3</v>
          </cell>
          <cell r="P774">
            <v>84</v>
          </cell>
          <cell r="Q774">
            <v>0</v>
          </cell>
          <cell r="R774">
            <v>1367.5</v>
          </cell>
          <cell r="S774">
            <v>-1.3</v>
          </cell>
          <cell r="T774">
            <v>1707.6</v>
          </cell>
          <cell r="U774">
            <v>606.70000000000005</v>
          </cell>
          <cell r="V774">
            <v>74.900000000000006</v>
          </cell>
          <cell r="W774">
            <v>14.9</v>
          </cell>
          <cell r="X774">
            <v>124.4</v>
          </cell>
          <cell r="Y774">
            <v>15.9</v>
          </cell>
          <cell r="Z774">
            <v>1.2</v>
          </cell>
          <cell r="AA774">
            <v>2106.3000000000002</v>
          </cell>
          <cell r="AB774">
            <v>61.7</v>
          </cell>
          <cell r="AC774">
            <v>1124.5</v>
          </cell>
          <cell r="AD774">
            <v>545.5</v>
          </cell>
          <cell r="AE774">
            <v>4.3</v>
          </cell>
          <cell r="AF774">
            <v>378.8</v>
          </cell>
          <cell r="AG774">
            <v>72.3</v>
          </cell>
          <cell r="AH774">
            <v>118</v>
          </cell>
          <cell r="AI774">
            <v>32.799999999999997</v>
          </cell>
          <cell r="AJ774">
            <v>221.4</v>
          </cell>
          <cell r="AK774">
            <v>0.2</v>
          </cell>
          <cell r="AL774">
            <v>0.2</v>
          </cell>
          <cell r="AM774">
            <v>14.8</v>
          </cell>
          <cell r="AN774">
            <v>13.9</v>
          </cell>
          <cell r="AO774">
            <v>6.7</v>
          </cell>
          <cell r="AP774">
            <v>213.2</v>
          </cell>
          <cell r="AQ774">
            <v>31.6</v>
          </cell>
          <cell r="AR774">
            <v>38.799999999999997</v>
          </cell>
          <cell r="AS774">
            <v>1.3</v>
          </cell>
          <cell r="AT774">
            <v>26.5</v>
          </cell>
          <cell r="AU774">
            <v>178.3</v>
          </cell>
          <cell r="AV774">
            <v>2038.2</v>
          </cell>
          <cell r="AW774">
            <v>2048.9</v>
          </cell>
        </row>
        <row r="775">
          <cell r="B775">
            <v>4332</v>
          </cell>
          <cell r="D775" t="str">
            <v xml:space="preserve">Travaux de menuiserie </v>
          </cell>
          <cell r="E775">
            <v>70797</v>
          </cell>
          <cell r="F775">
            <v>333.8</v>
          </cell>
          <cell r="G775">
            <v>390.9</v>
          </cell>
          <cell r="H775">
            <v>3.6</v>
          </cell>
          <cell r="I775">
            <v>-60.7</v>
          </cell>
          <cell r="J775">
            <v>23971.9</v>
          </cell>
          <cell r="K775">
            <v>351.3</v>
          </cell>
          <cell r="L775">
            <v>-51.2</v>
          </cell>
          <cell r="M775">
            <v>28.4</v>
          </cell>
          <cell r="N775">
            <v>24300.5</v>
          </cell>
          <cell r="O775">
            <v>24657</v>
          </cell>
          <cell r="P775">
            <v>72.599999999999994</v>
          </cell>
          <cell r="Q775">
            <v>0.7</v>
          </cell>
          <cell r="R775">
            <v>8471.7999999999993</v>
          </cell>
          <cell r="S775">
            <v>-11.4</v>
          </cell>
          <cell r="T775">
            <v>7043.8</v>
          </cell>
          <cell r="U775">
            <v>2277.4</v>
          </cell>
          <cell r="V775">
            <v>629.5</v>
          </cell>
          <cell r="W775">
            <v>102.8</v>
          </cell>
          <cell r="X775">
            <v>432.2</v>
          </cell>
          <cell r="Y775">
            <v>77.900000000000006</v>
          </cell>
          <cell r="Z775">
            <v>13.6</v>
          </cell>
          <cell r="AA775">
            <v>8730.2999999999993</v>
          </cell>
          <cell r="AB775">
            <v>302</v>
          </cell>
          <cell r="AC775">
            <v>4798.1000000000004</v>
          </cell>
          <cell r="AD775">
            <v>2312.8000000000002</v>
          </cell>
          <cell r="AE775">
            <v>19.8</v>
          </cell>
          <cell r="AF775">
            <v>1337.1</v>
          </cell>
          <cell r="AG775">
            <v>417.3</v>
          </cell>
          <cell r="AH775">
            <v>221.6</v>
          </cell>
          <cell r="AI775">
            <v>219.1</v>
          </cell>
          <cell r="AJ775">
            <v>917.3</v>
          </cell>
          <cell r="AK775">
            <v>0.6</v>
          </cell>
          <cell r="AL775">
            <v>0.5</v>
          </cell>
          <cell r="AM775">
            <v>111</v>
          </cell>
          <cell r="AN775">
            <v>77.099999999999994</v>
          </cell>
          <cell r="AO775">
            <v>65.7</v>
          </cell>
          <cell r="AP775">
            <v>871.8</v>
          </cell>
          <cell r="AQ775">
            <v>250.8</v>
          </cell>
          <cell r="AR775">
            <v>216.5</v>
          </cell>
          <cell r="AS775">
            <v>11.3</v>
          </cell>
          <cell r="AT775">
            <v>148.1</v>
          </cell>
          <cell r="AU775">
            <v>746.7</v>
          </cell>
          <cell r="AV775">
            <v>8735.6</v>
          </cell>
          <cell r="AW775">
            <v>8448</v>
          </cell>
        </row>
        <row r="776">
          <cell r="B776">
            <v>43321</v>
          </cell>
          <cell r="D776" t="str">
            <v xml:space="preserve">Travaux de menuiserie bois et PVC </v>
          </cell>
          <cell r="E776">
            <v>51289</v>
          </cell>
          <cell r="F776">
            <v>182.3</v>
          </cell>
          <cell r="G776">
            <v>267.39999999999998</v>
          </cell>
          <cell r="H776">
            <v>1.1000000000000001</v>
          </cell>
          <cell r="I776">
            <v>-86.1</v>
          </cell>
          <cell r="J776">
            <v>13880.3</v>
          </cell>
          <cell r="K776">
            <v>113.3</v>
          </cell>
          <cell r="L776">
            <v>-22.9</v>
          </cell>
          <cell r="M776">
            <v>18.7</v>
          </cell>
          <cell r="N776">
            <v>13989.4</v>
          </cell>
          <cell r="O776">
            <v>14175.9</v>
          </cell>
          <cell r="P776">
            <v>51.1</v>
          </cell>
          <cell r="Q776">
            <v>0.4</v>
          </cell>
          <cell r="R776">
            <v>5339.5</v>
          </cell>
          <cell r="S776">
            <v>-4.5999999999999996</v>
          </cell>
          <cell r="T776">
            <v>3495</v>
          </cell>
          <cell r="U776">
            <v>834.2</v>
          </cell>
          <cell r="V776">
            <v>304.60000000000002</v>
          </cell>
          <cell r="W776">
            <v>56.6</v>
          </cell>
          <cell r="X776">
            <v>196</v>
          </cell>
          <cell r="Y776">
            <v>44.3</v>
          </cell>
          <cell r="Z776">
            <v>7.7</v>
          </cell>
          <cell r="AA776">
            <v>5080.1000000000004</v>
          </cell>
          <cell r="AB776">
            <v>175.8</v>
          </cell>
          <cell r="AC776">
            <v>2794.5</v>
          </cell>
          <cell r="AD776">
            <v>1353.8</v>
          </cell>
          <cell r="AE776">
            <v>13.7</v>
          </cell>
          <cell r="AF776">
            <v>769.8</v>
          </cell>
          <cell r="AG776">
            <v>270.8</v>
          </cell>
          <cell r="AH776">
            <v>108</v>
          </cell>
          <cell r="AI776">
            <v>100</v>
          </cell>
          <cell r="AJ776">
            <v>490.9</v>
          </cell>
          <cell r="AK776">
            <v>0.5</v>
          </cell>
          <cell r="AL776">
            <v>0.3</v>
          </cell>
          <cell r="AM776">
            <v>51.9</v>
          </cell>
          <cell r="AN776">
            <v>48.7</v>
          </cell>
          <cell r="AO776">
            <v>32.700000000000003</v>
          </cell>
          <cell r="AP776">
            <v>471.6</v>
          </cell>
          <cell r="AQ776">
            <v>133.6</v>
          </cell>
          <cell r="AR776">
            <v>107.7</v>
          </cell>
          <cell r="AS776">
            <v>4.7</v>
          </cell>
          <cell r="AT776">
            <v>68.900000000000006</v>
          </cell>
          <cell r="AU776">
            <v>424</v>
          </cell>
          <cell r="AV776">
            <v>5073.3999999999996</v>
          </cell>
          <cell r="AW776">
            <v>4918.1000000000004</v>
          </cell>
        </row>
        <row r="777">
          <cell r="B777">
            <v>43322</v>
          </cell>
          <cell r="D777" t="str">
            <v xml:space="preserve">Travaux de menuiserie métallique et serrurerie </v>
          </cell>
          <cell r="E777">
            <v>16705</v>
          </cell>
          <cell r="F777">
            <v>71.5</v>
          </cell>
          <cell r="G777">
            <v>101</v>
          </cell>
          <cell r="H777">
            <v>2.2000000000000002</v>
          </cell>
          <cell r="I777">
            <v>-31.7</v>
          </cell>
          <cell r="J777">
            <v>8525.1</v>
          </cell>
          <cell r="K777">
            <v>126.2</v>
          </cell>
          <cell r="L777">
            <v>-27.4</v>
          </cell>
          <cell r="M777">
            <v>7.1</v>
          </cell>
          <cell r="N777">
            <v>8631</v>
          </cell>
          <cell r="O777">
            <v>8722.7999999999993</v>
          </cell>
          <cell r="P777">
            <v>18.100000000000001</v>
          </cell>
          <cell r="Q777">
            <v>0.3</v>
          </cell>
          <cell r="R777">
            <v>2792.1</v>
          </cell>
          <cell r="S777">
            <v>-3.3</v>
          </cell>
          <cell r="T777">
            <v>2747.7</v>
          </cell>
          <cell r="U777">
            <v>1012.3</v>
          </cell>
          <cell r="V777">
            <v>276.60000000000002</v>
          </cell>
          <cell r="W777">
            <v>36.299999999999997</v>
          </cell>
          <cell r="X777">
            <v>194.3</v>
          </cell>
          <cell r="Y777">
            <v>27.3</v>
          </cell>
          <cell r="Z777">
            <v>5.3</v>
          </cell>
          <cell r="AA777">
            <v>3053.6</v>
          </cell>
          <cell r="AB777">
            <v>106.5</v>
          </cell>
          <cell r="AC777">
            <v>1724.3</v>
          </cell>
          <cell r="AD777">
            <v>828.5</v>
          </cell>
          <cell r="AE777">
            <v>5.4</v>
          </cell>
          <cell r="AF777">
            <v>399.7</v>
          </cell>
          <cell r="AG777">
            <v>123.7</v>
          </cell>
          <cell r="AH777">
            <v>87.8</v>
          </cell>
          <cell r="AI777">
            <v>96.2</v>
          </cell>
          <cell r="AJ777">
            <v>284.39999999999998</v>
          </cell>
          <cell r="AK777">
            <v>0.2</v>
          </cell>
          <cell r="AL777">
            <v>0.2</v>
          </cell>
          <cell r="AM777">
            <v>53.6</v>
          </cell>
          <cell r="AN777">
            <v>24.3</v>
          </cell>
          <cell r="AO777">
            <v>27.4</v>
          </cell>
          <cell r="AP777">
            <v>258.2</v>
          </cell>
          <cell r="AQ777">
            <v>89.4</v>
          </cell>
          <cell r="AR777">
            <v>84.2</v>
          </cell>
          <cell r="AS777">
            <v>5.5</v>
          </cell>
          <cell r="AT777">
            <v>64.7</v>
          </cell>
          <cell r="AU777">
            <v>193.1</v>
          </cell>
          <cell r="AV777">
            <v>3062.8</v>
          </cell>
          <cell r="AW777">
            <v>2952.5</v>
          </cell>
        </row>
        <row r="778">
          <cell r="B778">
            <v>43323</v>
          </cell>
          <cell r="D778" t="str">
            <v xml:space="preserve">Agencement de lieux de vente </v>
          </cell>
          <cell r="E778">
            <v>2803</v>
          </cell>
          <cell r="F778">
            <v>80</v>
          </cell>
          <cell r="G778">
            <v>22.5</v>
          </cell>
          <cell r="H778">
            <v>0.3</v>
          </cell>
          <cell r="I778">
            <v>57.2</v>
          </cell>
          <cell r="J778">
            <v>1566.6</v>
          </cell>
          <cell r="K778">
            <v>111.8</v>
          </cell>
          <cell r="L778">
            <v>-1</v>
          </cell>
          <cell r="M778">
            <v>2.7</v>
          </cell>
          <cell r="N778">
            <v>1680.1</v>
          </cell>
          <cell r="O778">
            <v>1758.3</v>
          </cell>
          <cell r="P778">
            <v>3.4</v>
          </cell>
          <cell r="Q778">
            <v>0</v>
          </cell>
          <cell r="R778">
            <v>340.2</v>
          </cell>
          <cell r="S778">
            <v>-3.5</v>
          </cell>
          <cell r="T778">
            <v>801.1</v>
          </cell>
          <cell r="U778">
            <v>430.8</v>
          </cell>
          <cell r="V778">
            <v>48.2</v>
          </cell>
          <cell r="W778">
            <v>9.9</v>
          </cell>
          <cell r="X778">
            <v>41.9</v>
          </cell>
          <cell r="Y778">
            <v>6.3</v>
          </cell>
          <cell r="Z778">
            <v>0.7</v>
          </cell>
          <cell r="AA778">
            <v>596.6</v>
          </cell>
          <cell r="AB778">
            <v>19.8</v>
          </cell>
          <cell r="AC778">
            <v>279.39999999999998</v>
          </cell>
          <cell r="AD778">
            <v>130.5</v>
          </cell>
          <cell r="AE778">
            <v>0.6</v>
          </cell>
          <cell r="AF778">
            <v>167.6</v>
          </cell>
          <cell r="AG778">
            <v>22.7</v>
          </cell>
          <cell r="AH778">
            <v>25.8</v>
          </cell>
          <cell r="AI778">
            <v>22.9</v>
          </cell>
          <cell r="AJ778">
            <v>142</v>
          </cell>
          <cell r="AK778">
            <v>0</v>
          </cell>
          <cell r="AL778">
            <v>0</v>
          </cell>
          <cell r="AM778">
            <v>5.6</v>
          </cell>
          <cell r="AN778">
            <v>4.0999999999999996</v>
          </cell>
          <cell r="AO778">
            <v>5.6</v>
          </cell>
          <cell r="AP778">
            <v>142</v>
          </cell>
          <cell r="AQ778">
            <v>27.8</v>
          </cell>
          <cell r="AR778">
            <v>24.7</v>
          </cell>
          <cell r="AS778">
            <v>1.1000000000000001</v>
          </cell>
          <cell r="AT778">
            <v>14.5</v>
          </cell>
          <cell r="AU778">
            <v>129.6</v>
          </cell>
          <cell r="AV778">
            <v>599.5</v>
          </cell>
          <cell r="AW778">
            <v>577.4</v>
          </cell>
        </row>
        <row r="779">
          <cell r="B779">
            <v>4333</v>
          </cell>
          <cell r="D779" t="str">
            <v xml:space="preserve">Travaux de revêtement des sols et des murs </v>
          </cell>
          <cell r="E779">
            <v>26738</v>
          </cell>
          <cell r="F779">
            <v>39.799999999999997</v>
          </cell>
          <cell r="G779">
            <v>65.099999999999994</v>
          </cell>
          <cell r="H779">
            <v>3.9</v>
          </cell>
          <cell r="I779">
            <v>-29.2</v>
          </cell>
          <cell r="J779">
            <v>5455.5</v>
          </cell>
          <cell r="K779">
            <v>88.5</v>
          </cell>
          <cell r="L779">
            <v>-56.9</v>
          </cell>
          <cell r="M779">
            <v>4.2</v>
          </cell>
          <cell r="N779">
            <v>5491.3</v>
          </cell>
          <cell r="O779">
            <v>5583.8</v>
          </cell>
          <cell r="P779">
            <v>18.899999999999999</v>
          </cell>
          <cell r="Q779">
            <v>0</v>
          </cell>
          <cell r="R779">
            <v>1713.3</v>
          </cell>
          <cell r="S779">
            <v>-1</v>
          </cell>
          <cell r="T779">
            <v>1759.1</v>
          </cell>
          <cell r="U779">
            <v>602.70000000000005</v>
          </cell>
          <cell r="V779">
            <v>95.7</v>
          </cell>
          <cell r="W779">
            <v>19.899999999999999</v>
          </cell>
          <cell r="X779">
            <v>77.7</v>
          </cell>
          <cell r="Y779">
            <v>19</v>
          </cell>
          <cell r="Z779">
            <v>3</v>
          </cell>
          <cell r="AA779">
            <v>1990.6</v>
          </cell>
          <cell r="AB779">
            <v>63.5</v>
          </cell>
          <cell r="AC779">
            <v>1093.3</v>
          </cell>
          <cell r="AD779">
            <v>540.20000000000005</v>
          </cell>
          <cell r="AE779">
            <v>4.2</v>
          </cell>
          <cell r="AF779">
            <v>297.89999999999998</v>
          </cell>
          <cell r="AG779">
            <v>82</v>
          </cell>
          <cell r="AH779">
            <v>50.1</v>
          </cell>
          <cell r="AI779">
            <v>51</v>
          </cell>
          <cell r="AJ779">
            <v>216.8</v>
          </cell>
          <cell r="AK779">
            <v>0.2</v>
          </cell>
          <cell r="AL779">
            <v>0.6</v>
          </cell>
          <cell r="AM779">
            <v>17.8</v>
          </cell>
          <cell r="AN779">
            <v>16.5</v>
          </cell>
          <cell r="AO779">
            <v>8.1999999999999993</v>
          </cell>
          <cell r="AP779">
            <v>207.6</v>
          </cell>
          <cell r="AQ779">
            <v>56</v>
          </cell>
          <cell r="AR779">
            <v>57.6</v>
          </cell>
          <cell r="AS779">
            <v>0.5</v>
          </cell>
          <cell r="AT779">
            <v>27.9</v>
          </cell>
          <cell r="AU779">
            <v>177.6</v>
          </cell>
          <cell r="AV779">
            <v>1990.7</v>
          </cell>
          <cell r="AW779">
            <v>1931.3</v>
          </cell>
        </row>
        <row r="780">
          <cell r="B780">
            <v>43330</v>
          </cell>
          <cell r="D780" t="str">
            <v xml:space="preserve">Travaux de revêtement des sols et des murs </v>
          </cell>
          <cell r="E780">
            <v>26738</v>
          </cell>
          <cell r="F780">
            <v>39.799999999999997</v>
          </cell>
          <cell r="G780">
            <v>65.099999999999994</v>
          </cell>
          <cell r="H780">
            <v>3.9</v>
          </cell>
          <cell r="I780">
            <v>-29.2</v>
          </cell>
          <cell r="J780">
            <v>5455.5</v>
          </cell>
          <cell r="K780">
            <v>88.5</v>
          </cell>
          <cell r="L780">
            <v>-56.9</v>
          </cell>
          <cell r="M780">
            <v>4.2</v>
          </cell>
          <cell r="N780">
            <v>5491.3</v>
          </cell>
          <cell r="O780">
            <v>5583.8</v>
          </cell>
          <cell r="P780">
            <v>18.899999999999999</v>
          </cell>
          <cell r="Q780">
            <v>0</v>
          </cell>
          <cell r="R780">
            <v>1713.3</v>
          </cell>
          <cell r="S780">
            <v>-1</v>
          </cell>
          <cell r="T780">
            <v>1759.1</v>
          </cell>
          <cell r="U780">
            <v>602.70000000000005</v>
          </cell>
          <cell r="V780">
            <v>95.7</v>
          </cell>
          <cell r="W780">
            <v>19.899999999999999</v>
          </cell>
          <cell r="X780">
            <v>77.7</v>
          </cell>
          <cell r="Y780">
            <v>19</v>
          </cell>
          <cell r="Z780">
            <v>3</v>
          </cell>
          <cell r="AA780">
            <v>1990.6</v>
          </cell>
          <cell r="AB780">
            <v>63.5</v>
          </cell>
          <cell r="AC780">
            <v>1093.3</v>
          </cell>
          <cell r="AD780">
            <v>540.20000000000005</v>
          </cell>
          <cell r="AE780">
            <v>4.2</v>
          </cell>
          <cell r="AF780">
            <v>297.89999999999998</v>
          </cell>
          <cell r="AG780">
            <v>82</v>
          </cell>
          <cell r="AH780">
            <v>50.1</v>
          </cell>
          <cell r="AI780">
            <v>51</v>
          </cell>
          <cell r="AJ780">
            <v>216.8</v>
          </cell>
          <cell r="AK780">
            <v>0.2</v>
          </cell>
          <cell r="AL780">
            <v>0.6</v>
          </cell>
          <cell r="AM780">
            <v>17.8</v>
          </cell>
          <cell r="AN780">
            <v>16.5</v>
          </cell>
          <cell r="AO780">
            <v>8.1999999999999993</v>
          </cell>
          <cell r="AP780">
            <v>207.6</v>
          </cell>
          <cell r="AQ780">
            <v>56</v>
          </cell>
          <cell r="AR780">
            <v>57.6</v>
          </cell>
          <cell r="AS780">
            <v>0.5</v>
          </cell>
          <cell r="AT780">
            <v>27.9</v>
          </cell>
          <cell r="AU780">
            <v>177.6</v>
          </cell>
          <cell r="AV780">
            <v>1990.7</v>
          </cell>
          <cell r="AW780">
            <v>1931.3</v>
          </cell>
        </row>
        <row r="781">
          <cell r="B781">
            <v>4334</v>
          </cell>
          <cell r="D781" t="str">
            <v xml:space="preserve">Travaux de peinture et vitrerie </v>
          </cell>
          <cell r="E781">
            <v>64267</v>
          </cell>
          <cell r="F781">
            <v>40.9</v>
          </cell>
          <cell r="G781">
            <v>56.7</v>
          </cell>
          <cell r="H781">
            <v>1.6</v>
          </cell>
          <cell r="I781">
            <v>-17.399999999999999</v>
          </cell>
          <cell r="J781">
            <v>11507.6</v>
          </cell>
          <cell r="K781">
            <v>270.10000000000002</v>
          </cell>
          <cell r="L781">
            <v>0.7</v>
          </cell>
          <cell r="M781">
            <v>5.4</v>
          </cell>
          <cell r="N781">
            <v>11783.8</v>
          </cell>
          <cell r="O781">
            <v>11818.6</v>
          </cell>
          <cell r="P781">
            <v>42.9</v>
          </cell>
          <cell r="Q781">
            <v>0</v>
          </cell>
          <cell r="R781">
            <v>2277.5</v>
          </cell>
          <cell r="S781">
            <v>-2.4</v>
          </cell>
          <cell r="T781">
            <v>4444.8</v>
          </cell>
          <cell r="U781">
            <v>1690.9</v>
          </cell>
          <cell r="V781">
            <v>282.3</v>
          </cell>
          <cell r="W781">
            <v>39.5</v>
          </cell>
          <cell r="X781">
            <v>290.5</v>
          </cell>
          <cell r="Y781">
            <v>36.5</v>
          </cell>
          <cell r="Z781">
            <v>4.9000000000000004</v>
          </cell>
          <cell r="AA781">
            <v>5053</v>
          </cell>
          <cell r="AB781">
            <v>154.69999999999999</v>
          </cell>
          <cell r="AC781">
            <v>2635.8</v>
          </cell>
          <cell r="AD781">
            <v>1315.2</v>
          </cell>
          <cell r="AE781">
            <v>12.3</v>
          </cell>
          <cell r="AF781">
            <v>959.6</v>
          </cell>
          <cell r="AG781">
            <v>177.4</v>
          </cell>
          <cell r="AH781">
            <v>94.3</v>
          </cell>
          <cell r="AI781">
            <v>91.8</v>
          </cell>
          <cell r="AJ781">
            <v>779.6</v>
          </cell>
          <cell r="AK781">
            <v>0.1</v>
          </cell>
          <cell r="AL781">
            <v>1.3</v>
          </cell>
          <cell r="AM781">
            <v>43.2</v>
          </cell>
          <cell r="AN781">
            <v>29.8</v>
          </cell>
          <cell r="AO781">
            <v>37.799999999999997</v>
          </cell>
          <cell r="AP781">
            <v>775.4</v>
          </cell>
          <cell r="AQ781">
            <v>90.7</v>
          </cell>
          <cell r="AR781">
            <v>96.3</v>
          </cell>
          <cell r="AS781">
            <v>4.0999999999999996</v>
          </cell>
          <cell r="AT781">
            <v>80</v>
          </cell>
          <cell r="AU781">
            <v>685.8</v>
          </cell>
          <cell r="AV781">
            <v>5046.5</v>
          </cell>
          <cell r="AW781">
            <v>4910.6000000000004</v>
          </cell>
        </row>
        <row r="782">
          <cell r="B782">
            <v>43340</v>
          </cell>
          <cell r="D782" t="str">
            <v xml:space="preserve">Travaux de peinture et vitrerie </v>
          </cell>
          <cell r="E782">
            <v>64267</v>
          </cell>
          <cell r="F782">
            <v>40.9</v>
          </cell>
          <cell r="G782">
            <v>56.7</v>
          </cell>
          <cell r="H782">
            <v>1.6</v>
          </cell>
          <cell r="I782">
            <v>-17.399999999999999</v>
          </cell>
          <cell r="J782">
            <v>11507.6</v>
          </cell>
          <cell r="K782">
            <v>270.10000000000002</v>
          </cell>
          <cell r="L782">
            <v>0.7</v>
          </cell>
          <cell r="M782">
            <v>5.4</v>
          </cell>
          <cell r="N782">
            <v>11783.8</v>
          </cell>
          <cell r="O782">
            <v>11818.6</v>
          </cell>
          <cell r="P782">
            <v>42.9</v>
          </cell>
          <cell r="Q782">
            <v>0</v>
          </cell>
          <cell r="R782">
            <v>2277.5</v>
          </cell>
          <cell r="S782">
            <v>-2.4</v>
          </cell>
          <cell r="T782">
            <v>4444.8</v>
          </cell>
          <cell r="U782">
            <v>1690.9</v>
          </cell>
          <cell r="V782">
            <v>282.3</v>
          </cell>
          <cell r="W782">
            <v>39.5</v>
          </cell>
          <cell r="X782">
            <v>290.5</v>
          </cell>
          <cell r="Y782">
            <v>36.5</v>
          </cell>
          <cell r="Z782">
            <v>4.9000000000000004</v>
          </cell>
          <cell r="AA782">
            <v>5053</v>
          </cell>
          <cell r="AB782">
            <v>154.69999999999999</v>
          </cell>
          <cell r="AC782">
            <v>2635.8</v>
          </cell>
          <cell r="AD782">
            <v>1315.2</v>
          </cell>
          <cell r="AE782">
            <v>12.3</v>
          </cell>
          <cell r="AF782">
            <v>959.6</v>
          </cell>
          <cell r="AG782">
            <v>177.4</v>
          </cell>
          <cell r="AH782">
            <v>94.3</v>
          </cell>
          <cell r="AI782">
            <v>91.8</v>
          </cell>
          <cell r="AJ782">
            <v>779.6</v>
          </cell>
          <cell r="AK782">
            <v>0.1</v>
          </cell>
          <cell r="AL782">
            <v>1.3</v>
          </cell>
          <cell r="AM782">
            <v>43.2</v>
          </cell>
          <cell r="AN782">
            <v>29.8</v>
          </cell>
          <cell r="AO782">
            <v>37.799999999999997</v>
          </cell>
          <cell r="AP782">
            <v>775.4</v>
          </cell>
          <cell r="AQ782">
            <v>90.7</v>
          </cell>
          <cell r="AR782">
            <v>96.3</v>
          </cell>
          <cell r="AS782">
            <v>4.0999999999999996</v>
          </cell>
          <cell r="AT782">
            <v>80</v>
          </cell>
          <cell r="AU782">
            <v>685.8</v>
          </cell>
          <cell r="AV782">
            <v>5046.5</v>
          </cell>
          <cell r="AW782">
            <v>4910.6000000000004</v>
          </cell>
        </row>
        <row r="783">
          <cell r="B783">
            <v>4339</v>
          </cell>
          <cell r="D783" t="str">
            <v xml:space="preserve">Autres travaux de finition </v>
          </cell>
          <cell r="E783">
            <v>20381</v>
          </cell>
          <cell r="F783">
            <v>10.199999999999999</v>
          </cell>
          <cell r="G783">
            <v>13.3</v>
          </cell>
          <cell r="H783">
            <v>0.1</v>
          </cell>
          <cell r="I783">
            <v>-3.2</v>
          </cell>
          <cell r="J783">
            <v>1946.6</v>
          </cell>
          <cell r="K783">
            <v>94.5</v>
          </cell>
          <cell r="L783">
            <v>0.1</v>
          </cell>
          <cell r="M783">
            <v>2.4</v>
          </cell>
          <cell r="N783">
            <v>2043.6</v>
          </cell>
          <cell r="O783">
            <v>2051.1999999999998</v>
          </cell>
          <cell r="P783">
            <v>9.9</v>
          </cell>
          <cell r="Q783">
            <v>0</v>
          </cell>
          <cell r="R783">
            <v>512.29999999999995</v>
          </cell>
          <cell r="S783">
            <v>-1.7</v>
          </cell>
          <cell r="T783">
            <v>738.6</v>
          </cell>
          <cell r="U783">
            <v>266.7</v>
          </cell>
          <cell r="V783">
            <v>43.1</v>
          </cell>
          <cell r="W783">
            <v>7.4</v>
          </cell>
          <cell r="X783">
            <v>24.7</v>
          </cell>
          <cell r="Y783">
            <v>7.2</v>
          </cell>
          <cell r="Z783">
            <v>0.4</v>
          </cell>
          <cell r="AA783">
            <v>794</v>
          </cell>
          <cell r="AB783">
            <v>24.4</v>
          </cell>
          <cell r="AC783">
            <v>395.2</v>
          </cell>
          <cell r="AD783">
            <v>194.4</v>
          </cell>
          <cell r="AE783">
            <v>1.8</v>
          </cell>
          <cell r="AF783">
            <v>181.7</v>
          </cell>
          <cell r="AG783">
            <v>40.5</v>
          </cell>
          <cell r="AH783">
            <v>20.3</v>
          </cell>
          <cell r="AI783">
            <v>14.1</v>
          </cell>
          <cell r="AJ783">
            <v>135</v>
          </cell>
          <cell r="AK783">
            <v>0.2</v>
          </cell>
          <cell r="AL783">
            <v>0.6</v>
          </cell>
          <cell r="AM783">
            <v>6.6</v>
          </cell>
          <cell r="AN783">
            <v>6.1</v>
          </cell>
          <cell r="AO783">
            <v>5.8</v>
          </cell>
          <cell r="AP783">
            <v>134.69999999999999</v>
          </cell>
          <cell r="AQ783">
            <v>23.2</v>
          </cell>
          <cell r="AR783">
            <v>19.600000000000001</v>
          </cell>
          <cell r="AS783">
            <v>0.3</v>
          </cell>
          <cell r="AT783">
            <v>12.2</v>
          </cell>
          <cell r="AU783">
            <v>125.9</v>
          </cell>
          <cell r="AV783">
            <v>791.2</v>
          </cell>
          <cell r="AW783">
            <v>771.3</v>
          </cell>
        </row>
        <row r="784">
          <cell r="B784">
            <v>43390</v>
          </cell>
          <cell r="D784" t="str">
            <v xml:space="preserve">Autres travaux de finition </v>
          </cell>
          <cell r="E784">
            <v>20381</v>
          </cell>
          <cell r="F784">
            <v>10.199999999999999</v>
          </cell>
          <cell r="G784">
            <v>13.3</v>
          </cell>
          <cell r="H784">
            <v>0.1</v>
          </cell>
          <cell r="I784">
            <v>-3.2</v>
          </cell>
          <cell r="J784">
            <v>1946.6</v>
          </cell>
          <cell r="K784">
            <v>94.5</v>
          </cell>
          <cell r="L784">
            <v>0.1</v>
          </cell>
          <cell r="M784">
            <v>2.4</v>
          </cell>
          <cell r="N784">
            <v>2043.6</v>
          </cell>
          <cell r="O784">
            <v>2051.1999999999998</v>
          </cell>
          <cell r="P784">
            <v>9.9</v>
          </cell>
          <cell r="Q784">
            <v>0</v>
          </cell>
          <cell r="R784">
            <v>512.29999999999995</v>
          </cell>
          <cell r="S784">
            <v>-1.7</v>
          </cell>
          <cell r="T784">
            <v>738.6</v>
          </cell>
          <cell r="U784">
            <v>266.7</v>
          </cell>
          <cell r="V784">
            <v>43.1</v>
          </cell>
          <cell r="W784">
            <v>7.4</v>
          </cell>
          <cell r="X784">
            <v>24.7</v>
          </cell>
          <cell r="Y784">
            <v>7.2</v>
          </cell>
          <cell r="Z784">
            <v>0.4</v>
          </cell>
          <cell r="AA784">
            <v>794</v>
          </cell>
          <cell r="AB784">
            <v>24.4</v>
          </cell>
          <cell r="AC784">
            <v>395.2</v>
          </cell>
          <cell r="AD784">
            <v>194.4</v>
          </cell>
          <cell r="AE784">
            <v>1.8</v>
          </cell>
          <cell r="AF784">
            <v>181.7</v>
          </cell>
          <cell r="AG784">
            <v>40.5</v>
          </cell>
          <cell r="AH784">
            <v>20.3</v>
          </cell>
          <cell r="AI784">
            <v>14.1</v>
          </cell>
          <cell r="AJ784">
            <v>135</v>
          </cell>
          <cell r="AK784">
            <v>0.2</v>
          </cell>
          <cell r="AL784">
            <v>0.6</v>
          </cell>
          <cell r="AM784">
            <v>6.6</v>
          </cell>
          <cell r="AN784">
            <v>6.1</v>
          </cell>
          <cell r="AO784">
            <v>5.8</v>
          </cell>
          <cell r="AP784">
            <v>134.69999999999999</v>
          </cell>
          <cell r="AQ784">
            <v>23.2</v>
          </cell>
          <cell r="AR784">
            <v>19.600000000000001</v>
          </cell>
          <cell r="AS784">
            <v>0.3</v>
          </cell>
          <cell r="AT784">
            <v>12.2</v>
          </cell>
          <cell r="AU784">
            <v>125.9</v>
          </cell>
          <cell r="AV784">
            <v>791.2</v>
          </cell>
          <cell r="AW784">
            <v>771.3</v>
          </cell>
        </row>
        <row r="785">
          <cell r="B785">
            <v>439</v>
          </cell>
          <cell r="D785" t="str">
            <v xml:space="preserve">Autres travaux de construction spécialisés </v>
          </cell>
          <cell r="E785">
            <v>134203</v>
          </cell>
          <cell r="F785">
            <v>681.9</v>
          </cell>
          <cell r="G785">
            <v>427</v>
          </cell>
          <cell r="H785">
            <v>-0.4</v>
          </cell>
          <cell r="I785">
            <v>255.3</v>
          </cell>
          <cell r="J785">
            <v>48323.6</v>
          </cell>
          <cell r="K785">
            <v>2117.6</v>
          </cell>
          <cell r="L785">
            <v>-73.599999999999994</v>
          </cell>
          <cell r="M785">
            <v>43.4</v>
          </cell>
          <cell r="N785">
            <v>50411</v>
          </cell>
          <cell r="O785">
            <v>51123.1</v>
          </cell>
          <cell r="P785">
            <v>158</v>
          </cell>
          <cell r="Q785">
            <v>0.7</v>
          </cell>
          <cell r="R785">
            <v>13168.3</v>
          </cell>
          <cell r="S785">
            <v>-9.3000000000000007</v>
          </cell>
          <cell r="T785">
            <v>19179.7</v>
          </cell>
          <cell r="U785">
            <v>7039.3</v>
          </cell>
          <cell r="V785">
            <v>1682.4</v>
          </cell>
          <cell r="W785">
            <v>384.7</v>
          </cell>
          <cell r="X785">
            <v>1574.3</v>
          </cell>
          <cell r="Y785">
            <v>206.7</v>
          </cell>
          <cell r="Z785">
            <v>46.7</v>
          </cell>
          <cell r="AA785">
            <v>18278.8</v>
          </cell>
          <cell r="AB785">
            <v>559.5</v>
          </cell>
          <cell r="AC785">
            <v>9903.1</v>
          </cell>
          <cell r="AD785">
            <v>4774.7</v>
          </cell>
          <cell r="AE785">
            <v>41.4</v>
          </cell>
          <cell r="AF785">
            <v>3083</v>
          </cell>
          <cell r="AG785">
            <v>1000.1</v>
          </cell>
          <cell r="AH785">
            <v>453.9</v>
          </cell>
          <cell r="AI785">
            <v>722.8</v>
          </cell>
          <cell r="AJ785">
            <v>2351.8000000000002</v>
          </cell>
          <cell r="AK785">
            <v>9.4</v>
          </cell>
          <cell r="AL785">
            <v>22.6</v>
          </cell>
          <cell r="AM785">
            <v>198.2</v>
          </cell>
          <cell r="AN785">
            <v>143.30000000000001</v>
          </cell>
          <cell r="AO785">
            <v>207.5</v>
          </cell>
          <cell r="AP785">
            <v>2374.1999999999998</v>
          </cell>
          <cell r="AQ785">
            <v>553.5</v>
          </cell>
          <cell r="AR785">
            <v>465.3</v>
          </cell>
          <cell r="AS785">
            <v>30.5</v>
          </cell>
          <cell r="AT785">
            <v>364.3</v>
          </cell>
          <cell r="AU785">
            <v>2067.6999999999998</v>
          </cell>
          <cell r="AV785">
            <v>18327.599999999999</v>
          </cell>
          <cell r="AW785">
            <v>17760.7</v>
          </cell>
        </row>
        <row r="786">
          <cell r="B786">
            <v>4391</v>
          </cell>
          <cell r="D786" t="str">
            <v xml:space="preserve">Travaux de couverture </v>
          </cell>
          <cell r="E786">
            <v>29524</v>
          </cell>
          <cell r="F786">
            <v>25.4</v>
          </cell>
          <cell r="G786">
            <v>16.100000000000001</v>
          </cell>
          <cell r="H786">
            <v>-0.1</v>
          </cell>
          <cell r="I786">
            <v>9.3000000000000007</v>
          </cell>
          <cell r="J786">
            <v>9709.2999999999993</v>
          </cell>
          <cell r="K786">
            <v>44.9</v>
          </cell>
          <cell r="L786">
            <v>3.5</v>
          </cell>
          <cell r="M786">
            <v>9</v>
          </cell>
          <cell r="N786">
            <v>9766.6</v>
          </cell>
          <cell r="O786">
            <v>9779.5</v>
          </cell>
          <cell r="P786">
            <v>32.6</v>
          </cell>
          <cell r="Q786">
            <v>0</v>
          </cell>
          <cell r="R786">
            <v>3248.9</v>
          </cell>
          <cell r="S786">
            <v>-2.2000000000000002</v>
          </cell>
          <cell r="T786">
            <v>2717.5</v>
          </cell>
          <cell r="U786">
            <v>707.6</v>
          </cell>
          <cell r="V786">
            <v>261.60000000000002</v>
          </cell>
          <cell r="W786">
            <v>62.6</v>
          </cell>
          <cell r="X786">
            <v>148.69999999999999</v>
          </cell>
          <cell r="Y786">
            <v>38.799999999999997</v>
          </cell>
          <cell r="Z786">
            <v>10.5</v>
          </cell>
          <cell r="AA786">
            <v>3805.5</v>
          </cell>
          <cell r="AB786">
            <v>116.4</v>
          </cell>
          <cell r="AC786">
            <v>2227.3000000000002</v>
          </cell>
          <cell r="AD786">
            <v>1069.0999999999999</v>
          </cell>
          <cell r="AE786">
            <v>12.5</v>
          </cell>
          <cell r="AF786">
            <v>405.1</v>
          </cell>
          <cell r="AG786">
            <v>225.3</v>
          </cell>
          <cell r="AH786">
            <v>58.1</v>
          </cell>
          <cell r="AI786">
            <v>111.6</v>
          </cell>
          <cell r="AJ786">
            <v>233.2</v>
          </cell>
          <cell r="AK786">
            <v>0.2</v>
          </cell>
          <cell r="AL786">
            <v>0.1</v>
          </cell>
          <cell r="AM786">
            <v>34.1</v>
          </cell>
          <cell r="AN786">
            <v>31.5</v>
          </cell>
          <cell r="AO786">
            <v>19.3</v>
          </cell>
          <cell r="AP786">
            <v>218.4</v>
          </cell>
          <cell r="AQ786">
            <v>108.9</v>
          </cell>
          <cell r="AR786">
            <v>87.9</v>
          </cell>
          <cell r="AS786">
            <v>3.7</v>
          </cell>
          <cell r="AT786">
            <v>59</v>
          </cell>
          <cell r="AU786">
            <v>176.7</v>
          </cell>
          <cell r="AV786">
            <v>3811.7</v>
          </cell>
          <cell r="AW786">
            <v>3701.5</v>
          </cell>
        </row>
        <row r="787">
          <cell r="B787">
            <v>43911</v>
          </cell>
          <cell r="D787" t="str">
            <v xml:space="preserve">Travaux de charpente </v>
          </cell>
          <cell r="E787">
            <v>11094</v>
          </cell>
          <cell r="F787">
            <v>21.1</v>
          </cell>
          <cell r="G787">
            <v>13.2</v>
          </cell>
          <cell r="H787">
            <v>0</v>
          </cell>
          <cell r="I787">
            <v>7.9</v>
          </cell>
          <cell r="J787">
            <v>4071.7</v>
          </cell>
          <cell r="K787">
            <v>39.200000000000003</v>
          </cell>
          <cell r="L787">
            <v>5.6</v>
          </cell>
          <cell r="M787">
            <v>4.5999999999999996</v>
          </cell>
          <cell r="N787">
            <v>4121</v>
          </cell>
          <cell r="O787">
            <v>4132</v>
          </cell>
          <cell r="P787">
            <v>13.3</v>
          </cell>
          <cell r="Q787">
            <v>0</v>
          </cell>
          <cell r="R787">
            <v>1450.7</v>
          </cell>
          <cell r="S787">
            <v>-0.7</v>
          </cell>
          <cell r="T787">
            <v>1138.5999999999999</v>
          </cell>
          <cell r="U787">
            <v>290.10000000000002</v>
          </cell>
          <cell r="V787">
            <v>106.8</v>
          </cell>
          <cell r="W787">
            <v>27.7</v>
          </cell>
          <cell r="X787">
            <v>60.9</v>
          </cell>
          <cell r="Y787">
            <v>13.7</v>
          </cell>
          <cell r="Z787">
            <v>0.5</v>
          </cell>
          <cell r="AA787">
            <v>1539.9</v>
          </cell>
          <cell r="AB787">
            <v>48.3</v>
          </cell>
          <cell r="AC787">
            <v>909.3</v>
          </cell>
          <cell r="AD787">
            <v>424</v>
          </cell>
          <cell r="AE787">
            <v>5.3</v>
          </cell>
          <cell r="AF787">
            <v>163.69999999999999</v>
          </cell>
          <cell r="AG787">
            <v>107.5</v>
          </cell>
          <cell r="AH787">
            <v>24.2</v>
          </cell>
          <cell r="AI787">
            <v>48.8</v>
          </cell>
          <cell r="AJ787">
            <v>80.8</v>
          </cell>
          <cell r="AK787">
            <v>0.1</v>
          </cell>
          <cell r="AL787">
            <v>0.1</v>
          </cell>
          <cell r="AM787">
            <v>15.8</v>
          </cell>
          <cell r="AN787">
            <v>14.7</v>
          </cell>
          <cell r="AO787">
            <v>7.2</v>
          </cell>
          <cell r="AP787">
            <v>72.3</v>
          </cell>
          <cell r="AQ787">
            <v>49.5</v>
          </cell>
          <cell r="AR787">
            <v>38.299999999999997</v>
          </cell>
          <cell r="AS787">
            <v>1.9</v>
          </cell>
          <cell r="AT787">
            <v>21</v>
          </cell>
          <cell r="AU787">
            <v>60.6</v>
          </cell>
          <cell r="AV787">
            <v>1540.3</v>
          </cell>
          <cell r="AW787">
            <v>1497</v>
          </cell>
        </row>
        <row r="788">
          <cell r="B788">
            <v>43912</v>
          </cell>
          <cell r="D788" t="str">
            <v xml:space="preserve">Travaux de couverture par éléments </v>
          </cell>
          <cell r="E788">
            <v>18430</v>
          </cell>
          <cell r="F788">
            <v>4.3</v>
          </cell>
          <cell r="G788">
            <v>2.9</v>
          </cell>
          <cell r="H788">
            <v>0</v>
          </cell>
          <cell r="I788">
            <v>1.4</v>
          </cell>
          <cell r="J788">
            <v>5637.6</v>
          </cell>
          <cell r="K788">
            <v>5.7</v>
          </cell>
          <cell r="L788">
            <v>-2.1</v>
          </cell>
          <cell r="M788">
            <v>4.4000000000000004</v>
          </cell>
          <cell r="N788">
            <v>5645.6</v>
          </cell>
          <cell r="O788">
            <v>5647.6</v>
          </cell>
          <cell r="P788">
            <v>19.2</v>
          </cell>
          <cell r="Q788">
            <v>0</v>
          </cell>
          <cell r="R788">
            <v>1798.1</v>
          </cell>
          <cell r="S788">
            <v>-1.6</v>
          </cell>
          <cell r="T788">
            <v>1578.9</v>
          </cell>
          <cell r="U788">
            <v>417.5</v>
          </cell>
          <cell r="V788">
            <v>154.80000000000001</v>
          </cell>
          <cell r="W788">
            <v>35</v>
          </cell>
          <cell r="X788">
            <v>87.8</v>
          </cell>
          <cell r="Y788">
            <v>25.1</v>
          </cell>
          <cell r="Z788">
            <v>10</v>
          </cell>
          <cell r="AA788">
            <v>2265.6</v>
          </cell>
          <cell r="AB788">
            <v>68.099999999999994</v>
          </cell>
          <cell r="AC788">
            <v>1318</v>
          </cell>
          <cell r="AD788">
            <v>645.20000000000005</v>
          </cell>
          <cell r="AE788">
            <v>7.2</v>
          </cell>
          <cell r="AF788">
            <v>241.4</v>
          </cell>
          <cell r="AG788">
            <v>117.8</v>
          </cell>
          <cell r="AH788">
            <v>33.9</v>
          </cell>
          <cell r="AI788">
            <v>62.8</v>
          </cell>
          <cell r="AJ788">
            <v>152.4</v>
          </cell>
          <cell r="AK788">
            <v>0.1</v>
          </cell>
          <cell r="AL788">
            <v>0</v>
          </cell>
          <cell r="AM788">
            <v>18.3</v>
          </cell>
          <cell r="AN788">
            <v>16.7</v>
          </cell>
          <cell r="AO788">
            <v>12.1</v>
          </cell>
          <cell r="AP788">
            <v>146.1</v>
          </cell>
          <cell r="AQ788">
            <v>59.4</v>
          </cell>
          <cell r="AR788">
            <v>49.6</v>
          </cell>
          <cell r="AS788">
            <v>1.9</v>
          </cell>
          <cell r="AT788">
            <v>38</v>
          </cell>
          <cell r="AU788">
            <v>116.1</v>
          </cell>
          <cell r="AV788">
            <v>2271.4</v>
          </cell>
          <cell r="AW788">
            <v>2204.6</v>
          </cell>
        </row>
        <row r="789">
          <cell r="B789">
            <v>4399</v>
          </cell>
          <cell r="D789" t="str">
            <v xml:space="preserve">Autres travaux de construction spécialisés n.c.a. </v>
          </cell>
          <cell r="E789">
            <v>104680</v>
          </cell>
          <cell r="F789">
            <v>656.5</v>
          </cell>
          <cell r="G789">
            <v>410.9</v>
          </cell>
          <cell r="H789">
            <v>-0.4</v>
          </cell>
          <cell r="I789">
            <v>246</v>
          </cell>
          <cell r="J789">
            <v>38614.300000000003</v>
          </cell>
          <cell r="K789">
            <v>2072.8000000000002</v>
          </cell>
          <cell r="L789">
            <v>-77.099999999999994</v>
          </cell>
          <cell r="M789">
            <v>34.5</v>
          </cell>
          <cell r="N789">
            <v>40644.400000000001</v>
          </cell>
          <cell r="O789">
            <v>41343.5</v>
          </cell>
          <cell r="P789">
            <v>125.4</v>
          </cell>
          <cell r="Q789">
            <v>0.7</v>
          </cell>
          <cell r="R789">
            <v>9919.5</v>
          </cell>
          <cell r="S789">
            <v>-7</v>
          </cell>
          <cell r="T789">
            <v>16462.2</v>
          </cell>
          <cell r="U789">
            <v>6331.7</v>
          </cell>
          <cell r="V789">
            <v>1420.9</v>
          </cell>
          <cell r="W789">
            <v>322.10000000000002</v>
          </cell>
          <cell r="X789">
            <v>1425.6</v>
          </cell>
          <cell r="Y789">
            <v>167.9</v>
          </cell>
          <cell r="Z789">
            <v>36.200000000000003</v>
          </cell>
          <cell r="AA789">
            <v>14473.4</v>
          </cell>
          <cell r="AB789">
            <v>443.1</v>
          </cell>
          <cell r="AC789">
            <v>7675.8</v>
          </cell>
          <cell r="AD789">
            <v>3705.5</v>
          </cell>
          <cell r="AE789">
            <v>28.9</v>
          </cell>
          <cell r="AF789">
            <v>2677.9</v>
          </cell>
          <cell r="AG789">
            <v>774.8</v>
          </cell>
          <cell r="AH789">
            <v>395.8</v>
          </cell>
          <cell r="AI789">
            <v>611.29999999999995</v>
          </cell>
          <cell r="AJ789">
            <v>2118.5</v>
          </cell>
          <cell r="AK789">
            <v>9.3000000000000007</v>
          </cell>
          <cell r="AL789">
            <v>22.5</v>
          </cell>
          <cell r="AM789">
            <v>164.1</v>
          </cell>
          <cell r="AN789">
            <v>111.9</v>
          </cell>
          <cell r="AO789">
            <v>188.2</v>
          </cell>
          <cell r="AP789">
            <v>2155.9</v>
          </cell>
          <cell r="AQ789">
            <v>444.7</v>
          </cell>
          <cell r="AR789">
            <v>377.4</v>
          </cell>
          <cell r="AS789">
            <v>26.8</v>
          </cell>
          <cell r="AT789">
            <v>305.3</v>
          </cell>
          <cell r="AU789">
            <v>1891</v>
          </cell>
          <cell r="AV789">
            <v>14515.8</v>
          </cell>
          <cell r="AW789">
            <v>14059.2</v>
          </cell>
        </row>
        <row r="790">
          <cell r="B790">
            <v>43991</v>
          </cell>
          <cell r="D790" t="str">
            <v xml:space="preserve">Travaux d'étanchéification </v>
          </cell>
          <cell r="E790">
            <v>3651</v>
          </cell>
          <cell r="F790">
            <v>11.5</v>
          </cell>
          <cell r="G790">
            <v>8.3000000000000007</v>
          </cell>
          <cell r="H790">
            <v>-0.1</v>
          </cell>
          <cell r="I790">
            <v>3.3</v>
          </cell>
          <cell r="J790">
            <v>3174.6</v>
          </cell>
          <cell r="K790">
            <v>122</v>
          </cell>
          <cell r="L790">
            <v>-22.6</v>
          </cell>
          <cell r="M790">
            <v>0.5</v>
          </cell>
          <cell r="N790">
            <v>3274.5</v>
          </cell>
          <cell r="O790">
            <v>3308</v>
          </cell>
          <cell r="P790">
            <v>6.1</v>
          </cell>
          <cell r="Q790">
            <v>0</v>
          </cell>
          <cell r="R790">
            <v>1031.4000000000001</v>
          </cell>
          <cell r="S790">
            <v>-0.3</v>
          </cell>
          <cell r="T790">
            <v>1269.5999999999999</v>
          </cell>
          <cell r="U790">
            <v>513.29999999999995</v>
          </cell>
          <cell r="V790">
            <v>136.69999999999999</v>
          </cell>
          <cell r="W790">
            <v>11.6</v>
          </cell>
          <cell r="X790">
            <v>157.1</v>
          </cell>
          <cell r="Y790">
            <v>10.5</v>
          </cell>
          <cell r="Z790">
            <v>0.9</v>
          </cell>
          <cell r="AA790">
            <v>972.7</v>
          </cell>
          <cell r="AB790">
            <v>31</v>
          </cell>
          <cell r="AC790">
            <v>520.20000000000005</v>
          </cell>
          <cell r="AD790">
            <v>255.8</v>
          </cell>
          <cell r="AE790">
            <v>1</v>
          </cell>
          <cell r="AF790">
            <v>166.7</v>
          </cell>
          <cell r="AG790">
            <v>29.4</v>
          </cell>
          <cell r="AH790">
            <v>56.2</v>
          </cell>
          <cell r="AI790">
            <v>78.7</v>
          </cell>
          <cell r="AJ790">
            <v>159.69999999999999</v>
          </cell>
          <cell r="AK790">
            <v>0.3</v>
          </cell>
          <cell r="AL790">
            <v>2.2000000000000002</v>
          </cell>
          <cell r="AM790">
            <v>14.8</v>
          </cell>
          <cell r="AN790">
            <v>6.2</v>
          </cell>
          <cell r="AO790">
            <v>19.7</v>
          </cell>
          <cell r="AP790">
            <v>166.6</v>
          </cell>
          <cell r="AQ790">
            <v>19.3</v>
          </cell>
          <cell r="AR790">
            <v>23.7</v>
          </cell>
          <cell r="AS790">
            <v>4.0999999999999996</v>
          </cell>
          <cell r="AT790">
            <v>35.4</v>
          </cell>
          <cell r="AU790">
            <v>122.7</v>
          </cell>
          <cell r="AV790">
            <v>977</v>
          </cell>
          <cell r="AW790">
            <v>942.7</v>
          </cell>
        </row>
        <row r="791">
          <cell r="B791">
            <v>43992</v>
          </cell>
          <cell r="D791" t="str">
            <v xml:space="preserve">Travaux de montage de structures métalliques </v>
          </cell>
          <cell r="E791">
            <v>2107</v>
          </cell>
          <cell r="F791">
            <v>34.700000000000003</v>
          </cell>
          <cell r="G791">
            <v>11.9</v>
          </cell>
          <cell r="H791">
            <v>0</v>
          </cell>
          <cell r="I791">
            <v>22.9</v>
          </cell>
          <cell r="J791">
            <v>1854.1</v>
          </cell>
          <cell r="K791">
            <v>193</v>
          </cell>
          <cell r="L791">
            <v>8</v>
          </cell>
          <cell r="M791">
            <v>8.1</v>
          </cell>
          <cell r="N791">
            <v>2063.1999999999998</v>
          </cell>
          <cell r="O791">
            <v>2081.9</v>
          </cell>
          <cell r="P791">
            <v>4.7</v>
          </cell>
          <cell r="Q791">
            <v>0</v>
          </cell>
          <cell r="R791">
            <v>273.7</v>
          </cell>
          <cell r="S791">
            <v>-1.1000000000000001</v>
          </cell>
          <cell r="T791">
            <v>863.6</v>
          </cell>
          <cell r="U791">
            <v>256.2</v>
          </cell>
          <cell r="V791">
            <v>116.2</v>
          </cell>
          <cell r="W791">
            <v>37.299999999999997</v>
          </cell>
          <cell r="X791">
            <v>116.5</v>
          </cell>
          <cell r="Y791">
            <v>16.2</v>
          </cell>
          <cell r="Z791">
            <v>0.8</v>
          </cell>
          <cell r="AA791">
            <v>938.4</v>
          </cell>
          <cell r="AB791">
            <v>29.7</v>
          </cell>
          <cell r="AC791">
            <v>449.8</v>
          </cell>
          <cell r="AD791">
            <v>198.5</v>
          </cell>
          <cell r="AE791">
            <v>0.6</v>
          </cell>
          <cell r="AF791">
            <v>261</v>
          </cell>
          <cell r="AG791">
            <v>60.3</v>
          </cell>
          <cell r="AH791">
            <v>21.7</v>
          </cell>
          <cell r="AI791">
            <v>36.5</v>
          </cell>
          <cell r="AJ791">
            <v>215.5</v>
          </cell>
          <cell r="AK791">
            <v>0</v>
          </cell>
          <cell r="AL791">
            <v>0.2</v>
          </cell>
          <cell r="AM791">
            <v>10.1</v>
          </cell>
          <cell r="AN791">
            <v>9.4</v>
          </cell>
          <cell r="AO791">
            <v>3.9</v>
          </cell>
          <cell r="AP791">
            <v>209.4</v>
          </cell>
          <cell r="AQ791">
            <v>35.799999999999997</v>
          </cell>
          <cell r="AR791">
            <v>32.4</v>
          </cell>
          <cell r="AS791">
            <v>4</v>
          </cell>
          <cell r="AT791">
            <v>24.6</v>
          </cell>
          <cell r="AU791">
            <v>184.2</v>
          </cell>
          <cell r="AV791">
            <v>949.9</v>
          </cell>
          <cell r="AW791">
            <v>909.3</v>
          </cell>
        </row>
        <row r="792">
          <cell r="B792">
            <v>43993</v>
          </cell>
          <cell r="D792" t="str">
            <v xml:space="preserve">Travaux de maçonnerie générale et gros œuvre de bâtiment </v>
          </cell>
          <cell r="E792">
            <v>89738</v>
          </cell>
          <cell r="F792">
            <v>152.19999999999999</v>
          </cell>
          <cell r="G792">
            <v>123.3</v>
          </cell>
          <cell r="H792">
            <v>-1.8</v>
          </cell>
          <cell r="I792">
            <v>30.7</v>
          </cell>
          <cell r="J792">
            <v>29219</v>
          </cell>
          <cell r="K792">
            <v>669.3</v>
          </cell>
          <cell r="L792">
            <v>-71.099999999999994</v>
          </cell>
          <cell r="M792">
            <v>21</v>
          </cell>
          <cell r="N792">
            <v>29838.2</v>
          </cell>
          <cell r="O792">
            <v>30040.5</v>
          </cell>
          <cell r="P792">
            <v>89.4</v>
          </cell>
          <cell r="Q792">
            <v>0.6</v>
          </cell>
          <cell r="R792">
            <v>7695.5</v>
          </cell>
          <cell r="S792">
            <v>-2.5</v>
          </cell>
          <cell r="T792">
            <v>12023.5</v>
          </cell>
          <cell r="U792">
            <v>4881.3999999999996</v>
          </cell>
          <cell r="V792">
            <v>926.9</v>
          </cell>
          <cell r="W792">
            <v>176.7</v>
          </cell>
          <cell r="X792">
            <v>882.7</v>
          </cell>
          <cell r="Y792">
            <v>111.1</v>
          </cell>
          <cell r="Z792">
            <v>24.7</v>
          </cell>
          <cell r="AA792">
            <v>10130.700000000001</v>
          </cell>
          <cell r="AB792">
            <v>319.7</v>
          </cell>
          <cell r="AC792">
            <v>5899.8</v>
          </cell>
          <cell r="AD792">
            <v>2878.5</v>
          </cell>
          <cell r="AE792">
            <v>25</v>
          </cell>
          <cell r="AF792">
            <v>1057.7</v>
          </cell>
          <cell r="AG792">
            <v>561.20000000000005</v>
          </cell>
          <cell r="AH792">
            <v>254.8</v>
          </cell>
          <cell r="AI792">
            <v>407.6</v>
          </cell>
          <cell r="AJ792">
            <v>649.20000000000005</v>
          </cell>
          <cell r="AK792">
            <v>4.3</v>
          </cell>
          <cell r="AL792">
            <v>14</v>
          </cell>
          <cell r="AM792">
            <v>86.5</v>
          </cell>
          <cell r="AN792">
            <v>74.7</v>
          </cell>
          <cell r="AO792">
            <v>110</v>
          </cell>
          <cell r="AP792">
            <v>682.4</v>
          </cell>
          <cell r="AQ792">
            <v>306.39999999999998</v>
          </cell>
          <cell r="AR792">
            <v>257.2</v>
          </cell>
          <cell r="AS792">
            <v>16.3</v>
          </cell>
          <cell r="AT792">
            <v>189.8</v>
          </cell>
          <cell r="AU792">
            <v>525.4</v>
          </cell>
          <cell r="AV792">
            <v>10152.5</v>
          </cell>
          <cell r="AW792">
            <v>9836</v>
          </cell>
        </row>
        <row r="793">
          <cell r="B793">
            <v>43994</v>
          </cell>
          <cell r="D793" t="str">
            <v xml:space="preserve">Autres travaux spécialisés de construction </v>
          </cell>
          <cell r="E793">
            <v>8431</v>
          </cell>
          <cell r="F793">
            <v>294.5</v>
          </cell>
          <cell r="G793">
            <v>199.8</v>
          </cell>
          <cell r="H793">
            <v>-0.1</v>
          </cell>
          <cell r="I793">
            <v>94.7</v>
          </cell>
          <cell r="J793">
            <v>3519.5</v>
          </cell>
          <cell r="K793">
            <v>84.9</v>
          </cell>
          <cell r="L793">
            <v>7.8</v>
          </cell>
          <cell r="M793">
            <v>3.5</v>
          </cell>
          <cell r="N793">
            <v>3615.8</v>
          </cell>
          <cell r="O793">
            <v>3898.9</v>
          </cell>
          <cell r="P793">
            <v>9.8000000000000007</v>
          </cell>
          <cell r="Q793">
            <v>0.1</v>
          </cell>
          <cell r="R793">
            <v>844.9</v>
          </cell>
          <cell r="S793">
            <v>-2.7</v>
          </cell>
          <cell r="T793">
            <v>1760</v>
          </cell>
          <cell r="U793">
            <v>556.79999999999995</v>
          </cell>
          <cell r="V793">
            <v>166.8</v>
          </cell>
          <cell r="W793">
            <v>22</v>
          </cell>
          <cell r="X793">
            <v>230.8</v>
          </cell>
          <cell r="Y793">
            <v>18.5</v>
          </cell>
          <cell r="Z793">
            <v>9.5</v>
          </cell>
          <cell r="AA793">
            <v>1099.5999999999999</v>
          </cell>
          <cell r="AB793">
            <v>46.3</v>
          </cell>
          <cell r="AC793">
            <v>606.9</v>
          </cell>
          <cell r="AD793">
            <v>281.89999999999998</v>
          </cell>
          <cell r="AE793">
            <v>1.8</v>
          </cell>
          <cell r="AF793">
            <v>166.3</v>
          </cell>
          <cell r="AG793">
            <v>65.7</v>
          </cell>
          <cell r="AH793">
            <v>31.6</v>
          </cell>
          <cell r="AI793">
            <v>63</v>
          </cell>
          <cell r="AJ793">
            <v>132.1</v>
          </cell>
          <cell r="AK793">
            <v>4.7</v>
          </cell>
          <cell r="AL793">
            <v>6.2</v>
          </cell>
          <cell r="AM793">
            <v>25.7</v>
          </cell>
          <cell r="AN793">
            <v>11.5</v>
          </cell>
          <cell r="AO793">
            <v>26.4</v>
          </cell>
          <cell r="AP793">
            <v>134.19999999999999</v>
          </cell>
          <cell r="AQ793">
            <v>36.4</v>
          </cell>
          <cell r="AR793">
            <v>31.7</v>
          </cell>
          <cell r="AS793">
            <v>1.8</v>
          </cell>
          <cell r="AT793">
            <v>33.700000000000003</v>
          </cell>
          <cell r="AU793">
            <v>103.4</v>
          </cell>
          <cell r="AV793">
            <v>1108.3</v>
          </cell>
          <cell r="AW793">
            <v>1055.0999999999999</v>
          </cell>
        </row>
        <row r="794">
          <cell r="B794">
            <v>43995</v>
          </cell>
          <cell r="D794" t="str">
            <v xml:space="preserve">Location avec opérateur de matériel de construction </v>
          </cell>
          <cell r="E794">
            <v>752</v>
          </cell>
          <cell r="F794">
            <v>163.6</v>
          </cell>
          <cell r="G794">
            <v>67.599999999999994</v>
          </cell>
          <cell r="H794">
            <v>1.6</v>
          </cell>
          <cell r="I794">
            <v>94.4</v>
          </cell>
          <cell r="J794">
            <v>847</v>
          </cell>
          <cell r="K794">
            <v>1003.6</v>
          </cell>
          <cell r="L794">
            <v>0.8</v>
          </cell>
          <cell r="M794">
            <v>1.4</v>
          </cell>
          <cell r="N794">
            <v>1852.8</v>
          </cell>
          <cell r="O794">
            <v>2014.2</v>
          </cell>
          <cell r="P794">
            <v>15.5</v>
          </cell>
          <cell r="Q794">
            <v>0</v>
          </cell>
          <cell r="R794">
            <v>74.099999999999994</v>
          </cell>
          <cell r="S794">
            <v>-0.4</v>
          </cell>
          <cell r="T794">
            <v>545.4</v>
          </cell>
          <cell r="U794">
            <v>124.1</v>
          </cell>
          <cell r="V794">
            <v>74.3</v>
          </cell>
          <cell r="W794">
            <v>74.5</v>
          </cell>
          <cell r="X794">
            <v>38.5</v>
          </cell>
          <cell r="Y794">
            <v>11.6</v>
          </cell>
          <cell r="Z794">
            <v>0.2</v>
          </cell>
          <cell r="AA794">
            <v>1331.9</v>
          </cell>
          <cell r="AB794">
            <v>16.399999999999999</v>
          </cell>
          <cell r="AC794">
            <v>199.1</v>
          </cell>
          <cell r="AD794">
            <v>90.9</v>
          </cell>
          <cell r="AE794">
            <v>0.6</v>
          </cell>
          <cell r="AF794">
            <v>1026.2</v>
          </cell>
          <cell r="AG794">
            <v>58.2</v>
          </cell>
          <cell r="AH794">
            <v>31.4</v>
          </cell>
          <cell r="AI794">
            <v>25.5</v>
          </cell>
          <cell r="AJ794">
            <v>962</v>
          </cell>
          <cell r="AK794">
            <v>0</v>
          </cell>
          <cell r="AL794">
            <v>0</v>
          </cell>
          <cell r="AM794">
            <v>27</v>
          </cell>
          <cell r="AN794">
            <v>10.1</v>
          </cell>
          <cell r="AO794">
            <v>28.3</v>
          </cell>
          <cell r="AP794">
            <v>963.3</v>
          </cell>
          <cell r="AQ794">
            <v>46.8</v>
          </cell>
          <cell r="AR794">
            <v>32.4</v>
          </cell>
          <cell r="AS794">
            <v>0.6</v>
          </cell>
          <cell r="AT794">
            <v>21.8</v>
          </cell>
          <cell r="AU794">
            <v>955.3</v>
          </cell>
          <cell r="AV794">
            <v>1328.1</v>
          </cell>
          <cell r="AW794">
            <v>1316.1</v>
          </cell>
        </row>
        <row r="795">
          <cell r="B795">
            <v>45</v>
          </cell>
          <cell r="D795" t="str">
            <v xml:space="preserve">Commerce et réparation d'automobiles et de motocycles </v>
          </cell>
          <cell r="E795">
            <v>105535</v>
          </cell>
          <cell r="F795">
            <v>140992.70000000001</v>
          </cell>
          <cell r="G795">
            <v>122615.3</v>
          </cell>
          <cell r="H795">
            <v>-1104.5</v>
          </cell>
          <cell r="I795">
            <v>19481.8</v>
          </cell>
          <cell r="J795">
            <v>765.4</v>
          </cell>
          <cell r="K795">
            <v>14715.5</v>
          </cell>
          <cell r="L795">
            <v>68.900000000000006</v>
          </cell>
          <cell r="M795">
            <v>88.7</v>
          </cell>
          <cell r="N795">
            <v>15638.5</v>
          </cell>
          <cell r="O795">
            <v>156473.60000000001</v>
          </cell>
          <cell r="P795">
            <v>375.7</v>
          </cell>
          <cell r="Q795">
            <v>32.6</v>
          </cell>
          <cell r="R795">
            <v>829</v>
          </cell>
          <cell r="S795">
            <v>-22.1</v>
          </cell>
          <cell r="T795">
            <v>14782.2</v>
          </cell>
          <cell r="U795">
            <v>3339.4</v>
          </cell>
          <cell r="V795">
            <v>2762.5</v>
          </cell>
          <cell r="W795">
            <v>114.2</v>
          </cell>
          <cell r="X795">
            <v>546.6</v>
          </cell>
          <cell r="Y795">
            <v>531.5</v>
          </cell>
          <cell r="Z795">
            <v>117</v>
          </cell>
          <cell r="AA795">
            <v>19375.400000000001</v>
          </cell>
          <cell r="AB795">
            <v>1344.5</v>
          </cell>
          <cell r="AC795">
            <v>11427.1</v>
          </cell>
          <cell r="AD795">
            <v>4437.3999999999996</v>
          </cell>
          <cell r="AE795">
            <v>123.6</v>
          </cell>
          <cell r="AF795">
            <v>2290</v>
          </cell>
          <cell r="AG795">
            <v>1270.4000000000001</v>
          </cell>
          <cell r="AH795">
            <v>1888.1</v>
          </cell>
          <cell r="AI795">
            <v>2653.8</v>
          </cell>
          <cell r="AJ795">
            <v>1785.3</v>
          </cell>
          <cell r="AK795">
            <v>3</v>
          </cell>
          <cell r="AL795">
            <v>9.9</v>
          </cell>
          <cell r="AM795">
            <v>809.3</v>
          </cell>
          <cell r="AN795">
            <v>643.5</v>
          </cell>
          <cell r="AO795">
            <v>520.20000000000005</v>
          </cell>
          <cell r="AP795">
            <v>1503.2</v>
          </cell>
          <cell r="AQ795">
            <v>1411</v>
          </cell>
          <cell r="AR795">
            <v>1177.9000000000001</v>
          </cell>
          <cell r="AS795">
            <v>47.7</v>
          </cell>
          <cell r="AT795">
            <v>494.6</v>
          </cell>
          <cell r="AU795">
            <v>1194</v>
          </cell>
          <cell r="AV795">
            <v>19531.2</v>
          </cell>
          <cell r="AW795">
            <v>18154.5</v>
          </cell>
        </row>
        <row r="796">
          <cell r="B796">
            <v>451</v>
          </cell>
          <cell r="D796" t="str">
            <v xml:space="preserve">Commerce de véhicules automobiles </v>
          </cell>
          <cell r="E796">
            <v>30842</v>
          </cell>
          <cell r="F796">
            <v>102948.1</v>
          </cell>
          <cell r="G796">
            <v>92827.9</v>
          </cell>
          <cell r="H796">
            <v>-987.8</v>
          </cell>
          <cell r="I796">
            <v>11108</v>
          </cell>
          <cell r="J796">
            <v>464.1</v>
          </cell>
          <cell r="K796">
            <v>5192.2</v>
          </cell>
          <cell r="L796">
            <v>74.3</v>
          </cell>
          <cell r="M796">
            <v>46.9</v>
          </cell>
          <cell r="N796">
            <v>5777.4</v>
          </cell>
          <cell r="O796">
            <v>108604.4</v>
          </cell>
          <cell r="P796">
            <v>181.8</v>
          </cell>
          <cell r="Q796">
            <v>3.9</v>
          </cell>
          <cell r="R796">
            <v>552</v>
          </cell>
          <cell r="S796">
            <v>-20.8</v>
          </cell>
          <cell r="T796">
            <v>7717.7</v>
          </cell>
          <cell r="U796">
            <v>2058.3000000000002</v>
          </cell>
          <cell r="V796">
            <v>1332.7</v>
          </cell>
          <cell r="W796" t="str">
            <v>N</v>
          </cell>
          <cell r="X796">
            <v>337.2</v>
          </cell>
          <cell r="Y796">
            <v>266.39999999999998</v>
          </cell>
          <cell r="Z796">
            <v>19.100000000000001</v>
          </cell>
          <cell r="AA796">
            <v>8551.9</v>
          </cell>
          <cell r="AB796">
            <v>795.6</v>
          </cell>
          <cell r="AC796">
            <v>5167.5</v>
          </cell>
          <cell r="AD796">
            <v>2112.1999999999998</v>
          </cell>
          <cell r="AE796">
            <v>81.8</v>
          </cell>
          <cell r="AF796">
            <v>558.5</v>
          </cell>
          <cell r="AG796">
            <v>480</v>
          </cell>
          <cell r="AH796">
            <v>1529.4</v>
          </cell>
          <cell r="AI796">
            <v>2110.1</v>
          </cell>
          <cell r="AJ796">
            <v>659.2</v>
          </cell>
          <cell r="AK796">
            <v>0.7</v>
          </cell>
          <cell r="AL796">
            <v>32.4</v>
          </cell>
          <cell r="AM796">
            <v>489.1</v>
          </cell>
          <cell r="AN796">
            <v>454.8</v>
          </cell>
          <cell r="AO796">
            <v>238.8</v>
          </cell>
          <cell r="AP796">
            <v>440.6</v>
          </cell>
          <cell r="AQ796">
            <v>675.3</v>
          </cell>
          <cell r="AR796">
            <v>661.5</v>
          </cell>
          <cell r="AS796">
            <v>26.8</v>
          </cell>
          <cell r="AT796">
            <v>225.6</v>
          </cell>
          <cell r="AU796">
            <v>202</v>
          </cell>
          <cell r="AV796">
            <v>8636.5</v>
          </cell>
          <cell r="AW796">
            <v>7838.1</v>
          </cell>
        </row>
        <row r="797">
          <cell r="B797">
            <v>4511</v>
          </cell>
          <cell r="D797" t="str">
            <v xml:space="preserve">Commerce de voitures et de véhicules automobiles légers </v>
          </cell>
          <cell r="E797">
            <v>29557</v>
          </cell>
          <cell r="F797">
            <v>95230.5</v>
          </cell>
          <cell r="G797">
            <v>86239.7</v>
          </cell>
          <cell r="H797">
            <v>-1075.7</v>
          </cell>
          <cell r="I797">
            <v>10066.4</v>
          </cell>
          <cell r="J797">
            <v>133.6</v>
          </cell>
          <cell r="K797">
            <v>4673</v>
          </cell>
          <cell r="L797">
            <v>11.2</v>
          </cell>
          <cell r="M797">
            <v>37</v>
          </cell>
          <cell r="N797">
            <v>4854.8</v>
          </cell>
          <cell r="O797">
            <v>100037.1</v>
          </cell>
          <cell r="P797">
            <v>168</v>
          </cell>
          <cell r="Q797">
            <v>3.9</v>
          </cell>
          <cell r="R797">
            <v>278.7</v>
          </cell>
          <cell r="S797">
            <v>-10.1</v>
          </cell>
          <cell r="T797">
            <v>6887</v>
          </cell>
          <cell r="U797">
            <v>1767.5</v>
          </cell>
          <cell r="V797">
            <v>1215.3</v>
          </cell>
          <cell r="W797">
            <v>0.1</v>
          </cell>
          <cell r="X797">
            <v>273</v>
          </cell>
          <cell r="Y797">
            <v>237.6</v>
          </cell>
          <cell r="Z797">
            <v>17.899999999999999</v>
          </cell>
          <cell r="AA797">
            <v>7696</v>
          </cell>
          <cell r="AB797">
            <v>720.3</v>
          </cell>
          <cell r="AC797">
            <v>4677.1000000000004</v>
          </cell>
          <cell r="AD797">
            <v>1903.8</v>
          </cell>
          <cell r="AE797">
            <v>80.7</v>
          </cell>
          <cell r="AF797">
            <v>475.5</v>
          </cell>
          <cell r="AG797">
            <v>424.6</v>
          </cell>
          <cell r="AH797">
            <v>1138.9000000000001</v>
          </cell>
          <cell r="AI797">
            <v>1711</v>
          </cell>
          <cell r="AJ797">
            <v>622.9</v>
          </cell>
          <cell r="AK797">
            <v>0.4</v>
          </cell>
          <cell r="AL797">
            <v>12.1</v>
          </cell>
          <cell r="AM797">
            <v>453</v>
          </cell>
          <cell r="AN797">
            <v>422.1</v>
          </cell>
          <cell r="AO797">
            <v>214.9</v>
          </cell>
          <cell r="AP797">
            <v>396.5</v>
          </cell>
          <cell r="AQ797">
            <v>615.70000000000005</v>
          </cell>
          <cell r="AR797">
            <v>604.29999999999995</v>
          </cell>
          <cell r="AS797">
            <v>23.6</v>
          </cell>
          <cell r="AT797">
            <v>206.7</v>
          </cell>
          <cell r="AU797">
            <v>177.7</v>
          </cell>
          <cell r="AV797">
            <v>7765.6</v>
          </cell>
          <cell r="AW797">
            <v>7056.4</v>
          </cell>
        </row>
        <row r="798">
          <cell r="B798">
            <v>45110</v>
          </cell>
          <cell r="D798" t="str">
            <v xml:space="preserve">Commerce de voitures et de véhicules automobiles légers </v>
          </cell>
          <cell r="E798">
            <v>29557</v>
          </cell>
          <cell r="F798">
            <v>95230.5</v>
          </cell>
          <cell r="G798">
            <v>86239.7</v>
          </cell>
          <cell r="H798">
            <v>-1075.7</v>
          </cell>
          <cell r="I798">
            <v>10066.4</v>
          </cell>
          <cell r="J798">
            <v>133.6</v>
          </cell>
          <cell r="K798">
            <v>4673</v>
          </cell>
          <cell r="L798">
            <v>11.2</v>
          </cell>
          <cell r="M798">
            <v>37</v>
          </cell>
          <cell r="N798">
            <v>4854.8</v>
          </cell>
          <cell r="O798">
            <v>100037.1</v>
          </cell>
          <cell r="P798">
            <v>168</v>
          </cell>
          <cell r="Q798">
            <v>3.9</v>
          </cell>
          <cell r="R798">
            <v>278.7</v>
          </cell>
          <cell r="S798">
            <v>-10.1</v>
          </cell>
          <cell r="T798">
            <v>6887</v>
          </cell>
          <cell r="U798">
            <v>1767.5</v>
          </cell>
          <cell r="V798">
            <v>1215.3</v>
          </cell>
          <cell r="W798">
            <v>0.1</v>
          </cell>
          <cell r="X798">
            <v>273</v>
          </cell>
          <cell r="Y798">
            <v>237.6</v>
          </cell>
          <cell r="Z798">
            <v>17.899999999999999</v>
          </cell>
          <cell r="AA798">
            <v>7696</v>
          </cell>
          <cell r="AB798">
            <v>720.3</v>
          </cell>
          <cell r="AC798">
            <v>4677.1000000000004</v>
          </cell>
          <cell r="AD798">
            <v>1903.8</v>
          </cell>
          <cell r="AE798">
            <v>80.7</v>
          </cell>
          <cell r="AF798">
            <v>475.5</v>
          </cell>
          <cell r="AG798">
            <v>424.6</v>
          </cell>
          <cell r="AH798">
            <v>1138.9000000000001</v>
          </cell>
          <cell r="AI798">
            <v>1711</v>
          </cell>
          <cell r="AJ798">
            <v>622.9</v>
          </cell>
          <cell r="AK798">
            <v>0.4</v>
          </cell>
          <cell r="AL798">
            <v>12.1</v>
          </cell>
          <cell r="AM798">
            <v>453</v>
          </cell>
          <cell r="AN798">
            <v>422.1</v>
          </cell>
          <cell r="AO798">
            <v>214.9</v>
          </cell>
          <cell r="AP798">
            <v>396.5</v>
          </cell>
          <cell r="AQ798">
            <v>615.70000000000005</v>
          </cell>
          <cell r="AR798">
            <v>604.29999999999995</v>
          </cell>
          <cell r="AS798">
            <v>23.6</v>
          </cell>
          <cell r="AT798">
            <v>206.7</v>
          </cell>
          <cell r="AU798">
            <v>177.7</v>
          </cell>
          <cell r="AV798">
            <v>7765.6</v>
          </cell>
          <cell r="AW798">
            <v>7056.4</v>
          </cell>
        </row>
        <row r="799">
          <cell r="B799">
            <v>4519</v>
          </cell>
          <cell r="D799" t="str">
            <v xml:space="preserve">Commerce d'autres véhicules automobiles </v>
          </cell>
          <cell r="E799">
            <v>1285</v>
          </cell>
          <cell r="F799">
            <v>7717.7</v>
          </cell>
          <cell r="G799">
            <v>6588.2</v>
          </cell>
          <cell r="H799">
            <v>87.9</v>
          </cell>
          <cell r="I799">
            <v>1041.5999999999999</v>
          </cell>
          <cell r="J799">
            <v>330.6</v>
          </cell>
          <cell r="K799">
            <v>519.1</v>
          </cell>
          <cell r="L799">
            <v>63.1</v>
          </cell>
          <cell r="M799">
            <v>9.9</v>
          </cell>
          <cell r="N799">
            <v>922.7</v>
          </cell>
          <cell r="O799">
            <v>8567.2999999999993</v>
          </cell>
          <cell r="P799">
            <v>13.8</v>
          </cell>
          <cell r="Q799">
            <v>0</v>
          </cell>
          <cell r="R799">
            <v>273.3</v>
          </cell>
          <cell r="S799">
            <v>-10.6</v>
          </cell>
          <cell r="T799">
            <v>830.7</v>
          </cell>
          <cell r="U799">
            <v>290.8</v>
          </cell>
          <cell r="V799">
            <v>117.4</v>
          </cell>
          <cell r="W799" t="str">
            <v>N</v>
          </cell>
          <cell r="X799">
            <v>64.3</v>
          </cell>
          <cell r="Y799">
            <v>28.8</v>
          </cell>
          <cell r="Z799">
            <v>1.2</v>
          </cell>
          <cell r="AA799">
            <v>855.9</v>
          </cell>
          <cell r="AB799">
            <v>75.3</v>
          </cell>
          <cell r="AC799">
            <v>490.4</v>
          </cell>
          <cell r="AD799">
            <v>208.4</v>
          </cell>
          <cell r="AE799">
            <v>1.1000000000000001</v>
          </cell>
          <cell r="AF799">
            <v>83</v>
          </cell>
          <cell r="AG799">
            <v>55.3</v>
          </cell>
          <cell r="AH799">
            <v>390.5</v>
          </cell>
          <cell r="AI799">
            <v>399.1</v>
          </cell>
          <cell r="AJ799">
            <v>36.299999999999997</v>
          </cell>
          <cell r="AK799">
            <v>0.3</v>
          </cell>
          <cell r="AL799">
            <v>20.3</v>
          </cell>
          <cell r="AM799">
            <v>36.1</v>
          </cell>
          <cell r="AN799">
            <v>32.6</v>
          </cell>
          <cell r="AO799">
            <v>23.9</v>
          </cell>
          <cell r="AP799">
            <v>44.1</v>
          </cell>
          <cell r="AQ799">
            <v>59.6</v>
          </cell>
          <cell r="AR799">
            <v>57.2</v>
          </cell>
          <cell r="AS799">
            <v>3.2</v>
          </cell>
          <cell r="AT799">
            <v>18.899999999999999</v>
          </cell>
          <cell r="AU799">
            <v>24.4</v>
          </cell>
          <cell r="AV799">
            <v>870.9</v>
          </cell>
          <cell r="AW799">
            <v>781.8</v>
          </cell>
        </row>
        <row r="800">
          <cell r="B800">
            <v>45190</v>
          </cell>
          <cell r="D800" t="str">
            <v xml:space="preserve">Commerce d'autres véhicules automobiles </v>
          </cell>
          <cell r="E800">
            <v>1285</v>
          </cell>
          <cell r="F800">
            <v>7717.7</v>
          </cell>
          <cell r="G800">
            <v>6588.2</v>
          </cell>
          <cell r="H800">
            <v>87.9</v>
          </cell>
          <cell r="I800">
            <v>1041.5999999999999</v>
          </cell>
          <cell r="J800">
            <v>330.6</v>
          </cell>
          <cell r="K800">
            <v>519.1</v>
          </cell>
          <cell r="L800">
            <v>63.1</v>
          </cell>
          <cell r="M800">
            <v>9.9</v>
          </cell>
          <cell r="N800">
            <v>922.7</v>
          </cell>
          <cell r="O800">
            <v>8567.2999999999993</v>
          </cell>
          <cell r="P800">
            <v>13.8</v>
          </cell>
          <cell r="Q800">
            <v>0</v>
          </cell>
          <cell r="R800">
            <v>273.3</v>
          </cell>
          <cell r="S800">
            <v>-10.6</v>
          </cell>
          <cell r="T800">
            <v>830.7</v>
          </cell>
          <cell r="U800">
            <v>290.8</v>
          </cell>
          <cell r="V800">
            <v>117.4</v>
          </cell>
          <cell r="W800" t="str">
            <v>N</v>
          </cell>
          <cell r="X800">
            <v>64.3</v>
          </cell>
          <cell r="Y800">
            <v>28.8</v>
          </cell>
          <cell r="Z800">
            <v>1.2</v>
          </cell>
          <cell r="AA800">
            <v>855.9</v>
          </cell>
          <cell r="AB800">
            <v>75.3</v>
          </cell>
          <cell r="AC800">
            <v>490.4</v>
          </cell>
          <cell r="AD800">
            <v>208.4</v>
          </cell>
          <cell r="AE800">
            <v>1.1000000000000001</v>
          </cell>
          <cell r="AF800">
            <v>83</v>
          </cell>
          <cell r="AG800">
            <v>55.3</v>
          </cell>
          <cell r="AH800">
            <v>390.5</v>
          </cell>
          <cell r="AI800">
            <v>399.1</v>
          </cell>
          <cell r="AJ800">
            <v>36.299999999999997</v>
          </cell>
          <cell r="AK800">
            <v>0.3</v>
          </cell>
          <cell r="AL800">
            <v>20.3</v>
          </cell>
          <cell r="AM800">
            <v>36.1</v>
          </cell>
          <cell r="AN800">
            <v>32.6</v>
          </cell>
          <cell r="AO800">
            <v>23.9</v>
          </cell>
          <cell r="AP800">
            <v>44.1</v>
          </cell>
          <cell r="AQ800">
            <v>59.6</v>
          </cell>
          <cell r="AR800">
            <v>57.2</v>
          </cell>
          <cell r="AS800">
            <v>3.2</v>
          </cell>
          <cell r="AT800">
            <v>18.899999999999999</v>
          </cell>
          <cell r="AU800">
            <v>24.4</v>
          </cell>
          <cell r="AV800">
            <v>870.9</v>
          </cell>
          <cell r="AW800">
            <v>781.8</v>
          </cell>
        </row>
        <row r="801">
          <cell r="B801">
            <v>452</v>
          </cell>
          <cell r="D801" t="str">
            <v xml:space="preserve">Entretien et réparation de véhicules automobiles </v>
          </cell>
          <cell r="E801">
            <v>54510</v>
          </cell>
          <cell r="F801">
            <v>12184.9</v>
          </cell>
          <cell r="G801">
            <v>10462.1</v>
          </cell>
          <cell r="H801">
            <v>10.5</v>
          </cell>
          <cell r="I801">
            <v>1712.3</v>
          </cell>
          <cell r="J801">
            <v>8.1999999999999993</v>
          </cell>
          <cell r="K801">
            <v>7785.7</v>
          </cell>
          <cell r="L801">
            <v>-13.3</v>
          </cell>
          <cell r="M801">
            <v>20.5</v>
          </cell>
          <cell r="N801">
            <v>7801</v>
          </cell>
          <cell r="O801">
            <v>19978.8</v>
          </cell>
          <cell r="P801">
            <v>87.6</v>
          </cell>
          <cell r="Q801" t="str">
            <v>N</v>
          </cell>
          <cell r="R801">
            <v>47.9</v>
          </cell>
          <cell r="S801">
            <v>-0.8</v>
          </cell>
          <cell r="T801">
            <v>3606.9</v>
          </cell>
          <cell r="U801">
            <v>530.5</v>
          </cell>
          <cell r="V801">
            <v>726.9</v>
          </cell>
          <cell r="W801">
            <v>87.1</v>
          </cell>
          <cell r="X801">
            <v>65.900000000000006</v>
          </cell>
          <cell r="Y801">
            <v>103.5</v>
          </cell>
          <cell r="Z801">
            <v>30.2</v>
          </cell>
          <cell r="AA801">
            <v>5843.4</v>
          </cell>
          <cell r="AB801">
            <v>274.3</v>
          </cell>
          <cell r="AC801">
            <v>3385.7</v>
          </cell>
          <cell r="AD801">
            <v>1262.3</v>
          </cell>
          <cell r="AE801">
            <v>32.9</v>
          </cell>
          <cell r="AF801">
            <v>954.1</v>
          </cell>
          <cell r="AG801">
            <v>517.70000000000005</v>
          </cell>
          <cell r="AH801">
            <v>108.3</v>
          </cell>
          <cell r="AI801">
            <v>230.7</v>
          </cell>
          <cell r="AJ801">
            <v>558.9</v>
          </cell>
          <cell r="AK801">
            <v>1</v>
          </cell>
          <cell r="AL801" t="str">
            <v>N</v>
          </cell>
          <cell r="AM801">
            <v>90.3</v>
          </cell>
          <cell r="AN801">
            <v>81.900000000000006</v>
          </cell>
          <cell r="AO801">
            <v>60.2</v>
          </cell>
          <cell r="AP801">
            <v>502.5</v>
          </cell>
          <cell r="AQ801">
            <v>326</v>
          </cell>
          <cell r="AR801">
            <v>173.9</v>
          </cell>
          <cell r="AS801">
            <v>4.8</v>
          </cell>
          <cell r="AT801">
            <v>102.9</v>
          </cell>
          <cell r="AU801">
            <v>546.9</v>
          </cell>
          <cell r="AV801">
            <v>5859.4</v>
          </cell>
          <cell r="AW801">
            <v>5602</v>
          </cell>
        </row>
        <row r="802">
          <cell r="B802">
            <v>4520</v>
          </cell>
          <cell r="D802" t="str">
            <v xml:space="preserve">Entretien et réparation de véhicules automobiles </v>
          </cell>
          <cell r="E802">
            <v>54510</v>
          </cell>
          <cell r="F802">
            <v>12184.9</v>
          </cell>
          <cell r="G802">
            <v>10462.1</v>
          </cell>
          <cell r="H802">
            <v>10.5</v>
          </cell>
          <cell r="I802">
            <v>1712.3</v>
          </cell>
          <cell r="J802">
            <v>8.1999999999999993</v>
          </cell>
          <cell r="K802">
            <v>7785.7</v>
          </cell>
          <cell r="L802">
            <v>-13.3</v>
          </cell>
          <cell r="M802">
            <v>20.5</v>
          </cell>
          <cell r="N802">
            <v>7801</v>
          </cell>
          <cell r="O802">
            <v>19978.8</v>
          </cell>
          <cell r="P802">
            <v>87.6</v>
          </cell>
          <cell r="Q802" t="str">
            <v>N</v>
          </cell>
          <cell r="R802">
            <v>47.9</v>
          </cell>
          <cell r="S802">
            <v>-0.8</v>
          </cell>
          <cell r="T802">
            <v>3606.9</v>
          </cell>
          <cell r="U802">
            <v>530.5</v>
          </cell>
          <cell r="V802">
            <v>726.9</v>
          </cell>
          <cell r="W802">
            <v>87.1</v>
          </cell>
          <cell r="X802">
            <v>65.900000000000006</v>
          </cell>
          <cell r="Y802">
            <v>103.5</v>
          </cell>
          <cell r="Z802">
            <v>30.2</v>
          </cell>
          <cell r="AA802">
            <v>5843.4</v>
          </cell>
          <cell r="AB802">
            <v>274.3</v>
          </cell>
          <cell r="AC802">
            <v>3385.7</v>
          </cell>
          <cell r="AD802">
            <v>1262.3</v>
          </cell>
          <cell r="AE802">
            <v>32.9</v>
          </cell>
          <cell r="AF802">
            <v>954.1</v>
          </cell>
          <cell r="AG802">
            <v>517.70000000000005</v>
          </cell>
          <cell r="AH802">
            <v>108.3</v>
          </cell>
          <cell r="AI802">
            <v>230.7</v>
          </cell>
          <cell r="AJ802">
            <v>558.9</v>
          </cell>
          <cell r="AK802">
            <v>1</v>
          </cell>
          <cell r="AL802" t="str">
            <v>N</v>
          </cell>
          <cell r="AM802">
            <v>90.3</v>
          </cell>
          <cell r="AN802">
            <v>81.900000000000006</v>
          </cell>
          <cell r="AO802">
            <v>60.2</v>
          </cell>
          <cell r="AP802">
            <v>502.5</v>
          </cell>
          <cell r="AQ802">
            <v>326</v>
          </cell>
          <cell r="AR802">
            <v>173.9</v>
          </cell>
          <cell r="AS802">
            <v>4.8</v>
          </cell>
          <cell r="AT802">
            <v>102.9</v>
          </cell>
          <cell r="AU802">
            <v>546.9</v>
          </cell>
          <cell r="AV802">
            <v>5859.4</v>
          </cell>
          <cell r="AW802">
            <v>5602</v>
          </cell>
        </row>
        <row r="803">
          <cell r="B803">
            <v>45201</v>
          </cell>
          <cell r="D803" t="str">
            <v xml:space="preserve">Entretien et réparation de véhicules automobiles légers </v>
          </cell>
          <cell r="E803">
            <v>51986</v>
          </cell>
          <cell r="F803">
            <v>10540.9</v>
          </cell>
          <cell r="G803">
            <v>8966.2000000000007</v>
          </cell>
          <cell r="H803">
            <v>-9.3000000000000007</v>
          </cell>
          <cell r="I803">
            <v>1584.1</v>
          </cell>
          <cell r="J803">
            <v>7.7</v>
          </cell>
          <cell r="K803">
            <v>6403.5</v>
          </cell>
          <cell r="L803">
            <v>-12.1</v>
          </cell>
          <cell r="M803">
            <v>17.2</v>
          </cell>
          <cell r="N803">
            <v>6416.4</v>
          </cell>
          <cell r="O803">
            <v>16952.2</v>
          </cell>
          <cell r="P803">
            <v>73.599999999999994</v>
          </cell>
          <cell r="Q803" t="str">
            <v>N</v>
          </cell>
          <cell r="R803">
            <v>46.5</v>
          </cell>
          <cell r="S803">
            <v>-0.8</v>
          </cell>
          <cell r="T803">
            <v>2986.8</v>
          </cell>
          <cell r="U803">
            <v>381.4</v>
          </cell>
          <cell r="V803">
            <v>591.29999999999995</v>
          </cell>
          <cell r="W803">
            <v>66.7</v>
          </cell>
          <cell r="X803">
            <v>43.6</v>
          </cell>
          <cell r="Y803">
            <v>86.6</v>
          </cell>
          <cell r="Z803">
            <v>27.9</v>
          </cell>
          <cell r="AA803">
            <v>4955</v>
          </cell>
          <cell r="AB803">
            <v>228.7</v>
          </cell>
          <cell r="AC803">
            <v>2904</v>
          </cell>
          <cell r="AD803">
            <v>1062.7</v>
          </cell>
          <cell r="AE803">
            <v>28.9</v>
          </cell>
          <cell r="AF803">
            <v>788.5</v>
          </cell>
          <cell r="AG803">
            <v>429.2</v>
          </cell>
          <cell r="AH803">
            <v>63.3</v>
          </cell>
          <cell r="AI803">
            <v>142.30000000000001</v>
          </cell>
          <cell r="AJ803">
            <v>438.4</v>
          </cell>
          <cell r="AK803">
            <v>0.1</v>
          </cell>
          <cell r="AL803" t="str">
            <v>N</v>
          </cell>
          <cell r="AM803">
            <v>73.2</v>
          </cell>
          <cell r="AN803">
            <v>66.3</v>
          </cell>
          <cell r="AO803">
            <v>44.6</v>
          </cell>
          <cell r="AP803">
            <v>395.1</v>
          </cell>
          <cell r="AQ803">
            <v>281</v>
          </cell>
          <cell r="AR803">
            <v>132.6</v>
          </cell>
          <cell r="AS803">
            <v>1.7</v>
          </cell>
          <cell r="AT803">
            <v>76.8</v>
          </cell>
          <cell r="AU803">
            <v>465</v>
          </cell>
          <cell r="AV803">
            <v>4967.8999999999996</v>
          </cell>
          <cell r="AW803">
            <v>4755.2</v>
          </cell>
        </row>
        <row r="804">
          <cell r="B804">
            <v>45202</v>
          </cell>
          <cell r="D804" t="str">
            <v xml:space="preserve">Entretien et réparation d'autres véhicules automobiles </v>
          </cell>
          <cell r="E804">
            <v>2524</v>
          </cell>
          <cell r="F804">
            <v>1644</v>
          </cell>
          <cell r="G804">
            <v>1495.9</v>
          </cell>
          <cell r="H804">
            <v>19.8</v>
          </cell>
          <cell r="I804">
            <v>128.19999999999999</v>
          </cell>
          <cell r="J804">
            <v>0.5</v>
          </cell>
          <cell r="K804">
            <v>1382.2</v>
          </cell>
          <cell r="L804">
            <v>-1.3</v>
          </cell>
          <cell r="M804">
            <v>3.3</v>
          </cell>
          <cell r="N804">
            <v>1384.7</v>
          </cell>
          <cell r="O804">
            <v>3026.6</v>
          </cell>
          <cell r="P804">
            <v>14</v>
          </cell>
          <cell r="Q804" t="str">
            <v>N</v>
          </cell>
          <cell r="R804">
            <v>1.4</v>
          </cell>
          <cell r="S804">
            <v>0</v>
          </cell>
          <cell r="T804">
            <v>620.1</v>
          </cell>
          <cell r="U804">
            <v>149.1</v>
          </cell>
          <cell r="V804">
            <v>135.5</v>
          </cell>
          <cell r="W804">
            <v>20.399999999999999</v>
          </cell>
          <cell r="X804">
            <v>22.2</v>
          </cell>
          <cell r="Y804">
            <v>16.899999999999999</v>
          </cell>
          <cell r="Z804">
            <v>2.2999999999999998</v>
          </cell>
          <cell r="AA804">
            <v>888.5</v>
          </cell>
          <cell r="AB804">
            <v>45.7</v>
          </cell>
          <cell r="AC804">
            <v>481.6</v>
          </cell>
          <cell r="AD804">
            <v>199.6</v>
          </cell>
          <cell r="AE804">
            <v>4</v>
          </cell>
          <cell r="AF804">
            <v>165.5</v>
          </cell>
          <cell r="AG804">
            <v>88.5</v>
          </cell>
          <cell r="AH804">
            <v>45</v>
          </cell>
          <cell r="AI804">
            <v>88.4</v>
          </cell>
          <cell r="AJ804">
            <v>120.4</v>
          </cell>
          <cell r="AK804">
            <v>0.9</v>
          </cell>
          <cell r="AL804" t="str">
            <v>N</v>
          </cell>
          <cell r="AM804">
            <v>17.100000000000001</v>
          </cell>
          <cell r="AN804">
            <v>15.7</v>
          </cell>
          <cell r="AO804">
            <v>15.6</v>
          </cell>
          <cell r="AP804">
            <v>107.4</v>
          </cell>
          <cell r="AQ804">
            <v>45</v>
          </cell>
          <cell r="AR804">
            <v>41.3</v>
          </cell>
          <cell r="AS804">
            <v>3.1</v>
          </cell>
          <cell r="AT804">
            <v>26.1</v>
          </cell>
          <cell r="AU804">
            <v>81.900000000000006</v>
          </cell>
          <cell r="AV804">
            <v>891.4</v>
          </cell>
          <cell r="AW804">
            <v>846.8</v>
          </cell>
        </row>
        <row r="805">
          <cell r="B805">
            <v>453</v>
          </cell>
          <cell r="D805" t="str">
            <v xml:space="preserve">Commerce d'équipements automobiles </v>
          </cell>
          <cell r="E805">
            <v>13447</v>
          </cell>
          <cell r="F805">
            <v>21726.5</v>
          </cell>
          <cell r="G805">
            <v>16003.4</v>
          </cell>
          <cell r="H805">
            <v>-92.5</v>
          </cell>
          <cell r="I805">
            <v>5815.7</v>
          </cell>
          <cell r="J805">
            <v>258.60000000000002</v>
          </cell>
          <cell r="K805">
            <v>1379.7</v>
          </cell>
          <cell r="L805">
            <v>7.4</v>
          </cell>
          <cell r="M805">
            <v>19.600000000000001</v>
          </cell>
          <cell r="N805">
            <v>1665.3</v>
          </cell>
          <cell r="O805">
            <v>23364.799999999999</v>
          </cell>
          <cell r="P805">
            <v>96.5</v>
          </cell>
          <cell r="Q805">
            <v>37.299999999999997</v>
          </cell>
          <cell r="R805">
            <v>181.4</v>
          </cell>
          <cell r="S805">
            <v>-0.5</v>
          </cell>
          <cell r="T805">
            <v>2901.8</v>
          </cell>
          <cell r="U805">
            <v>716.5</v>
          </cell>
          <cell r="V805">
            <v>590.9</v>
          </cell>
          <cell r="W805">
            <v>27.8</v>
          </cell>
          <cell r="X805">
            <v>127.3</v>
          </cell>
          <cell r="Y805">
            <v>150.30000000000001</v>
          </cell>
          <cell r="Z805">
            <v>64.3</v>
          </cell>
          <cell r="AA805">
            <v>4344.5</v>
          </cell>
          <cell r="AB805">
            <v>236.1</v>
          </cell>
          <cell r="AC805">
            <v>2503.3000000000002</v>
          </cell>
          <cell r="AD805">
            <v>937.2</v>
          </cell>
          <cell r="AE805">
            <v>7</v>
          </cell>
          <cell r="AF805">
            <v>674.8</v>
          </cell>
          <cell r="AG805">
            <v>237.4</v>
          </cell>
          <cell r="AH805">
            <v>219.6</v>
          </cell>
          <cell r="AI805">
            <v>271.7</v>
          </cell>
          <cell r="AJ805">
            <v>489.5</v>
          </cell>
          <cell r="AK805">
            <v>1.4</v>
          </cell>
          <cell r="AL805">
            <v>2.7</v>
          </cell>
          <cell r="AM805">
            <v>183.3</v>
          </cell>
          <cell r="AN805">
            <v>85.3</v>
          </cell>
          <cell r="AO805">
            <v>173.9</v>
          </cell>
          <cell r="AP805">
            <v>481.5</v>
          </cell>
          <cell r="AQ805">
            <v>368.2</v>
          </cell>
          <cell r="AR805">
            <v>310.8</v>
          </cell>
          <cell r="AS805">
            <v>15.1</v>
          </cell>
          <cell r="AT805">
            <v>145.80000000000001</v>
          </cell>
          <cell r="AU805">
            <v>378</v>
          </cell>
          <cell r="AV805">
            <v>4398.3</v>
          </cell>
          <cell r="AW805">
            <v>4115.3</v>
          </cell>
        </row>
        <row r="806">
          <cell r="B806">
            <v>4531</v>
          </cell>
          <cell r="D806" t="str">
            <v xml:space="preserve">Commerce de gros d'équipements automobiles </v>
          </cell>
          <cell r="E806">
            <v>3973</v>
          </cell>
          <cell r="F806">
            <v>15389.1</v>
          </cell>
          <cell r="G806">
            <v>11897.7</v>
          </cell>
          <cell r="H806">
            <v>-65.7</v>
          </cell>
          <cell r="I806">
            <v>3557.1</v>
          </cell>
          <cell r="J806">
            <v>219.9</v>
          </cell>
          <cell r="K806">
            <v>665.1</v>
          </cell>
          <cell r="L806">
            <v>7.4</v>
          </cell>
          <cell r="M806">
            <v>8.6</v>
          </cell>
          <cell r="N806">
            <v>901</v>
          </cell>
          <cell r="O806">
            <v>16274.1</v>
          </cell>
          <cell r="P806">
            <v>50.3</v>
          </cell>
          <cell r="Q806">
            <v>16.5</v>
          </cell>
          <cell r="R806">
            <v>134.9</v>
          </cell>
          <cell r="S806">
            <v>0</v>
          </cell>
          <cell r="T806">
            <v>1764.3</v>
          </cell>
          <cell r="U806">
            <v>556.4</v>
          </cell>
          <cell r="V806">
            <v>310.39999999999998</v>
          </cell>
          <cell r="W806">
            <v>15.2</v>
          </cell>
          <cell r="X806">
            <v>92.1</v>
          </cell>
          <cell r="Y806">
            <v>85.3</v>
          </cell>
          <cell r="Z806">
            <v>25.2</v>
          </cell>
          <cell r="AA806">
            <v>2523.9</v>
          </cell>
          <cell r="AB806">
            <v>135.6</v>
          </cell>
          <cell r="AC806">
            <v>1411.1</v>
          </cell>
          <cell r="AD806">
            <v>525</v>
          </cell>
          <cell r="AE806">
            <v>2.8</v>
          </cell>
          <cell r="AF806">
            <v>454.9</v>
          </cell>
          <cell r="AG806">
            <v>125</v>
          </cell>
          <cell r="AH806">
            <v>141.6</v>
          </cell>
          <cell r="AI806">
            <v>183.5</v>
          </cell>
          <cell r="AJ806">
            <v>371.7</v>
          </cell>
          <cell r="AK806">
            <v>1</v>
          </cell>
          <cell r="AL806">
            <v>1</v>
          </cell>
          <cell r="AM806">
            <v>127.7</v>
          </cell>
          <cell r="AN806">
            <v>54.2</v>
          </cell>
          <cell r="AO806">
            <v>153.19999999999999</v>
          </cell>
          <cell r="AP806">
            <v>397.2</v>
          </cell>
          <cell r="AQ806">
            <v>295.7</v>
          </cell>
          <cell r="AR806">
            <v>253.4</v>
          </cell>
          <cell r="AS806">
            <v>7.4</v>
          </cell>
          <cell r="AT806">
            <v>84</v>
          </cell>
          <cell r="AU806">
            <v>348.1</v>
          </cell>
          <cell r="AV806">
            <v>2558.9</v>
          </cell>
          <cell r="AW806">
            <v>2391</v>
          </cell>
        </row>
        <row r="807">
          <cell r="B807">
            <v>45310</v>
          </cell>
          <cell r="D807" t="str">
            <v xml:space="preserve">Commerce de gros d'équipements automobiles </v>
          </cell>
          <cell r="E807">
            <v>3973</v>
          </cell>
          <cell r="F807">
            <v>15389.1</v>
          </cell>
          <cell r="G807">
            <v>11897.7</v>
          </cell>
          <cell r="H807">
            <v>-65.7</v>
          </cell>
          <cell r="I807">
            <v>3557.1</v>
          </cell>
          <cell r="J807">
            <v>219.9</v>
          </cell>
          <cell r="K807">
            <v>665.1</v>
          </cell>
          <cell r="L807">
            <v>7.4</v>
          </cell>
          <cell r="M807">
            <v>8.6</v>
          </cell>
          <cell r="N807">
            <v>901</v>
          </cell>
          <cell r="O807">
            <v>16274.1</v>
          </cell>
          <cell r="P807">
            <v>50.3</v>
          </cell>
          <cell r="Q807">
            <v>16.5</v>
          </cell>
          <cell r="R807">
            <v>134.9</v>
          </cell>
          <cell r="S807">
            <v>0</v>
          </cell>
          <cell r="T807">
            <v>1764.3</v>
          </cell>
          <cell r="U807">
            <v>556.4</v>
          </cell>
          <cell r="V807">
            <v>310.39999999999998</v>
          </cell>
          <cell r="W807">
            <v>15.2</v>
          </cell>
          <cell r="X807">
            <v>92.1</v>
          </cell>
          <cell r="Y807">
            <v>85.3</v>
          </cell>
          <cell r="Z807">
            <v>25.2</v>
          </cell>
          <cell r="AA807">
            <v>2523.9</v>
          </cell>
          <cell r="AB807">
            <v>135.6</v>
          </cell>
          <cell r="AC807">
            <v>1411.1</v>
          </cell>
          <cell r="AD807">
            <v>525</v>
          </cell>
          <cell r="AE807">
            <v>2.8</v>
          </cell>
          <cell r="AF807">
            <v>454.9</v>
          </cell>
          <cell r="AG807">
            <v>125</v>
          </cell>
          <cell r="AH807">
            <v>141.6</v>
          </cell>
          <cell r="AI807">
            <v>183.5</v>
          </cell>
          <cell r="AJ807">
            <v>371.7</v>
          </cell>
          <cell r="AK807">
            <v>1</v>
          </cell>
          <cell r="AL807">
            <v>1</v>
          </cell>
          <cell r="AM807">
            <v>127.7</v>
          </cell>
          <cell r="AN807">
            <v>54.2</v>
          </cell>
          <cell r="AO807">
            <v>153.19999999999999</v>
          </cell>
          <cell r="AP807">
            <v>397.2</v>
          </cell>
          <cell r="AQ807">
            <v>295.7</v>
          </cell>
          <cell r="AR807">
            <v>253.4</v>
          </cell>
          <cell r="AS807">
            <v>7.4</v>
          </cell>
          <cell r="AT807">
            <v>84</v>
          </cell>
          <cell r="AU807">
            <v>348.1</v>
          </cell>
          <cell r="AV807">
            <v>2558.9</v>
          </cell>
          <cell r="AW807">
            <v>2391</v>
          </cell>
        </row>
        <row r="808">
          <cell r="B808">
            <v>4532</v>
          </cell>
          <cell r="D808" t="str">
            <v xml:space="preserve">Commerce de détail d'équipements automobiles </v>
          </cell>
          <cell r="E808">
            <v>9474</v>
          </cell>
          <cell r="F808">
            <v>6337.5</v>
          </cell>
          <cell r="G808">
            <v>4105.7</v>
          </cell>
          <cell r="H808">
            <v>-26.8</v>
          </cell>
          <cell r="I808">
            <v>2258.6</v>
          </cell>
          <cell r="J808">
            <v>38.6</v>
          </cell>
          <cell r="K808">
            <v>714.6</v>
          </cell>
          <cell r="L808">
            <v>0.1</v>
          </cell>
          <cell r="M808">
            <v>11</v>
          </cell>
          <cell r="N808">
            <v>764.3</v>
          </cell>
          <cell r="O808">
            <v>7090.7</v>
          </cell>
          <cell r="P808">
            <v>46.3</v>
          </cell>
          <cell r="Q808">
            <v>20.8</v>
          </cell>
          <cell r="R808">
            <v>46.4</v>
          </cell>
          <cell r="S808">
            <v>-0.4</v>
          </cell>
          <cell r="T808">
            <v>1137.5</v>
          </cell>
          <cell r="U808">
            <v>160.19999999999999</v>
          </cell>
          <cell r="V808">
            <v>280.60000000000002</v>
          </cell>
          <cell r="W808">
            <v>12.5</v>
          </cell>
          <cell r="X808">
            <v>35.1</v>
          </cell>
          <cell r="Y808">
            <v>65</v>
          </cell>
          <cell r="Z808">
            <v>39.1</v>
          </cell>
          <cell r="AA808">
            <v>1820.6</v>
          </cell>
          <cell r="AB808">
            <v>100.5</v>
          </cell>
          <cell r="AC808">
            <v>1092.2</v>
          </cell>
          <cell r="AD808">
            <v>412.2</v>
          </cell>
          <cell r="AE808">
            <v>4.2</v>
          </cell>
          <cell r="AF808">
            <v>219.9</v>
          </cell>
          <cell r="AG808">
            <v>112.4</v>
          </cell>
          <cell r="AH808">
            <v>78</v>
          </cell>
          <cell r="AI808">
            <v>88.3</v>
          </cell>
          <cell r="AJ808">
            <v>117.8</v>
          </cell>
          <cell r="AK808">
            <v>0.3</v>
          </cell>
          <cell r="AL808">
            <v>1.7</v>
          </cell>
          <cell r="AM808">
            <v>55.6</v>
          </cell>
          <cell r="AN808">
            <v>31.1</v>
          </cell>
          <cell r="AO808">
            <v>20.7</v>
          </cell>
          <cell r="AP808">
            <v>84.3</v>
          </cell>
          <cell r="AQ808">
            <v>72.5</v>
          </cell>
          <cell r="AR808">
            <v>57.4</v>
          </cell>
          <cell r="AS808">
            <v>7.8</v>
          </cell>
          <cell r="AT808">
            <v>61.8</v>
          </cell>
          <cell r="AU808">
            <v>29.9</v>
          </cell>
          <cell r="AV808">
            <v>1839.3</v>
          </cell>
          <cell r="AW808">
            <v>1724.3</v>
          </cell>
        </row>
        <row r="809">
          <cell r="B809">
            <v>45320</v>
          </cell>
          <cell r="D809" t="str">
            <v xml:space="preserve">Commerce de détail d'équipements automobiles </v>
          </cell>
          <cell r="E809">
            <v>9474</v>
          </cell>
          <cell r="F809">
            <v>6337.5</v>
          </cell>
          <cell r="G809">
            <v>4105.7</v>
          </cell>
          <cell r="H809">
            <v>-26.8</v>
          </cell>
          <cell r="I809">
            <v>2258.6</v>
          </cell>
          <cell r="J809">
            <v>38.6</v>
          </cell>
          <cell r="K809">
            <v>714.6</v>
          </cell>
          <cell r="L809">
            <v>0.1</v>
          </cell>
          <cell r="M809">
            <v>11</v>
          </cell>
          <cell r="N809">
            <v>764.3</v>
          </cell>
          <cell r="O809">
            <v>7090.7</v>
          </cell>
          <cell r="P809">
            <v>46.3</v>
          </cell>
          <cell r="Q809">
            <v>20.8</v>
          </cell>
          <cell r="R809">
            <v>46.4</v>
          </cell>
          <cell r="S809">
            <v>-0.4</v>
          </cell>
          <cell r="T809">
            <v>1137.5</v>
          </cell>
          <cell r="U809">
            <v>160.19999999999999</v>
          </cell>
          <cell r="V809">
            <v>280.60000000000002</v>
          </cell>
          <cell r="W809">
            <v>12.5</v>
          </cell>
          <cell r="X809">
            <v>35.1</v>
          </cell>
          <cell r="Y809">
            <v>65</v>
          </cell>
          <cell r="Z809">
            <v>39.1</v>
          </cell>
          <cell r="AA809">
            <v>1820.6</v>
          </cell>
          <cell r="AB809">
            <v>100.5</v>
          </cell>
          <cell r="AC809">
            <v>1092.2</v>
          </cell>
          <cell r="AD809">
            <v>412.2</v>
          </cell>
          <cell r="AE809">
            <v>4.2</v>
          </cell>
          <cell r="AF809">
            <v>219.9</v>
          </cell>
          <cell r="AG809">
            <v>112.4</v>
          </cell>
          <cell r="AH809">
            <v>78</v>
          </cell>
          <cell r="AI809">
            <v>88.3</v>
          </cell>
          <cell r="AJ809">
            <v>117.8</v>
          </cell>
          <cell r="AK809">
            <v>0.3</v>
          </cell>
          <cell r="AL809">
            <v>1.7</v>
          </cell>
          <cell r="AM809">
            <v>55.6</v>
          </cell>
          <cell r="AN809">
            <v>31.1</v>
          </cell>
          <cell r="AO809">
            <v>20.7</v>
          </cell>
          <cell r="AP809">
            <v>84.3</v>
          </cell>
          <cell r="AQ809">
            <v>72.5</v>
          </cell>
          <cell r="AR809">
            <v>57.4</v>
          </cell>
          <cell r="AS809">
            <v>7.8</v>
          </cell>
          <cell r="AT809">
            <v>61.8</v>
          </cell>
          <cell r="AU809">
            <v>29.9</v>
          </cell>
          <cell r="AV809">
            <v>1839.3</v>
          </cell>
          <cell r="AW809">
            <v>1724.3</v>
          </cell>
        </row>
        <row r="810">
          <cell r="B810">
            <v>454</v>
          </cell>
          <cell r="D810" t="str">
            <v xml:space="preserve">Commerce et réparation de motocycles </v>
          </cell>
          <cell r="E810">
            <v>6737</v>
          </cell>
          <cell r="F810">
            <v>4133.1000000000004</v>
          </cell>
          <cell r="G810">
            <v>3322</v>
          </cell>
          <cell r="H810">
            <v>-34.700000000000003</v>
          </cell>
          <cell r="I810">
            <v>845.8</v>
          </cell>
          <cell r="J810">
            <v>34.5</v>
          </cell>
          <cell r="K810">
            <v>358</v>
          </cell>
          <cell r="L810">
            <v>0.5</v>
          </cell>
          <cell r="M810">
            <v>1.7</v>
          </cell>
          <cell r="N810">
            <v>394.7</v>
          </cell>
          <cell r="O810">
            <v>4525.7</v>
          </cell>
          <cell r="P810">
            <v>9.8000000000000007</v>
          </cell>
          <cell r="Q810">
            <v>0</v>
          </cell>
          <cell r="R810">
            <v>47.7</v>
          </cell>
          <cell r="S810">
            <v>-0.1</v>
          </cell>
          <cell r="T810">
            <v>555.79999999999995</v>
          </cell>
          <cell r="U810">
            <v>34.1</v>
          </cell>
          <cell r="V810">
            <v>112</v>
          </cell>
          <cell r="W810">
            <v>3.1</v>
          </cell>
          <cell r="X810">
            <v>16.3</v>
          </cell>
          <cell r="Y810">
            <v>11.3</v>
          </cell>
          <cell r="Z810">
            <v>3.5</v>
          </cell>
          <cell r="AA810">
            <v>635.6</v>
          </cell>
          <cell r="AB810">
            <v>38.4</v>
          </cell>
          <cell r="AC810">
            <v>370.7</v>
          </cell>
          <cell r="AD810">
            <v>125.7</v>
          </cell>
          <cell r="AE810">
            <v>1.9</v>
          </cell>
          <cell r="AF810">
            <v>102.7</v>
          </cell>
          <cell r="AG810">
            <v>35.4</v>
          </cell>
          <cell r="AH810">
            <v>30.9</v>
          </cell>
          <cell r="AI810">
            <v>41.3</v>
          </cell>
          <cell r="AJ810">
            <v>77.7</v>
          </cell>
          <cell r="AK810">
            <v>0</v>
          </cell>
          <cell r="AL810">
            <v>0.1</v>
          </cell>
          <cell r="AM810">
            <v>46.5</v>
          </cell>
          <cell r="AN810">
            <v>21.4</v>
          </cell>
          <cell r="AO810">
            <v>47.3</v>
          </cell>
          <cell r="AP810">
            <v>78.599999999999994</v>
          </cell>
          <cell r="AQ810">
            <v>41.5</v>
          </cell>
          <cell r="AR810">
            <v>31.7</v>
          </cell>
          <cell r="AS810">
            <v>1</v>
          </cell>
          <cell r="AT810">
            <v>20.3</v>
          </cell>
          <cell r="AU810">
            <v>67.099999999999994</v>
          </cell>
          <cell r="AV810">
            <v>637.1</v>
          </cell>
          <cell r="AW810">
            <v>599.1</v>
          </cell>
        </row>
        <row r="811">
          <cell r="B811">
            <v>4540</v>
          </cell>
          <cell r="D811" t="str">
            <v xml:space="preserve">Commerce et réparation de motocycles </v>
          </cell>
          <cell r="E811">
            <v>6737</v>
          </cell>
          <cell r="F811">
            <v>4133.1000000000004</v>
          </cell>
          <cell r="G811">
            <v>3322</v>
          </cell>
          <cell r="H811">
            <v>-34.700000000000003</v>
          </cell>
          <cell r="I811">
            <v>845.8</v>
          </cell>
          <cell r="J811">
            <v>34.5</v>
          </cell>
          <cell r="K811">
            <v>358</v>
          </cell>
          <cell r="L811">
            <v>0.5</v>
          </cell>
          <cell r="M811">
            <v>1.7</v>
          </cell>
          <cell r="N811">
            <v>394.7</v>
          </cell>
          <cell r="O811">
            <v>4525.7</v>
          </cell>
          <cell r="P811">
            <v>9.8000000000000007</v>
          </cell>
          <cell r="Q811">
            <v>0</v>
          </cell>
          <cell r="R811">
            <v>47.7</v>
          </cell>
          <cell r="S811">
            <v>-0.1</v>
          </cell>
          <cell r="T811">
            <v>555.79999999999995</v>
          </cell>
          <cell r="U811">
            <v>34.1</v>
          </cell>
          <cell r="V811">
            <v>112</v>
          </cell>
          <cell r="W811">
            <v>3.1</v>
          </cell>
          <cell r="X811">
            <v>16.3</v>
          </cell>
          <cell r="Y811">
            <v>11.3</v>
          </cell>
          <cell r="Z811">
            <v>3.5</v>
          </cell>
          <cell r="AA811">
            <v>635.6</v>
          </cell>
          <cell r="AB811">
            <v>38.4</v>
          </cell>
          <cell r="AC811">
            <v>370.7</v>
          </cell>
          <cell r="AD811">
            <v>125.7</v>
          </cell>
          <cell r="AE811">
            <v>1.9</v>
          </cell>
          <cell r="AF811">
            <v>102.7</v>
          </cell>
          <cell r="AG811">
            <v>35.4</v>
          </cell>
          <cell r="AH811">
            <v>30.9</v>
          </cell>
          <cell r="AI811">
            <v>41.3</v>
          </cell>
          <cell r="AJ811">
            <v>77.7</v>
          </cell>
          <cell r="AK811">
            <v>0</v>
          </cell>
          <cell r="AL811">
            <v>0.1</v>
          </cell>
          <cell r="AM811">
            <v>46.5</v>
          </cell>
          <cell r="AN811">
            <v>21.4</v>
          </cell>
          <cell r="AO811">
            <v>47.3</v>
          </cell>
          <cell r="AP811">
            <v>78.599999999999994</v>
          </cell>
          <cell r="AQ811">
            <v>41.5</v>
          </cell>
          <cell r="AR811">
            <v>31.7</v>
          </cell>
          <cell r="AS811">
            <v>1</v>
          </cell>
          <cell r="AT811">
            <v>20.3</v>
          </cell>
          <cell r="AU811">
            <v>67.099999999999994</v>
          </cell>
          <cell r="AV811">
            <v>637.1</v>
          </cell>
          <cell r="AW811">
            <v>599.1</v>
          </cell>
        </row>
        <row r="812">
          <cell r="B812">
            <v>45400</v>
          </cell>
          <cell r="D812" t="str">
            <v xml:space="preserve">Commerce et réparation de motocycles </v>
          </cell>
          <cell r="E812">
            <v>6737</v>
          </cell>
          <cell r="F812">
            <v>4133.1000000000004</v>
          </cell>
          <cell r="G812">
            <v>3322</v>
          </cell>
          <cell r="H812">
            <v>-34.700000000000003</v>
          </cell>
          <cell r="I812">
            <v>845.8</v>
          </cell>
          <cell r="J812">
            <v>34.5</v>
          </cell>
          <cell r="K812">
            <v>358</v>
          </cell>
          <cell r="L812">
            <v>0.5</v>
          </cell>
          <cell r="M812">
            <v>1.7</v>
          </cell>
          <cell r="N812">
            <v>394.7</v>
          </cell>
          <cell r="O812">
            <v>4525.7</v>
          </cell>
          <cell r="P812">
            <v>9.8000000000000007</v>
          </cell>
          <cell r="Q812">
            <v>0</v>
          </cell>
          <cell r="R812">
            <v>47.7</v>
          </cell>
          <cell r="S812">
            <v>-0.1</v>
          </cell>
          <cell r="T812">
            <v>555.79999999999995</v>
          </cell>
          <cell r="U812">
            <v>34.1</v>
          </cell>
          <cell r="V812">
            <v>112</v>
          </cell>
          <cell r="W812">
            <v>3.1</v>
          </cell>
          <cell r="X812">
            <v>16.3</v>
          </cell>
          <cell r="Y812">
            <v>11.3</v>
          </cell>
          <cell r="Z812">
            <v>3.5</v>
          </cell>
          <cell r="AA812">
            <v>635.6</v>
          </cell>
          <cell r="AB812">
            <v>38.4</v>
          </cell>
          <cell r="AC812">
            <v>370.7</v>
          </cell>
          <cell r="AD812">
            <v>125.7</v>
          </cell>
          <cell r="AE812">
            <v>1.9</v>
          </cell>
          <cell r="AF812">
            <v>102.7</v>
          </cell>
          <cell r="AG812">
            <v>35.4</v>
          </cell>
          <cell r="AH812">
            <v>30.9</v>
          </cell>
          <cell r="AI812">
            <v>41.3</v>
          </cell>
          <cell r="AJ812">
            <v>77.7</v>
          </cell>
          <cell r="AK812">
            <v>0</v>
          </cell>
          <cell r="AL812">
            <v>0.1</v>
          </cell>
          <cell r="AM812">
            <v>46.5</v>
          </cell>
          <cell r="AN812">
            <v>21.4</v>
          </cell>
          <cell r="AO812">
            <v>47.3</v>
          </cell>
          <cell r="AP812">
            <v>78.599999999999994</v>
          </cell>
          <cell r="AQ812">
            <v>41.5</v>
          </cell>
          <cell r="AR812">
            <v>31.7</v>
          </cell>
          <cell r="AS812">
            <v>1</v>
          </cell>
          <cell r="AT812">
            <v>20.3</v>
          </cell>
          <cell r="AU812">
            <v>67.099999999999994</v>
          </cell>
          <cell r="AV812">
            <v>637.1</v>
          </cell>
          <cell r="AW812">
            <v>599.1</v>
          </cell>
        </row>
        <row r="813">
          <cell r="B813">
            <v>46</v>
          </cell>
          <cell r="D813" t="str">
            <v xml:space="preserve">Commerce de gros, à l'exception des automobiles et des motocycles </v>
          </cell>
          <cell r="E813">
            <v>170515</v>
          </cell>
          <cell r="F813">
            <v>744140.4</v>
          </cell>
          <cell r="G813">
            <v>588024.19999999995</v>
          </cell>
          <cell r="H813">
            <v>-586.79999999999995</v>
          </cell>
          <cell r="I813">
            <v>156703</v>
          </cell>
          <cell r="J813">
            <v>9153.2999999999993</v>
          </cell>
          <cell r="K813">
            <v>39866.199999999997</v>
          </cell>
          <cell r="L813">
            <v>183.2</v>
          </cell>
          <cell r="M813">
            <v>616.6</v>
          </cell>
          <cell r="N813">
            <v>49819.4</v>
          </cell>
          <cell r="O813">
            <v>793159.9</v>
          </cell>
          <cell r="P813">
            <v>5329.8</v>
          </cell>
          <cell r="Q813">
            <v>617</v>
          </cell>
          <cell r="R813">
            <v>16756.099999999999</v>
          </cell>
          <cell r="S813">
            <v>36.4</v>
          </cell>
          <cell r="T813">
            <v>85291</v>
          </cell>
          <cell r="U813">
            <v>18945.5</v>
          </cell>
          <cell r="V813">
            <v>9056.2999999999993</v>
          </cell>
          <cell r="W813">
            <v>788.3</v>
          </cell>
          <cell r="X813">
            <v>4139.5</v>
          </cell>
          <cell r="Y813">
            <v>4103.7</v>
          </cell>
          <cell r="Z813">
            <v>1443.4</v>
          </cell>
          <cell r="AA813">
            <v>105665</v>
          </cell>
          <cell r="AB813">
            <v>28586</v>
          </cell>
          <cell r="AC813">
            <v>41240</v>
          </cell>
          <cell r="AD813">
            <v>16755.599999999999</v>
          </cell>
          <cell r="AE813">
            <v>258.5</v>
          </cell>
          <cell r="AF813">
            <v>19342</v>
          </cell>
          <cell r="AG813">
            <v>5440.8</v>
          </cell>
          <cell r="AH813">
            <v>8333.7000000000007</v>
          </cell>
          <cell r="AI813">
            <v>9614</v>
          </cell>
          <cell r="AJ813">
            <v>15181.4</v>
          </cell>
          <cell r="AK813">
            <v>61.2</v>
          </cell>
          <cell r="AL813">
            <v>131.19999999999999</v>
          </cell>
          <cell r="AM813">
            <v>9784.5</v>
          </cell>
          <cell r="AN813">
            <v>3189.6</v>
          </cell>
          <cell r="AO813">
            <v>20797</v>
          </cell>
          <cell r="AP813">
            <v>26263.9</v>
          </cell>
          <cell r="AQ813">
            <v>8332.9</v>
          </cell>
          <cell r="AR813">
            <v>8669.4</v>
          </cell>
          <cell r="AS813">
            <v>758.3</v>
          </cell>
          <cell r="AT813">
            <v>5999.2</v>
          </cell>
          <cell r="AU813">
            <v>19169.8</v>
          </cell>
          <cell r="AV813">
            <v>104438.9</v>
          </cell>
          <cell r="AW813">
            <v>77337.5</v>
          </cell>
        </row>
        <row r="814">
          <cell r="B814">
            <v>461</v>
          </cell>
          <cell r="D814" t="str">
            <v xml:space="preserve">Intermédiaires du commerce de gros </v>
          </cell>
          <cell r="E814">
            <v>54918</v>
          </cell>
          <cell r="F814">
            <v>106833.2</v>
          </cell>
          <cell r="G814">
            <v>101830.39999999999</v>
          </cell>
          <cell r="H814">
            <v>-30.4</v>
          </cell>
          <cell r="I814">
            <v>5033.2</v>
          </cell>
          <cell r="J814">
            <v>641.9</v>
          </cell>
          <cell r="K814">
            <v>16656.400000000001</v>
          </cell>
          <cell r="L814">
            <v>-2.1</v>
          </cell>
          <cell r="M814">
            <v>15.5</v>
          </cell>
          <cell r="N814">
            <v>17311.5</v>
          </cell>
          <cell r="O814">
            <v>124131.5</v>
          </cell>
          <cell r="P814">
            <v>311.89999999999998</v>
          </cell>
          <cell r="Q814">
            <v>68.7</v>
          </cell>
          <cell r="R814">
            <v>1249.5999999999999</v>
          </cell>
          <cell r="S814">
            <v>1.1000000000000001</v>
          </cell>
          <cell r="T814">
            <v>10840.1</v>
          </cell>
          <cell r="U814">
            <v>1721.4</v>
          </cell>
          <cell r="V814">
            <v>894.3</v>
          </cell>
          <cell r="W814">
            <v>50.3</v>
          </cell>
          <cell r="X814">
            <v>359.5</v>
          </cell>
          <cell r="Y814">
            <v>357.9</v>
          </cell>
          <cell r="Z814">
            <v>78.099999999999994</v>
          </cell>
          <cell r="AA814">
            <v>10207.9</v>
          </cell>
          <cell r="AB814">
            <v>3282.6</v>
          </cell>
          <cell r="AC814">
            <v>3673.8</v>
          </cell>
          <cell r="AD814">
            <v>1647.4</v>
          </cell>
          <cell r="AE814">
            <v>14.2</v>
          </cell>
          <cell r="AF814">
            <v>1618.2</v>
          </cell>
          <cell r="AG814">
            <v>531.5</v>
          </cell>
          <cell r="AH814">
            <v>713.9</v>
          </cell>
          <cell r="AI814">
            <v>1076.0999999999999</v>
          </cell>
          <cell r="AJ814">
            <v>1448.9</v>
          </cell>
          <cell r="AK814">
            <v>20.100000000000001</v>
          </cell>
          <cell r="AL814" t="str">
            <v>N</v>
          </cell>
          <cell r="AM814">
            <v>592</v>
          </cell>
          <cell r="AN814">
            <v>284.3</v>
          </cell>
          <cell r="AO814">
            <v>818.4</v>
          </cell>
          <cell r="AP814">
            <v>1655.3</v>
          </cell>
          <cell r="AQ814">
            <v>683.1</v>
          </cell>
          <cell r="AR814">
            <v>839.8</v>
          </cell>
          <cell r="AS814">
            <v>65.5</v>
          </cell>
          <cell r="AT814">
            <v>390.6</v>
          </cell>
          <cell r="AU814">
            <v>1042.5</v>
          </cell>
          <cell r="AV814">
            <v>10253.9</v>
          </cell>
          <cell r="AW814">
            <v>6939.4</v>
          </cell>
        </row>
        <row r="815">
          <cell r="B815">
            <v>4611</v>
          </cell>
          <cell r="D815" t="str">
            <v xml:space="preserve">Intermédiaires du commerce en matières premières agricoles, animaux vivants, matières premières textiles et produits semi-finis </v>
          </cell>
          <cell r="E815">
            <v>653</v>
          </cell>
          <cell r="F815">
            <v>1479.5</v>
          </cell>
          <cell r="G815">
            <v>1461</v>
          </cell>
          <cell r="H815">
            <v>5.4</v>
          </cell>
          <cell r="I815">
            <v>13.1</v>
          </cell>
          <cell r="J815">
            <v>14.8</v>
          </cell>
          <cell r="K815">
            <v>210</v>
          </cell>
          <cell r="L815">
            <v>0.5</v>
          </cell>
          <cell r="M815">
            <v>1</v>
          </cell>
          <cell r="N815">
            <v>226.2</v>
          </cell>
          <cell r="O815">
            <v>1704.3</v>
          </cell>
          <cell r="P815">
            <v>15.3</v>
          </cell>
          <cell r="Q815">
            <v>0.5</v>
          </cell>
          <cell r="R815">
            <v>22.1</v>
          </cell>
          <cell r="S815">
            <v>-0.1</v>
          </cell>
          <cell r="T815">
            <v>139.4</v>
          </cell>
          <cell r="U815">
            <v>29.6</v>
          </cell>
          <cell r="V815">
            <v>7.8</v>
          </cell>
          <cell r="W815">
            <v>0.7</v>
          </cell>
          <cell r="X815">
            <v>3.2</v>
          </cell>
          <cell r="Y815">
            <v>8.1</v>
          </cell>
          <cell r="Z815">
            <v>0.2</v>
          </cell>
          <cell r="AA815">
            <v>85.1</v>
          </cell>
          <cell r="AB815">
            <v>4.0999999999999996</v>
          </cell>
          <cell r="AC815">
            <v>51.5</v>
          </cell>
          <cell r="AD815">
            <v>20.5</v>
          </cell>
          <cell r="AE815">
            <v>0.8</v>
          </cell>
          <cell r="AF815">
            <v>9.6999999999999993</v>
          </cell>
          <cell r="AG815">
            <v>8.1</v>
          </cell>
          <cell r="AH815">
            <v>7.2</v>
          </cell>
          <cell r="AI815">
            <v>7.9</v>
          </cell>
          <cell r="AJ815">
            <v>2.2999999999999998</v>
          </cell>
          <cell r="AK815">
            <v>0.2</v>
          </cell>
          <cell r="AL815" t="str">
            <v>N</v>
          </cell>
          <cell r="AM815">
            <v>48.1</v>
          </cell>
          <cell r="AN815">
            <v>32.700000000000003</v>
          </cell>
          <cell r="AO815">
            <v>82.2</v>
          </cell>
          <cell r="AP815">
            <v>36.1</v>
          </cell>
          <cell r="AQ815">
            <v>4.9000000000000004</v>
          </cell>
          <cell r="AR815">
            <v>4</v>
          </cell>
          <cell r="AS815">
            <v>0.3</v>
          </cell>
          <cell r="AT815">
            <v>7</v>
          </cell>
          <cell r="AU815">
            <v>29.7</v>
          </cell>
          <cell r="AV815">
            <v>77.900000000000006</v>
          </cell>
          <cell r="AW815">
            <v>81.8</v>
          </cell>
        </row>
        <row r="816">
          <cell r="B816">
            <v>46110</v>
          </cell>
          <cell r="D816" t="str">
            <v xml:space="preserve">Intermédiaires du commerce en matières premières agricoles, animaux vivants, matières premières textiles et produits semi-finis </v>
          </cell>
          <cell r="E816">
            <v>653</v>
          </cell>
          <cell r="F816">
            <v>1479.5</v>
          </cell>
          <cell r="G816">
            <v>1461</v>
          </cell>
          <cell r="H816">
            <v>5.4</v>
          </cell>
          <cell r="I816">
            <v>13.1</v>
          </cell>
          <cell r="J816">
            <v>14.8</v>
          </cell>
          <cell r="K816">
            <v>210</v>
          </cell>
          <cell r="L816">
            <v>0.5</v>
          </cell>
          <cell r="M816">
            <v>1</v>
          </cell>
          <cell r="N816">
            <v>226.2</v>
          </cell>
          <cell r="O816">
            <v>1704.3</v>
          </cell>
          <cell r="P816">
            <v>15.3</v>
          </cell>
          <cell r="Q816">
            <v>0.5</v>
          </cell>
          <cell r="R816">
            <v>22.1</v>
          </cell>
          <cell r="S816">
            <v>-0.1</v>
          </cell>
          <cell r="T816">
            <v>139.4</v>
          </cell>
          <cell r="U816">
            <v>29.6</v>
          </cell>
          <cell r="V816">
            <v>7.8</v>
          </cell>
          <cell r="W816">
            <v>0.7</v>
          </cell>
          <cell r="X816">
            <v>3.2</v>
          </cell>
          <cell r="Y816">
            <v>8.1</v>
          </cell>
          <cell r="Z816">
            <v>0.2</v>
          </cell>
          <cell r="AA816">
            <v>85.1</v>
          </cell>
          <cell r="AB816">
            <v>4.0999999999999996</v>
          </cell>
          <cell r="AC816">
            <v>51.5</v>
          </cell>
          <cell r="AD816">
            <v>20.5</v>
          </cell>
          <cell r="AE816">
            <v>0.8</v>
          </cell>
          <cell r="AF816">
            <v>9.6999999999999993</v>
          </cell>
          <cell r="AG816">
            <v>8.1</v>
          </cell>
          <cell r="AH816">
            <v>7.2</v>
          </cell>
          <cell r="AI816">
            <v>7.9</v>
          </cell>
          <cell r="AJ816">
            <v>2.2999999999999998</v>
          </cell>
          <cell r="AK816">
            <v>0.2</v>
          </cell>
          <cell r="AL816" t="str">
            <v>N</v>
          </cell>
          <cell r="AM816">
            <v>48.1</v>
          </cell>
          <cell r="AN816">
            <v>32.700000000000003</v>
          </cell>
          <cell r="AO816">
            <v>82.2</v>
          </cell>
          <cell r="AP816">
            <v>36.1</v>
          </cell>
          <cell r="AQ816">
            <v>4.9000000000000004</v>
          </cell>
          <cell r="AR816">
            <v>4</v>
          </cell>
          <cell r="AS816">
            <v>0.3</v>
          </cell>
          <cell r="AT816">
            <v>7</v>
          </cell>
          <cell r="AU816">
            <v>29.7</v>
          </cell>
          <cell r="AV816">
            <v>77.900000000000006</v>
          </cell>
          <cell r="AW816">
            <v>81.8</v>
          </cell>
        </row>
        <row r="817">
          <cell r="B817">
            <v>4612</v>
          </cell>
          <cell r="D817" t="str">
            <v xml:space="preserve">Intermédiaires du commerce en combustibles, métaux, minéraux et produits chimiques </v>
          </cell>
          <cell r="E817">
            <v>420</v>
          </cell>
          <cell r="F817">
            <v>31671.599999999999</v>
          </cell>
          <cell r="G817">
            <v>28906.799999999999</v>
          </cell>
          <cell r="H817">
            <v>92.5</v>
          </cell>
          <cell r="I817">
            <v>2672.3</v>
          </cell>
          <cell r="J817">
            <v>202.5</v>
          </cell>
          <cell r="K817">
            <v>865</v>
          </cell>
          <cell r="L817">
            <v>0.2</v>
          </cell>
          <cell r="M817">
            <v>1.5</v>
          </cell>
          <cell r="N817">
            <v>1069.0999999999999</v>
          </cell>
          <cell r="O817">
            <v>32739.1</v>
          </cell>
          <cell r="P817">
            <v>1.3</v>
          </cell>
          <cell r="Q817">
            <v>0</v>
          </cell>
          <cell r="R817">
            <v>202.1</v>
          </cell>
          <cell r="S817">
            <v>-3.5</v>
          </cell>
          <cell r="T817">
            <v>723.6</v>
          </cell>
          <cell r="U817">
            <v>79.400000000000006</v>
          </cell>
          <cell r="V817">
            <v>30</v>
          </cell>
          <cell r="W817">
            <v>5.9</v>
          </cell>
          <cell r="X817">
            <v>47.3</v>
          </cell>
          <cell r="Y817">
            <v>124.4</v>
          </cell>
          <cell r="Z817">
            <v>8.8000000000000007</v>
          </cell>
          <cell r="AA817">
            <v>2696.1</v>
          </cell>
          <cell r="AB817">
            <v>2777.2</v>
          </cell>
          <cell r="AC817">
            <v>265.10000000000002</v>
          </cell>
          <cell r="AD817">
            <v>111.6</v>
          </cell>
          <cell r="AE817">
            <v>0.4</v>
          </cell>
          <cell r="AF817">
            <v>-457.4</v>
          </cell>
          <cell r="AG817">
            <v>25.7</v>
          </cell>
          <cell r="AH817">
            <v>58</v>
          </cell>
          <cell r="AI817">
            <v>77.8</v>
          </cell>
          <cell r="AJ817">
            <v>-463.2</v>
          </cell>
          <cell r="AK817">
            <v>0.1</v>
          </cell>
          <cell r="AL817">
            <v>0</v>
          </cell>
          <cell r="AM817">
            <v>101.5</v>
          </cell>
          <cell r="AN817">
            <v>32.5</v>
          </cell>
          <cell r="AO817">
            <v>69.099999999999994</v>
          </cell>
          <cell r="AP817">
            <v>-495.6</v>
          </cell>
          <cell r="AQ817">
            <v>21.7</v>
          </cell>
          <cell r="AR817">
            <v>29.1</v>
          </cell>
          <cell r="AS817">
            <v>3.1</v>
          </cell>
          <cell r="AT817">
            <v>17.899999999999999</v>
          </cell>
          <cell r="AU817">
            <v>-524</v>
          </cell>
          <cell r="AV817">
            <v>2819.2</v>
          </cell>
          <cell r="AW817">
            <v>-80.599999999999994</v>
          </cell>
        </row>
        <row r="818">
          <cell r="B818">
            <v>46121</v>
          </cell>
          <cell r="D818" t="str">
            <v xml:space="preserve">Centrales d'achat de carburant </v>
          </cell>
          <cell r="E818">
            <v>8</v>
          </cell>
          <cell r="F818">
            <v>27987.1</v>
          </cell>
          <cell r="G818">
            <v>25367.5</v>
          </cell>
          <cell r="H818">
            <v>92.1</v>
          </cell>
          <cell r="I818">
            <v>2527.5</v>
          </cell>
          <cell r="J818">
            <v>0.1</v>
          </cell>
          <cell r="K818">
            <v>56.7</v>
          </cell>
          <cell r="L818">
            <v>0</v>
          </cell>
          <cell r="M818">
            <v>0</v>
          </cell>
          <cell r="N818">
            <v>56.8</v>
          </cell>
          <cell r="O818">
            <v>28043.9</v>
          </cell>
          <cell r="P818">
            <v>0.1</v>
          </cell>
          <cell r="Q818">
            <v>0</v>
          </cell>
          <cell r="R818">
            <v>0.3</v>
          </cell>
          <cell r="S818">
            <v>0</v>
          </cell>
          <cell r="T818">
            <v>212</v>
          </cell>
          <cell r="U818">
            <v>32</v>
          </cell>
          <cell r="V818">
            <v>2.7</v>
          </cell>
          <cell r="W818">
            <v>0</v>
          </cell>
          <cell r="X818">
            <v>1.2</v>
          </cell>
          <cell r="Y818">
            <v>109.8</v>
          </cell>
          <cell r="Z818">
            <v>0</v>
          </cell>
          <cell r="AA818">
            <v>2262.3000000000002</v>
          </cell>
          <cell r="AB818">
            <v>2749.8</v>
          </cell>
          <cell r="AC818">
            <v>16.399999999999999</v>
          </cell>
          <cell r="AD818">
            <v>7.2</v>
          </cell>
          <cell r="AE818">
            <v>0.1</v>
          </cell>
          <cell r="AF818">
            <v>-511</v>
          </cell>
          <cell r="AG818">
            <v>8</v>
          </cell>
          <cell r="AH818">
            <v>14.1</v>
          </cell>
          <cell r="AI818">
            <v>13.1</v>
          </cell>
          <cell r="AJ818">
            <v>-520</v>
          </cell>
          <cell r="AK818">
            <v>0</v>
          </cell>
          <cell r="AL818">
            <v>0</v>
          </cell>
          <cell r="AM818">
            <v>17</v>
          </cell>
          <cell r="AN818">
            <v>3.5</v>
          </cell>
          <cell r="AO818">
            <v>32.5</v>
          </cell>
          <cell r="AP818">
            <v>-504.5</v>
          </cell>
          <cell r="AQ818">
            <v>14.1</v>
          </cell>
          <cell r="AR818">
            <v>7.8</v>
          </cell>
          <cell r="AS818">
            <v>0.2</v>
          </cell>
          <cell r="AT818">
            <v>4.8</v>
          </cell>
          <cell r="AU818">
            <v>-503.1</v>
          </cell>
          <cell r="AV818">
            <v>2372</v>
          </cell>
          <cell r="AW818">
            <v>-487.5</v>
          </cell>
        </row>
        <row r="819">
          <cell r="B819">
            <v>46122</v>
          </cell>
          <cell r="D819" t="str">
            <v xml:space="preserve">Autres intermédiaires du commerce en combustibles, métaux, minéraux et produits chimiques </v>
          </cell>
          <cell r="E819">
            <v>412</v>
          </cell>
          <cell r="F819">
            <v>3684.5</v>
          </cell>
          <cell r="G819">
            <v>3539.3</v>
          </cell>
          <cell r="H819">
            <v>0.4</v>
          </cell>
          <cell r="I819">
            <v>144.80000000000001</v>
          </cell>
          <cell r="J819">
            <v>202.4</v>
          </cell>
          <cell r="K819">
            <v>808.3</v>
          </cell>
          <cell r="L819">
            <v>0.2</v>
          </cell>
          <cell r="M819">
            <v>1.5</v>
          </cell>
          <cell r="N819">
            <v>1012.3</v>
          </cell>
          <cell r="O819">
            <v>4695.2</v>
          </cell>
          <cell r="P819">
            <v>1.2</v>
          </cell>
          <cell r="Q819">
            <v>0</v>
          </cell>
          <cell r="R819">
            <v>201.8</v>
          </cell>
          <cell r="S819">
            <v>-3.5</v>
          </cell>
          <cell r="T819">
            <v>511.6</v>
          </cell>
          <cell r="U819">
            <v>47.3</v>
          </cell>
          <cell r="V819">
            <v>27.4</v>
          </cell>
          <cell r="W819">
            <v>5.9</v>
          </cell>
          <cell r="X819">
            <v>46.1</v>
          </cell>
          <cell r="Y819">
            <v>14.6</v>
          </cell>
          <cell r="Z819">
            <v>8.8000000000000007</v>
          </cell>
          <cell r="AA819">
            <v>433.8</v>
          </cell>
          <cell r="AB819">
            <v>27.4</v>
          </cell>
          <cell r="AC819">
            <v>248.7</v>
          </cell>
          <cell r="AD819">
            <v>104.4</v>
          </cell>
          <cell r="AE819">
            <v>0.4</v>
          </cell>
          <cell r="AF819">
            <v>53.7</v>
          </cell>
          <cell r="AG819">
            <v>17.600000000000001</v>
          </cell>
          <cell r="AH819">
            <v>43.8</v>
          </cell>
          <cell r="AI819">
            <v>64.7</v>
          </cell>
          <cell r="AJ819">
            <v>56.9</v>
          </cell>
          <cell r="AK819">
            <v>0.1</v>
          </cell>
          <cell r="AL819" t="str">
            <v>N</v>
          </cell>
          <cell r="AM819">
            <v>84.5</v>
          </cell>
          <cell r="AN819">
            <v>29</v>
          </cell>
          <cell r="AO819">
            <v>36.6</v>
          </cell>
          <cell r="AP819">
            <v>8.9</v>
          </cell>
          <cell r="AQ819">
            <v>7.6</v>
          </cell>
          <cell r="AR819">
            <v>21.3</v>
          </cell>
          <cell r="AS819">
            <v>2.9</v>
          </cell>
          <cell r="AT819">
            <v>13.2</v>
          </cell>
          <cell r="AU819">
            <v>-20.9</v>
          </cell>
          <cell r="AV819">
            <v>447.2</v>
          </cell>
          <cell r="AW819">
            <v>406.8</v>
          </cell>
        </row>
        <row r="820">
          <cell r="B820">
            <v>4613</v>
          </cell>
          <cell r="D820" t="str">
            <v xml:space="preserve">Intermédiaires du commerce en bois et matériaux de construction </v>
          </cell>
          <cell r="E820">
            <v>1175</v>
          </cell>
          <cell r="F820">
            <v>291.10000000000002</v>
          </cell>
          <cell r="G820">
            <v>283.7</v>
          </cell>
          <cell r="H820">
            <v>-5.8</v>
          </cell>
          <cell r="I820">
            <v>13.2</v>
          </cell>
          <cell r="J820">
            <v>19.8</v>
          </cell>
          <cell r="K820">
            <v>417.2</v>
          </cell>
          <cell r="L820">
            <v>0.2</v>
          </cell>
          <cell r="M820">
            <v>0.4</v>
          </cell>
          <cell r="N820">
            <v>437.6</v>
          </cell>
          <cell r="O820">
            <v>728.1</v>
          </cell>
          <cell r="P820">
            <v>7.6</v>
          </cell>
          <cell r="Q820">
            <v>0</v>
          </cell>
          <cell r="R820">
            <v>28</v>
          </cell>
          <cell r="S820">
            <v>2</v>
          </cell>
          <cell r="T820">
            <v>178.6</v>
          </cell>
          <cell r="U820">
            <v>17.399999999999999</v>
          </cell>
          <cell r="V820">
            <v>13.9</v>
          </cell>
          <cell r="W820">
            <v>1.2</v>
          </cell>
          <cell r="X820">
            <v>8.1</v>
          </cell>
          <cell r="Y820">
            <v>2.2999999999999998</v>
          </cell>
          <cell r="Z820">
            <v>0.8</v>
          </cell>
          <cell r="AA820">
            <v>247.4</v>
          </cell>
          <cell r="AB820">
            <v>8.1999999999999993</v>
          </cell>
          <cell r="AC820">
            <v>121.7</v>
          </cell>
          <cell r="AD820">
            <v>47.8</v>
          </cell>
          <cell r="AE820">
            <v>0.2</v>
          </cell>
          <cell r="AF820">
            <v>69.8</v>
          </cell>
          <cell r="AG820">
            <v>5.7</v>
          </cell>
          <cell r="AH820">
            <v>4.9000000000000004</v>
          </cell>
          <cell r="AI820">
            <v>9.6999999999999993</v>
          </cell>
          <cell r="AJ820">
            <v>68.900000000000006</v>
          </cell>
          <cell r="AK820">
            <v>0</v>
          </cell>
          <cell r="AL820" t="str">
            <v>N</v>
          </cell>
          <cell r="AM820">
            <v>4</v>
          </cell>
          <cell r="AN820">
            <v>2.8</v>
          </cell>
          <cell r="AO820">
            <v>5.4</v>
          </cell>
          <cell r="AP820">
            <v>70.400000000000006</v>
          </cell>
          <cell r="AQ820">
            <v>8.8000000000000007</v>
          </cell>
          <cell r="AR820">
            <v>10.8</v>
          </cell>
          <cell r="AS820">
            <v>0.3</v>
          </cell>
          <cell r="AT820">
            <v>4.8</v>
          </cell>
          <cell r="AU820">
            <v>63.3</v>
          </cell>
          <cell r="AV820">
            <v>242</v>
          </cell>
          <cell r="AW820">
            <v>239.4</v>
          </cell>
        </row>
        <row r="821">
          <cell r="B821">
            <v>46130</v>
          </cell>
          <cell r="D821" t="str">
            <v xml:space="preserve">Intermédiaires du commerce en bois et matériaux de construction </v>
          </cell>
          <cell r="E821">
            <v>1175</v>
          </cell>
          <cell r="F821">
            <v>291.10000000000002</v>
          </cell>
          <cell r="G821">
            <v>283.7</v>
          </cell>
          <cell r="H821">
            <v>-5.8</v>
          </cell>
          <cell r="I821">
            <v>13.2</v>
          </cell>
          <cell r="J821">
            <v>19.8</v>
          </cell>
          <cell r="K821">
            <v>417.2</v>
          </cell>
          <cell r="L821">
            <v>0.2</v>
          </cell>
          <cell r="M821">
            <v>0.4</v>
          </cell>
          <cell r="N821">
            <v>437.6</v>
          </cell>
          <cell r="O821">
            <v>728.1</v>
          </cell>
          <cell r="P821">
            <v>7.6</v>
          </cell>
          <cell r="Q821">
            <v>0</v>
          </cell>
          <cell r="R821">
            <v>28</v>
          </cell>
          <cell r="S821">
            <v>2</v>
          </cell>
          <cell r="T821">
            <v>178.6</v>
          </cell>
          <cell r="U821">
            <v>17.399999999999999</v>
          </cell>
          <cell r="V821">
            <v>13.9</v>
          </cell>
          <cell r="W821">
            <v>1.2</v>
          </cell>
          <cell r="X821">
            <v>8.1</v>
          </cell>
          <cell r="Y821">
            <v>2.2999999999999998</v>
          </cell>
          <cell r="Z821">
            <v>0.8</v>
          </cell>
          <cell r="AA821">
            <v>247.4</v>
          </cell>
          <cell r="AB821">
            <v>8.1999999999999993</v>
          </cell>
          <cell r="AC821">
            <v>121.7</v>
          </cell>
          <cell r="AD821">
            <v>47.8</v>
          </cell>
          <cell r="AE821">
            <v>0.2</v>
          </cell>
          <cell r="AF821">
            <v>69.8</v>
          </cell>
          <cell r="AG821">
            <v>5.7</v>
          </cell>
          <cell r="AH821">
            <v>4.9000000000000004</v>
          </cell>
          <cell r="AI821">
            <v>9.6999999999999993</v>
          </cell>
          <cell r="AJ821">
            <v>68.900000000000006</v>
          </cell>
          <cell r="AK821">
            <v>0</v>
          </cell>
          <cell r="AL821" t="str">
            <v>N</v>
          </cell>
          <cell r="AM821">
            <v>4</v>
          </cell>
          <cell r="AN821">
            <v>2.8</v>
          </cell>
          <cell r="AO821">
            <v>5.4</v>
          </cell>
          <cell r="AP821">
            <v>70.400000000000006</v>
          </cell>
          <cell r="AQ821">
            <v>8.8000000000000007</v>
          </cell>
          <cell r="AR821">
            <v>10.8</v>
          </cell>
          <cell r="AS821">
            <v>0.3</v>
          </cell>
          <cell r="AT821">
            <v>4.8</v>
          </cell>
          <cell r="AU821">
            <v>63.3</v>
          </cell>
          <cell r="AV821">
            <v>242</v>
          </cell>
          <cell r="AW821">
            <v>239.4</v>
          </cell>
        </row>
        <row r="822">
          <cell r="B822">
            <v>4614</v>
          </cell>
          <cell r="D822" t="str">
            <v xml:space="preserve">Intermédiaires du commerce en machines, équipements industriels, navires et avions </v>
          </cell>
          <cell r="E822">
            <v>960</v>
          </cell>
          <cell r="F822">
            <v>3095</v>
          </cell>
          <cell r="G822">
            <v>3183.3</v>
          </cell>
          <cell r="H822">
            <v>-3.7</v>
          </cell>
          <cell r="I822">
            <v>-84.6</v>
          </cell>
          <cell r="J822">
            <v>169.7</v>
          </cell>
          <cell r="K822">
            <v>2037</v>
          </cell>
          <cell r="L822">
            <v>-0.2</v>
          </cell>
          <cell r="M822">
            <v>0.3</v>
          </cell>
          <cell r="N822">
            <v>2206.8000000000002</v>
          </cell>
          <cell r="O822">
            <v>5301.7</v>
          </cell>
          <cell r="P822">
            <v>11.1</v>
          </cell>
          <cell r="Q822">
            <v>0.1</v>
          </cell>
          <cell r="R822">
            <v>20.5</v>
          </cell>
          <cell r="S822">
            <v>0</v>
          </cell>
          <cell r="T822">
            <v>974.7</v>
          </cell>
          <cell r="U822">
            <v>174.8</v>
          </cell>
          <cell r="V822">
            <v>216.5</v>
          </cell>
          <cell r="W822">
            <v>9.6</v>
          </cell>
          <cell r="X822">
            <v>25.5</v>
          </cell>
          <cell r="Y822">
            <v>5.9</v>
          </cell>
          <cell r="Z822">
            <v>0.5</v>
          </cell>
          <cell r="AA822">
            <v>1132.3</v>
          </cell>
          <cell r="AB822">
            <v>37.1</v>
          </cell>
          <cell r="AC822">
            <v>465.3</v>
          </cell>
          <cell r="AD822">
            <v>222.1</v>
          </cell>
          <cell r="AE822">
            <v>2.7</v>
          </cell>
          <cell r="AF822">
            <v>410.4</v>
          </cell>
          <cell r="AG822">
            <v>58.1</v>
          </cell>
          <cell r="AH822">
            <v>27.1</v>
          </cell>
          <cell r="AI822">
            <v>50.9</v>
          </cell>
          <cell r="AJ822">
            <v>376.1</v>
          </cell>
          <cell r="AK822">
            <v>0.1</v>
          </cell>
          <cell r="AL822" t="str">
            <v>N</v>
          </cell>
          <cell r="AM822">
            <v>30.9</v>
          </cell>
          <cell r="AN822">
            <v>18.600000000000001</v>
          </cell>
          <cell r="AO822">
            <v>18.600000000000001</v>
          </cell>
          <cell r="AP822">
            <v>363.9</v>
          </cell>
          <cell r="AQ822">
            <v>46</v>
          </cell>
          <cell r="AR822">
            <v>43.7</v>
          </cell>
          <cell r="AS822">
            <v>20.7</v>
          </cell>
          <cell r="AT822">
            <v>80</v>
          </cell>
          <cell r="AU822">
            <v>265.5</v>
          </cell>
          <cell r="AV822">
            <v>1127.0999999999999</v>
          </cell>
          <cell r="AW822">
            <v>1097.9000000000001</v>
          </cell>
        </row>
        <row r="823">
          <cell r="B823">
            <v>46140</v>
          </cell>
          <cell r="D823" t="str">
            <v xml:space="preserve">Intermédiaires du commerce en machines, équipements industriels, navires et avions </v>
          </cell>
          <cell r="E823">
            <v>960</v>
          </cell>
          <cell r="F823">
            <v>3095</v>
          </cell>
          <cell r="G823">
            <v>3183.3</v>
          </cell>
          <cell r="H823">
            <v>-3.7</v>
          </cell>
          <cell r="I823">
            <v>-84.6</v>
          </cell>
          <cell r="J823">
            <v>169.7</v>
          </cell>
          <cell r="K823">
            <v>2037</v>
          </cell>
          <cell r="L823">
            <v>-0.2</v>
          </cell>
          <cell r="M823">
            <v>0.3</v>
          </cell>
          <cell r="N823">
            <v>2206.8000000000002</v>
          </cell>
          <cell r="O823">
            <v>5301.7</v>
          </cell>
          <cell r="P823">
            <v>11.1</v>
          </cell>
          <cell r="Q823">
            <v>0.1</v>
          </cell>
          <cell r="R823">
            <v>20.5</v>
          </cell>
          <cell r="S823">
            <v>0</v>
          </cell>
          <cell r="T823">
            <v>974.7</v>
          </cell>
          <cell r="U823">
            <v>174.8</v>
          </cell>
          <cell r="V823">
            <v>216.5</v>
          </cell>
          <cell r="W823">
            <v>9.6</v>
          </cell>
          <cell r="X823">
            <v>25.5</v>
          </cell>
          <cell r="Y823">
            <v>5.9</v>
          </cell>
          <cell r="Z823">
            <v>0.5</v>
          </cell>
          <cell r="AA823">
            <v>1132.3</v>
          </cell>
          <cell r="AB823">
            <v>37.1</v>
          </cell>
          <cell r="AC823">
            <v>465.3</v>
          </cell>
          <cell r="AD823">
            <v>222.1</v>
          </cell>
          <cell r="AE823">
            <v>2.7</v>
          </cell>
          <cell r="AF823">
            <v>410.4</v>
          </cell>
          <cell r="AG823">
            <v>58.1</v>
          </cell>
          <cell r="AH823">
            <v>27.1</v>
          </cell>
          <cell r="AI823">
            <v>50.9</v>
          </cell>
          <cell r="AJ823">
            <v>376.1</v>
          </cell>
          <cell r="AK823">
            <v>0.1</v>
          </cell>
          <cell r="AL823" t="str">
            <v>N</v>
          </cell>
          <cell r="AM823">
            <v>30.9</v>
          </cell>
          <cell r="AN823">
            <v>18.600000000000001</v>
          </cell>
          <cell r="AO823">
            <v>18.600000000000001</v>
          </cell>
          <cell r="AP823">
            <v>363.9</v>
          </cell>
          <cell r="AQ823">
            <v>46</v>
          </cell>
          <cell r="AR823">
            <v>43.7</v>
          </cell>
          <cell r="AS823">
            <v>20.7</v>
          </cell>
          <cell r="AT823">
            <v>80</v>
          </cell>
          <cell r="AU823">
            <v>265.5</v>
          </cell>
          <cell r="AV823">
            <v>1127.0999999999999</v>
          </cell>
          <cell r="AW823">
            <v>1097.9000000000001</v>
          </cell>
        </row>
        <row r="824">
          <cell r="B824">
            <v>4615</v>
          </cell>
          <cell r="D824" t="str">
            <v xml:space="preserve">Intermédiaires du commerce en meubles, articles de ménage et quincaillerie </v>
          </cell>
          <cell r="E824">
            <v>652</v>
          </cell>
          <cell r="F824">
            <v>149.6</v>
          </cell>
          <cell r="G824">
            <v>104.1</v>
          </cell>
          <cell r="H824">
            <v>-1.8</v>
          </cell>
          <cell r="I824">
            <v>47.4</v>
          </cell>
          <cell r="J824">
            <v>6.4</v>
          </cell>
          <cell r="K824">
            <v>119.2</v>
          </cell>
          <cell r="L824">
            <v>0.4</v>
          </cell>
          <cell r="M824">
            <v>0.1</v>
          </cell>
          <cell r="N824">
            <v>126.1</v>
          </cell>
          <cell r="O824">
            <v>275.3</v>
          </cell>
          <cell r="P824">
            <v>1.2</v>
          </cell>
          <cell r="Q824">
            <v>0.1</v>
          </cell>
          <cell r="R824">
            <v>9</v>
          </cell>
          <cell r="S824">
            <v>-0.3</v>
          </cell>
          <cell r="T824">
            <v>78.7</v>
          </cell>
          <cell r="U824">
            <v>6.5</v>
          </cell>
          <cell r="V824">
            <v>8.8000000000000007</v>
          </cell>
          <cell r="W824">
            <v>0.6</v>
          </cell>
          <cell r="X824">
            <v>0.9</v>
          </cell>
          <cell r="Y824">
            <v>1.2</v>
          </cell>
          <cell r="Z824">
            <v>0.4</v>
          </cell>
          <cell r="AA824">
            <v>86.1</v>
          </cell>
          <cell r="AB824">
            <v>3.3</v>
          </cell>
          <cell r="AC824">
            <v>43.2</v>
          </cell>
          <cell r="AD824">
            <v>17.3</v>
          </cell>
          <cell r="AE824">
            <v>0</v>
          </cell>
          <cell r="AF824">
            <v>22.3</v>
          </cell>
          <cell r="AG824">
            <v>3.1</v>
          </cell>
          <cell r="AH824">
            <v>3.2</v>
          </cell>
          <cell r="AI824">
            <v>4.2</v>
          </cell>
          <cell r="AJ824">
            <v>20.2</v>
          </cell>
          <cell r="AK824">
            <v>0</v>
          </cell>
          <cell r="AL824" t="str">
            <v>N</v>
          </cell>
          <cell r="AM824">
            <v>5.7</v>
          </cell>
          <cell r="AN824">
            <v>3.4</v>
          </cell>
          <cell r="AO824">
            <v>11.1</v>
          </cell>
          <cell r="AP824">
            <v>25.5</v>
          </cell>
          <cell r="AQ824">
            <v>3.5</v>
          </cell>
          <cell r="AR824">
            <v>6.2</v>
          </cell>
          <cell r="AS824">
            <v>0</v>
          </cell>
          <cell r="AT824">
            <v>3.1</v>
          </cell>
          <cell r="AU824">
            <v>19.7</v>
          </cell>
          <cell r="AV824">
            <v>86.1</v>
          </cell>
          <cell r="AW824">
            <v>82.8</v>
          </cell>
        </row>
        <row r="825">
          <cell r="B825">
            <v>46150</v>
          </cell>
          <cell r="D825" t="str">
            <v xml:space="preserve">Intermédiaires du commerce en meubles, articles de ménage et quincaillerie </v>
          </cell>
          <cell r="E825">
            <v>652</v>
          </cell>
          <cell r="F825">
            <v>149.6</v>
          </cell>
          <cell r="G825">
            <v>104.1</v>
          </cell>
          <cell r="H825">
            <v>-1.8</v>
          </cell>
          <cell r="I825">
            <v>47.4</v>
          </cell>
          <cell r="J825">
            <v>6.4</v>
          </cell>
          <cell r="K825">
            <v>119.2</v>
          </cell>
          <cell r="L825">
            <v>0.4</v>
          </cell>
          <cell r="M825">
            <v>0.1</v>
          </cell>
          <cell r="N825">
            <v>126.1</v>
          </cell>
          <cell r="O825">
            <v>275.3</v>
          </cell>
          <cell r="P825">
            <v>1.2</v>
          </cell>
          <cell r="Q825">
            <v>0.1</v>
          </cell>
          <cell r="R825">
            <v>9</v>
          </cell>
          <cell r="S825">
            <v>-0.3</v>
          </cell>
          <cell r="T825">
            <v>78.7</v>
          </cell>
          <cell r="U825">
            <v>6.5</v>
          </cell>
          <cell r="V825">
            <v>8.8000000000000007</v>
          </cell>
          <cell r="W825">
            <v>0.6</v>
          </cell>
          <cell r="X825">
            <v>0.9</v>
          </cell>
          <cell r="Y825">
            <v>1.2</v>
          </cell>
          <cell r="Z825">
            <v>0.4</v>
          </cell>
          <cell r="AA825">
            <v>86.1</v>
          </cell>
          <cell r="AB825">
            <v>3.3</v>
          </cell>
          <cell r="AC825">
            <v>43.2</v>
          </cell>
          <cell r="AD825">
            <v>17.3</v>
          </cell>
          <cell r="AE825">
            <v>0</v>
          </cell>
          <cell r="AF825">
            <v>22.3</v>
          </cell>
          <cell r="AG825">
            <v>3.1</v>
          </cell>
          <cell r="AH825">
            <v>3.2</v>
          </cell>
          <cell r="AI825">
            <v>4.2</v>
          </cell>
          <cell r="AJ825">
            <v>20.2</v>
          </cell>
          <cell r="AK825">
            <v>0</v>
          </cell>
          <cell r="AL825" t="str">
            <v>N</v>
          </cell>
          <cell r="AM825">
            <v>5.7</v>
          </cell>
          <cell r="AN825">
            <v>3.4</v>
          </cell>
          <cell r="AO825">
            <v>11.1</v>
          </cell>
          <cell r="AP825">
            <v>25.5</v>
          </cell>
          <cell r="AQ825">
            <v>3.5</v>
          </cell>
          <cell r="AR825">
            <v>6.2</v>
          </cell>
          <cell r="AS825">
            <v>0</v>
          </cell>
          <cell r="AT825">
            <v>3.1</v>
          </cell>
          <cell r="AU825">
            <v>19.7</v>
          </cell>
          <cell r="AV825">
            <v>86.1</v>
          </cell>
          <cell r="AW825">
            <v>82.8</v>
          </cell>
        </row>
        <row r="826">
          <cell r="B826">
            <v>4616</v>
          </cell>
          <cell r="D826" t="str">
            <v xml:space="preserve">Intermédiaires du commerce en textiles, habillement, fourrures, chaussures et articles en cuir </v>
          </cell>
          <cell r="E826">
            <v>1268</v>
          </cell>
          <cell r="F826">
            <v>241.3</v>
          </cell>
          <cell r="G826">
            <v>167.6</v>
          </cell>
          <cell r="H826">
            <v>2.7</v>
          </cell>
          <cell r="I826">
            <v>71.099999999999994</v>
          </cell>
          <cell r="J826">
            <v>36.700000000000003</v>
          </cell>
          <cell r="K826">
            <v>473.2</v>
          </cell>
          <cell r="L826">
            <v>0.6</v>
          </cell>
          <cell r="M826">
            <v>0</v>
          </cell>
          <cell r="N826">
            <v>510.6</v>
          </cell>
          <cell r="O826">
            <v>751.3</v>
          </cell>
          <cell r="P826">
            <v>3.1</v>
          </cell>
          <cell r="Q826">
            <v>0.6</v>
          </cell>
          <cell r="R826">
            <v>54.1</v>
          </cell>
          <cell r="S826">
            <v>-0.1</v>
          </cell>
          <cell r="T826">
            <v>229.8</v>
          </cell>
          <cell r="U826">
            <v>18</v>
          </cell>
          <cell r="V826">
            <v>30.8</v>
          </cell>
          <cell r="W826">
            <v>0.6</v>
          </cell>
          <cell r="X826">
            <v>3.7</v>
          </cell>
          <cell r="Y826">
            <v>9.4</v>
          </cell>
          <cell r="Z826">
            <v>7.9</v>
          </cell>
          <cell r="AA826">
            <v>291.60000000000002</v>
          </cell>
          <cell r="AB826">
            <v>9</v>
          </cell>
          <cell r="AC826">
            <v>121.8</v>
          </cell>
          <cell r="AD826">
            <v>51.9</v>
          </cell>
          <cell r="AE826">
            <v>0.2</v>
          </cell>
          <cell r="AF826">
            <v>109.2</v>
          </cell>
          <cell r="AG826">
            <v>6.3</v>
          </cell>
          <cell r="AH826">
            <v>8.9</v>
          </cell>
          <cell r="AI826">
            <v>16.100000000000001</v>
          </cell>
          <cell r="AJ826">
            <v>110.1</v>
          </cell>
          <cell r="AK826">
            <v>0.1</v>
          </cell>
          <cell r="AL826" t="str">
            <v>N</v>
          </cell>
          <cell r="AM826">
            <v>6.1</v>
          </cell>
          <cell r="AN826">
            <v>2.9</v>
          </cell>
          <cell r="AO826">
            <v>7.6</v>
          </cell>
          <cell r="AP826">
            <v>111.6</v>
          </cell>
          <cell r="AQ826">
            <v>12.8</v>
          </cell>
          <cell r="AR826">
            <v>15.1</v>
          </cell>
          <cell r="AS826">
            <v>2.8</v>
          </cell>
          <cell r="AT826">
            <v>14.2</v>
          </cell>
          <cell r="AU826">
            <v>92.3</v>
          </cell>
          <cell r="AV826">
            <v>297.89999999999998</v>
          </cell>
          <cell r="AW826">
            <v>282.8</v>
          </cell>
        </row>
        <row r="827">
          <cell r="B827">
            <v>46160</v>
          </cell>
          <cell r="D827" t="str">
            <v xml:space="preserve">Intermédiaires du commerce en textiles, habillement, fourrures, chaussures et articles en cuir </v>
          </cell>
          <cell r="E827">
            <v>1268</v>
          </cell>
          <cell r="F827">
            <v>241.3</v>
          </cell>
          <cell r="G827">
            <v>167.6</v>
          </cell>
          <cell r="H827">
            <v>2.7</v>
          </cell>
          <cell r="I827">
            <v>71.099999999999994</v>
          </cell>
          <cell r="J827">
            <v>36.700000000000003</v>
          </cell>
          <cell r="K827">
            <v>473.2</v>
          </cell>
          <cell r="L827">
            <v>0.6</v>
          </cell>
          <cell r="M827">
            <v>0</v>
          </cell>
          <cell r="N827">
            <v>510.6</v>
          </cell>
          <cell r="O827">
            <v>751.3</v>
          </cell>
          <cell r="P827">
            <v>3.1</v>
          </cell>
          <cell r="Q827">
            <v>0.6</v>
          </cell>
          <cell r="R827">
            <v>54.1</v>
          </cell>
          <cell r="S827">
            <v>-0.1</v>
          </cell>
          <cell r="T827">
            <v>229.8</v>
          </cell>
          <cell r="U827">
            <v>18</v>
          </cell>
          <cell r="V827">
            <v>30.8</v>
          </cell>
          <cell r="W827">
            <v>0.6</v>
          </cell>
          <cell r="X827">
            <v>3.7</v>
          </cell>
          <cell r="Y827">
            <v>9.4</v>
          </cell>
          <cell r="Z827">
            <v>7.9</v>
          </cell>
          <cell r="AA827">
            <v>291.60000000000002</v>
          </cell>
          <cell r="AB827">
            <v>9</v>
          </cell>
          <cell r="AC827">
            <v>121.8</v>
          </cell>
          <cell r="AD827">
            <v>51.9</v>
          </cell>
          <cell r="AE827">
            <v>0.2</v>
          </cell>
          <cell r="AF827">
            <v>109.2</v>
          </cell>
          <cell r="AG827">
            <v>6.3</v>
          </cell>
          <cell r="AH827">
            <v>8.9</v>
          </cell>
          <cell r="AI827">
            <v>16.100000000000001</v>
          </cell>
          <cell r="AJ827">
            <v>110.1</v>
          </cell>
          <cell r="AK827">
            <v>0.1</v>
          </cell>
          <cell r="AL827" t="str">
            <v>N</v>
          </cell>
          <cell r="AM827">
            <v>6.1</v>
          </cell>
          <cell r="AN827">
            <v>2.9</v>
          </cell>
          <cell r="AO827">
            <v>7.6</v>
          </cell>
          <cell r="AP827">
            <v>111.6</v>
          </cell>
          <cell r="AQ827">
            <v>12.8</v>
          </cell>
          <cell r="AR827">
            <v>15.1</v>
          </cell>
          <cell r="AS827">
            <v>2.8</v>
          </cell>
          <cell r="AT827">
            <v>14.2</v>
          </cell>
          <cell r="AU827">
            <v>92.3</v>
          </cell>
          <cell r="AV827">
            <v>297.89999999999998</v>
          </cell>
          <cell r="AW827">
            <v>282.8</v>
          </cell>
        </row>
        <row r="828">
          <cell r="B828">
            <v>4617</v>
          </cell>
          <cell r="D828" t="str">
            <v xml:space="preserve">Intermédiaires du commerce en denrées, boissons et tabac </v>
          </cell>
          <cell r="E828">
            <v>2463</v>
          </cell>
          <cell r="F828">
            <v>49024.3</v>
          </cell>
          <cell r="G828">
            <v>48884.7</v>
          </cell>
          <cell r="H828">
            <v>-29.9</v>
          </cell>
          <cell r="I828">
            <v>169.5</v>
          </cell>
          <cell r="J828">
            <v>13.3</v>
          </cell>
          <cell r="K828">
            <v>4374.7</v>
          </cell>
          <cell r="L828">
            <v>0.4</v>
          </cell>
          <cell r="M828">
            <v>1.8</v>
          </cell>
          <cell r="N828">
            <v>4390.1000000000004</v>
          </cell>
          <cell r="O828">
            <v>53412.3</v>
          </cell>
          <cell r="P828">
            <v>153.30000000000001</v>
          </cell>
          <cell r="Q828">
            <v>22.5</v>
          </cell>
          <cell r="R828">
            <v>131</v>
          </cell>
          <cell r="S828">
            <v>-0.5</v>
          </cell>
          <cell r="T828">
            <v>3168.7</v>
          </cell>
          <cell r="U828">
            <v>361.8</v>
          </cell>
          <cell r="V828">
            <v>232.6</v>
          </cell>
          <cell r="W828">
            <v>9.1999999999999993</v>
          </cell>
          <cell r="X828">
            <v>128.80000000000001</v>
          </cell>
          <cell r="Y828">
            <v>80.8</v>
          </cell>
          <cell r="Z828">
            <v>22.5</v>
          </cell>
          <cell r="AA828">
            <v>1332.8</v>
          </cell>
          <cell r="AB828">
            <v>189.9</v>
          </cell>
          <cell r="AC828">
            <v>808.7</v>
          </cell>
          <cell r="AD828">
            <v>342.7</v>
          </cell>
          <cell r="AE828">
            <v>1.3</v>
          </cell>
          <cell r="AF828">
            <v>-7.2</v>
          </cell>
          <cell r="AG828">
            <v>181.5</v>
          </cell>
          <cell r="AH828">
            <v>214.9</v>
          </cell>
          <cell r="AI828">
            <v>253.9</v>
          </cell>
          <cell r="AJ828">
            <v>-149.69999999999999</v>
          </cell>
          <cell r="AK828">
            <v>1.1000000000000001</v>
          </cell>
          <cell r="AL828" t="str">
            <v>N</v>
          </cell>
          <cell r="AM828">
            <v>152.5</v>
          </cell>
          <cell r="AN828">
            <v>71.3</v>
          </cell>
          <cell r="AO828">
            <v>251.7</v>
          </cell>
          <cell r="AP828">
            <v>-51.7</v>
          </cell>
          <cell r="AQ828">
            <v>231.4</v>
          </cell>
          <cell r="AR828">
            <v>318.39999999999998</v>
          </cell>
          <cell r="AS828">
            <v>13.5</v>
          </cell>
          <cell r="AT828">
            <v>62.2</v>
          </cell>
          <cell r="AU828">
            <v>-214.3</v>
          </cell>
          <cell r="AV828">
            <v>1260.3</v>
          </cell>
          <cell r="AW828">
            <v>1144.2</v>
          </cell>
        </row>
        <row r="829">
          <cell r="B829">
            <v>46171</v>
          </cell>
          <cell r="D829" t="str">
            <v xml:space="preserve">Centrales d'achat alimentaires </v>
          </cell>
          <cell r="E829">
            <v>345</v>
          </cell>
          <cell r="F829">
            <v>45666.3</v>
          </cell>
          <cell r="G829">
            <v>45759.199999999997</v>
          </cell>
          <cell r="H829">
            <v>-30.6</v>
          </cell>
          <cell r="I829">
            <v>-62.3</v>
          </cell>
          <cell r="J829">
            <v>0.1</v>
          </cell>
          <cell r="K829">
            <v>3806.8</v>
          </cell>
          <cell r="L829">
            <v>0</v>
          </cell>
          <cell r="M829">
            <v>0.2</v>
          </cell>
          <cell r="N829">
            <v>3807.2</v>
          </cell>
          <cell r="O829">
            <v>49473.3</v>
          </cell>
          <cell r="P829">
            <v>143.69999999999999</v>
          </cell>
          <cell r="Q829">
            <v>19</v>
          </cell>
          <cell r="R829">
            <v>51.1</v>
          </cell>
          <cell r="S829">
            <v>-0.7</v>
          </cell>
          <cell r="T829">
            <v>2759.4</v>
          </cell>
          <cell r="U829">
            <v>332.2</v>
          </cell>
          <cell r="V829">
            <v>210.3</v>
          </cell>
          <cell r="W829">
            <v>7.6</v>
          </cell>
          <cell r="X829">
            <v>116.3</v>
          </cell>
          <cell r="Y829">
            <v>72.7</v>
          </cell>
          <cell r="Z829">
            <v>22</v>
          </cell>
          <cell r="AA829">
            <v>1006.2</v>
          </cell>
          <cell r="AB829">
            <v>175.5</v>
          </cell>
          <cell r="AC829">
            <v>657.5</v>
          </cell>
          <cell r="AD829">
            <v>280.2</v>
          </cell>
          <cell r="AE829">
            <v>0.9</v>
          </cell>
          <cell r="AF829">
            <v>-106.2</v>
          </cell>
          <cell r="AG829">
            <v>170.1</v>
          </cell>
          <cell r="AH829">
            <v>203.2</v>
          </cell>
          <cell r="AI829">
            <v>219.7</v>
          </cell>
          <cell r="AJ829">
            <v>-259.7</v>
          </cell>
          <cell r="AK829">
            <v>0</v>
          </cell>
          <cell r="AL829" t="str">
            <v>N</v>
          </cell>
          <cell r="AM829">
            <v>143.6</v>
          </cell>
          <cell r="AN829">
            <v>64.7</v>
          </cell>
          <cell r="AO829">
            <v>150.30000000000001</v>
          </cell>
          <cell r="AP829">
            <v>-253.1</v>
          </cell>
          <cell r="AQ829">
            <v>197.7</v>
          </cell>
          <cell r="AR829">
            <v>286.10000000000002</v>
          </cell>
          <cell r="AS829">
            <v>11.8</v>
          </cell>
          <cell r="AT829">
            <v>32.200000000000003</v>
          </cell>
          <cell r="AU829">
            <v>-385.5</v>
          </cell>
          <cell r="AV829">
            <v>935.1</v>
          </cell>
          <cell r="AW829">
            <v>831.5</v>
          </cell>
        </row>
        <row r="830">
          <cell r="B830">
            <v>46172</v>
          </cell>
          <cell r="D830" t="str">
            <v xml:space="preserve">Autres intermédiaires du commerce en denrées, boissons et tabac </v>
          </cell>
          <cell r="E830">
            <v>2118</v>
          </cell>
          <cell r="F830">
            <v>3358</v>
          </cell>
          <cell r="G830">
            <v>3125.5</v>
          </cell>
          <cell r="H830">
            <v>0.8</v>
          </cell>
          <cell r="I830">
            <v>231.8</v>
          </cell>
          <cell r="J830">
            <v>13.2</v>
          </cell>
          <cell r="K830">
            <v>567.79999999999995</v>
          </cell>
          <cell r="L830">
            <v>0.4</v>
          </cell>
          <cell r="M830">
            <v>1.6</v>
          </cell>
          <cell r="N830">
            <v>582.9</v>
          </cell>
          <cell r="O830">
            <v>3939</v>
          </cell>
          <cell r="P830">
            <v>9.6</v>
          </cell>
          <cell r="Q830">
            <v>3.6</v>
          </cell>
          <cell r="R830">
            <v>79.900000000000006</v>
          </cell>
          <cell r="S830">
            <v>0.3</v>
          </cell>
          <cell r="T830">
            <v>409.4</v>
          </cell>
          <cell r="U830">
            <v>29.6</v>
          </cell>
          <cell r="V830">
            <v>22.2</v>
          </cell>
          <cell r="W830">
            <v>1.6</v>
          </cell>
          <cell r="X830">
            <v>12.5</v>
          </cell>
          <cell r="Y830">
            <v>8.1</v>
          </cell>
          <cell r="Z830">
            <v>0.6</v>
          </cell>
          <cell r="AA830">
            <v>326.7</v>
          </cell>
          <cell r="AB830">
            <v>14.4</v>
          </cell>
          <cell r="AC830">
            <v>151.19999999999999</v>
          </cell>
          <cell r="AD830">
            <v>62.5</v>
          </cell>
          <cell r="AE830">
            <v>0.4</v>
          </cell>
          <cell r="AF830">
            <v>99</v>
          </cell>
          <cell r="AG830">
            <v>11.4</v>
          </cell>
          <cell r="AH830">
            <v>11.8</v>
          </cell>
          <cell r="AI830">
            <v>34.200000000000003</v>
          </cell>
          <cell r="AJ830">
            <v>110</v>
          </cell>
          <cell r="AK830">
            <v>1.1000000000000001</v>
          </cell>
          <cell r="AL830" t="str">
            <v>N</v>
          </cell>
          <cell r="AM830">
            <v>8.9</v>
          </cell>
          <cell r="AN830">
            <v>6.6</v>
          </cell>
          <cell r="AO830">
            <v>101.4</v>
          </cell>
          <cell r="AP830">
            <v>201.4</v>
          </cell>
          <cell r="AQ830">
            <v>33.700000000000003</v>
          </cell>
          <cell r="AR830">
            <v>32.299999999999997</v>
          </cell>
          <cell r="AS830">
            <v>1.7</v>
          </cell>
          <cell r="AT830">
            <v>30</v>
          </cell>
          <cell r="AU830">
            <v>171.1</v>
          </cell>
          <cell r="AV830">
            <v>325.2</v>
          </cell>
          <cell r="AW830">
            <v>312.7</v>
          </cell>
        </row>
        <row r="831">
          <cell r="B831">
            <v>4618</v>
          </cell>
          <cell r="D831" t="str">
            <v xml:space="preserve">Intermédiaires spécialisés dans le commerce d'autres produits spécifiques </v>
          </cell>
          <cell r="E831">
            <v>8768</v>
          </cell>
          <cell r="F831">
            <v>3357.7</v>
          </cell>
          <cell r="G831">
            <v>2430</v>
          </cell>
          <cell r="H831">
            <v>-10.3</v>
          </cell>
          <cell r="I831">
            <v>938</v>
          </cell>
          <cell r="J831">
            <v>80.099999999999994</v>
          </cell>
          <cell r="K831">
            <v>2576.1</v>
          </cell>
          <cell r="L831">
            <v>2.1</v>
          </cell>
          <cell r="M831">
            <v>3.6</v>
          </cell>
          <cell r="N831">
            <v>2661.9</v>
          </cell>
          <cell r="O831">
            <v>6013.8</v>
          </cell>
          <cell r="P831">
            <v>20.5</v>
          </cell>
          <cell r="Q831">
            <v>1.1000000000000001</v>
          </cell>
          <cell r="R831">
            <v>286.5</v>
          </cell>
          <cell r="S831">
            <v>7.3</v>
          </cell>
          <cell r="T831">
            <v>1605.6</v>
          </cell>
          <cell r="U831">
            <v>223.9</v>
          </cell>
          <cell r="V831">
            <v>124.9</v>
          </cell>
          <cell r="W831">
            <v>8.5</v>
          </cell>
          <cell r="X831">
            <v>45.3</v>
          </cell>
          <cell r="Y831">
            <v>30.5</v>
          </cell>
          <cell r="Z831">
            <v>7.1</v>
          </cell>
          <cell r="AA831">
            <v>1690.4</v>
          </cell>
          <cell r="AB831">
            <v>122.6</v>
          </cell>
          <cell r="AC831">
            <v>749.4</v>
          </cell>
          <cell r="AD831">
            <v>325.39999999999998</v>
          </cell>
          <cell r="AE831">
            <v>3.9</v>
          </cell>
          <cell r="AF831">
            <v>496.9</v>
          </cell>
          <cell r="AG831">
            <v>52.4</v>
          </cell>
          <cell r="AH831">
            <v>80.3</v>
          </cell>
          <cell r="AI831">
            <v>214.7</v>
          </cell>
          <cell r="AJ831">
            <v>578.9</v>
          </cell>
          <cell r="AK831">
            <v>5</v>
          </cell>
          <cell r="AL831">
            <v>0</v>
          </cell>
          <cell r="AM831">
            <v>40</v>
          </cell>
          <cell r="AN831">
            <v>24.1</v>
          </cell>
          <cell r="AO831">
            <v>42.3</v>
          </cell>
          <cell r="AP831">
            <v>576.29999999999995</v>
          </cell>
          <cell r="AQ831">
            <v>121.7</v>
          </cell>
          <cell r="AR831">
            <v>117.9</v>
          </cell>
          <cell r="AS831">
            <v>10.9</v>
          </cell>
          <cell r="AT831">
            <v>74.900000000000006</v>
          </cell>
          <cell r="AU831">
            <v>494.3</v>
          </cell>
          <cell r="AV831">
            <v>1700.5</v>
          </cell>
          <cell r="AW831">
            <v>1571.7</v>
          </cell>
        </row>
        <row r="832">
          <cell r="B832">
            <v>46180</v>
          </cell>
          <cell r="D832" t="str">
            <v xml:space="preserve">Intermédiaires spécialisés dans le commerce d'autres produits spécifiques </v>
          </cell>
          <cell r="E832">
            <v>8768</v>
          </cell>
          <cell r="F832">
            <v>3357.7</v>
          </cell>
          <cell r="G832">
            <v>2430</v>
          </cell>
          <cell r="H832">
            <v>-10.3</v>
          </cell>
          <cell r="I832">
            <v>938</v>
          </cell>
          <cell r="J832">
            <v>80.099999999999994</v>
          </cell>
          <cell r="K832">
            <v>2576.1</v>
          </cell>
          <cell r="L832">
            <v>2.1</v>
          </cell>
          <cell r="M832">
            <v>3.6</v>
          </cell>
          <cell r="N832">
            <v>2661.9</v>
          </cell>
          <cell r="O832">
            <v>6013.8</v>
          </cell>
          <cell r="P832">
            <v>20.5</v>
          </cell>
          <cell r="Q832">
            <v>1.1000000000000001</v>
          </cell>
          <cell r="R832">
            <v>286.5</v>
          </cell>
          <cell r="S832">
            <v>7.3</v>
          </cell>
          <cell r="T832">
            <v>1605.6</v>
          </cell>
          <cell r="U832">
            <v>223.9</v>
          </cell>
          <cell r="V832">
            <v>124.9</v>
          </cell>
          <cell r="W832">
            <v>8.5</v>
          </cell>
          <cell r="X832">
            <v>45.3</v>
          </cell>
          <cell r="Y832">
            <v>30.5</v>
          </cell>
          <cell r="Z832">
            <v>7.1</v>
          </cell>
          <cell r="AA832">
            <v>1690.4</v>
          </cell>
          <cell r="AB832">
            <v>122.6</v>
          </cell>
          <cell r="AC832">
            <v>749.4</v>
          </cell>
          <cell r="AD832">
            <v>325.39999999999998</v>
          </cell>
          <cell r="AE832">
            <v>3.9</v>
          </cell>
          <cell r="AF832">
            <v>496.9</v>
          </cell>
          <cell r="AG832">
            <v>52.4</v>
          </cell>
          <cell r="AH832">
            <v>80.3</v>
          </cell>
          <cell r="AI832">
            <v>214.7</v>
          </cell>
          <cell r="AJ832">
            <v>578.9</v>
          </cell>
          <cell r="AK832">
            <v>5</v>
          </cell>
          <cell r="AL832">
            <v>0</v>
          </cell>
          <cell r="AM832">
            <v>40</v>
          </cell>
          <cell r="AN832">
            <v>24.1</v>
          </cell>
          <cell r="AO832">
            <v>42.3</v>
          </cell>
          <cell r="AP832">
            <v>576.29999999999995</v>
          </cell>
          <cell r="AQ832">
            <v>121.7</v>
          </cell>
          <cell r="AR832">
            <v>117.9</v>
          </cell>
          <cell r="AS832">
            <v>10.9</v>
          </cell>
          <cell r="AT832">
            <v>74.900000000000006</v>
          </cell>
          <cell r="AU832">
            <v>494.3</v>
          </cell>
          <cell r="AV832">
            <v>1700.5</v>
          </cell>
          <cell r="AW832">
            <v>1571.7</v>
          </cell>
        </row>
        <row r="833">
          <cell r="B833">
            <v>4619</v>
          </cell>
          <cell r="D833" t="str">
            <v xml:space="preserve">Intermédiaires du commerce en produits divers </v>
          </cell>
          <cell r="E833">
            <v>38559</v>
          </cell>
          <cell r="F833">
            <v>17523.2</v>
          </cell>
          <cell r="G833">
            <v>16409.5</v>
          </cell>
          <cell r="H833">
            <v>-79.400000000000006</v>
          </cell>
          <cell r="I833">
            <v>1193.2</v>
          </cell>
          <cell r="J833">
            <v>98.5</v>
          </cell>
          <cell r="K833">
            <v>5584</v>
          </cell>
          <cell r="L833">
            <v>-6.3</v>
          </cell>
          <cell r="M833">
            <v>6.9</v>
          </cell>
          <cell r="N833">
            <v>5683.2</v>
          </cell>
          <cell r="O833">
            <v>23205.7</v>
          </cell>
          <cell r="P833">
            <v>98.6</v>
          </cell>
          <cell r="Q833">
            <v>43.9</v>
          </cell>
          <cell r="R833">
            <v>496.2</v>
          </cell>
          <cell r="S833">
            <v>-3.7</v>
          </cell>
          <cell r="T833">
            <v>3741</v>
          </cell>
          <cell r="U833">
            <v>810</v>
          </cell>
          <cell r="V833">
            <v>228.9</v>
          </cell>
          <cell r="W833">
            <v>14.1</v>
          </cell>
          <cell r="X833">
            <v>96.8</v>
          </cell>
          <cell r="Y833">
            <v>95.3</v>
          </cell>
          <cell r="Z833">
            <v>29.9</v>
          </cell>
          <cell r="AA833">
            <v>2646.2</v>
          </cell>
          <cell r="AB833">
            <v>131.30000000000001</v>
          </cell>
          <cell r="AC833">
            <v>1047</v>
          </cell>
          <cell r="AD833">
            <v>508</v>
          </cell>
          <cell r="AE833">
            <v>4.5999999999999996</v>
          </cell>
          <cell r="AF833">
            <v>964.4</v>
          </cell>
          <cell r="AG833">
            <v>190.8</v>
          </cell>
          <cell r="AH833">
            <v>309.39999999999998</v>
          </cell>
          <cell r="AI833">
            <v>441</v>
          </cell>
          <cell r="AJ833">
            <v>905.3</v>
          </cell>
          <cell r="AK833">
            <v>13.6</v>
          </cell>
          <cell r="AL833" t="str">
            <v>N</v>
          </cell>
          <cell r="AM833">
            <v>203.4</v>
          </cell>
          <cell r="AN833">
            <v>96</v>
          </cell>
          <cell r="AO833">
            <v>330.5</v>
          </cell>
          <cell r="AP833">
            <v>1018.8</v>
          </cell>
          <cell r="AQ833">
            <v>232.2</v>
          </cell>
          <cell r="AR833">
            <v>294.5</v>
          </cell>
          <cell r="AS833">
            <v>13.9</v>
          </cell>
          <cell r="AT833">
            <v>126.5</v>
          </cell>
          <cell r="AU833">
            <v>816.1</v>
          </cell>
          <cell r="AV833">
            <v>2642.9</v>
          </cell>
          <cell r="AW833">
            <v>2519.4</v>
          </cell>
        </row>
        <row r="834">
          <cell r="B834">
            <v>46191</v>
          </cell>
          <cell r="D834" t="str">
            <v xml:space="preserve">Centrales d'achat non alimentaires </v>
          </cell>
          <cell r="E834">
            <v>695</v>
          </cell>
          <cell r="F834">
            <v>13520.1</v>
          </cell>
          <cell r="G834">
            <v>12895.4</v>
          </cell>
          <cell r="H834">
            <v>-57</v>
          </cell>
          <cell r="I834">
            <v>681.7</v>
          </cell>
          <cell r="J834">
            <v>26.4</v>
          </cell>
          <cell r="K834">
            <v>2922.9</v>
          </cell>
          <cell r="L834">
            <v>-11.6</v>
          </cell>
          <cell r="M834">
            <v>2.5</v>
          </cell>
          <cell r="N834">
            <v>2940.2</v>
          </cell>
          <cell r="O834">
            <v>16469.3</v>
          </cell>
          <cell r="P834">
            <v>43.6</v>
          </cell>
          <cell r="Q834">
            <v>18.100000000000001</v>
          </cell>
          <cell r="R834">
            <v>351.1</v>
          </cell>
          <cell r="S834">
            <v>0.2</v>
          </cell>
          <cell r="T834">
            <v>2130.3000000000002</v>
          </cell>
          <cell r="U834">
            <v>605.5</v>
          </cell>
          <cell r="V834">
            <v>118.8</v>
          </cell>
          <cell r="W834">
            <v>8.4</v>
          </cell>
          <cell r="X834">
            <v>55</v>
          </cell>
          <cell r="Y834">
            <v>63.5</v>
          </cell>
          <cell r="Z834">
            <v>14.5</v>
          </cell>
          <cell r="AA834">
            <v>1120.3</v>
          </cell>
          <cell r="AB834">
            <v>69</v>
          </cell>
          <cell r="AC834">
            <v>510.1</v>
          </cell>
          <cell r="AD834">
            <v>222.2</v>
          </cell>
          <cell r="AE834">
            <v>2.6</v>
          </cell>
          <cell r="AF834">
            <v>321.60000000000002</v>
          </cell>
          <cell r="AG834">
            <v>71</v>
          </cell>
          <cell r="AH834">
            <v>259.39999999999998</v>
          </cell>
          <cell r="AI834">
            <v>310</v>
          </cell>
          <cell r="AJ834">
            <v>301.10000000000002</v>
          </cell>
          <cell r="AK834">
            <v>13.3</v>
          </cell>
          <cell r="AL834" t="str">
            <v>N</v>
          </cell>
          <cell r="AM834">
            <v>160.30000000000001</v>
          </cell>
          <cell r="AN834">
            <v>76.5</v>
          </cell>
          <cell r="AO834">
            <v>189.5</v>
          </cell>
          <cell r="AP834">
            <v>317</v>
          </cell>
          <cell r="AQ834">
            <v>150.5</v>
          </cell>
          <cell r="AR834">
            <v>227.8</v>
          </cell>
          <cell r="AS834">
            <v>11.3</v>
          </cell>
          <cell r="AT834">
            <v>70.8</v>
          </cell>
          <cell r="AU834">
            <v>157.6</v>
          </cell>
          <cell r="AV834">
            <v>1140.3</v>
          </cell>
          <cell r="AW834">
            <v>1053.9000000000001</v>
          </cell>
        </row>
        <row r="835">
          <cell r="B835">
            <v>46192</v>
          </cell>
          <cell r="D835" t="str">
            <v xml:space="preserve">Autres intermédiaires du commerce en produits divers </v>
          </cell>
          <cell r="E835">
            <v>37865</v>
          </cell>
          <cell r="F835">
            <v>4003.1</v>
          </cell>
          <cell r="G835">
            <v>3514.1</v>
          </cell>
          <cell r="H835">
            <v>-22.4</v>
          </cell>
          <cell r="I835">
            <v>511.5</v>
          </cell>
          <cell r="J835">
            <v>72.2</v>
          </cell>
          <cell r="K835">
            <v>2661.2</v>
          </cell>
          <cell r="L835">
            <v>5.3</v>
          </cell>
          <cell r="M835">
            <v>4.4000000000000004</v>
          </cell>
          <cell r="N835">
            <v>2743</v>
          </cell>
          <cell r="O835">
            <v>6736.5</v>
          </cell>
          <cell r="P835">
            <v>55</v>
          </cell>
          <cell r="Q835">
            <v>25.8</v>
          </cell>
          <cell r="R835">
            <v>145.1</v>
          </cell>
          <cell r="S835">
            <v>-3.9</v>
          </cell>
          <cell r="T835">
            <v>1610.7</v>
          </cell>
          <cell r="U835">
            <v>204.5</v>
          </cell>
          <cell r="V835">
            <v>110.1</v>
          </cell>
          <cell r="W835">
            <v>5.7</v>
          </cell>
          <cell r="X835">
            <v>41.8</v>
          </cell>
          <cell r="Y835">
            <v>31.8</v>
          </cell>
          <cell r="Z835">
            <v>15.3</v>
          </cell>
          <cell r="AA835">
            <v>1525.8</v>
          </cell>
          <cell r="AB835">
            <v>62.3</v>
          </cell>
          <cell r="AC835">
            <v>536.79999999999995</v>
          </cell>
          <cell r="AD835">
            <v>285.8</v>
          </cell>
          <cell r="AE835">
            <v>2</v>
          </cell>
          <cell r="AF835">
            <v>642.9</v>
          </cell>
          <cell r="AG835">
            <v>119.8</v>
          </cell>
          <cell r="AH835">
            <v>49.9</v>
          </cell>
          <cell r="AI835">
            <v>131</v>
          </cell>
          <cell r="AJ835">
            <v>604.20000000000005</v>
          </cell>
          <cell r="AK835">
            <v>0.3</v>
          </cell>
          <cell r="AL835" t="str">
            <v>N</v>
          </cell>
          <cell r="AM835">
            <v>43.1</v>
          </cell>
          <cell r="AN835">
            <v>19.5</v>
          </cell>
          <cell r="AO835">
            <v>141</v>
          </cell>
          <cell r="AP835">
            <v>701.8</v>
          </cell>
          <cell r="AQ835">
            <v>81.7</v>
          </cell>
          <cell r="AR835">
            <v>66.7</v>
          </cell>
          <cell r="AS835">
            <v>2.7</v>
          </cell>
          <cell r="AT835">
            <v>55.7</v>
          </cell>
          <cell r="AU835">
            <v>658.4</v>
          </cell>
          <cell r="AV835">
            <v>1502.6</v>
          </cell>
          <cell r="AW835">
            <v>1465.5</v>
          </cell>
        </row>
        <row r="836">
          <cell r="B836">
            <v>462</v>
          </cell>
          <cell r="D836" t="str">
            <v xml:space="preserve">Commerce de gros de produits agricoles bruts et d'animaux vivants </v>
          </cell>
          <cell r="E836">
            <v>6047</v>
          </cell>
          <cell r="F836">
            <v>61070.8</v>
          </cell>
          <cell r="G836">
            <v>54219.8</v>
          </cell>
          <cell r="H836">
            <v>450.2</v>
          </cell>
          <cell r="I836">
            <v>6400.8</v>
          </cell>
          <cell r="J836">
            <v>1013</v>
          </cell>
          <cell r="K836">
            <v>964.6</v>
          </cell>
          <cell r="L836">
            <v>5.4</v>
          </cell>
          <cell r="M836">
            <v>18.2</v>
          </cell>
          <cell r="N836">
            <v>2001.2</v>
          </cell>
          <cell r="O836">
            <v>63048.4</v>
          </cell>
          <cell r="P836">
            <v>153.4</v>
          </cell>
          <cell r="Q836">
            <v>15.2</v>
          </cell>
          <cell r="R836">
            <v>1465.5</v>
          </cell>
          <cell r="S836">
            <v>-72.7</v>
          </cell>
          <cell r="T836">
            <v>3667.1</v>
          </cell>
          <cell r="U836">
            <v>650.5</v>
          </cell>
          <cell r="V836">
            <v>243.7</v>
          </cell>
          <cell r="W836">
            <v>38.4</v>
          </cell>
          <cell r="X836">
            <v>149.19999999999999</v>
          </cell>
          <cell r="Y836">
            <v>173</v>
          </cell>
          <cell r="Z836">
            <v>56.3</v>
          </cell>
          <cell r="AA836">
            <v>3322.5</v>
          </cell>
          <cell r="AB836">
            <v>248.1</v>
          </cell>
          <cell r="AC836">
            <v>1449.5</v>
          </cell>
          <cell r="AD836">
            <v>601.29999999999995</v>
          </cell>
          <cell r="AE836">
            <v>30.9</v>
          </cell>
          <cell r="AF836">
            <v>1054.5999999999999</v>
          </cell>
          <cell r="AG836">
            <v>431.3</v>
          </cell>
          <cell r="AH836">
            <v>396.2</v>
          </cell>
          <cell r="AI836">
            <v>338.8</v>
          </cell>
          <cell r="AJ836">
            <v>565.9</v>
          </cell>
          <cell r="AK836">
            <v>0.6</v>
          </cell>
          <cell r="AL836">
            <v>10.3</v>
          </cell>
          <cell r="AM836">
            <v>380</v>
          </cell>
          <cell r="AN836">
            <v>299.5</v>
          </cell>
          <cell r="AO836">
            <v>416.9</v>
          </cell>
          <cell r="AP836">
            <v>612.6</v>
          </cell>
          <cell r="AQ836">
            <v>512.1</v>
          </cell>
          <cell r="AR836">
            <v>463.2</v>
          </cell>
          <cell r="AS836">
            <v>16.600000000000001</v>
          </cell>
          <cell r="AT836">
            <v>121.6</v>
          </cell>
          <cell r="AU836">
            <v>523.4</v>
          </cell>
          <cell r="AV836">
            <v>3342.1</v>
          </cell>
          <cell r="AW836">
            <v>3105.3</v>
          </cell>
        </row>
        <row r="837">
          <cell r="B837">
            <v>4621</v>
          </cell>
          <cell r="D837" t="str">
            <v xml:space="preserve">Commerce de gros de céréales, de tabac non manufacturé, de semences et d'aliments pour le bétail </v>
          </cell>
          <cell r="E837">
            <v>2611</v>
          </cell>
          <cell r="F837">
            <v>47013.8</v>
          </cell>
          <cell r="G837">
            <v>41614.9</v>
          </cell>
          <cell r="H837">
            <v>441.6</v>
          </cell>
          <cell r="I837">
            <v>4957.3</v>
          </cell>
          <cell r="J837">
            <v>665.5</v>
          </cell>
          <cell r="K837">
            <v>802.6</v>
          </cell>
          <cell r="L837">
            <v>0.3</v>
          </cell>
          <cell r="M837">
            <v>16.5</v>
          </cell>
          <cell r="N837">
            <v>1484.7</v>
          </cell>
          <cell r="O837">
            <v>48481.8</v>
          </cell>
          <cell r="P837">
            <v>137.9</v>
          </cell>
          <cell r="Q837">
            <v>11.8</v>
          </cell>
          <cell r="R837">
            <v>944.3</v>
          </cell>
          <cell r="S837">
            <v>-57.6</v>
          </cell>
          <cell r="T837">
            <v>2901.2</v>
          </cell>
          <cell r="U837">
            <v>496.8</v>
          </cell>
          <cell r="V837">
            <v>182.5</v>
          </cell>
          <cell r="W837">
            <v>27.7</v>
          </cell>
          <cell r="X837">
            <v>107.1</v>
          </cell>
          <cell r="Y837">
            <v>152.69999999999999</v>
          </cell>
          <cell r="Z837">
            <v>52.1</v>
          </cell>
          <cell r="AA837">
            <v>2639.3</v>
          </cell>
          <cell r="AB837">
            <v>209</v>
          </cell>
          <cell r="AC837">
            <v>1096.5</v>
          </cell>
          <cell r="AD837">
            <v>463</v>
          </cell>
          <cell r="AE837">
            <v>13.9</v>
          </cell>
          <cell r="AF837">
            <v>884.8</v>
          </cell>
          <cell r="AG837">
            <v>357.6</v>
          </cell>
          <cell r="AH837">
            <v>324</v>
          </cell>
          <cell r="AI837">
            <v>280.5</v>
          </cell>
          <cell r="AJ837">
            <v>483.7</v>
          </cell>
          <cell r="AK837">
            <v>0.4</v>
          </cell>
          <cell r="AL837">
            <v>10</v>
          </cell>
          <cell r="AM837">
            <v>338.1</v>
          </cell>
          <cell r="AN837">
            <v>273.7</v>
          </cell>
          <cell r="AO837">
            <v>379.1</v>
          </cell>
          <cell r="AP837">
            <v>534.29999999999995</v>
          </cell>
          <cell r="AQ837">
            <v>435.8</v>
          </cell>
          <cell r="AR837">
            <v>402.5</v>
          </cell>
          <cell r="AS837">
            <v>15.2</v>
          </cell>
          <cell r="AT837">
            <v>99.4</v>
          </cell>
          <cell r="AU837">
            <v>453</v>
          </cell>
          <cell r="AV837">
            <v>2654.1</v>
          </cell>
          <cell r="AW837">
            <v>2444.3000000000002</v>
          </cell>
        </row>
        <row r="838">
          <cell r="B838">
            <v>46210</v>
          </cell>
          <cell r="D838" t="str">
            <v xml:space="preserve">Commerce de gros (commerce interentreprises) de céréales, de tabac non manufacturé, de semences et d'aliments pour le bétail </v>
          </cell>
          <cell r="E838">
            <v>2611</v>
          </cell>
          <cell r="F838">
            <v>47013.8</v>
          </cell>
          <cell r="G838">
            <v>41614.9</v>
          </cell>
          <cell r="H838">
            <v>441.6</v>
          </cell>
          <cell r="I838">
            <v>4957.3</v>
          </cell>
          <cell r="J838">
            <v>665.5</v>
          </cell>
          <cell r="K838">
            <v>802.6</v>
          </cell>
          <cell r="L838">
            <v>0.3</v>
          </cell>
          <cell r="M838">
            <v>16.5</v>
          </cell>
          <cell r="N838">
            <v>1484.7</v>
          </cell>
          <cell r="O838">
            <v>48481.8</v>
          </cell>
          <cell r="P838">
            <v>137.9</v>
          </cell>
          <cell r="Q838">
            <v>11.8</v>
          </cell>
          <cell r="R838">
            <v>944.3</v>
          </cell>
          <cell r="S838">
            <v>-57.6</v>
          </cell>
          <cell r="T838">
            <v>2901.2</v>
          </cell>
          <cell r="U838">
            <v>496.8</v>
          </cell>
          <cell r="V838">
            <v>182.5</v>
          </cell>
          <cell r="W838">
            <v>27.7</v>
          </cell>
          <cell r="X838">
            <v>107.1</v>
          </cell>
          <cell r="Y838">
            <v>152.69999999999999</v>
          </cell>
          <cell r="Z838">
            <v>52.1</v>
          </cell>
          <cell r="AA838">
            <v>2639.3</v>
          </cell>
          <cell r="AB838">
            <v>209</v>
          </cell>
          <cell r="AC838">
            <v>1096.5</v>
          </cell>
          <cell r="AD838">
            <v>463</v>
          </cell>
          <cell r="AE838">
            <v>13.9</v>
          </cell>
          <cell r="AF838">
            <v>884.8</v>
          </cell>
          <cell r="AG838">
            <v>357.6</v>
          </cell>
          <cell r="AH838">
            <v>324</v>
          </cell>
          <cell r="AI838">
            <v>280.5</v>
          </cell>
          <cell r="AJ838">
            <v>483.7</v>
          </cell>
          <cell r="AK838">
            <v>0.4</v>
          </cell>
          <cell r="AL838">
            <v>10</v>
          </cell>
          <cell r="AM838">
            <v>338.1</v>
          </cell>
          <cell r="AN838">
            <v>273.7</v>
          </cell>
          <cell r="AO838">
            <v>379.1</v>
          </cell>
          <cell r="AP838">
            <v>534.29999999999995</v>
          </cell>
          <cell r="AQ838">
            <v>435.8</v>
          </cell>
          <cell r="AR838">
            <v>402.5</v>
          </cell>
          <cell r="AS838">
            <v>15.2</v>
          </cell>
          <cell r="AT838">
            <v>99.4</v>
          </cell>
          <cell r="AU838">
            <v>453</v>
          </cell>
          <cell r="AV838">
            <v>2654.1</v>
          </cell>
          <cell r="AW838">
            <v>2444.3000000000002</v>
          </cell>
        </row>
        <row r="839">
          <cell r="B839">
            <v>4622</v>
          </cell>
          <cell r="D839" t="str">
            <v xml:space="preserve">Commerce de gros de fleurs et plantes </v>
          </cell>
          <cell r="E839">
            <v>916</v>
          </cell>
          <cell r="F839">
            <v>1406.9</v>
          </cell>
          <cell r="G839">
            <v>1019.5</v>
          </cell>
          <cell r="H839">
            <v>2.7</v>
          </cell>
          <cell r="I839">
            <v>384.7</v>
          </cell>
          <cell r="J839">
            <v>14.7</v>
          </cell>
          <cell r="K839">
            <v>35</v>
          </cell>
          <cell r="L839">
            <v>0.1</v>
          </cell>
          <cell r="M839">
            <v>0.4</v>
          </cell>
          <cell r="N839">
            <v>50.2</v>
          </cell>
          <cell r="O839">
            <v>1456.7</v>
          </cell>
          <cell r="P839">
            <v>4.4000000000000004</v>
          </cell>
          <cell r="Q839">
            <v>3</v>
          </cell>
          <cell r="R839">
            <v>30.4</v>
          </cell>
          <cell r="S839">
            <v>-1.3</v>
          </cell>
          <cell r="T839">
            <v>196</v>
          </cell>
          <cell r="U839">
            <v>16.100000000000001</v>
          </cell>
          <cell r="V839">
            <v>30.3</v>
          </cell>
          <cell r="W839">
            <v>2.1</v>
          </cell>
          <cell r="X839">
            <v>12.7</v>
          </cell>
          <cell r="Y839">
            <v>7.6</v>
          </cell>
          <cell r="Z839">
            <v>3.3</v>
          </cell>
          <cell r="AA839">
            <v>206.6</v>
          </cell>
          <cell r="AB839">
            <v>9.9</v>
          </cell>
          <cell r="AC839">
            <v>118.4</v>
          </cell>
          <cell r="AD839">
            <v>40.4</v>
          </cell>
          <cell r="AE839">
            <v>0.7</v>
          </cell>
          <cell r="AF839">
            <v>38.6</v>
          </cell>
          <cell r="AG839">
            <v>13.6</v>
          </cell>
          <cell r="AH839">
            <v>17.5</v>
          </cell>
          <cell r="AI839">
            <v>10.8</v>
          </cell>
          <cell r="AJ839">
            <v>18.3</v>
          </cell>
          <cell r="AK839">
            <v>0</v>
          </cell>
          <cell r="AL839">
            <v>0.1</v>
          </cell>
          <cell r="AM839">
            <v>9.9</v>
          </cell>
          <cell r="AN839">
            <v>5</v>
          </cell>
          <cell r="AO839">
            <v>7.8</v>
          </cell>
          <cell r="AP839">
            <v>16.399999999999999</v>
          </cell>
          <cell r="AQ839">
            <v>15</v>
          </cell>
          <cell r="AR839">
            <v>8.9</v>
          </cell>
          <cell r="AS839">
            <v>0.5</v>
          </cell>
          <cell r="AT839">
            <v>3.6</v>
          </cell>
          <cell r="AU839">
            <v>18.399999999999999</v>
          </cell>
          <cell r="AV839">
            <v>209.8</v>
          </cell>
          <cell r="AW839">
            <v>197.3</v>
          </cell>
        </row>
        <row r="840">
          <cell r="B840">
            <v>46220</v>
          </cell>
          <cell r="D840" t="str">
            <v xml:space="preserve">Commerce de gros (commerce interentreprises) de fleurs et plantes </v>
          </cell>
          <cell r="E840">
            <v>916</v>
          </cell>
          <cell r="F840">
            <v>1406.9</v>
          </cell>
          <cell r="G840">
            <v>1019.5</v>
          </cell>
          <cell r="H840">
            <v>2.7</v>
          </cell>
          <cell r="I840">
            <v>384.7</v>
          </cell>
          <cell r="J840">
            <v>14.7</v>
          </cell>
          <cell r="K840">
            <v>35</v>
          </cell>
          <cell r="L840">
            <v>0.1</v>
          </cell>
          <cell r="M840">
            <v>0.4</v>
          </cell>
          <cell r="N840">
            <v>50.2</v>
          </cell>
          <cell r="O840">
            <v>1456.7</v>
          </cell>
          <cell r="P840">
            <v>4.4000000000000004</v>
          </cell>
          <cell r="Q840">
            <v>3</v>
          </cell>
          <cell r="R840">
            <v>30.4</v>
          </cell>
          <cell r="S840">
            <v>-1.3</v>
          </cell>
          <cell r="T840">
            <v>196</v>
          </cell>
          <cell r="U840">
            <v>16.100000000000001</v>
          </cell>
          <cell r="V840">
            <v>30.3</v>
          </cell>
          <cell r="W840">
            <v>2.1</v>
          </cell>
          <cell r="X840">
            <v>12.7</v>
          </cell>
          <cell r="Y840">
            <v>7.6</v>
          </cell>
          <cell r="Z840">
            <v>3.3</v>
          </cell>
          <cell r="AA840">
            <v>206.6</v>
          </cell>
          <cell r="AB840">
            <v>9.9</v>
          </cell>
          <cell r="AC840">
            <v>118.4</v>
          </cell>
          <cell r="AD840">
            <v>40.4</v>
          </cell>
          <cell r="AE840">
            <v>0.7</v>
          </cell>
          <cell r="AF840">
            <v>38.6</v>
          </cell>
          <cell r="AG840">
            <v>13.6</v>
          </cell>
          <cell r="AH840">
            <v>17.5</v>
          </cell>
          <cell r="AI840">
            <v>10.8</v>
          </cell>
          <cell r="AJ840">
            <v>18.3</v>
          </cell>
          <cell r="AK840">
            <v>0</v>
          </cell>
          <cell r="AL840">
            <v>0.1</v>
          </cell>
          <cell r="AM840">
            <v>9.9</v>
          </cell>
          <cell r="AN840">
            <v>5</v>
          </cell>
          <cell r="AO840">
            <v>7.8</v>
          </cell>
          <cell r="AP840">
            <v>16.399999999999999</v>
          </cell>
          <cell r="AQ840">
            <v>15</v>
          </cell>
          <cell r="AR840">
            <v>8.9</v>
          </cell>
          <cell r="AS840">
            <v>0.5</v>
          </cell>
          <cell r="AT840">
            <v>3.6</v>
          </cell>
          <cell r="AU840">
            <v>18.399999999999999</v>
          </cell>
          <cell r="AV840">
            <v>209.8</v>
          </cell>
          <cell r="AW840">
            <v>197.3</v>
          </cell>
        </row>
        <row r="841">
          <cell r="B841">
            <v>4623</v>
          </cell>
          <cell r="D841" t="str">
            <v xml:space="preserve">Commerce de gros d'animaux vivants </v>
          </cell>
          <cell r="E841">
            <v>2374</v>
          </cell>
          <cell r="F841">
            <v>12210.8</v>
          </cell>
          <cell r="G841">
            <v>11235.4</v>
          </cell>
          <cell r="H841">
            <v>4</v>
          </cell>
          <cell r="I841">
            <v>971.4</v>
          </cell>
          <cell r="J841">
            <v>308.7</v>
          </cell>
          <cell r="K841">
            <v>116.7</v>
          </cell>
          <cell r="L841">
            <v>5.0999999999999996</v>
          </cell>
          <cell r="M841">
            <v>1.3</v>
          </cell>
          <cell r="N841">
            <v>431.9</v>
          </cell>
          <cell r="O841">
            <v>12636.2</v>
          </cell>
          <cell r="P841">
            <v>10.4</v>
          </cell>
          <cell r="Q841">
            <v>0.4</v>
          </cell>
          <cell r="R841">
            <v>452.2</v>
          </cell>
          <cell r="S841">
            <v>-1.7</v>
          </cell>
          <cell r="T841">
            <v>526.6</v>
          </cell>
          <cell r="U841">
            <v>119.9</v>
          </cell>
          <cell r="V841">
            <v>26.4</v>
          </cell>
          <cell r="W841">
            <v>8.5</v>
          </cell>
          <cell r="X841">
            <v>27.8</v>
          </cell>
          <cell r="Y841">
            <v>12.2</v>
          </cell>
          <cell r="Z841">
            <v>0.8</v>
          </cell>
          <cell r="AA841">
            <v>424.3</v>
          </cell>
          <cell r="AB841">
            <v>26.6</v>
          </cell>
          <cell r="AC841">
            <v>215</v>
          </cell>
          <cell r="AD841">
            <v>89.7</v>
          </cell>
          <cell r="AE841">
            <v>16.2</v>
          </cell>
          <cell r="AF841">
            <v>109.3</v>
          </cell>
          <cell r="AG841">
            <v>58</v>
          </cell>
          <cell r="AH841">
            <v>47.7</v>
          </cell>
          <cell r="AI841">
            <v>40.200000000000003</v>
          </cell>
          <cell r="AJ841">
            <v>43.8</v>
          </cell>
          <cell r="AK841">
            <v>0.2</v>
          </cell>
          <cell r="AL841">
            <v>0.2</v>
          </cell>
          <cell r="AM841">
            <v>29</v>
          </cell>
          <cell r="AN841">
            <v>19.3</v>
          </cell>
          <cell r="AO841">
            <v>26.2</v>
          </cell>
          <cell r="AP841">
            <v>41</v>
          </cell>
          <cell r="AQ841">
            <v>57.9</v>
          </cell>
          <cell r="AR841">
            <v>47.4</v>
          </cell>
          <cell r="AS841">
            <v>0.8</v>
          </cell>
          <cell r="AT841">
            <v>14.9</v>
          </cell>
          <cell r="AU841">
            <v>35.799999999999997</v>
          </cell>
          <cell r="AV841">
            <v>426.1</v>
          </cell>
          <cell r="AW841">
            <v>414</v>
          </cell>
        </row>
        <row r="842">
          <cell r="B842">
            <v>46230</v>
          </cell>
          <cell r="D842" t="str">
            <v xml:space="preserve">Commerce de gros (commerce interentreprises) d'animaux vivants </v>
          </cell>
          <cell r="E842">
            <v>2374</v>
          </cell>
          <cell r="F842">
            <v>12210.8</v>
          </cell>
          <cell r="G842">
            <v>11235.4</v>
          </cell>
          <cell r="H842">
            <v>4</v>
          </cell>
          <cell r="I842">
            <v>971.4</v>
          </cell>
          <cell r="J842">
            <v>308.7</v>
          </cell>
          <cell r="K842">
            <v>116.7</v>
          </cell>
          <cell r="L842">
            <v>5.0999999999999996</v>
          </cell>
          <cell r="M842">
            <v>1.3</v>
          </cell>
          <cell r="N842">
            <v>431.9</v>
          </cell>
          <cell r="O842">
            <v>12636.2</v>
          </cell>
          <cell r="P842">
            <v>10.4</v>
          </cell>
          <cell r="Q842">
            <v>0.4</v>
          </cell>
          <cell r="R842">
            <v>452.2</v>
          </cell>
          <cell r="S842">
            <v>-1.7</v>
          </cell>
          <cell r="T842">
            <v>526.6</v>
          </cell>
          <cell r="U842">
            <v>119.9</v>
          </cell>
          <cell r="V842">
            <v>26.4</v>
          </cell>
          <cell r="W842">
            <v>8.5</v>
          </cell>
          <cell r="X842">
            <v>27.8</v>
          </cell>
          <cell r="Y842">
            <v>12.2</v>
          </cell>
          <cell r="Z842">
            <v>0.8</v>
          </cell>
          <cell r="AA842">
            <v>424.3</v>
          </cell>
          <cell r="AB842">
            <v>26.6</v>
          </cell>
          <cell r="AC842">
            <v>215</v>
          </cell>
          <cell r="AD842">
            <v>89.7</v>
          </cell>
          <cell r="AE842">
            <v>16.2</v>
          </cell>
          <cell r="AF842">
            <v>109.3</v>
          </cell>
          <cell r="AG842">
            <v>58</v>
          </cell>
          <cell r="AH842">
            <v>47.7</v>
          </cell>
          <cell r="AI842">
            <v>40.200000000000003</v>
          </cell>
          <cell r="AJ842">
            <v>43.8</v>
          </cell>
          <cell r="AK842">
            <v>0.2</v>
          </cell>
          <cell r="AL842">
            <v>0.2</v>
          </cell>
          <cell r="AM842">
            <v>29</v>
          </cell>
          <cell r="AN842">
            <v>19.3</v>
          </cell>
          <cell r="AO842">
            <v>26.2</v>
          </cell>
          <cell r="AP842">
            <v>41</v>
          </cell>
          <cell r="AQ842">
            <v>57.9</v>
          </cell>
          <cell r="AR842">
            <v>47.4</v>
          </cell>
          <cell r="AS842">
            <v>0.8</v>
          </cell>
          <cell r="AT842">
            <v>14.9</v>
          </cell>
          <cell r="AU842">
            <v>35.799999999999997</v>
          </cell>
          <cell r="AV842">
            <v>426.1</v>
          </cell>
          <cell r="AW842">
            <v>414</v>
          </cell>
        </row>
        <row r="843">
          <cell r="B843">
            <v>4624</v>
          </cell>
          <cell r="D843" t="str">
            <v xml:space="preserve">Commerce de gros de cuirs et peaux </v>
          </cell>
          <cell r="E843">
            <v>146</v>
          </cell>
          <cell r="F843">
            <v>439.4</v>
          </cell>
          <cell r="G843">
            <v>350</v>
          </cell>
          <cell r="H843">
            <v>1.9</v>
          </cell>
          <cell r="I843">
            <v>87.4</v>
          </cell>
          <cell r="J843">
            <v>24.1</v>
          </cell>
          <cell r="K843">
            <v>10.3</v>
          </cell>
          <cell r="L843">
            <v>0</v>
          </cell>
          <cell r="M843">
            <v>0</v>
          </cell>
          <cell r="N843">
            <v>34.4</v>
          </cell>
          <cell r="O843">
            <v>473.7</v>
          </cell>
          <cell r="P843">
            <v>0.8</v>
          </cell>
          <cell r="Q843">
            <v>0</v>
          </cell>
          <cell r="R843">
            <v>38.6</v>
          </cell>
          <cell r="S843">
            <v>-12.2</v>
          </cell>
          <cell r="T843">
            <v>43.4</v>
          </cell>
          <cell r="U843">
            <v>17.8</v>
          </cell>
          <cell r="V843">
            <v>4.4000000000000004</v>
          </cell>
          <cell r="W843">
            <v>0.2</v>
          </cell>
          <cell r="X843">
            <v>1.6</v>
          </cell>
          <cell r="Y843">
            <v>0.5</v>
          </cell>
          <cell r="Z843">
            <v>0.1</v>
          </cell>
          <cell r="AA843">
            <v>52.3</v>
          </cell>
          <cell r="AB843">
            <v>2.7</v>
          </cell>
          <cell r="AC843">
            <v>19.7</v>
          </cell>
          <cell r="AD843">
            <v>8.1999999999999993</v>
          </cell>
          <cell r="AE843">
            <v>0.1</v>
          </cell>
          <cell r="AF843">
            <v>21.9</v>
          </cell>
          <cell r="AG843">
            <v>2.1</v>
          </cell>
          <cell r="AH843">
            <v>6.9</v>
          </cell>
          <cell r="AI843">
            <v>7.3</v>
          </cell>
          <cell r="AJ843">
            <v>20.100000000000001</v>
          </cell>
          <cell r="AK843">
            <v>0</v>
          </cell>
          <cell r="AL843">
            <v>0</v>
          </cell>
          <cell r="AM843">
            <v>3</v>
          </cell>
          <cell r="AN843">
            <v>1.5</v>
          </cell>
          <cell r="AO843">
            <v>3.8</v>
          </cell>
          <cell r="AP843">
            <v>21</v>
          </cell>
          <cell r="AQ843">
            <v>3.5</v>
          </cell>
          <cell r="AR843">
            <v>4.4000000000000004</v>
          </cell>
          <cell r="AS843">
            <v>0.1</v>
          </cell>
          <cell r="AT843">
            <v>3.7</v>
          </cell>
          <cell r="AU843">
            <v>16.2</v>
          </cell>
          <cell r="AV843">
            <v>52</v>
          </cell>
          <cell r="AW843">
            <v>49.7</v>
          </cell>
        </row>
        <row r="844">
          <cell r="B844">
            <v>46240</v>
          </cell>
          <cell r="D844" t="str">
            <v xml:space="preserve">Commerce de gros (commerce interentreprises) de cuirs et peaux </v>
          </cell>
          <cell r="E844">
            <v>146</v>
          </cell>
          <cell r="F844">
            <v>439.4</v>
          </cell>
          <cell r="G844">
            <v>350</v>
          </cell>
          <cell r="H844">
            <v>1.9</v>
          </cell>
          <cell r="I844">
            <v>87.4</v>
          </cell>
          <cell r="J844">
            <v>24.1</v>
          </cell>
          <cell r="K844">
            <v>10.3</v>
          </cell>
          <cell r="L844">
            <v>0</v>
          </cell>
          <cell r="M844">
            <v>0</v>
          </cell>
          <cell r="N844">
            <v>34.4</v>
          </cell>
          <cell r="O844">
            <v>473.7</v>
          </cell>
          <cell r="P844">
            <v>0.8</v>
          </cell>
          <cell r="Q844">
            <v>0</v>
          </cell>
          <cell r="R844">
            <v>38.6</v>
          </cell>
          <cell r="S844">
            <v>-12.2</v>
          </cell>
          <cell r="T844">
            <v>43.4</v>
          </cell>
          <cell r="U844">
            <v>17.8</v>
          </cell>
          <cell r="V844">
            <v>4.4000000000000004</v>
          </cell>
          <cell r="W844">
            <v>0.2</v>
          </cell>
          <cell r="X844">
            <v>1.6</v>
          </cell>
          <cell r="Y844">
            <v>0.5</v>
          </cell>
          <cell r="Z844">
            <v>0.1</v>
          </cell>
          <cell r="AA844">
            <v>52.3</v>
          </cell>
          <cell r="AB844">
            <v>2.7</v>
          </cell>
          <cell r="AC844">
            <v>19.7</v>
          </cell>
          <cell r="AD844">
            <v>8.1999999999999993</v>
          </cell>
          <cell r="AE844">
            <v>0.1</v>
          </cell>
          <cell r="AF844">
            <v>21.9</v>
          </cell>
          <cell r="AG844">
            <v>2.1</v>
          </cell>
          <cell r="AH844">
            <v>6.9</v>
          </cell>
          <cell r="AI844">
            <v>7.3</v>
          </cell>
          <cell r="AJ844">
            <v>20.100000000000001</v>
          </cell>
          <cell r="AK844">
            <v>0</v>
          </cell>
          <cell r="AL844">
            <v>0</v>
          </cell>
          <cell r="AM844">
            <v>3</v>
          </cell>
          <cell r="AN844">
            <v>1.5</v>
          </cell>
          <cell r="AO844">
            <v>3.8</v>
          </cell>
          <cell r="AP844">
            <v>21</v>
          </cell>
          <cell r="AQ844">
            <v>3.5</v>
          </cell>
          <cell r="AR844">
            <v>4.4000000000000004</v>
          </cell>
          <cell r="AS844">
            <v>0.1</v>
          </cell>
          <cell r="AT844">
            <v>3.7</v>
          </cell>
          <cell r="AU844">
            <v>16.2</v>
          </cell>
          <cell r="AV844">
            <v>52</v>
          </cell>
          <cell r="AW844">
            <v>49.7</v>
          </cell>
        </row>
        <row r="845">
          <cell r="B845">
            <v>463</v>
          </cell>
          <cell r="D845" t="str">
            <v xml:space="preserve">Commerce de gros de produits alimentaires, de boissons et de tabac </v>
          </cell>
          <cell r="E845">
            <v>19727</v>
          </cell>
          <cell r="F845">
            <v>124318.5</v>
          </cell>
          <cell r="G845">
            <v>88453</v>
          </cell>
          <cell r="H845">
            <v>-182.1</v>
          </cell>
          <cell r="I845">
            <v>36047.699999999997</v>
          </cell>
          <cell r="J845">
            <v>1036.8</v>
          </cell>
          <cell r="K845">
            <v>2358.5</v>
          </cell>
          <cell r="L845">
            <v>64.5</v>
          </cell>
          <cell r="M845">
            <v>104.1</v>
          </cell>
          <cell r="N845">
            <v>3563.9</v>
          </cell>
          <cell r="O845">
            <v>127713.8</v>
          </cell>
          <cell r="P845">
            <v>335.4</v>
          </cell>
          <cell r="Q845">
            <v>53.6</v>
          </cell>
          <cell r="R845">
            <v>3409.3</v>
          </cell>
          <cell r="S845">
            <v>-81.099999999999994</v>
          </cell>
          <cell r="T845">
            <v>13965.7</v>
          </cell>
          <cell r="U845">
            <v>2041.4</v>
          </cell>
          <cell r="V845">
            <v>1217.5</v>
          </cell>
          <cell r="W845">
            <v>118.2</v>
          </cell>
          <cell r="X845">
            <v>529.5</v>
          </cell>
          <cell r="Y845">
            <v>591.5</v>
          </cell>
          <cell r="Z845">
            <v>178.5</v>
          </cell>
          <cell r="AA845">
            <v>22061.5</v>
          </cell>
          <cell r="AB845">
            <v>12259.6</v>
          </cell>
          <cell r="AC845">
            <v>5077.1000000000004</v>
          </cell>
          <cell r="AD845">
            <v>2020.8</v>
          </cell>
          <cell r="AE845">
            <v>94.7</v>
          </cell>
          <cell r="AF845">
            <v>2798.7</v>
          </cell>
          <cell r="AG845">
            <v>765.1</v>
          </cell>
          <cell r="AH845">
            <v>597.20000000000005</v>
          </cell>
          <cell r="AI845">
            <v>842.9</v>
          </cell>
          <cell r="AJ845">
            <v>2279.3000000000002</v>
          </cell>
          <cell r="AK845">
            <v>29.3</v>
          </cell>
          <cell r="AL845">
            <v>20.8</v>
          </cell>
          <cell r="AM845">
            <v>629.5</v>
          </cell>
          <cell r="AN845">
            <v>354</v>
          </cell>
          <cell r="AO845">
            <v>1085.9000000000001</v>
          </cell>
          <cell r="AP845">
            <v>2727.2</v>
          </cell>
          <cell r="AQ845">
            <v>938.5</v>
          </cell>
          <cell r="AR845">
            <v>877.3</v>
          </cell>
          <cell r="AS845">
            <v>73</v>
          </cell>
          <cell r="AT845">
            <v>789.4</v>
          </cell>
          <cell r="AU845">
            <v>1925.9</v>
          </cell>
          <cell r="AV845">
            <v>22317.599999999999</v>
          </cell>
          <cell r="AW845">
            <v>9896.7000000000007</v>
          </cell>
        </row>
        <row r="846">
          <cell r="B846">
            <v>4631</v>
          </cell>
          <cell r="D846" t="str">
            <v xml:space="preserve">Commerce de gros de fruits et légumes </v>
          </cell>
          <cell r="E846">
            <v>3319</v>
          </cell>
          <cell r="F846">
            <v>17470.900000000001</v>
          </cell>
          <cell r="G846">
            <v>13754.6</v>
          </cell>
          <cell r="H846">
            <v>1.9</v>
          </cell>
          <cell r="I846">
            <v>3714.4</v>
          </cell>
          <cell r="J846">
            <v>71.900000000000006</v>
          </cell>
          <cell r="K846">
            <v>398.5</v>
          </cell>
          <cell r="L846">
            <v>3.8</v>
          </cell>
          <cell r="M846">
            <v>3.5</v>
          </cell>
          <cell r="N846">
            <v>477.6</v>
          </cell>
          <cell r="O846">
            <v>17941.2</v>
          </cell>
          <cell r="P846">
            <v>43.3</v>
          </cell>
          <cell r="Q846">
            <v>1.6</v>
          </cell>
          <cell r="R846">
            <v>535.29999999999995</v>
          </cell>
          <cell r="S846">
            <v>-0.9</v>
          </cell>
          <cell r="T846">
            <v>1953</v>
          </cell>
          <cell r="U846">
            <v>342.4</v>
          </cell>
          <cell r="V846">
            <v>229</v>
          </cell>
          <cell r="W846">
            <v>30.4</v>
          </cell>
          <cell r="X846">
            <v>101.9</v>
          </cell>
          <cell r="Y846">
            <v>78.8</v>
          </cell>
          <cell r="Z846">
            <v>6.1</v>
          </cell>
          <cell r="AA846">
            <v>1669.2</v>
          </cell>
          <cell r="AB846">
            <v>102.4</v>
          </cell>
          <cell r="AC846">
            <v>871.4</v>
          </cell>
          <cell r="AD846">
            <v>316</v>
          </cell>
          <cell r="AE846">
            <v>41.1</v>
          </cell>
          <cell r="AF846">
            <v>420.6</v>
          </cell>
          <cell r="AG846">
            <v>139.80000000000001</v>
          </cell>
          <cell r="AH846">
            <v>48.5</v>
          </cell>
          <cell r="AI846">
            <v>159.5</v>
          </cell>
          <cell r="AJ846">
            <v>391.8</v>
          </cell>
          <cell r="AK846">
            <v>6.9</v>
          </cell>
          <cell r="AL846">
            <v>5.5</v>
          </cell>
          <cell r="AM846">
            <v>74.900000000000006</v>
          </cell>
          <cell r="AN846">
            <v>49.4</v>
          </cell>
          <cell r="AO846">
            <v>80.3</v>
          </cell>
          <cell r="AP846">
            <v>395.8</v>
          </cell>
          <cell r="AQ846">
            <v>125.5</v>
          </cell>
          <cell r="AR846">
            <v>128.80000000000001</v>
          </cell>
          <cell r="AS846">
            <v>6.9</v>
          </cell>
          <cell r="AT846">
            <v>86.5</v>
          </cell>
          <cell r="AU846">
            <v>299.10000000000002</v>
          </cell>
          <cell r="AV846">
            <v>1704.7</v>
          </cell>
          <cell r="AW846">
            <v>1607.9</v>
          </cell>
        </row>
        <row r="847">
          <cell r="B847">
            <v>46310</v>
          </cell>
          <cell r="D847" t="str">
            <v xml:space="preserve">Commerce de gros (commerce interentreprises) de fruits et légumes </v>
          </cell>
          <cell r="E847">
            <v>3319</v>
          </cell>
          <cell r="F847">
            <v>17470.900000000001</v>
          </cell>
          <cell r="G847">
            <v>13754.6</v>
          </cell>
          <cell r="H847">
            <v>1.9</v>
          </cell>
          <cell r="I847">
            <v>3714.4</v>
          </cell>
          <cell r="J847">
            <v>71.900000000000006</v>
          </cell>
          <cell r="K847">
            <v>398.5</v>
          </cell>
          <cell r="L847">
            <v>3.8</v>
          </cell>
          <cell r="M847">
            <v>3.5</v>
          </cell>
          <cell r="N847">
            <v>477.6</v>
          </cell>
          <cell r="O847">
            <v>17941.2</v>
          </cell>
          <cell r="P847">
            <v>43.3</v>
          </cell>
          <cell r="Q847">
            <v>1.6</v>
          </cell>
          <cell r="R847">
            <v>535.29999999999995</v>
          </cell>
          <cell r="S847">
            <v>-0.9</v>
          </cell>
          <cell r="T847">
            <v>1953</v>
          </cell>
          <cell r="U847">
            <v>342.4</v>
          </cell>
          <cell r="V847">
            <v>229</v>
          </cell>
          <cell r="W847">
            <v>30.4</v>
          </cell>
          <cell r="X847">
            <v>101.9</v>
          </cell>
          <cell r="Y847">
            <v>78.8</v>
          </cell>
          <cell r="Z847">
            <v>6.1</v>
          </cell>
          <cell r="AA847">
            <v>1669.2</v>
          </cell>
          <cell r="AB847">
            <v>102.4</v>
          </cell>
          <cell r="AC847">
            <v>871.4</v>
          </cell>
          <cell r="AD847">
            <v>316</v>
          </cell>
          <cell r="AE847">
            <v>41.1</v>
          </cell>
          <cell r="AF847">
            <v>420.6</v>
          </cell>
          <cell r="AG847">
            <v>139.80000000000001</v>
          </cell>
          <cell r="AH847">
            <v>48.5</v>
          </cell>
          <cell r="AI847">
            <v>159.5</v>
          </cell>
          <cell r="AJ847">
            <v>391.8</v>
          </cell>
          <cell r="AK847">
            <v>6.9</v>
          </cell>
          <cell r="AL847">
            <v>5.5</v>
          </cell>
          <cell r="AM847">
            <v>74.900000000000006</v>
          </cell>
          <cell r="AN847">
            <v>49.4</v>
          </cell>
          <cell r="AO847">
            <v>80.3</v>
          </cell>
          <cell r="AP847">
            <v>395.8</v>
          </cell>
          <cell r="AQ847">
            <v>125.5</v>
          </cell>
          <cell r="AR847">
            <v>128.80000000000001</v>
          </cell>
          <cell r="AS847">
            <v>6.9</v>
          </cell>
          <cell r="AT847">
            <v>86.5</v>
          </cell>
          <cell r="AU847">
            <v>299.10000000000002</v>
          </cell>
          <cell r="AV847">
            <v>1704.7</v>
          </cell>
          <cell r="AW847">
            <v>1607.9</v>
          </cell>
        </row>
        <row r="848">
          <cell r="B848">
            <v>4632</v>
          </cell>
          <cell r="D848" t="str">
            <v xml:space="preserve">Commerce de gros de viandes et de produits à base de viande </v>
          </cell>
          <cell r="E848">
            <v>1278</v>
          </cell>
          <cell r="F848">
            <v>8047.7</v>
          </cell>
          <cell r="G848">
            <v>6672.1</v>
          </cell>
          <cell r="H848">
            <v>-2.4</v>
          </cell>
          <cell r="I848">
            <v>1378</v>
          </cell>
          <cell r="J848">
            <v>121.4</v>
          </cell>
          <cell r="K848">
            <v>81.2</v>
          </cell>
          <cell r="L848">
            <v>0.7</v>
          </cell>
          <cell r="M848">
            <v>1.7</v>
          </cell>
          <cell r="N848">
            <v>205.1</v>
          </cell>
          <cell r="O848">
            <v>8250.4</v>
          </cell>
          <cell r="P848">
            <v>9.1</v>
          </cell>
          <cell r="Q848">
            <v>1.7</v>
          </cell>
          <cell r="R848">
            <v>240.4</v>
          </cell>
          <cell r="S848">
            <v>-1.6</v>
          </cell>
          <cell r="T848">
            <v>681.8</v>
          </cell>
          <cell r="U848">
            <v>166.7</v>
          </cell>
          <cell r="V848">
            <v>68.8</v>
          </cell>
          <cell r="W848">
            <v>11.2</v>
          </cell>
          <cell r="X848">
            <v>35.799999999999997</v>
          </cell>
          <cell r="Y848">
            <v>29.7</v>
          </cell>
          <cell r="Z848">
            <v>2.4</v>
          </cell>
          <cell r="AA848">
            <v>641.9</v>
          </cell>
          <cell r="AB848">
            <v>45.8</v>
          </cell>
          <cell r="AC848">
            <v>360</v>
          </cell>
          <cell r="AD848">
            <v>143.80000000000001</v>
          </cell>
          <cell r="AE848">
            <v>10.7</v>
          </cell>
          <cell r="AF848">
            <v>103</v>
          </cell>
          <cell r="AG848">
            <v>44.1</v>
          </cell>
          <cell r="AH848">
            <v>36.299999999999997</v>
          </cell>
          <cell r="AI848">
            <v>53.2</v>
          </cell>
          <cell r="AJ848">
            <v>75.8</v>
          </cell>
          <cell r="AK848">
            <v>4.4000000000000004</v>
          </cell>
          <cell r="AL848">
            <v>1.4</v>
          </cell>
          <cell r="AM848">
            <v>18</v>
          </cell>
          <cell r="AN848">
            <v>11.4</v>
          </cell>
          <cell r="AO848">
            <v>26.6</v>
          </cell>
          <cell r="AP848">
            <v>81.5</v>
          </cell>
          <cell r="AQ848">
            <v>30.3</v>
          </cell>
          <cell r="AR848">
            <v>30.5</v>
          </cell>
          <cell r="AS848">
            <v>3</v>
          </cell>
          <cell r="AT848">
            <v>39</v>
          </cell>
          <cell r="AU848">
            <v>39.200000000000003</v>
          </cell>
          <cell r="AV848">
            <v>662.5</v>
          </cell>
          <cell r="AW848">
            <v>606.79999999999995</v>
          </cell>
        </row>
        <row r="849">
          <cell r="B849">
            <v>46321</v>
          </cell>
          <cell r="D849" t="str">
            <v xml:space="preserve">Commerce de gros (commerce interentreprises) de viandes de boucherie </v>
          </cell>
          <cell r="E849">
            <v>699</v>
          </cell>
          <cell r="F849">
            <v>4466.5</v>
          </cell>
          <cell r="G849">
            <v>3758.9</v>
          </cell>
          <cell r="H849">
            <v>3.9</v>
          </cell>
          <cell r="I849">
            <v>703.6</v>
          </cell>
          <cell r="J849">
            <v>52.2</v>
          </cell>
          <cell r="K849">
            <v>39.299999999999997</v>
          </cell>
          <cell r="L849">
            <v>1.4</v>
          </cell>
          <cell r="M849">
            <v>1</v>
          </cell>
          <cell r="N849">
            <v>93.8</v>
          </cell>
          <cell r="O849">
            <v>4557.8999999999996</v>
          </cell>
          <cell r="P849">
            <v>5.6</v>
          </cell>
          <cell r="Q849">
            <v>0.6</v>
          </cell>
          <cell r="R849">
            <v>142.80000000000001</v>
          </cell>
          <cell r="S849">
            <v>-1.2</v>
          </cell>
          <cell r="T849">
            <v>303.8</v>
          </cell>
          <cell r="U849">
            <v>93.8</v>
          </cell>
          <cell r="V849">
            <v>34.6</v>
          </cell>
          <cell r="W849">
            <v>7.1</v>
          </cell>
          <cell r="X849">
            <v>20.7</v>
          </cell>
          <cell r="Y849">
            <v>13.7</v>
          </cell>
          <cell r="Z849">
            <v>1.7</v>
          </cell>
          <cell r="AA849">
            <v>343.9</v>
          </cell>
          <cell r="AB849">
            <v>27.6</v>
          </cell>
          <cell r="AC849">
            <v>195.5</v>
          </cell>
          <cell r="AD849">
            <v>81.599999999999994</v>
          </cell>
          <cell r="AE849">
            <v>2</v>
          </cell>
          <cell r="AF849">
            <v>41.2</v>
          </cell>
          <cell r="AG849">
            <v>22.3</v>
          </cell>
          <cell r="AH849">
            <v>24</v>
          </cell>
          <cell r="AI849">
            <v>23.4</v>
          </cell>
          <cell r="AJ849">
            <v>18.2</v>
          </cell>
          <cell r="AK849">
            <v>4.4000000000000004</v>
          </cell>
          <cell r="AL849">
            <v>0.4</v>
          </cell>
          <cell r="AM849">
            <v>9.6999999999999993</v>
          </cell>
          <cell r="AN849">
            <v>5.4</v>
          </cell>
          <cell r="AO849">
            <v>13</v>
          </cell>
          <cell r="AP849">
            <v>17.5</v>
          </cell>
          <cell r="AQ849">
            <v>16.7</v>
          </cell>
          <cell r="AR849">
            <v>14.4</v>
          </cell>
          <cell r="AS849">
            <v>0.7</v>
          </cell>
          <cell r="AT849">
            <v>19.5</v>
          </cell>
          <cell r="AU849">
            <v>-0.4</v>
          </cell>
          <cell r="AV849">
            <v>352</v>
          </cell>
          <cell r="AW849">
            <v>318.2</v>
          </cell>
        </row>
        <row r="850">
          <cell r="B850">
            <v>46322</v>
          </cell>
          <cell r="D850" t="str">
            <v xml:space="preserve">Commerce de gros (commerce interentreprises) de produits à base de viande </v>
          </cell>
          <cell r="E850">
            <v>292</v>
          </cell>
          <cell r="F850">
            <v>1592.3</v>
          </cell>
          <cell r="G850">
            <v>1171</v>
          </cell>
          <cell r="H850">
            <v>-0.9</v>
          </cell>
          <cell r="I850">
            <v>422.2</v>
          </cell>
          <cell r="J850">
            <v>6.4</v>
          </cell>
          <cell r="K850">
            <v>22.3</v>
          </cell>
          <cell r="L850">
            <v>-0.3</v>
          </cell>
          <cell r="M850">
            <v>0</v>
          </cell>
          <cell r="N850">
            <v>28.4</v>
          </cell>
          <cell r="O850">
            <v>1621</v>
          </cell>
          <cell r="P850">
            <v>1.1000000000000001</v>
          </cell>
          <cell r="Q850">
            <v>0</v>
          </cell>
          <cell r="R850">
            <v>34.299999999999997</v>
          </cell>
          <cell r="S850">
            <v>-0.1</v>
          </cell>
          <cell r="T850">
            <v>206.5</v>
          </cell>
          <cell r="U850">
            <v>25.3</v>
          </cell>
          <cell r="V850">
            <v>20</v>
          </cell>
          <cell r="W850">
            <v>1.4</v>
          </cell>
          <cell r="X850">
            <v>5.7</v>
          </cell>
          <cell r="Y850">
            <v>3.9</v>
          </cell>
          <cell r="Z850">
            <v>0.6</v>
          </cell>
          <cell r="AA850">
            <v>207.2</v>
          </cell>
          <cell r="AB850">
            <v>11.3</v>
          </cell>
          <cell r="AC850">
            <v>94.3</v>
          </cell>
          <cell r="AD850">
            <v>36.6</v>
          </cell>
          <cell r="AE850">
            <v>0.1</v>
          </cell>
          <cell r="AF850">
            <v>65.2</v>
          </cell>
          <cell r="AG850">
            <v>14.8</v>
          </cell>
          <cell r="AH850">
            <v>6.2</v>
          </cell>
          <cell r="AI850">
            <v>8.8000000000000007</v>
          </cell>
          <cell r="AJ850">
            <v>53.1</v>
          </cell>
          <cell r="AK850">
            <v>0</v>
          </cell>
          <cell r="AL850">
            <v>1.1000000000000001</v>
          </cell>
          <cell r="AM850">
            <v>3.6</v>
          </cell>
          <cell r="AN850">
            <v>3.4</v>
          </cell>
          <cell r="AO850">
            <v>8.8000000000000007</v>
          </cell>
          <cell r="AP850">
            <v>59.3</v>
          </cell>
          <cell r="AQ850">
            <v>8.9</v>
          </cell>
          <cell r="AR850">
            <v>9</v>
          </cell>
          <cell r="AS850">
            <v>2.1</v>
          </cell>
          <cell r="AT850">
            <v>11.7</v>
          </cell>
          <cell r="AU850">
            <v>45.4</v>
          </cell>
          <cell r="AV850">
            <v>209.9</v>
          </cell>
          <cell r="AW850">
            <v>196</v>
          </cell>
        </row>
        <row r="851">
          <cell r="B851">
            <v>46323</v>
          </cell>
          <cell r="D851" t="str">
            <v xml:space="preserve">Commerce de gros (commerce interentreprises) de volailles et gibier </v>
          </cell>
          <cell r="E851">
            <v>287</v>
          </cell>
          <cell r="F851">
            <v>1989</v>
          </cell>
          <cell r="G851">
            <v>1742.2</v>
          </cell>
          <cell r="H851">
            <v>-5.4</v>
          </cell>
          <cell r="I851">
            <v>252.2</v>
          </cell>
          <cell r="J851">
            <v>62.8</v>
          </cell>
          <cell r="K851">
            <v>19.7</v>
          </cell>
          <cell r="L851">
            <v>-0.4</v>
          </cell>
          <cell r="M851">
            <v>0.8</v>
          </cell>
          <cell r="N851">
            <v>82.9</v>
          </cell>
          <cell r="O851">
            <v>2071.5</v>
          </cell>
          <cell r="P851">
            <v>2.4</v>
          </cell>
          <cell r="Q851">
            <v>1.1000000000000001</v>
          </cell>
          <cell r="R851">
            <v>63.4</v>
          </cell>
          <cell r="S851">
            <v>-0.4</v>
          </cell>
          <cell r="T851">
            <v>171.5</v>
          </cell>
          <cell r="U851">
            <v>47.6</v>
          </cell>
          <cell r="V851">
            <v>14.3</v>
          </cell>
          <cell r="W851">
            <v>2.6</v>
          </cell>
          <cell r="X851">
            <v>9.4</v>
          </cell>
          <cell r="Y851">
            <v>12.1</v>
          </cell>
          <cell r="Z851">
            <v>0.1</v>
          </cell>
          <cell r="AA851">
            <v>90.8</v>
          </cell>
          <cell r="AB851">
            <v>6.9</v>
          </cell>
          <cell r="AC851">
            <v>70.3</v>
          </cell>
          <cell r="AD851">
            <v>25.6</v>
          </cell>
          <cell r="AE851">
            <v>8.6</v>
          </cell>
          <cell r="AF851">
            <v>-3.4</v>
          </cell>
          <cell r="AG851">
            <v>7</v>
          </cell>
          <cell r="AH851">
            <v>6.1</v>
          </cell>
          <cell r="AI851">
            <v>21.1</v>
          </cell>
          <cell r="AJ851">
            <v>4.5</v>
          </cell>
          <cell r="AK851">
            <v>0</v>
          </cell>
          <cell r="AL851">
            <v>0</v>
          </cell>
          <cell r="AM851">
            <v>4.7</v>
          </cell>
          <cell r="AN851">
            <v>2.6</v>
          </cell>
          <cell r="AO851">
            <v>4.9000000000000004</v>
          </cell>
          <cell r="AP851">
            <v>4.7</v>
          </cell>
          <cell r="AQ851">
            <v>4.7</v>
          </cell>
          <cell r="AR851">
            <v>7.2</v>
          </cell>
          <cell r="AS851">
            <v>0.2</v>
          </cell>
          <cell r="AT851">
            <v>7.8</v>
          </cell>
          <cell r="AU851">
            <v>-5.8</v>
          </cell>
          <cell r="AV851">
            <v>100.6</v>
          </cell>
          <cell r="AW851">
            <v>92.5</v>
          </cell>
        </row>
        <row r="852">
          <cell r="B852">
            <v>4633</v>
          </cell>
          <cell r="D852" t="str">
            <v xml:space="preserve">Commerce de gros de produits laitiers, œufs, huiles et matières grasses comestibles </v>
          </cell>
          <cell r="E852">
            <v>760</v>
          </cell>
          <cell r="F852">
            <v>18064.599999999999</v>
          </cell>
          <cell r="G852">
            <v>15588</v>
          </cell>
          <cell r="H852">
            <v>-18.100000000000001</v>
          </cell>
          <cell r="I852">
            <v>2494.6999999999998</v>
          </cell>
          <cell r="J852">
            <v>167.1</v>
          </cell>
          <cell r="K852">
            <v>207.5</v>
          </cell>
          <cell r="L852">
            <v>-2</v>
          </cell>
          <cell r="M852">
            <v>0.6</v>
          </cell>
          <cell r="N852">
            <v>373.1</v>
          </cell>
          <cell r="O852">
            <v>18439.2</v>
          </cell>
          <cell r="P852">
            <v>8.5</v>
          </cell>
          <cell r="Q852">
            <v>1.2</v>
          </cell>
          <cell r="R852">
            <v>819</v>
          </cell>
          <cell r="S852">
            <v>-1.5</v>
          </cell>
          <cell r="T852">
            <v>1105.0999999999999</v>
          </cell>
          <cell r="U852">
            <v>211.3</v>
          </cell>
          <cell r="V852">
            <v>79</v>
          </cell>
          <cell r="W852">
            <v>13.9</v>
          </cell>
          <cell r="X852">
            <v>78.599999999999994</v>
          </cell>
          <cell r="Y852">
            <v>36.6</v>
          </cell>
          <cell r="Z852">
            <v>9.4</v>
          </cell>
          <cell r="AA852">
            <v>917.1</v>
          </cell>
          <cell r="AB852">
            <v>58.2</v>
          </cell>
          <cell r="AC852">
            <v>403.6</v>
          </cell>
          <cell r="AD852">
            <v>161.4</v>
          </cell>
          <cell r="AE852">
            <v>9.6</v>
          </cell>
          <cell r="AF852">
            <v>303.5</v>
          </cell>
          <cell r="AG852">
            <v>63.2</v>
          </cell>
          <cell r="AH852">
            <v>154.5</v>
          </cell>
          <cell r="AI852">
            <v>81</v>
          </cell>
          <cell r="AJ852">
            <v>166.9</v>
          </cell>
          <cell r="AK852">
            <v>0</v>
          </cell>
          <cell r="AL852">
            <v>0.2</v>
          </cell>
          <cell r="AM852">
            <v>40.6</v>
          </cell>
          <cell r="AN852">
            <v>16.100000000000001</v>
          </cell>
          <cell r="AO852">
            <v>56.9</v>
          </cell>
          <cell r="AP852">
            <v>183.5</v>
          </cell>
          <cell r="AQ852">
            <v>119.2</v>
          </cell>
          <cell r="AR852">
            <v>93.5</v>
          </cell>
          <cell r="AS852">
            <v>2.1</v>
          </cell>
          <cell r="AT852">
            <v>25.6</v>
          </cell>
          <cell r="AU852">
            <v>181.5</v>
          </cell>
          <cell r="AV852">
            <v>945.3</v>
          </cell>
          <cell r="AW852">
            <v>868.5</v>
          </cell>
        </row>
        <row r="853">
          <cell r="B853">
            <v>46330</v>
          </cell>
          <cell r="D853" t="str">
            <v xml:space="preserve">Commerce de gros (commerce interentreprises) de produits laitiers, œufs, huiles et matières grasses comestibles </v>
          </cell>
          <cell r="E853">
            <v>760</v>
          </cell>
          <cell r="F853">
            <v>18064.599999999999</v>
          </cell>
          <cell r="G853">
            <v>15588</v>
          </cell>
          <cell r="H853">
            <v>-18.100000000000001</v>
          </cell>
          <cell r="I853">
            <v>2494.6999999999998</v>
          </cell>
          <cell r="J853">
            <v>167.1</v>
          </cell>
          <cell r="K853">
            <v>207.5</v>
          </cell>
          <cell r="L853">
            <v>-2</v>
          </cell>
          <cell r="M853">
            <v>0.6</v>
          </cell>
          <cell r="N853">
            <v>373.1</v>
          </cell>
          <cell r="O853">
            <v>18439.2</v>
          </cell>
          <cell r="P853">
            <v>8.5</v>
          </cell>
          <cell r="Q853">
            <v>1.2</v>
          </cell>
          <cell r="R853">
            <v>819</v>
          </cell>
          <cell r="S853">
            <v>-1.5</v>
          </cell>
          <cell r="T853">
            <v>1105.0999999999999</v>
          </cell>
          <cell r="U853">
            <v>211.3</v>
          </cell>
          <cell r="V853">
            <v>79</v>
          </cell>
          <cell r="W853">
            <v>13.9</v>
          </cell>
          <cell r="X853">
            <v>78.599999999999994</v>
          </cell>
          <cell r="Y853">
            <v>36.6</v>
          </cell>
          <cell r="Z853">
            <v>9.4</v>
          </cell>
          <cell r="AA853">
            <v>917.1</v>
          </cell>
          <cell r="AB853">
            <v>58.2</v>
          </cell>
          <cell r="AC853">
            <v>403.6</v>
          </cell>
          <cell r="AD853">
            <v>161.4</v>
          </cell>
          <cell r="AE853">
            <v>9.6</v>
          </cell>
          <cell r="AF853">
            <v>303.5</v>
          </cell>
          <cell r="AG853">
            <v>63.2</v>
          </cell>
          <cell r="AH853">
            <v>154.5</v>
          </cell>
          <cell r="AI853">
            <v>81</v>
          </cell>
          <cell r="AJ853">
            <v>166.9</v>
          </cell>
          <cell r="AK853">
            <v>0</v>
          </cell>
          <cell r="AL853">
            <v>0.2</v>
          </cell>
          <cell r="AM853">
            <v>40.6</v>
          </cell>
          <cell r="AN853">
            <v>16.100000000000001</v>
          </cell>
          <cell r="AO853">
            <v>56.9</v>
          </cell>
          <cell r="AP853">
            <v>183.5</v>
          </cell>
          <cell r="AQ853">
            <v>119.2</v>
          </cell>
          <cell r="AR853">
            <v>93.5</v>
          </cell>
          <cell r="AS853">
            <v>2.1</v>
          </cell>
          <cell r="AT853">
            <v>25.6</v>
          </cell>
          <cell r="AU853">
            <v>181.5</v>
          </cell>
          <cell r="AV853">
            <v>945.3</v>
          </cell>
          <cell r="AW853">
            <v>868.5</v>
          </cell>
        </row>
        <row r="854">
          <cell r="B854">
            <v>4634</v>
          </cell>
          <cell r="D854" t="str">
            <v xml:space="preserve">Commerce de gros de boissons </v>
          </cell>
          <cell r="E854">
            <v>7022</v>
          </cell>
          <cell r="F854">
            <v>23117.8</v>
          </cell>
          <cell r="G854">
            <v>16482.400000000001</v>
          </cell>
          <cell r="H854">
            <v>-121.3</v>
          </cell>
          <cell r="I854">
            <v>6756.7</v>
          </cell>
          <cell r="J854">
            <v>395.6</v>
          </cell>
          <cell r="K854">
            <v>769.3</v>
          </cell>
          <cell r="L854">
            <v>55.4</v>
          </cell>
          <cell r="M854">
            <v>91.2</v>
          </cell>
          <cell r="N854">
            <v>1311.4</v>
          </cell>
          <cell r="O854">
            <v>24282.6</v>
          </cell>
          <cell r="P854">
            <v>212.7</v>
          </cell>
          <cell r="Q854">
            <v>32.6</v>
          </cell>
          <cell r="R854">
            <v>1192.9000000000001</v>
          </cell>
          <cell r="S854">
            <v>-70</v>
          </cell>
          <cell r="T854">
            <v>3790.8</v>
          </cell>
          <cell r="U854">
            <v>615.20000000000005</v>
          </cell>
          <cell r="V854">
            <v>319</v>
          </cell>
          <cell r="W854">
            <v>35.4</v>
          </cell>
          <cell r="X854">
            <v>105.2</v>
          </cell>
          <cell r="Y854">
            <v>244.8</v>
          </cell>
          <cell r="Z854">
            <v>63.2</v>
          </cell>
          <cell r="AA854">
            <v>3122.3</v>
          </cell>
          <cell r="AB854">
            <v>476.5</v>
          </cell>
          <cell r="AC854">
            <v>1435.5</v>
          </cell>
          <cell r="AD854">
            <v>600.9</v>
          </cell>
          <cell r="AE854">
            <v>21.7</v>
          </cell>
          <cell r="AF854">
            <v>631.1</v>
          </cell>
          <cell r="AG854">
            <v>323.7</v>
          </cell>
          <cell r="AH854">
            <v>196.2</v>
          </cell>
          <cell r="AI854">
            <v>271.2</v>
          </cell>
          <cell r="AJ854">
            <v>382.4</v>
          </cell>
          <cell r="AK854">
            <v>17.600000000000001</v>
          </cell>
          <cell r="AL854">
            <v>9.5</v>
          </cell>
          <cell r="AM854">
            <v>258.89999999999998</v>
          </cell>
          <cell r="AN854">
            <v>124.1</v>
          </cell>
          <cell r="AO854">
            <v>657.2</v>
          </cell>
          <cell r="AP854">
            <v>772.5</v>
          </cell>
          <cell r="AQ854">
            <v>296.3</v>
          </cell>
          <cell r="AR854">
            <v>266.39999999999998</v>
          </cell>
          <cell r="AS854">
            <v>16.3</v>
          </cell>
          <cell r="AT854">
            <v>274.60000000000002</v>
          </cell>
          <cell r="AU854">
            <v>511.5</v>
          </cell>
          <cell r="AV854">
            <v>3154.4</v>
          </cell>
          <cell r="AW854">
            <v>2667.5</v>
          </cell>
        </row>
        <row r="855">
          <cell r="B855">
            <v>46340</v>
          </cell>
          <cell r="D855" t="str">
            <v xml:space="preserve">Commerce de gros (commerce interentreprises) de boissons </v>
          </cell>
          <cell r="E855">
            <v>7022</v>
          </cell>
          <cell r="F855">
            <v>23117.8</v>
          </cell>
          <cell r="G855">
            <v>16482.400000000001</v>
          </cell>
          <cell r="H855">
            <v>-121.3</v>
          </cell>
          <cell r="I855">
            <v>6756.7</v>
          </cell>
          <cell r="J855">
            <v>395.6</v>
          </cell>
          <cell r="K855">
            <v>769.3</v>
          </cell>
          <cell r="L855">
            <v>55.4</v>
          </cell>
          <cell r="M855">
            <v>91.2</v>
          </cell>
          <cell r="N855">
            <v>1311.4</v>
          </cell>
          <cell r="O855">
            <v>24282.6</v>
          </cell>
          <cell r="P855">
            <v>212.7</v>
          </cell>
          <cell r="Q855">
            <v>32.6</v>
          </cell>
          <cell r="R855">
            <v>1192.9000000000001</v>
          </cell>
          <cell r="S855">
            <v>-70</v>
          </cell>
          <cell r="T855">
            <v>3790.8</v>
          </cell>
          <cell r="U855">
            <v>615.20000000000005</v>
          </cell>
          <cell r="V855">
            <v>319</v>
          </cell>
          <cell r="W855">
            <v>35.4</v>
          </cell>
          <cell r="X855">
            <v>105.2</v>
          </cell>
          <cell r="Y855">
            <v>244.8</v>
          </cell>
          <cell r="Z855">
            <v>63.2</v>
          </cell>
          <cell r="AA855">
            <v>3122.3</v>
          </cell>
          <cell r="AB855">
            <v>476.5</v>
          </cell>
          <cell r="AC855">
            <v>1435.5</v>
          </cell>
          <cell r="AD855">
            <v>600.9</v>
          </cell>
          <cell r="AE855">
            <v>21.7</v>
          </cell>
          <cell r="AF855">
            <v>631.1</v>
          </cell>
          <cell r="AG855">
            <v>323.7</v>
          </cell>
          <cell r="AH855">
            <v>196.2</v>
          </cell>
          <cell r="AI855">
            <v>271.2</v>
          </cell>
          <cell r="AJ855">
            <v>382.4</v>
          </cell>
          <cell r="AK855">
            <v>17.600000000000001</v>
          </cell>
          <cell r="AL855">
            <v>9.5</v>
          </cell>
          <cell r="AM855">
            <v>258.89999999999998</v>
          </cell>
          <cell r="AN855">
            <v>124.1</v>
          </cell>
          <cell r="AO855">
            <v>657.2</v>
          </cell>
          <cell r="AP855">
            <v>772.5</v>
          </cell>
          <cell r="AQ855">
            <v>296.3</v>
          </cell>
          <cell r="AR855">
            <v>266.39999999999998</v>
          </cell>
          <cell r="AS855">
            <v>16.3</v>
          </cell>
          <cell r="AT855">
            <v>274.60000000000002</v>
          </cell>
          <cell r="AU855">
            <v>511.5</v>
          </cell>
          <cell r="AV855">
            <v>3154.4</v>
          </cell>
          <cell r="AW855">
            <v>2667.5</v>
          </cell>
        </row>
        <row r="856">
          <cell r="B856">
            <v>4635</v>
          </cell>
          <cell r="D856" t="str">
            <v xml:space="preserve">Commerce de gros de produits à base de tabac </v>
          </cell>
          <cell r="E856">
            <v>40</v>
          </cell>
          <cell r="F856" t="str">
            <v>S</v>
          </cell>
          <cell r="G856" t="str">
            <v>S</v>
          </cell>
          <cell r="H856" t="str">
            <v>S</v>
          </cell>
          <cell r="I856" t="str">
            <v>S</v>
          </cell>
          <cell r="J856" t="str">
            <v>S</v>
          </cell>
          <cell r="K856" t="str">
            <v>S</v>
          </cell>
          <cell r="L856" t="str">
            <v>S</v>
          </cell>
          <cell r="M856" t="str">
            <v>S</v>
          </cell>
          <cell r="N856" t="str">
            <v>S</v>
          </cell>
          <cell r="O856" t="str">
            <v>S</v>
          </cell>
          <cell r="P856" t="str">
            <v>S</v>
          </cell>
          <cell r="Q856" t="str">
            <v>S</v>
          </cell>
          <cell r="R856" t="str">
            <v>S</v>
          </cell>
          <cell r="S856" t="str">
            <v>S</v>
          </cell>
          <cell r="T856" t="str">
            <v>S</v>
          </cell>
          <cell r="U856" t="str">
            <v>S</v>
          </cell>
          <cell r="V856" t="str">
            <v>S</v>
          </cell>
          <cell r="W856" t="str">
            <v>S</v>
          </cell>
          <cell r="X856" t="str">
            <v>S</v>
          </cell>
          <cell r="Y856" t="str">
            <v>S</v>
          </cell>
          <cell r="Z856" t="str">
            <v>S</v>
          </cell>
          <cell r="AA856" t="str">
            <v>S</v>
          </cell>
          <cell r="AB856" t="str">
            <v>S</v>
          </cell>
          <cell r="AC856" t="str">
            <v>S</v>
          </cell>
          <cell r="AD856" t="str">
            <v>S</v>
          </cell>
          <cell r="AE856" t="str">
            <v>S</v>
          </cell>
          <cell r="AF856" t="str">
            <v>S</v>
          </cell>
          <cell r="AG856" t="str">
            <v>S</v>
          </cell>
          <cell r="AH856" t="str">
            <v>S</v>
          </cell>
          <cell r="AI856" t="str">
            <v>S</v>
          </cell>
          <cell r="AJ856" t="str">
            <v>S</v>
          </cell>
          <cell r="AK856" t="str">
            <v>S</v>
          </cell>
          <cell r="AL856" t="str">
            <v>S</v>
          </cell>
          <cell r="AM856" t="str">
            <v>S</v>
          </cell>
          <cell r="AN856" t="str">
            <v>S</v>
          </cell>
          <cell r="AO856" t="str">
            <v>S</v>
          </cell>
          <cell r="AP856" t="str">
            <v>S</v>
          </cell>
          <cell r="AQ856" t="str">
            <v>S</v>
          </cell>
          <cell r="AR856" t="str">
            <v>S</v>
          </cell>
          <cell r="AS856" t="str">
            <v>S</v>
          </cell>
          <cell r="AT856" t="str">
            <v>S</v>
          </cell>
          <cell r="AU856" t="str">
            <v>S</v>
          </cell>
          <cell r="AV856" t="str">
            <v>S</v>
          </cell>
          <cell r="AW856" t="str">
            <v>S</v>
          </cell>
        </row>
        <row r="857">
          <cell r="B857">
            <v>46350</v>
          </cell>
          <cell r="D857" t="str">
            <v xml:space="preserve">Commerce de gros (commerce interentreprises) de produits à base de tabac </v>
          </cell>
          <cell r="E857">
            <v>40</v>
          </cell>
          <cell r="F857" t="str">
            <v>S</v>
          </cell>
          <cell r="G857" t="str">
            <v>S</v>
          </cell>
          <cell r="H857" t="str">
            <v>S</v>
          </cell>
          <cell r="I857" t="str">
            <v>S</v>
          </cell>
          <cell r="J857" t="str">
            <v>S</v>
          </cell>
          <cell r="K857" t="str">
            <v>S</v>
          </cell>
          <cell r="L857" t="str">
            <v>S</v>
          </cell>
          <cell r="M857" t="str">
            <v>S</v>
          </cell>
          <cell r="N857" t="str">
            <v>S</v>
          </cell>
          <cell r="O857" t="str">
            <v>S</v>
          </cell>
          <cell r="P857" t="str">
            <v>S</v>
          </cell>
          <cell r="Q857" t="str">
            <v>S</v>
          </cell>
          <cell r="R857" t="str">
            <v>S</v>
          </cell>
          <cell r="S857" t="str">
            <v>S</v>
          </cell>
          <cell r="T857" t="str">
            <v>S</v>
          </cell>
          <cell r="U857" t="str">
            <v>S</v>
          </cell>
          <cell r="V857" t="str">
            <v>S</v>
          </cell>
          <cell r="W857" t="str">
            <v>S</v>
          </cell>
          <cell r="X857" t="str">
            <v>S</v>
          </cell>
          <cell r="Y857" t="str">
            <v>S</v>
          </cell>
          <cell r="Z857" t="str">
            <v>S</v>
          </cell>
          <cell r="AA857" t="str">
            <v>S</v>
          </cell>
          <cell r="AB857" t="str">
            <v>S</v>
          </cell>
          <cell r="AC857" t="str">
            <v>S</v>
          </cell>
          <cell r="AD857" t="str">
            <v>S</v>
          </cell>
          <cell r="AE857" t="str">
            <v>S</v>
          </cell>
          <cell r="AF857" t="str">
            <v>S</v>
          </cell>
          <cell r="AG857" t="str">
            <v>S</v>
          </cell>
          <cell r="AH857" t="str">
            <v>S</v>
          </cell>
          <cell r="AI857" t="str">
            <v>S</v>
          </cell>
          <cell r="AJ857" t="str">
            <v>S</v>
          </cell>
          <cell r="AK857" t="str">
            <v>S</v>
          </cell>
          <cell r="AL857" t="str">
            <v>S</v>
          </cell>
          <cell r="AM857" t="str">
            <v>S</v>
          </cell>
          <cell r="AN857" t="str">
            <v>S</v>
          </cell>
          <cell r="AO857" t="str">
            <v>S</v>
          </cell>
          <cell r="AP857" t="str">
            <v>S</v>
          </cell>
          <cell r="AQ857" t="str">
            <v>S</v>
          </cell>
          <cell r="AR857" t="str">
            <v>S</v>
          </cell>
          <cell r="AS857" t="str">
            <v>S</v>
          </cell>
          <cell r="AT857" t="str">
            <v>S</v>
          </cell>
          <cell r="AU857" t="str">
            <v>S</v>
          </cell>
          <cell r="AV857" t="str">
            <v>S</v>
          </cell>
          <cell r="AW857" t="str">
            <v>S</v>
          </cell>
        </row>
        <row r="858">
          <cell r="B858">
            <v>4636</v>
          </cell>
          <cell r="D858" t="str">
            <v xml:space="preserve">Commerce de gros de sucre, chocolat et confiserie </v>
          </cell>
          <cell r="E858">
            <v>357</v>
          </cell>
          <cell r="F858">
            <v>10599.4</v>
          </cell>
          <cell r="G858">
            <v>8500.2000000000007</v>
          </cell>
          <cell r="H858">
            <v>-52.4</v>
          </cell>
          <cell r="I858">
            <v>2151.6999999999998</v>
          </cell>
          <cell r="J858">
            <v>8.1</v>
          </cell>
          <cell r="K858">
            <v>151.30000000000001</v>
          </cell>
          <cell r="L858">
            <v>0.5</v>
          </cell>
          <cell r="M858">
            <v>0.4</v>
          </cell>
          <cell r="N858">
            <v>160.30000000000001</v>
          </cell>
          <cell r="O858">
            <v>10758.8</v>
          </cell>
          <cell r="P858">
            <v>4</v>
          </cell>
          <cell r="Q858">
            <v>0.2</v>
          </cell>
          <cell r="R858">
            <v>20.9</v>
          </cell>
          <cell r="S858">
            <v>0.4</v>
          </cell>
          <cell r="T858">
            <v>1648.5</v>
          </cell>
          <cell r="U858">
            <v>40.299999999999997</v>
          </cell>
          <cell r="V858">
            <v>54.9</v>
          </cell>
          <cell r="W858">
            <v>2.6</v>
          </cell>
          <cell r="X858">
            <v>31.4</v>
          </cell>
          <cell r="Y858">
            <v>28.9</v>
          </cell>
          <cell r="Z858">
            <v>15.5</v>
          </cell>
          <cell r="AA858">
            <v>617.20000000000005</v>
          </cell>
          <cell r="AB858">
            <v>44.6</v>
          </cell>
          <cell r="AC858">
            <v>248.1</v>
          </cell>
          <cell r="AD858">
            <v>106.1</v>
          </cell>
          <cell r="AE858">
            <v>0.2</v>
          </cell>
          <cell r="AF858">
            <v>218.6</v>
          </cell>
          <cell r="AG858">
            <v>15.2</v>
          </cell>
          <cell r="AH858">
            <v>23.5</v>
          </cell>
          <cell r="AI858">
            <v>27</v>
          </cell>
          <cell r="AJ858">
            <v>206.9</v>
          </cell>
          <cell r="AK858">
            <v>0.2</v>
          </cell>
          <cell r="AL858">
            <v>1.6</v>
          </cell>
          <cell r="AM858">
            <v>95.2</v>
          </cell>
          <cell r="AN858">
            <v>65.099999999999994</v>
          </cell>
          <cell r="AO858">
            <v>100.9</v>
          </cell>
          <cell r="AP858">
            <v>214</v>
          </cell>
          <cell r="AQ858">
            <v>38.200000000000003</v>
          </cell>
          <cell r="AR858">
            <v>46.2</v>
          </cell>
          <cell r="AS858">
            <v>6.9</v>
          </cell>
          <cell r="AT858">
            <v>45.4</v>
          </cell>
          <cell r="AU858">
            <v>153.69999999999999</v>
          </cell>
          <cell r="AV858">
            <v>642.1</v>
          </cell>
          <cell r="AW858">
            <v>572.79999999999995</v>
          </cell>
        </row>
        <row r="859">
          <cell r="B859">
            <v>46360</v>
          </cell>
          <cell r="D859" t="str">
            <v xml:space="preserve">Commerce de gros (commerce interentreprises) de sucre, chocolat et confiserie </v>
          </cell>
          <cell r="E859">
            <v>357</v>
          </cell>
          <cell r="F859">
            <v>10599.4</v>
          </cell>
          <cell r="G859">
            <v>8500.2000000000007</v>
          </cell>
          <cell r="H859">
            <v>-52.4</v>
          </cell>
          <cell r="I859">
            <v>2151.6999999999998</v>
          </cell>
          <cell r="J859">
            <v>8.1</v>
          </cell>
          <cell r="K859">
            <v>151.30000000000001</v>
          </cell>
          <cell r="L859">
            <v>0.5</v>
          </cell>
          <cell r="M859">
            <v>0.4</v>
          </cell>
          <cell r="N859">
            <v>160.30000000000001</v>
          </cell>
          <cell r="O859">
            <v>10758.8</v>
          </cell>
          <cell r="P859">
            <v>4</v>
          </cell>
          <cell r="Q859">
            <v>0.2</v>
          </cell>
          <cell r="R859">
            <v>20.9</v>
          </cell>
          <cell r="S859">
            <v>0.4</v>
          </cell>
          <cell r="T859">
            <v>1648.5</v>
          </cell>
          <cell r="U859">
            <v>40.299999999999997</v>
          </cell>
          <cell r="V859">
            <v>54.9</v>
          </cell>
          <cell r="W859">
            <v>2.6</v>
          </cell>
          <cell r="X859">
            <v>31.4</v>
          </cell>
          <cell r="Y859">
            <v>28.9</v>
          </cell>
          <cell r="Z859">
            <v>15.5</v>
          </cell>
          <cell r="AA859">
            <v>617.20000000000005</v>
          </cell>
          <cell r="AB859">
            <v>44.6</v>
          </cell>
          <cell r="AC859">
            <v>248.1</v>
          </cell>
          <cell r="AD859">
            <v>106.1</v>
          </cell>
          <cell r="AE859">
            <v>0.2</v>
          </cell>
          <cell r="AF859">
            <v>218.6</v>
          </cell>
          <cell r="AG859">
            <v>15.2</v>
          </cell>
          <cell r="AH859">
            <v>23.5</v>
          </cell>
          <cell r="AI859">
            <v>27</v>
          </cell>
          <cell r="AJ859">
            <v>206.9</v>
          </cell>
          <cell r="AK859">
            <v>0.2</v>
          </cell>
          <cell r="AL859">
            <v>1.6</v>
          </cell>
          <cell r="AM859">
            <v>95.2</v>
          </cell>
          <cell r="AN859">
            <v>65.099999999999994</v>
          </cell>
          <cell r="AO859">
            <v>100.9</v>
          </cell>
          <cell r="AP859">
            <v>214</v>
          </cell>
          <cell r="AQ859">
            <v>38.200000000000003</v>
          </cell>
          <cell r="AR859">
            <v>46.2</v>
          </cell>
          <cell r="AS859">
            <v>6.9</v>
          </cell>
          <cell r="AT859">
            <v>45.4</v>
          </cell>
          <cell r="AU859">
            <v>153.69999999999999</v>
          </cell>
          <cell r="AV859">
            <v>642.1</v>
          </cell>
          <cell r="AW859">
            <v>572.79999999999995</v>
          </cell>
        </row>
        <row r="860">
          <cell r="B860">
            <v>4637</v>
          </cell>
          <cell r="D860" t="str">
            <v xml:space="preserve">Commerce de gros de café, thé, cacao et épices </v>
          </cell>
          <cell r="E860">
            <v>298</v>
          </cell>
          <cell r="F860" t="str">
            <v>S</v>
          </cell>
          <cell r="G860" t="str">
            <v>S</v>
          </cell>
          <cell r="H860" t="str">
            <v>S</v>
          </cell>
          <cell r="I860" t="str">
            <v>S</v>
          </cell>
          <cell r="J860" t="str">
            <v>S</v>
          </cell>
          <cell r="K860" t="str">
            <v>S</v>
          </cell>
          <cell r="L860" t="str">
            <v>S</v>
          </cell>
          <cell r="M860" t="str">
            <v>S</v>
          </cell>
          <cell r="N860" t="str">
            <v>S</v>
          </cell>
          <cell r="O860" t="str">
            <v>S</v>
          </cell>
          <cell r="P860" t="str">
            <v>S</v>
          </cell>
          <cell r="Q860" t="str">
            <v>S</v>
          </cell>
          <cell r="R860" t="str">
            <v>S</v>
          </cell>
          <cell r="S860" t="str">
            <v>S</v>
          </cell>
          <cell r="T860" t="str">
            <v>S</v>
          </cell>
          <cell r="U860" t="str">
            <v>S</v>
          </cell>
          <cell r="V860" t="str">
            <v>S</v>
          </cell>
          <cell r="W860" t="str">
            <v>S</v>
          </cell>
          <cell r="X860" t="str">
            <v>S</v>
          </cell>
          <cell r="Y860" t="str">
            <v>S</v>
          </cell>
          <cell r="Z860" t="str">
            <v>S</v>
          </cell>
          <cell r="AA860" t="str">
            <v>S</v>
          </cell>
          <cell r="AB860" t="str">
            <v>S</v>
          </cell>
          <cell r="AC860" t="str">
            <v>S</v>
          </cell>
          <cell r="AD860" t="str">
            <v>S</v>
          </cell>
          <cell r="AE860" t="str">
            <v>S</v>
          </cell>
          <cell r="AF860" t="str">
            <v>S</v>
          </cell>
          <cell r="AG860" t="str">
            <v>S</v>
          </cell>
          <cell r="AH860" t="str">
            <v>S</v>
          </cell>
          <cell r="AI860" t="str">
            <v>S</v>
          </cell>
          <cell r="AJ860" t="str">
            <v>S</v>
          </cell>
          <cell r="AK860" t="str">
            <v>S</v>
          </cell>
          <cell r="AL860" t="str">
            <v>S</v>
          </cell>
          <cell r="AM860" t="str">
            <v>S</v>
          </cell>
          <cell r="AN860" t="str">
            <v>S</v>
          </cell>
          <cell r="AO860" t="str">
            <v>S</v>
          </cell>
          <cell r="AP860" t="str">
            <v>S</v>
          </cell>
          <cell r="AQ860" t="str">
            <v>S</v>
          </cell>
          <cell r="AR860" t="str">
            <v>S</v>
          </cell>
          <cell r="AS860" t="str">
            <v>S</v>
          </cell>
          <cell r="AT860" t="str">
            <v>S</v>
          </cell>
          <cell r="AU860" t="str">
            <v>S</v>
          </cell>
          <cell r="AV860" t="str">
            <v>S</v>
          </cell>
          <cell r="AW860" t="str">
            <v>S</v>
          </cell>
        </row>
        <row r="861">
          <cell r="B861">
            <v>46370</v>
          </cell>
          <cell r="D861" t="str">
            <v xml:space="preserve">Commerce de gros (commerce interentreprises) de café, thé, cacao et épices </v>
          </cell>
          <cell r="E861">
            <v>298</v>
          </cell>
          <cell r="F861" t="str">
            <v>S</v>
          </cell>
          <cell r="G861" t="str">
            <v>S</v>
          </cell>
          <cell r="H861" t="str">
            <v>S</v>
          </cell>
          <cell r="I861" t="str">
            <v>S</v>
          </cell>
          <cell r="J861" t="str">
            <v>S</v>
          </cell>
          <cell r="K861" t="str">
            <v>S</v>
          </cell>
          <cell r="L861" t="str">
            <v>S</v>
          </cell>
          <cell r="M861" t="str">
            <v>S</v>
          </cell>
          <cell r="N861" t="str">
            <v>S</v>
          </cell>
          <cell r="O861" t="str">
            <v>S</v>
          </cell>
          <cell r="P861" t="str">
            <v>S</v>
          </cell>
          <cell r="Q861" t="str">
            <v>S</v>
          </cell>
          <cell r="R861" t="str">
            <v>S</v>
          </cell>
          <cell r="S861" t="str">
            <v>S</v>
          </cell>
          <cell r="T861" t="str">
            <v>S</v>
          </cell>
          <cell r="U861" t="str">
            <v>S</v>
          </cell>
          <cell r="V861" t="str">
            <v>S</v>
          </cell>
          <cell r="W861" t="str">
            <v>S</v>
          </cell>
          <cell r="X861" t="str">
            <v>S</v>
          </cell>
          <cell r="Y861" t="str">
            <v>S</v>
          </cell>
          <cell r="Z861" t="str">
            <v>S</v>
          </cell>
          <cell r="AA861" t="str">
            <v>S</v>
          </cell>
          <cell r="AB861" t="str">
            <v>S</v>
          </cell>
          <cell r="AC861" t="str">
            <v>S</v>
          </cell>
          <cell r="AD861" t="str">
            <v>S</v>
          </cell>
          <cell r="AE861" t="str">
            <v>S</v>
          </cell>
          <cell r="AF861" t="str">
            <v>S</v>
          </cell>
          <cell r="AG861" t="str">
            <v>S</v>
          </cell>
          <cell r="AH861" t="str">
            <v>S</v>
          </cell>
          <cell r="AI861" t="str">
            <v>S</v>
          </cell>
          <cell r="AJ861" t="str">
            <v>S</v>
          </cell>
          <cell r="AK861" t="str">
            <v>S</v>
          </cell>
          <cell r="AL861" t="str">
            <v>S</v>
          </cell>
          <cell r="AM861" t="str">
            <v>S</v>
          </cell>
          <cell r="AN861" t="str">
            <v>S</v>
          </cell>
          <cell r="AO861" t="str">
            <v>S</v>
          </cell>
          <cell r="AP861" t="str">
            <v>S</v>
          </cell>
          <cell r="AQ861" t="str">
            <v>S</v>
          </cell>
          <cell r="AR861" t="str">
            <v>S</v>
          </cell>
          <cell r="AS861" t="str">
            <v>S</v>
          </cell>
          <cell r="AT861" t="str">
            <v>S</v>
          </cell>
          <cell r="AU861" t="str">
            <v>S</v>
          </cell>
          <cell r="AV861" t="str">
            <v>S</v>
          </cell>
          <cell r="AW861" t="str">
            <v>S</v>
          </cell>
        </row>
        <row r="862">
          <cell r="B862">
            <v>4638</v>
          </cell>
          <cell r="D862" t="str">
            <v xml:space="preserve">Commerce de gros d'autres produits alimentaires, y compris poissons, crustacés et mollusques </v>
          </cell>
          <cell r="E862">
            <v>3598</v>
          </cell>
          <cell r="F862">
            <v>12905.3</v>
          </cell>
          <cell r="G862">
            <v>9791.7000000000007</v>
          </cell>
          <cell r="H862">
            <v>-83.5</v>
          </cell>
          <cell r="I862">
            <v>3197.1</v>
          </cell>
          <cell r="J862">
            <v>153.80000000000001</v>
          </cell>
          <cell r="K862">
            <v>179.1</v>
          </cell>
          <cell r="L862">
            <v>7.1</v>
          </cell>
          <cell r="M862">
            <v>1.1000000000000001</v>
          </cell>
          <cell r="N862">
            <v>341.1</v>
          </cell>
          <cell r="O862">
            <v>13238.2</v>
          </cell>
          <cell r="P862">
            <v>29.5</v>
          </cell>
          <cell r="Q862">
            <v>14.1</v>
          </cell>
          <cell r="R862">
            <v>336.5</v>
          </cell>
          <cell r="S862">
            <v>-4.5</v>
          </cell>
          <cell r="T862">
            <v>1773.6</v>
          </cell>
          <cell r="U862">
            <v>237.6</v>
          </cell>
          <cell r="V862">
            <v>148.9</v>
          </cell>
          <cell r="W862">
            <v>12.3</v>
          </cell>
          <cell r="X862">
            <v>51.5</v>
          </cell>
          <cell r="Y862">
            <v>82.7</v>
          </cell>
          <cell r="Z862">
            <v>48.2</v>
          </cell>
          <cell r="AA862">
            <v>1379.5</v>
          </cell>
          <cell r="AB862">
            <v>87.3</v>
          </cell>
          <cell r="AC862">
            <v>707.1</v>
          </cell>
          <cell r="AD862">
            <v>274.8</v>
          </cell>
          <cell r="AE862">
            <v>8.8000000000000007</v>
          </cell>
          <cell r="AF862">
            <v>319.2</v>
          </cell>
          <cell r="AG862">
            <v>65</v>
          </cell>
          <cell r="AH862">
            <v>48.6</v>
          </cell>
          <cell r="AI862">
            <v>113.5</v>
          </cell>
          <cell r="AJ862">
            <v>319.10000000000002</v>
          </cell>
          <cell r="AK862">
            <v>0</v>
          </cell>
          <cell r="AL862">
            <v>1.5</v>
          </cell>
          <cell r="AM862">
            <v>64.3</v>
          </cell>
          <cell r="AN862">
            <v>48.9</v>
          </cell>
          <cell r="AO862">
            <v>73.400000000000006</v>
          </cell>
          <cell r="AP862">
            <v>329.6</v>
          </cell>
          <cell r="AQ862">
            <v>105.3</v>
          </cell>
          <cell r="AR862">
            <v>100.7</v>
          </cell>
          <cell r="AS862">
            <v>12.2</v>
          </cell>
          <cell r="AT862">
            <v>140.69999999999999</v>
          </cell>
          <cell r="AU862">
            <v>181.2</v>
          </cell>
          <cell r="AV862">
            <v>1432.6</v>
          </cell>
          <cell r="AW862">
            <v>1301</v>
          </cell>
        </row>
        <row r="863">
          <cell r="B863">
            <v>46381</v>
          </cell>
          <cell r="D863" t="str">
            <v xml:space="preserve">Commerce de gros (commerce interentreprises) de poissons, crustacés et mollusques </v>
          </cell>
          <cell r="E863">
            <v>918</v>
          </cell>
          <cell r="F863">
            <v>4031.6</v>
          </cell>
          <cell r="G863">
            <v>3145.9</v>
          </cell>
          <cell r="H863">
            <v>4.2</v>
          </cell>
          <cell r="I863">
            <v>881.5</v>
          </cell>
          <cell r="J863">
            <v>67.099999999999994</v>
          </cell>
          <cell r="K863">
            <v>33.4</v>
          </cell>
          <cell r="L863">
            <v>1.7</v>
          </cell>
          <cell r="M863">
            <v>0.4</v>
          </cell>
          <cell r="N863">
            <v>102.5</v>
          </cell>
          <cell r="O863">
            <v>4132</v>
          </cell>
          <cell r="P863">
            <v>4.8</v>
          </cell>
          <cell r="Q863">
            <v>2.2999999999999998</v>
          </cell>
          <cell r="R863">
            <v>159.69999999999999</v>
          </cell>
          <cell r="S863">
            <v>-1.1000000000000001</v>
          </cell>
          <cell r="T863">
            <v>407.5</v>
          </cell>
          <cell r="U863">
            <v>59.6</v>
          </cell>
          <cell r="V863">
            <v>36.6</v>
          </cell>
          <cell r="W863">
            <v>4.8</v>
          </cell>
          <cell r="X863">
            <v>14.7</v>
          </cell>
          <cell r="Y863">
            <v>13.7</v>
          </cell>
          <cell r="Z863">
            <v>5</v>
          </cell>
          <cell r="AA863">
            <v>409</v>
          </cell>
          <cell r="AB863">
            <v>27.6</v>
          </cell>
          <cell r="AC863">
            <v>238</v>
          </cell>
          <cell r="AD863">
            <v>89.4</v>
          </cell>
          <cell r="AE863">
            <v>1.6</v>
          </cell>
          <cell r="AF863">
            <v>55.5</v>
          </cell>
          <cell r="AG863">
            <v>22.6</v>
          </cell>
          <cell r="AH863">
            <v>12.2</v>
          </cell>
          <cell r="AI863">
            <v>24</v>
          </cell>
          <cell r="AJ863">
            <v>44.7</v>
          </cell>
          <cell r="AK863">
            <v>0</v>
          </cell>
          <cell r="AL863">
            <v>0.3</v>
          </cell>
          <cell r="AM863">
            <v>9.5</v>
          </cell>
          <cell r="AN863">
            <v>6.8</v>
          </cell>
          <cell r="AO863">
            <v>30.5</v>
          </cell>
          <cell r="AP863">
            <v>66.099999999999994</v>
          </cell>
          <cell r="AQ863">
            <v>32.9</v>
          </cell>
          <cell r="AR863">
            <v>21.9</v>
          </cell>
          <cell r="AS863">
            <v>3.4</v>
          </cell>
          <cell r="AT863">
            <v>38.4</v>
          </cell>
          <cell r="AU863">
            <v>35.4</v>
          </cell>
          <cell r="AV863">
            <v>417.9</v>
          </cell>
          <cell r="AW863">
            <v>382.9</v>
          </cell>
        </row>
        <row r="864">
          <cell r="B864">
            <v>46382</v>
          </cell>
          <cell r="D864" t="str">
            <v xml:space="preserve">Commerce de gros (commerce interentreprises) alimentaire spécialisé divers </v>
          </cell>
          <cell r="E864">
            <v>2680</v>
          </cell>
          <cell r="F864">
            <v>8873.7000000000007</v>
          </cell>
          <cell r="G864">
            <v>6645.7</v>
          </cell>
          <cell r="H864">
            <v>-87.6</v>
          </cell>
          <cell r="I864">
            <v>2315.6</v>
          </cell>
          <cell r="J864">
            <v>86.7</v>
          </cell>
          <cell r="K864">
            <v>145.69999999999999</v>
          </cell>
          <cell r="L864">
            <v>5.4</v>
          </cell>
          <cell r="M864">
            <v>0.7</v>
          </cell>
          <cell r="N864">
            <v>238.6</v>
          </cell>
          <cell r="O864">
            <v>9106.1</v>
          </cell>
          <cell r="P864">
            <v>24.7</v>
          </cell>
          <cell r="Q864">
            <v>11.8</v>
          </cell>
          <cell r="R864">
            <v>176.8</v>
          </cell>
          <cell r="S864">
            <v>-3.5</v>
          </cell>
          <cell r="T864">
            <v>1366.2</v>
          </cell>
          <cell r="U864">
            <v>178</v>
          </cell>
          <cell r="V864">
            <v>112.3</v>
          </cell>
          <cell r="W864">
            <v>7.4</v>
          </cell>
          <cell r="X864">
            <v>36.799999999999997</v>
          </cell>
          <cell r="Y864">
            <v>69</v>
          </cell>
          <cell r="Z864">
            <v>43.1</v>
          </cell>
          <cell r="AA864">
            <v>970.5</v>
          </cell>
          <cell r="AB864">
            <v>59.7</v>
          </cell>
          <cell r="AC864">
            <v>469.1</v>
          </cell>
          <cell r="AD864">
            <v>185.4</v>
          </cell>
          <cell r="AE864">
            <v>7.3</v>
          </cell>
          <cell r="AF864">
            <v>263.7</v>
          </cell>
          <cell r="AG864">
            <v>42.4</v>
          </cell>
          <cell r="AH864">
            <v>36.4</v>
          </cell>
          <cell r="AI864">
            <v>89.5</v>
          </cell>
          <cell r="AJ864">
            <v>274.3</v>
          </cell>
          <cell r="AK864">
            <v>0</v>
          </cell>
          <cell r="AL864">
            <v>1.2</v>
          </cell>
          <cell r="AM864">
            <v>54.8</v>
          </cell>
          <cell r="AN864">
            <v>42.2</v>
          </cell>
          <cell r="AO864">
            <v>42.9</v>
          </cell>
          <cell r="AP864">
            <v>263.60000000000002</v>
          </cell>
          <cell r="AQ864">
            <v>72.400000000000006</v>
          </cell>
          <cell r="AR864">
            <v>78.900000000000006</v>
          </cell>
          <cell r="AS864">
            <v>8.9</v>
          </cell>
          <cell r="AT864">
            <v>102.4</v>
          </cell>
          <cell r="AU864">
            <v>145.9</v>
          </cell>
          <cell r="AV864">
            <v>1014.8</v>
          </cell>
          <cell r="AW864">
            <v>918.1</v>
          </cell>
        </row>
        <row r="865">
          <cell r="B865">
            <v>4639</v>
          </cell>
          <cell r="D865" t="str">
            <v xml:space="preserve">Commerce de gros non spécialisé de denrées, boissons et tabac </v>
          </cell>
          <cell r="E865">
            <v>3053</v>
          </cell>
          <cell r="F865">
            <v>16828.3</v>
          </cell>
          <cell r="G865">
            <v>12799.4</v>
          </cell>
          <cell r="H865">
            <v>-23.8</v>
          </cell>
          <cell r="I865">
            <v>4052.8</v>
          </cell>
          <cell r="J865">
            <v>111.3</v>
          </cell>
          <cell r="K865">
            <v>448.1</v>
          </cell>
          <cell r="L865">
            <v>-0.7</v>
          </cell>
          <cell r="M865">
            <v>3.9</v>
          </cell>
          <cell r="N865">
            <v>562.6</v>
          </cell>
          <cell r="O865">
            <v>17387.7</v>
          </cell>
          <cell r="P865">
            <v>9.6999999999999993</v>
          </cell>
          <cell r="Q865">
            <v>1.6</v>
          </cell>
          <cell r="R865">
            <v>192.7</v>
          </cell>
          <cell r="S865">
            <v>-2.5</v>
          </cell>
          <cell r="T865">
            <v>2672.3</v>
          </cell>
          <cell r="U865">
            <v>362.2</v>
          </cell>
          <cell r="V865">
            <v>283</v>
          </cell>
          <cell r="W865">
            <v>10.5</v>
          </cell>
          <cell r="X865">
            <v>101.8</v>
          </cell>
          <cell r="Y865">
            <v>73.3</v>
          </cell>
          <cell r="Z865">
            <v>22.4</v>
          </cell>
          <cell r="AA865">
            <v>1689.2</v>
          </cell>
          <cell r="AB865">
            <v>151.30000000000001</v>
          </cell>
          <cell r="AC865">
            <v>894</v>
          </cell>
          <cell r="AD865">
            <v>347.5</v>
          </cell>
          <cell r="AE865">
            <v>2.4</v>
          </cell>
          <cell r="AF865">
            <v>298.89999999999998</v>
          </cell>
          <cell r="AG865">
            <v>95</v>
          </cell>
          <cell r="AH865">
            <v>80.599999999999994</v>
          </cell>
          <cell r="AI865">
            <v>108.2</v>
          </cell>
          <cell r="AJ865">
            <v>231.5</v>
          </cell>
          <cell r="AK865">
            <v>0.1</v>
          </cell>
          <cell r="AL865">
            <v>1</v>
          </cell>
          <cell r="AM865">
            <v>52.7</v>
          </cell>
          <cell r="AN865">
            <v>28.8</v>
          </cell>
          <cell r="AO865">
            <v>69</v>
          </cell>
          <cell r="AP865">
            <v>248.8</v>
          </cell>
          <cell r="AQ865">
            <v>195.9</v>
          </cell>
          <cell r="AR865">
            <v>182.3</v>
          </cell>
          <cell r="AS865">
            <v>15.9</v>
          </cell>
          <cell r="AT865">
            <v>117.5</v>
          </cell>
          <cell r="AU865">
            <v>129</v>
          </cell>
          <cell r="AV865">
            <v>1752.9</v>
          </cell>
          <cell r="AW865">
            <v>1540.4</v>
          </cell>
        </row>
        <row r="866">
          <cell r="B866">
            <v>46391</v>
          </cell>
          <cell r="D866" t="str">
            <v xml:space="preserve">Commerce de gros (commerce interentreprises) de produits surgelés </v>
          </cell>
          <cell r="E866">
            <v>561</v>
          </cell>
          <cell r="F866">
            <v>6736.9</v>
          </cell>
          <cell r="G866">
            <v>5312.4</v>
          </cell>
          <cell r="H866">
            <v>-36.9</v>
          </cell>
          <cell r="I866">
            <v>1461.4</v>
          </cell>
          <cell r="J866">
            <v>74.7</v>
          </cell>
          <cell r="K866">
            <v>60.3</v>
          </cell>
          <cell r="L866">
            <v>-1.8</v>
          </cell>
          <cell r="M866">
            <v>1.4</v>
          </cell>
          <cell r="N866">
            <v>134.5</v>
          </cell>
          <cell r="O866">
            <v>6871.9</v>
          </cell>
          <cell r="P866">
            <v>4.2</v>
          </cell>
          <cell r="Q866">
            <v>0.1</v>
          </cell>
          <cell r="R866">
            <v>79.900000000000006</v>
          </cell>
          <cell r="S866">
            <v>0.3</v>
          </cell>
          <cell r="T866">
            <v>720</v>
          </cell>
          <cell r="U866">
            <v>99.1</v>
          </cell>
          <cell r="V866">
            <v>123.7</v>
          </cell>
          <cell r="W866">
            <v>4.5999999999999996</v>
          </cell>
          <cell r="X866">
            <v>45.1</v>
          </cell>
          <cell r="Y866">
            <v>35.4</v>
          </cell>
          <cell r="Z866">
            <v>20.7</v>
          </cell>
          <cell r="AA866">
            <v>764.5</v>
          </cell>
          <cell r="AB866">
            <v>51.8</v>
          </cell>
          <cell r="AC866">
            <v>417.2</v>
          </cell>
          <cell r="AD866">
            <v>165</v>
          </cell>
          <cell r="AE866">
            <v>0.9</v>
          </cell>
          <cell r="AF866">
            <v>131.30000000000001</v>
          </cell>
          <cell r="AG866">
            <v>47.8</v>
          </cell>
          <cell r="AH866">
            <v>31.7</v>
          </cell>
          <cell r="AI866">
            <v>41.8</v>
          </cell>
          <cell r="AJ866">
            <v>93.6</v>
          </cell>
          <cell r="AK866">
            <v>0</v>
          </cell>
          <cell r="AL866">
            <v>0.1</v>
          </cell>
          <cell r="AM866">
            <v>24.3</v>
          </cell>
          <cell r="AN866">
            <v>13.3</v>
          </cell>
          <cell r="AO866">
            <v>16.399999999999999</v>
          </cell>
          <cell r="AP866">
            <v>85.7</v>
          </cell>
          <cell r="AQ866">
            <v>48.2</v>
          </cell>
          <cell r="AR866">
            <v>43.4</v>
          </cell>
          <cell r="AS866">
            <v>6.8</v>
          </cell>
          <cell r="AT866">
            <v>45.3</v>
          </cell>
          <cell r="AU866">
            <v>38.4</v>
          </cell>
          <cell r="AV866">
            <v>795.7</v>
          </cell>
          <cell r="AW866">
            <v>713.5</v>
          </cell>
        </row>
        <row r="867">
          <cell r="B867">
            <v>46392</v>
          </cell>
          <cell r="D867" t="str">
            <v xml:space="preserve">Commerce de gros (commerce interentreprises) alimentaire non spécialisé </v>
          </cell>
          <cell r="E867">
            <v>2492</v>
          </cell>
          <cell r="F867">
            <v>10091.4</v>
          </cell>
          <cell r="G867">
            <v>7486.9</v>
          </cell>
          <cell r="H867">
            <v>13.1</v>
          </cell>
          <cell r="I867">
            <v>2591.4</v>
          </cell>
          <cell r="J867">
            <v>36.6</v>
          </cell>
          <cell r="K867">
            <v>387.9</v>
          </cell>
          <cell r="L867">
            <v>1.1000000000000001</v>
          </cell>
          <cell r="M867">
            <v>2.5</v>
          </cell>
          <cell r="N867">
            <v>428.1</v>
          </cell>
          <cell r="O867">
            <v>10515.9</v>
          </cell>
          <cell r="P867">
            <v>5.4</v>
          </cell>
          <cell r="Q867">
            <v>1.5</v>
          </cell>
          <cell r="R867">
            <v>112.8</v>
          </cell>
          <cell r="S867">
            <v>-2.8</v>
          </cell>
          <cell r="T867">
            <v>1952.3</v>
          </cell>
          <cell r="U867">
            <v>263.10000000000002</v>
          </cell>
          <cell r="V867">
            <v>159.4</v>
          </cell>
          <cell r="W867">
            <v>5.9</v>
          </cell>
          <cell r="X867">
            <v>56.8</v>
          </cell>
          <cell r="Y867">
            <v>37.9</v>
          </cell>
          <cell r="Z867">
            <v>1.6</v>
          </cell>
          <cell r="AA867">
            <v>924.7</v>
          </cell>
          <cell r="AB867">
            <v>99.4</v>
          </cell>
          <cell r="AC867">
            <v>476.8</v>
          </cell>
          <cell r="AD867">
            <v>182.5</v>
          </cell>
          <cell r="AE867">
            <v>1.5</v>
          </cell>
          <cell r="AF867">
            <v>167.6</v>
          </cell>
          <cell r="AG867">
            <v>47.2</v>
          </cell>
          <cell r="AH867">
            <v>48.9</v>
          </cell>
          <cell r="AI867">
            <v>66.5</v>
          </cell>
          <cell r="AJ867">
            <v>138</v>
          </cell>
          <cell r="AK867">
            <v>0.1</v>
          </cell>
          <cell r="AL867">
            <v>1</v>
          </cell>
          <cell r="AM867">
            <v>28.3</v>
          </cell>
          <cell r="AN867">
            <v>15.5</v>
          </cell>
          <cell r="AO867">
            <v>52.6</v>
          </cell>
          <cell r="AP867">
            <v>163.1</v>
          </cell>
          <cell r="AQ867">
            <v>147.80000000000001</v>
          </cell>
          <cell r="AR867">
            <v>138.9</v>
          </cell>
          <cell r="AS867">
            <v>9.1</v>
          </cell>
          <cell r="AT867">
            <v>72.2</v>
          </cell>
          <cell r="AU867">
            <v>90.6</v>
          </cell>
          <cell r="AV867">
            <v>957.2</v>
          </cell>
          <cell r="AW867">
            <v>826.9</v>
          </cell>
        </row>
        <row r="868">
          <cell r="B868">
            <v>464</v>
          </cell>
          <cell r="D868" t="str">
            <v xml:space="preserve">Commerce de gros de biens domestiques </v>
          </cell>
          <cell r="E868">
            <v>28757</v>
          </cell>
          <cell r="F868">
            <v>135675.5</v>
          </cell>
          <cell r="G868">
            <v>93975.6</v>
          </cell>
          <cell r="H868">
            <v>-747.9</v>
          </cell>
          <cell r="I868">
            <v>42447.8</v>
          </cell>
          <cell r="J868">
            <v>2314.1</v>
          </cell>
          <cell r="K868">
            <v>3965.6</v>
          </cell>
          <cell r="L868">
            <v>96.1</v>
          </cell>
          <cell r="M868">
            <v>79.599999999999994</v>
          </cell>
          <cell r="N868">
            <v>6455.4</v>
          </cell>
          <cell r="O868">
            <v>141955.29999999999</v>
          </cell>
          <cell r="P868">
            <v>1363.2</v>
          </cell>
          <cell r="Q868">
            <v>288.89999999999998</v>
          </cell>
          <cell r="R868">
            <v>3025.8</v>
          </cell>
          <cell r="S868">
            <v>19.600000000000001</v>
          </cell>
          <cell r="T868">
            <v>23270.1</v>
          </cell>
          <cell r="U868">
            <v>4115.8</v>
          </cell>
          <cell r="V868">
            <v>2248.9</v>
          </cell>
          <cell r="W868">
            <v>99.9</v>
          </cell>
          <cell r="X868">
            <v>1066.9000000000001</v>
          </cell>
          <cell r="Y868">
            <v>1352.9</v>
          </cell>
          <cell r="Z868">
            <v>635.29999999999995</v>
          </cell>
          <cell r="AA868">
            <v>22598.1</v>
          </cell>
          <cell r="AB868">
            <v>2369.1</v>
          </cell>
          <cell r="AC868">
            <v>9343.2000000000007</v>
          </cell>
          <cell r="AD868">
            <v>4006.9</v>
          </cell>
          <cell r="AE868">
            <v>46.5</v>
          </cell>
          <cell r="AF868">
            <v>6925.4</v>
          </cell>
          <cell r="AG868">
            <v>1044.8</v>
          </cell>
          <cell r="AH868">
            <v>2345.8000000000002</v>
          </cell>
          <cell r="AI868">
            <v>2863.5</v>
          </cell>
          <cell r="AJ868">
            <v>6398.3</v>
          </cell>
          <cell r="AK868">
            <v>1.4</v>
          </cell>
          <cell r="AL868">
            <v>19.5</v>
          </cell>
          <cell r="AM868">
            <v>1940.7</v>
          </cell>
          <cell r="AN868">
            <v>598.70000000000005</v>
          </cell>
          <cell r="AO868">
            <v>3485.8</v>
          </cell>
          <cell r="AP868">
            <v>7961.5</v>
          </cell>
          <cell r="AQ868">
            <v>2059.8000000000002</v>
          </cell>
          <cell r="AR868">
            <v>2478.3000000000002</v>
          </cell>
          <cell r="AS868">
            <v>259.89999999999998</v>
          </cell>
          <cell r="AT868">
            <v>2387.6999999999998</v>
          </cell>
          <cell r="AU868">
            <v>4895.3999999999996</v>
          </cell>
          <cell r="AV868">
            <v>22587.8</v>
          </cell>
          <cell r="AW868">
            <v>20275.5</v>
          </cell>
        </row>
        <row r="869">
          <cell r="B869">
            <v>4641</v>
          </cell>
          <cell r="D869" t="str">
            <v xml:space="preserve">Commerce de gros de textiles </v>
          </cell>
          <cell r="E869">
            <v>1914</v>
          </cell>
          <cell r="F869">
            <v>2250.5</v>
          </cell>
          <cell r="G869">
            <v>1491.7</v>
          </cell>
          <cell r="H869">
            <v>-17</v>
          </cell>
          <cell r="I869">
            <v>775.8</v>
          </cell>
          <cell r="J869">
            <v>104.4</v>
          </cell>
          <cell r="K869">
            <v>75.5</v>
          </cell>
          <cell r="L869">
            <v>2.7</v>
          </cell>
          <cell r="M869">
            <v>0.8</v>
          </cell>
          <cell r="N869">
            <v>183.4</v>
          </cell>
          <cell r="O869">
            <v>2430.4</v>
          </cell>
          <cell r="P869">
            <v>10.1</v>
          </cell>
          <cell r="Q869">
            <v>4.8</v>
          </cell>
          <cell r="R869">
            <v>132.69999999999999</v>
          </cell>
          <cell r="S869">
            <v>-3.7</v>
          </cell>
          <cell r="T869">
            <v>430.9</v>
          </cell>
          <cell r="U869">
            <v>88.1</v>
          </cell>
          <cell r="V869">
            <v>65.599999999999994</v>
          </cell>
          <cell r="W869">
            <v>3.8</v>
          </cell>
          <cell r="X869">
            <v>20.6</v>
          </cell>
          <cell r="Y869">
            <v>21.6</v>
          </cell>
          <cell r="Z869">
            <v>7</v>
          </cell>
          <cell r="AA869">
            <v>387.8</v>
          </cell>
          <cell r="AB869">
            <v>22.3</v>
          </cell>
          <cell r="AC869">
            <v>221.8</v>
          </cell>
          <cell r="AD869">
            <v>81.8</v>
          </cell>
          <cell r="AE869">
            <v>1.3</v>
          </cell>
          <cell r="AF869">
            <v>63.2</v>
          </cell>
          <cell r="AG869">
            <v>18</v>
          </cell>
          <cell r="AH869">
            <v>49.2</v>
          </cell>
          <cell r="AI869">
            <v>55.3</v>
          </cell>
          <cell r="AJ869">
            <v>51.4</v>
          </cell>
          <cell r="AK869">
            <v>0.1</v>
          </cell>
          <cell r="AL869">
            <v>0.3</v>
          </cell>
          <cell r="AM869">
            <v>37.9</v>
          </cell>
          <cell r="AN869">
            <v>18.899999999999999</v>
          </cell>
          <cell r="AO869">
            <v>36</v>
          </cell>
          <cell r="AP869">
            <v>49.7</v>
          </cell>
          <cell r="AQ869">
            <v>24.8</v>
          </cell>
          <cell r="AR869">
            <v>41.7</v>
          </cell>
          <cell r="AS869">
            <v>1</v>
          </cell>
          <cell r="AT869">
            <v>26</v>
          </cell>
          <cell r="AU869">
            <v>5.9</v>
          </cell>
          <cell r="AV869">
            <v>399.3</v>
          </cell>
          <cell r="AW869">
            <v>366.7</v>
          </cell>
        </row>
        <row r="870">
          <cell r="B870">
            <v>46410</v>
          </cell>
          <cell r="D870" t="str">
            <v xml:space="preserve">Commerce de gros (commerce interentreprises) de textiles </v>
          </cell>
          <cell r="E870">
            <v>1914</v>
          </cell>
          <cell r="F870">
            <v>2250.5</v>
          </cell>
          <cell r="G870">
            <v>1491.7</v>
          </cell>
          <cell r="H870">
            <v>-17</v>
          </cell>
          <cell r="I870">
            <v>775.8</v>
          </cell>
          <cell r="J870">
            <v>104.4</v>
          </cell>
          <cell r="K870">
            <v>75.5</v>
          </cell>
          <cell r="L870">
            <v>2.7</v>
          </cell>
          <cell r="M870">
            <v>0.8</v>
          </cell>
          <cell r="N870">
            <v>183.4</v>
          </cell>
          <cell r="O870">
            <v>2430.4</v>
          </cell>
          <cell r="P870">
            <v>10.1</v>
          </cell>
          <cell r="Q870">
            <v>4.8</v>
          </cell>
          <cell r="R870">
            <v>132.69999999999999</v>
          </cell>
          <cell r="S870">
            <v>-3.7</v>
          </cell>
          <cell r="T870">
            <v>430.9</v>
          </cell>
          <cell r="U870">
            <v>88.1</v>
          </cell>
          <cell r="V870">
            <v>65.599999999999994</v>
          </cell>
          <cell r="W870">
            <v>3.8</v>
          </cell>
          <cell r="X870">
            <v>20.6</v>
          </cell>
          <cell r="Y870">
            <v>21.6</v>
          </cell>
          <cell r="Z870">
            <v>7</v>
          </cell>
          <cell r="AA870">
            <v>387.8</v>
          </cell>
          <cell r="AB870">
            <v>22.3</v>
          </cell>
          <cell r="AC870">
            <v>221.8</v>
          </cell>
          <cell r="AD870">
            <v>81.8</v>
          </cell>
          <cell r="AE870">
            <v>1.3</v>
          </cell>
          <cell r="AF870">
            <v>63.2</v>
          </cell>
          <cell r="AG870">
            <v>18</v>
          </cell>
          <cell r="AH870">
            <v>49.2</v>
          </cell>
          <cell r="AI870">
            <v>55.3</v>
          </cell>
          <cell r="AJ870">
            <v>51.4</v>
          </cell>
          <cell r="AK870">
            <v>0.1</v>
          </cell>
          <cell r="AL870">
            <v>0.3</v>
          </cell>
          <cell r="AM870">
            <v>37.9</v>
          </cell>
          <cell r="AN870">
            <v>18.899999999999999</v>
          </cell>
          <cell r="AO870">
            <v>36</v>
          </cell>
          <cell r="AP870">
            <v>49.7</v>
          </cell>
          <cell r="AQ870">
            <v>24.8</v>
          </cell>
          <cell r="AR870">
            <v>41.7</v>
          </cell>
          <cell r="AS870">
            <v>1</v>
          </cell>
          <cell r="AT870">
            <v>26</v>
          </cell>
          <cell r="AU870">
            <v>5.9</v>
          </cell>
          <cell r="AV870">
            <v>399.3</v>
          </cell>
          <cell r="AW870">
            <v>366.7</v>
          </cell>
        </row>
        <row r="871">
          <cell r="B871">
            <v>4642</v>
          </cell>
          <cell r="D871" t="str">
            <v xml:space="preserve">Commerce de gros d'habillement et de chaussures </v>
          </cell>
          <cell r="E871">
            <v>6325</v>
          </cell>
          <cell r="F871">
            <v>19040.2</v>
          </cell>
          <cell r="G871">
            <v>12396.2</v>
          </cell>
          <cell r="H871">
            <v>-212.5</v>
          </cell>
          <cell r="I871">
            <v>6856.6</v>
          </cell>
          <cell r="J871">
            <v>568.1</v>
          </cell>
          <cell r="K871">
            <v>768.4</v>
          </cell>
          <cell r="L871">
            <v>29.4</v>
          </cell>
          <cell r="M871">
            <v>7</v>
          </cell>
          <cell r="N871">
            <v>1372.9</v>
          </cell>
          <cell r="O871">
            <v>20376.7</v>
          </cell>
          <cell r="P871">
            <v>138.30000000000001</v>
          </cell>
          <cell r="Q871">
            <v>52.1</v>
          </cell>
          <cell r="R871">
            <v>906.5</v>
          </cell>
          <cell r="S871">
            <v>21.8</v>
          </cell>
          <cell r="T871">
            <v>3555.9</v>
          </cell>
          <cell r="U871">
            <v>693.3</v>
          </cell>
          <cell r="V871">
            <v>524.70000000000005</v>
          </cell>
          <cell r="W871">
            <v>12.2</v>
          </cell>
          <cell r="X871">
            <v>163.30000000000001</v>
          </cell>
          <cell r="Y871">
            <v>344.9</v>
          </cell>
          <cell r="Z871">
            <v>246.1</v>
          </cell>
          <cell r="AA871">
            <v>3538.6</v>
          </cell>
          <cell r="AB871">
            <v>184</v>
          </cell>
          <cell r="AC871">
            <v>1369.5</v>
          </cell>
          <cell r="AD871">
            <v>558.9</v>
          </cell>
          <cell r="AE871">
            <v>4.0999999999999996</v>
          </cell>
          <cell r="AF871">
            <v>1430.2</v>
          </cell>
          <cell r="AG871">
            <v>173.3</v>
          </cell>
          <cell r="AH871">
            <v>402</v>
          </cell>
          <cell r="AI871">
            <v>449</v>
          </cell>
          <cell r="AJ871">
            <v>1303.9000000000001</v>
          </cell>
          <cell r="AK871">
            <v>0.3</v>
          </cell>
          <cell r="AL871">
            <v>0.4</v>
          </cell>
          <cell r="AM871">
            <v>269.5</v>
          </cell>
          <cell r="AN871">
            <v>113.2</v>
          </cell>
          <cell r="AO871">
            <v>303.39999999999998</v>
          </cell>
          <cell r="AP871">
            <v>1338</v>
          </cell>
          <cell r="AQ871">
            <v>327.2</v>
          </cell>
          <cell r="AR871">
            <v>287.39999999999998</v>
          </cell>
          <cell r="AS871">
            <v>32.9</v>
          </cell>
          <cell r="AT871">
            <v>533.79999999999995</v>
          </cell>
          <cell r="AU871">
            <v>811.1</v>
          </cell>
          <cell r="AV871">
            <v>3745.2</v>
          </cell>
          <cell r="AW871">
            <v>3358.6</v>
          </cell>
        </row>
        <row r="872">
          <cell r="B872">
            <v>46420</v>
          </cell>
          <cell r="D872" t="str">
            <v xml:space="preserve">Commerce de gros (commerce interentreprises) d'habillement et de chaussures </v>
          </cell>
          <cell r="E872">
            <v>6325</v>
          </cell>
          <cell r="F872">
            <v>19040.2</v>
          </cell>
          <cell r="G872">
            <v>12396.2</v>
          </cell>
          <cell r="H872">
            <v>-212.5</v>
          </cell>
          <cell r="I872">
            <v>6856.6</v>
          </cell>
          <cell r="J872">
            <v>568.1</v>
          </cell>
          <cell r="K872">
            <v>768.4</v>
          </cell>
          <cell r="L872">
            <v>29.4</v>
          </cell>
          <cell r="M872">
            <v>7</v>
          </cell>
          <cell r="N872">
            <v>1372.9</v>
          </cell>
          <cell r="O872">
            <v>20376.7</v>
          </cell>
          <cell r="P872">
            <v>138.30000000000001</v>
          </cell>
          <cell r="Q872">
            <v>52.1</v>
          </cell>
          <cell r="R872">
            <v>906.5</v>
          </cell>
          <cell r="S872">
            <v>21.8</v>
          </cell>
          <cell r="T872">
            <v>3555.9</v>
          </cell>
          <cell r="U872">
            <v>693.3</v>
          </cell>
          <cell r="V872">
            <v>524.70000000000005</v>
          </cell>
          <cell r="W872">
            <v>12.2</v>
          </cell>
          <cell r="X872">
            <v>163.30000000000001</v>
          </cell>
          <cell r="Y872">
            <v>344.9</v>
          </cell>
          <cell r="Z872">
            <v>246.1</v>
          </cell>
          <cell r="AA872">
            <v>3538.6</v>
          </cell>
          <cell r="AB872">
            <v>184</v>
          </cell>
          <cell r="AC872">
            <v>1369.5</v>
          </cell>
          <cell r="AD872">
            <v>558.9</v>
          </cell>
          <cell r="AE872">
            <v>4.0999999999999996</v>
          </cell>
          <cell r="AF872">
            <v>1430.2</v>
          </cell>
          <cell r="AG872">
            <v>173.3</v>
          </cell>
          <cell r="AH872">
            <v>402</v>
          </cell>
          <cell r="AI872">
            <v>449</v>
          </cell>
          <cell r="AJ872">
            <v>1303.9000000000001</v>
          </cell>
          <cell r="AK872">
            <v>0.3</v>
          </cell>
          <cell r="AL872">
            <v>0.4</v>
          </cell>
          <cell r="AM872">
            <v>269.5</v>
          </cell>
          <cell r="AN872">
            <v>113.2</v>
          </cell>
          <cell r="AO872">
            <v>303.39999999999998</v>
          </cell>
          <cell r="AP872">
            <v>1338</v>
          </cell>
          <cell r="AQ872">
            <v>327.2</v>
          </cell>
          <cell r="AR872">
            <v>287.39999999999998</v>
          </cell>
          <cell r="AS872">
            <v>32.9</v>
          </cell>
          <cell r="AT872">
            <v>533.79999999999995</v>
          </cell>
          <cell r="AU872">
            <v>811.1</v>
          </cell>
          <cell r="AV872">
            <v>3745.2</v>
          </cell>
          <cell r="AW872">
            <v>3358.6</v>
          </cell>
        </row>
        <row r="873">
          <cell r="B873">
            <v>4643</v>
          </cell>
          <cell r="D873" t="str">
            <v xml:space="preserve">Commerce de gros d'appareils électroménagers </v>
          </cell>
          <cell r="E873">
            <v>1110</v>
          </cell>
          <cell r="F873">
            <v>10244.6</v>
          </cell>
          <cell r="G873">
            <v>7551.6</v>
          </cell>
          <cell r="H873">
            <v>-9.6999999999999993</v>
          </cell>
          <cell r="I873">
            <v>2702.7</v>
          </cell>
          <cell r="J873">
            <v>157.1</v>
          </cell>
          <cell r="K873">
            <v>254.4</v>
          </cell>
          <cell r="L873">
            <v>4.7</v>
          </cell>
          <cell r="M873">
            <v>3</v>
          </cell>
          <cell r="N873">
            <v>419.2</v>
          </cell>
          <cell r="O873">
            <v>10656.1</v>
          </cell>
          <cell r="P873">
            <v>79</v>
          </cell>
          <cell r="Q873">
            <v>11.2</v>
          </cell>
          <cell r="R873">
            <v>184.8</v>
          </cell>
          <cell r="S873">
            <v>-0.7</v>
          </cell>
          <cell r="T873">
            <v>1571.6</v>
          </cell>
          <cell r="U873">
            <v>313</v>
          </cell>
          <cell r="V873">
            <v>122.8</v>
          </cell>
          <cell r="W873">
            <v>7</v>
          </cell>
          <cell r="X873">
            <v>54.7</v>
          </cell>
          <cell r="Y873">
            <v>178.5</v>
          </cell>
          <cell r="Z873">
            <v>22.7</v>
          </cell>
          <cell r="AA873">
            <v>1266.8</v>
          </cell>
          <cell r="AB873">
            <v>84.2</v>
          </cell>
          <cell r="AC873">
            <v>635</v>
          </cell>
          <cell r="AD873">
            <v>260.8</v>
          </cell>
          <cell r="AE873">
            <v>4.8</v>
          </cell>
          <cell r="AF873">
            <v>291.5</v>
          </cell>
          <cell r="AG873">
            <v>59.7</v>
          </cell>
          <cell r="AH873">
            <v>170.3</v>
          </cell>
          <cell r="AI873">
            <v>217.5</v>
          </cell>
          <cell r="AJ873">
            <v>279</v>
          </cell>
          <cell r="AK873">
            <v>0</v>
          </cell>
          <cell r="AL873">
            <v>15.2</v>
          </cell>
          <cell r="AM873">
            <v>161.5</v>
          </cell>
          <cell r="AN873">
            <v>65.2</v>
          </cell>
          <cell r="AO873">
            <v>203.9</v>
          </cell>
          <cell r="AP873">
            <v>336.6</v>
          </cell>
          <cell r="AQ873">
            <v>67.099999999999994</v>
          </cell>
          <cell r="AR873">
            <v>130.9</v>
          </cell>
          <cell r="AS873">
            <v>13.6</v>
          </cell>
          <cell r="AT873">
            <v>84.3</v>
          </cell>
          <cell r="AU873">
            <v>174.9</v>
          </cell>
          <cell r="AV873">
            <v>1366.2</v>
          </cell>
          <cell r="AW873">
            <v>1187.3</v>
          </cell>
        </row>
        <row r="874">
          <cell r="B874">
            <v>46430</v>
          </cell>
          <cell r="D874" t="str">
            <v xml:space="preserve">Commerce de gros (commerce interentreprises) d'appareils électroménagers </v>
          </cell>
          <cell r="E874">
            <v>1110</v>
          </cell>
          <cell r="F874">
            <v>10244.6</v>
          </cell>
          <cell r="G874">
            <v>7551.6</v>
          </cell>
          <cell r="H874">
            <v>-9.6999999999999993</v>
          </cell>
          <cell r="I874">
            <v>2702.7</v>
          </cell>
          <cell r="J874">
            <v>157.1</v>
          </cell>
          <cell r="K874">
            <v>254.4</v>
          </cell>
          <cell r="L874">
            <v>4.7</v>
          </cell>
          <cell r="M874">
            <v>3</v>
          </cell>
          <cell r="N874">
            <v>419.2</v>
          </cell>
          <cell r="O874">
            <v>10656.1</v>
          </cell>
          <cell r="P874">
            <v>79</v>
          </cell>
          <cell r="Q874">
            <v>11.2</v>
          </cell>
          <cell r="R874">
            <v>184.8</v>
          </cell>
          <cell r="S874">
            <v>-0.7</v>
          </cell>
          <cell r="T874">
            <v>1571.6</v>
          </cell>
          <cell r="U874">
            <v>313</v>
          </cell>
          <cell r="V874">
            <v>122.8</v>
          </cell>
          <cell r="W874">
            <v>7</v>
          </cell>
          <cell r="X874">
            <v>54.7</v>
          </cell>
          <cell r="Y874">
            <v>178.5</v>
          </cell>
          <cell r="Z874">
            <v>22.7</v>
          </cell>
          <cell r="AA874">
            <v>1266.8</v>
          </cell>
          <cell r="AB874">
            <v>84.2</v>
          </cell>
          <cell r="AC874">
            <v>635</v>
          </cell>
          <cell r="AD874">
            <v>260.8</v>
          </cell>
          <cell r="AE874">
            <v>4.8</v>
          </cell>
          <cell r="AF874">
            <v>291.5</v>
          </cell>
          <cell r="AG874">
            <v>59.7</v>
          </cell>
          <cell r="AH874">
            <v>170.3</v>
          </cell>
          <cell r="AI874">
            <v>217.5</v>
          </cell>
          <cell r="AJ874">
            <v>279</v>
          </cell>
          <cell r="AK874">
            <v>0</v>
          </cell>
          <cell r="AL874">
            <v>15.2</v>
          </cell>
          <cell r="AM874">
            <v>161.5</v>
          </cell>
          <cell r="AN874">
            <v>65.2</v>
          </cell>
          <cell r="AO874">
            <v>203.9</v>
          </cell>
          <cell r="AP874">
            <v>336.6</v>
          </cell>
          <cell r="AQ874">
            <v>67.099999999999994</v>
          </cell>
          <cell r="AR874">
            <v>130.9</v>
          </cell>
          <cell r="AS874">
            <v>13.6</v>
          </cell>
          <cell r="AT874">
            <v>84.3</v>
          </cell>
          <cell r="AU874">
            <v>174.9</v>
          </cell>
          <cell r="AV874">
            <v>1366.2</v>
          </cell>
          <cell r="AW874">
            <v>1187.3</v>
          </cell>
        </row>
        <row r="875">
          <cell r="B875">
            <v>4644</v>
          </cell>
          <cell r="D875" t="str">
            <v xml:space="preserve">Commerce de gros de vaisselle, verrerie et produits d'entretien </v>
          </cell>
          <cell r="E875">
            <v>1003</v>
          </cell>
          <cell r="F875">
            <v>3561.2</v>
          </cell>
          <cell r="G875">
            <v>2071.6999999999998</v>
          </cell>
          <cell r="H875">
            <v>-29.3</v>
          </cell>
          <cell r="I875">
            <v>1518.7</v>
          </cell>
          <cell r="J875">
            <v>34.1</v>
          </cell>
          <cell r="K875">
            <v>60.9</v>
          </cell>
          <cell r="L875">
            <v>-0.1</v>
          </cell>
          <cell r="M875">
            <v>4.5</v>
          </cell>
          <cell r="N875">
            <v>99.5</v>
          </cell>
          <cell r="O875">
            <v>3656.2</v>
          </cell>
          <cell r="P875">
            <v>8.6999999999999993</v>
          </cell>
          <cell r="Q875">
            <v>0.7</v>
          </cell>
          <cell r="R875">
            <v>36.299999999999997</v>
          </cell>
          <cell r="S875">
            <v>4</v>
          </cell>
          <cell r="T875">
            <v>809.2</v>
          </cell>
          <cell r="U875">
            <v>72.400000000000006</v>
          </cell>
          <cell r="V875">
            <v>68.599999999999994</v>
          </cell>
          <cell r="W875">
            <v>5</v>
          </cell>
          <cell r="X875">
            <v>23.7</v>
          </cell>
          <cell r="Y875">
            <v>68.099999999999994</v>
          </cell>
          <cell r="Z875">
            <v>3.1</v>
          </cell>
          <cell r="AA875">
            <v>709.4</v>
          </cell>
          <cell r="AB875">
            <v>45.7</v>
          </cell>
          <cell r="AC875">
            <v>343</v>
          </cell>
          <cell r="AD875">
            <v>136.19999999999999</v>
          </cell>
          <cell r="AE875">
            <v>0.6</v>
          </cell>
          <cell r="AF875">
            <v>185.2</v>
          </cell>
          <cell r="AG875">
            <v>25.9</v>
          </cell>
          <cell r="AH875">
            <v>29.5</v>
          </cell>
          <cell r="AI875">
            <v>56.1</v>
          </cell>
          <cell r="AJ875">
            <v>185.9</v>
          </cell>
          <cell r="AK875">
            <v>0</v>
          </cell>
          <cell r="AL875">
            <v>0.2</v>
          </cell>
          <cell r="AM875">
            <v>24.9</v>
          </cell>
          <cell r="AN875">
            <v>14.8</v>
          </cell>
          <cell r="AO875">
            <v>30.2</v>
          </cell>
          <cell r="AP875">
            <v>191.4</v>
          </cell>
          <cell r="AQ875">
            <v>23.6</v>
          </cell>
          <cell r="AR875">
            <v>160</v>
          </cell>
          <cell r="AS875">
            <v>7.7</v>
          </cell>
          <cell r="AT875">
            <v>48.1</v>
          </cell>
          <cell r="AU875">
            <v>-0.8</v>
          </cell>
          <cell r="AV875">
            <v>768.7</v>
          </cell>
          <cell r="AW875">
            <v>664.3</v>
          </cell>
        </row>
        <row r="876">
          <cell r="B876">
            <v>46440</v>
          </cell>
          <cell r="D876" t="str">
            <v xml:space="preserve">Commerce de gros (commerce interentreprises) de vaisselle, verrerie et produits d'entretien </v>
          </cell>
          <cell r="E876">
            <v>1003</v>
          </cell>
          <cell r="F876">
            <v>3561.2</v>
          </cell>
          <cell r="G876">
            <v>2071.6999999999998</v>
          </cell>
          <cell r="H876">
            <v>-29.3</v>
          </cell>
          <cell r="I876">
            <v>1518.7</v>
          </cell>
          <cell r="J876">
            <v>34.1</v>
          </cell>
          <cell r="K876">
            <v>60.9</v>
          </cell>
          <cell r="L876">
            <v>-0.1</v>
          </cell>
          <cell r="M876">
            <v>4.5</v>
          </cell>
          <cell r="N876">
            <v>99.5</v>
          </cell>
          <cell r="O876">
            <v>3656.2</v>
          </cell>
          <cell r="P876">
            <v>8.6999999999999993</v>
          </cell>
          <cell r="Q876">
            <v>0.7</v>
          </cell>
          <cell r="R876">
            <v>36.299999999999997</v>
          </cell>
          <cell r="S876">
            <v>4</v>
          </cell>
          <cell r="T876">
            <v>809.2</v>
          </cell>
          <cell r="U876">
            <v>72.400000000000006</v>
          </cell>
          <cell r="V876">
            <v>68.599999999999994</v>
          </cell>
          <cell r="W876">
            <v>5</v>
          </cell>
          <cell r="X876">
            <v>23.7</v>
          </cell>
          <cell r="Y876">
            <v>68.099999999999994</v>
          </cell>
          <cell r="Z876">
            <v>3.1</v>
          </cell>
          <cell r="AA876">
            <v>709.4</v>
          </cell>
          <cell r="AB876">
            <v>45.7</v>
          </cell>
          <cell r="AC876">
            <v>343</v>
          </cell>
          <cell r="AD876">
            <v>136.19999999999999</v>
          </cell>
          <cell r="AE876">
            <v>0.6</v>
          </cell>
          <cell r="AF876">
            <v>185.2</v>
          </cell>
          <cell r="AG876">
            <v>25.9</v>
          </cell>
          <cell r="AH876">
            <v>29.5</v>
          </cell>
          <cell r="AI876">
            <v>56.1</v>
          </cell>
          <cell r="AJ876">
            <v>185.9</v>
          </cell>
          <cell r="AK876">
            <v>0</v>
          </cell>
          <cell r="AL876">
            <v>0.2</v>
          </cell>
          <cell r="AM876">
            <v>24.9</v>
          </cell>
          <cell r="AN876">
            <v>14.8</v>
          </cell>
          <cell r="AO876">
            <v>30.2</v>
          </cell>
          <cell r="AP876">
            <v>191.4</v>
          </cell>
          <cell r="AQ876">
            <v>23.6</v>
          </cell>
          <cell r="AR876">
            <v>160</v>
          </cell>
          <cell r="AS876">
            <v>7.7</v>
          </cell>
          <cell r="AT876">
            <v>48.1</v>
          </cell>
          <cell r="AU876">
            <v>-0.8</v>
          </cell>
          <cell r="AV876">
            <v>768.7</v>
          </cell>
          <cell r="AW876">
            <v>664.3</v>
          </cell>
        </row>
        <row r="877">
          <cell r="B877">
            <v>4645</v>
          </cell>
          <cell r="D877" t="str">
            <v xml:space="preserve">Commerce de gros de parfumerie et de produits de beauté </v>
          </cell>
          <cell r="E877">
            <v>2468</v>
          </cell>
          <cell r="F877">
            <v>8765.6</v>
          </cell>
          <cell r="G877">
            <v>4791.8999999999996</v>
          </cell>
          <cell r="H877">
            <v>-49.4</v>
          </cell>
          <cell r="I877">
            <v>4023.1</v>
          </cell>
          <cell r="J877">
            <v>125.7</v>
          </cell>
          <cell r="K877">
            <v>245</v>
          </cell>
          <cell r="L877">
            <v>5.6</v>
          </cell>
          <cell r="M877">
            <v>2.5</v>
          </cell>
          <cell r="N877">
            <v>378.9</v>
          </cell>
          <cell r="O877">
            <v>9136.4</v>
          </cell>
          <cell r="P877">
            <v>70.099999999999994</v>
          </cell>
          <cell r="Q877">
            <v>30</v>
          </cell>
          <cell r="R877">
            <v>198.1</v>
          </cell>
          <cell r="S877">
            <v>-4.4000000000000004</v>
          </cell>
          <cell r="T877">
            <v>2450.6</v>
          </cell>
          <cell r="U877">
            <v>306.60000000000002</v>
          </cell>
          <cell r="V877">
            <v>167.2</v>
          </cell>
          <cell r="W877">
            <v>9.1999999999999993</v>
          </cell>
          <cell r="X877">
            <v>128.1</v>
          </cell>
          <cell r="Y877">
            <v>160.30000000000001</v>
          </cell>
          <cell r="Z877">
            <v>107.8</v>
          </cell>
          <cell r="AA877">
            <v>1667.5</v>
          </cell>
          <cell r="AB877">
            <v>92.1</v>
          </cell>
          <cell r="AC877">
            <v>751.1</v>
          </cell>
          <cell r="AD877">
            <v>328.4</v>
          </cell>
          <cell r="AE877">
            <v>2.9</v>
          </cell>
          <cell r="AF877">
            <v>498.7</v>
          </cell>
          <cell r="AG877">
            <v>68.8</v>
          </cell>
          <cell r="AH877">
            <v>211.6</v>
          </cell>
          <cell r="AI877">
            <v>243.7</v>
          </cell>
          <cell r="AJ877">
            <v>462.1</v>
          </cell>
          <cell r="AK877">
            <v>0.2</v>
          </cell>
          <cell r="AL877">
            <v>0.2</v>
          </cell>
          <cell r="AM877">
            <v>114.3</v>
          </cell>
          <cell r="AN877">
            <v>39.200000000000003</v>
          </cell>
          <cell r="AO877">
            <v>227.9</v>
          </cell>
          <cell r="AP877">
            <v>575.70000000000005</v>
          </cell>
          <cell r="AQ877">
            <v>130</v>
          </cell>
          <cell r="AR877">
            <v>255.2</v>
          </cell>
          <cell r="AS877">
            <v>31.5</v>
          </cell>
          <cell r="AT877">
            <v>140.69999999999999</v>
          </cell>
          <cell r="AU877">
            <v>278.2</v>
          </cell>
          <cell r="AV877">
            <v>1757.7</v>
          </cell>
          <cell r="AW877">
            <v>1578.2</v>
          </cell>
        </row>
        <row r="878">
          <cell r="B878">
            <v>46450</v>
          </cell>
          <cell r="D878" t="str">
            <v xml:space="preserve">Commerce de gros (commerce interentreprises) de parfumerie et de produits de beauté </v>
          </cell>
          <cell r="E878">
            <v>2468</v>
          </cell>
          <cell r="F878">
            <v>8765.6</v>
          </cell>
          <cell r="G878">
            <v>4791.8999999999996</v>
          </cell>
          <cell r="H878">
            <v>-49.4</v>
          </cell>
          <cell r="I878">
            <v>4023.1</v>
          </cell>
          <cell r="J878">
            <v>125.7</v>
          </cell>
          <cell r="K878">
            <v>245</v>
          </cell>
          <cell r="L878">
            <v>5.6</v>
          </cell>
          <cell r="M878">
            <v>2.5</v>
          </cell>
          <cell r="N878">
            <v>378.9</v>
          </cell>
          <cell r="O878">
            <v>9136.4</v>
          </cell>
          <cell r="P878">
            <v>70.099999999999994</v>
          </cell>
          <cell r="Q878">
            <v>30</v>
          </cell>
          <cell r="R878">
            <v>198.1</v>
          </cell>
          <cell r="S878">
            <v>-4.4000000000000004</v>
          </cell>
          <cell r="T878">
            <v>2450.6</v>
          </cell>
          <cell r="U878">
            <v>306.60000000000002</v>
          </cell>
          <cell r="V878">
            <v>167.2</v>
          </cell>
          <cell r="W878">
            <v>9.1999999999999993</v>
          </cell>
          <cell r="X878">
            <v>128.1</v>
          </cell>
          <cell r="Y878">
            <v>160.30000000000001</v>
          </cell>
          <cell r="Z878">
            <v>107.8</v>
          </cell>
          <cell r="AA878">
            <v>1667.5</v>
          </cell>
          <cell r="AB878">
            <v>92.1</v>
          </cell>
          <cell r="AC878">
            <v>751.1</v>
          </cell>
          <cell r="AD878">
            <v>328.4</v>
          </cell>
          <cell r="AE878">
            <v>2.9</v>
          </cell>
          <cell r="AF878">
            <v>498.7</v>
          </cell>
          <cell r="AG878">
            <v>68.8</v>
          </cell>
          <cell r="AH878">
            <v>211.6</v>
          </cell>
          <cell r="AI878">
            <v>243.7</v>
          </cell>
          <cell r="AJ878">
            <v>462.1</v>
          </cell>
          <cell r="AK878">
            <v>0.2</v>
          </cell>
          <cell r="AL878">
            <v>0.2</v>
          </cell>
          <cell r="AM878">
            <v>114.3</v>
          </cell>
          <cell r="AN878">
            <v>39.200000000000003</v>
          </cell>
          <cell r="AO878">
            <v>227.9</v>
          </cell>
          <cell r="AP878">
            <v>575.70000000000005</v>
          </cell>
          <cell r="AQ878">
            <v>130</v>
          </cell>
          <cell r="AR878">
            <v>255.2</v>
          </cell>
          <cell r="AS878">
            <v>31.5</v>
          </cell>
          <cell r="AT878">
            <v>140.69999999999999</v>
          </cell>
          <cell r="AU878">
            <v>278.2</v>
          </cell>
          <cell r="AV878">
            <v>1757.7</v>
          </cell>
          <cell r="AW878">
            <v>1578.2</v>
          </cell>
        </row>
        <row r="879">
          <cell r="B879">
            <v>4646</v>
          </cell>
          <cell r="D879" t="str">
            <v xml:space="preserve">Commerce de gros de produits pharmaceutiques </v>
          </cell>
          <cell r="E879">
            <v>3168</v>
          </cell>
          <cell r="F879">
            <v>57428.800000000003</v>
          </cell>
          <cell r="G879">
            <v>43116.4</v>
          </cell>
          <cell r="H879">
            <v>-119.2</v>
          </cell>
          <cell r="I879">
            <v>14431.5</v>
          </cell>
          <cell r="J879">
            <v>988.2</v>
          </cell>
          <cell r="K879">
            <v>1470.7</v>
          </cell>
          <cell r="L879">
            <v>26.4</v>
          </cell>
          <cell r="M879">
            <v>43.4</v>
          </cell>
          <cell r="N879">
            <v>2528.6999999999998</v>
          </cell>
          <cell r="O879">
            <v>59887.7</v>
          </cell>
          <cell r="P879">
            <v>649.70000000000005</v>
          </cell>
          <cell r="Q879">
            <v>166</v>
          </cell>
          <cell r="R879">
            <v>1056.5</v>
          </cell>
          <cell r="S879">
            <v>9.6999999999999993</v>
          </cell>
          <cell r="T879">
            <v>7492.6</v>
          </cell>
          <cell r="U879">
            <v>1512.4</v>
          </cell>
          <cell r="V879">
            <v>605.79999999999995</v>
          </cell>
          <cell r="W879">
            <v>25.7</v>
          </cell>
          <cell r="X879">
            <v>239.6</v>
          </cell>
          <cell r="Y879">
            <v>273.39999999999998</v>
          </cell>
          <cell r="Z879">
            <v>135</v>
          </cell>
          <cell r="AA879">
            <v>8777.7000000000007</v>
          </cell>
          <cell r="AB879">
            <v>1620.8</v>
          </cell>
          <cell r="AC879">
            <v>3619.2</v>
          </cell>
          <cell r="AD879">
            <v>1674.8</v>
          </cell>
          <cell r="AE879">
            <v>22.9</v>
          </cell>
          <cell r="AF879">
            <v>1885.8</v>
          </cell>
          <cell r="AG879">
            <v>406.4</v>
          </cell>
          <cell r="AH879">
            <v>712.9</v>
          </cell>
          <cell r="AI879">
            <v>1025.8</v>
          </cell>
          <cell r="AJ879">
            <v>1792.3</v>
          </cell>
          <cell r="AK879">
            <v>0.3</v>
          </cell>
          <cell r="AL879">
            <v>1.1000000000000001</v>
          </cell>
          <cell r="AM879">
            <v>319.5</v>
          </cell>
          <cell r="AN879">
            <v>187.5</v>
          </cell>
          <cell r="AO879">
            <v>470.9</v>
          </cell>
          <cell r="AP879">
            <v>1944.5</v>
          </cell>
          <cell r="AQ879">
            <v>1089.7</v>
          </cell>
          <cell r="AR879">
            <v>1103.4000000000001</v>
          </cell>
          <cell r="AS879">
            <v>133.30000000000001</v>
          </cell>
          <cell r="AT879">
            <v>693</v>
          </cell>
          <cell r="AU879">
            <v>1104.5999999999999</v>
          </cell>
          <cell r="AV879">
            <v>8401.4</v>
          </cell>
          <cell r="AW879">
            <v>7179.9</v>
          </cell>
        </row>
        <row r="880">
          <cell r="B880">
            <v>46460</v>
          </cell>
          <cell r="D880" t="str">
            <v xml:space="preserve">Commerce de gros (commerce interentreprises) de produits pharmaceutiques </v>
          </cell>
          <cell r="E880">
            <v>3168</v>
          </cell>
          <cell r="F880">
            <v>57428.800000000003</v>
          </cell>
          <cell r="G880">
            <v>43116.4</v>
          </cell>
          <cell r="H880">
            <v>-119.2</v>
          </cell>
          <cell r="I880">
            <v>14431.5</v>
          </cell>
          <cell r="J880">
            <v>988.2</v>
          </cell>
          <cell r="K880">
            <v>1470.7</v>
          </cell>
          <cell r="L880">
            <v>26.4</v>
          </cell>
          <cell r="M880">
            <v>43.4</v>
          </cell>
          <cell r="N880">
            <v>2528.6999999999998</v>
          </cell>
          <cell r="O880">
            <v>59887.7</v>
          </cell>
          <cell r="P880">
            <v>649.70000000000005</v>
          </cell>
          <cell r="Q880">
            <v>166</v>
          </cell>
          <cell r="R880">
            <v>1056.5</v>
          </cell>
          <cell r="S880">
            <v>9.6999999999999993</v>
          </cell>
          <cell r="T880">
            <v>7492.6</v>
          </cell>
          <cell r="U880">
            <v>1512.4</v>
          </cell>
          <cell r="V880">
            <v>605.79999999999995</v>
          </cell>
          <cell r="W880">
            <v>25.7</v>
          </cell>
          <cell r="X880">
            <v>239.6</v>
          </cell>
          <cell r="Y880">
            <v>273.39999999999998</v>
          </cell>
          <cell r="Z880">
            <v>135</v>
          </cell>
          <cell r="AA880">
            <v>8777.7000000000007</v>
          </cell>
          <cell r="AB880">
            <v>1620.8</v>
          </cell>
          <cell r="AC880">
            <v>3619.2</v>
          </cell>
          <cell r="AD880">
            <v>1674.8</v>
          </cell>
          <cell r="AE880">
            <v>22.9</v>
          </cell>
          <cell r="AF880">
            <v>1885.8</v>
          </cell>
          <cell r="AG880">
            <v>406.4</v>
          </cell>
          <cell r="AH880">
            <v>712.9</v>
          </cell>
          <cell r="AI880">
            <v>1025.8</v>
          </cell>
          <cell r="AJ880">
            <v>1792.3</v>
          </cell>
          <cell r="AK880">
            <v>0.3</v>
          </cell>
          <cell r="AL880">
            <v>1.1000000000000001</v>
          </cell>
          <cell r="AM880">
            <v>319.5</v>
          </cell>
          <cell r="AN880">
            <v>187.5</v>
          </cell>
          <cell r="AO880">
            <v>470.9</v>
          </cell>
          <cell r="AP880">
            <v>1944.5</v>
          </cell>
          <cell r="AQ880">
            <v>1089.7</v>
          </cell>
          <cell r="AR880">
            <v>1103.4000000000001</v>
          </cell>
          <cell r="AS880">
            <v>133.30000000000001</v>
          </cell>
          <cell r="AT880">
            <v>693</v>
          </cell>
          <cell r="AU880">
            <v>1104.5999999999999</v>
          </cell>
          <cell r="AV880">
            <v>8401.4</v>
          </cell>
          <cell r="AW880">
            <v>7179.9</v>
          </cell>
        </row>
        <row r="881">
          <cell r="B881">
            <v>4647</v>
          </cell>
          <cell r="D881" t="str">
            <v xml:space="preserve">Commerce de gros de meubles, de tapis et d'appareils d'éclairage </v>
          </cell>
          <cell r="E881">
            <v>1180</v>
          </cell>
          <cell r="F881">
            <v>1355.1</v>
          </cell>
          <cell r="G881">
            <v>885.5</v>
          </cell>
          <cell r="H881">
            <v>-9.5</v>
          </cell>
          <cell r="I881">
            <v>479</v>
          </cell>
          <cell r="J881">
            <v>18.3</v>
          </cell>
          <cell r="K881">
            <v>48.4</v>
          </cell>
          <cell r="L881">
            <v>0</v>
          </cell>
          <cell r="M881">
            <v>1</v>
          </cell>
          <cell r="N881">
            <v>67.7</v>
          </cell>
          <cell r="O881">
            <v>1421.7</v>
          </cell>
          <cell r="P881">
            <v>4</v>
          </cell>
          <cell r="Q881">
            <v>1.1000000000000001</v>
          </cell>
          <cell r="R881">
            <v>35.799999999999997</v>
          </cell>
          <cell r="S881">
            <v>0.6</v>
          </cell>
          <cell r="T881">
            <v>289.60000000000002</v>
          </cell>
          <cell r="U881">
            <v>30.8</v>
          </cell>
          <cell r="V881">
            <v>38.6</v>
          </cell>
          <cell r="W881">
            <v>0.8</v>
          </cell>
          <cell r="X881">
            <v>15.4</v>
          </cell>
          <cell r="Y881">
            <v>10.4</v>
          </cell>
          <cell r="Z881">
            <v>4.7</v>
          </cell>
          <cell r="AA881">
            <v>214.3</v>
          </cell>
          <cell r="AB881">
            <v>13</v>
          </cell>
          <cell r="AC881">
            <v>123.8</v>
          </cell>
          <cell r="AD881">
            <v>47.1</v>
          </cell>
          <cell r="AE881">
            <v>0.3</v>
          </cell>
          <cell r="AF881">
            <v>30.6</v>
          </cell>
          <cell r="AG881">
            <v>11.2</v>
          </cell>
          <cell r="AH881">
            <v>20.7</v>
          </cell>
          <cell r="AI881">
            <v>25.3</v>
          </cell>
          <cell r="AJ881">
            <v>24</v>
          </cell>
          <cell r="AK881">
            <v>0</v>
          </cell>
          <cell r="AL881">
            <v>0.1</v>
          </cell>
          <cell r="AM881">
            <v>14.1</v>
          </cell>
          <cell r="AN881">
            <v>7.7</v>
          </cell>
          <cell r="AO881">
            <v>12</v>
          </cell>
          <cell r="AP881">
            <v>22</v>
          </cell>
          <cell r="AQ881">
            <v>10.4</v>
          </cell>
          <cell r="AR881">
            <v>14.1</v>
          </cell>
          <cell r="AS881">
            <v>0.4</v>
          </cell>
          <cell r="AT881">
            <v>12.5</v>
          </cell>
          <cell r="AU881">
            <v>5.5</v>
          </cell>
          <cell r="AV881">
            <v>220.7</v>
          </cell>
          <cell r="AW881">
            <v>201.6</v>
          </cell>
        </row>
        <row r="882">
          <cell r="B882">
            <v>46470</v>
          </cell>
          <cell r="D882" t="str">
            <v xml:space="preserve">Commerce de gros (commerce interentreprises) de meubles, de tapis et d'appareils d'éclairage </v>
          </cell>
          <cell r="E882">
            <v>1180</v>
          </cell>
          <cell r="F882">
            <v>1355.1</v>
          </cell>
          <cell r="G882">
            <v>885.5</v>
          </cell>
          <cell r="H882">
            <v>-9.5</v>
          </cell>
          <cell r="I882">
            <v>479</v>
          </cell>
          <cell r="J882">
            <v>18.3</v>
          </cell>
          <cell r="K882">
            <v>48.4</v>
          </cell>
          <cell r="L882">
            <v>0</v>
          </cell>
          <cell r="M882">
            <v>1</v>
          </cell>
          <cell r="N882">
            <v>67.7</v>
          </cell>
          <cell r="O882">
            <v>1421.7</v>
          </cell>
          <cell r="P882">
            <v>4</v>
          </cell>
          <cell r="Q882">
            <v>1.1000000000000001</v>
          </cell>
          <cell r="R882">
            <v>35.799999999999997</v>
          </cell>
          <cell r="S882">
            <v>0.6</v>
          </cell>
          <cell r="T882">
            <v>289.60000000000002</v>
          </cell>
          <cell r="U882">
            <v>30.8</v>
          </cell>
          <cell r="V882">
            <v>38.6</v>
          </cell>
          <cell r="W882">
            <v>0.8</v>
          </cell>
          <cell r="X882">
            <v>15.4</v>
          </cell>
          <cell r="Y882">
            <v>10.4</v>
          </cell>
          <cell r="Z882">
            <v>4.7</v>
          </cell>
          <cell r="AA882">
            <v>214.3</v>
          </cell>
          <cell r="AB882">
            <v>13</v>
          </cell>
          <cell r="AC882">
            <v>123.8</v>
          </cell>
          <cell r="AD882">
            <v>47.1</v>
          </cell>
          <cell r="AE882">
            <v>0.3</v>
          </cell>
          <cell r="AF882">
            <v>30.6</v>
          </cell>
          <cell r="AG882">
            <v>11.2</v>
          </cell>
          <cell r="AH882">
            <v>20.7</v>
          </cell>
          <cell r="AI882">
            <v>25.3</v>
          </cell>
          <cell r="AJ882">
            <v>24</v>
          </cell>
          <cell r="AK882">
            <v>0</v>
          </cell>
          <cell r="AL882">
            <v>0.1</v>
          </cell>
          <cell r="AM882">
            <v>14.1</v>
          </cell>
          <cell r="AN882">
            <v>7.7</v>
          </cell>
          <cell r="AO882">
            <v>12</v>
          </cell>
          <cell r="AP882">
            <v>22</v>
          </cell>
          <cell r="AQ882">
            <v>10.4</v>
          </cell>
          <cell r="AR882">
            <v>14.1</v>
          </cell>
          <cell r="AS882">
            <v>0.4</v>
          </cell>
          <cell r="AT882">
            <v>12.5</v>
          </cell>
          <cell r="AU882">
            <v>5.5</v>
          </cell>
          <cell r="AV882">
            <v>220.7</v>
          </cell>
          <cell r="AW882">
            <v>201.6</v>
          </cell>
        </row>
        <row r="883">
          <cell r="B883">
            <v>4648</v>
          </cell>
          <cell r="D883" t="str">
            <v xml:space="preserve">Commerce de gros d'articles d'horlogerie et de bijouterie </v>
          </cell>
          <cell r="E883">
            <v>599</v>
          </cell>
          <cell r="F883">
            <v>1720.3</v>
          </cell>
          <cell r="G883">
            <v>1192.2</v>
          </cell>
          <cell r="H883">
            <v>-1.1000000000000001</v>
          </cell>
          <cell r="I883">
            <v>529.20000000000005</v>
          </cell>
          <cell r="J883">
            <v>16.2</v>
          </cell>
          <cell r="K883">
            <v>27</v>
          </cell>
          <cell r="L883">
            <v>0.2</v>
          </cell>
          <cell r="M883">
            <v>1.4</v>
          </cell>
          <cell r="N883">
            <v>44.7</v>
          </cell>
          <cell r="O883">
            <v>1763.4</v>
          </cell>
          <cell r="P883">
            <v>8.3000000000000007</v>
          </cell>
          <cell r="Q883">
            <v>0.8</v>
          </cell>
          <cell r="R883">
            <v>34.6</v>
          </cell>
          <cell r="S883">
            <v>-5.8</v>
          </cell>
          <cell r="T883">
            <v>272.3</v>
          </cell>
          <cell r="U883">
            <v>46.3</v>
          </cell>
          <cell r="V883">
            <v>34.5</v>
          </cell>
          <cell r="W883">
            <v>1.8</v>
          </cell>
          <cell r="X883">
            <v>9.3000000000000007</v>
          </cell>
          <cell r="Y883">
            <v>25.8</v>
          </cell>
          <cell r="Z883">
            <v>8</v>
          </cell>
          <cell r="AA883">
            <v>255.2</v>
          </cell>
          <cell r="AB883">
            <v>15.3</v>
          </cell>
          <cell r="AC883">
            <v>142.1</v>
          </cell>
          <cell r="AD883">
            <v>57.8</v>
          </cell>
          <cell r="AE883">
            <v>0.2</v>
          </cell>
          <cell r="AF883">
            <v>40.200000000000003</v>
          </cell>
          <cell r="AG883">
            <v>19.899999999999999</v>
          </cell>
          <cell r="AH883">
            <v>47.1</v>
          </cell>
          <cell r="AI883">
            <v>57.4</v>
          </cell>
          <cell r="AJ883">
            <v>30.6</v>
          </cell>
          <cell r="AK883">
            <v>0</v>
          </cell>
          <cell r="AL883">
            <v>0</v>
          </cell>
          <cell r="AM883">
            <v>30.4</v>
          </cell>
          <cell r="AN883">
            <v>13.3</v>
          </cell>
          <cell r="AO883">
            <v>13.9</v>
          </cell>
          <cell r="AP883">
            <v>14.2</v>
          </cell>
          <cell r="AQ883">
            <v>20</v>
          </cell>
          <cell r="AR883">
            <v>23.2</v>
          </cell>
          <cell r="AS883">
            <v>0.4</v>
          </cell>
          <cell r="AT883">
            <v>18</v>
          </cell>
          <cell r="AU883">
            <v>-7.4</v>
          </cell>
          <cell r="AV883">
            <v>272.7</v>
          </cell>
          <cell r="AW883">
            <v>240.1</v>
          </cell>
        </row>
        <row r="884">
          <cell r="B884">
            <v>46480</v>
          </cell>
          <cell r="D884" t="str">
            <v xml:space="preserve">Commerce de gros (commerce interentreprises) d'articles d'horlogerie et de bijouterie </v>
          </cell>
          <cell r="E884">
            <v>599</v>
          </cell>
          <cell r="F884">
            <v>1720.3</v>
          </cell>
          <cell r="G884">
            <v>1192.2</v>
          </cell>
          <cell r="H884">
            <v>-1.1000000000000001</v>
          </cell>
          <cell r="I884">
            <v>529.20000000000005</v>
          </cell>
          <cell r="J884">
            <v>16.2</v>
          </cell>
          <cell r="K884">
            <v>27</v>
          </cell>
          <cell r="L884">
            <v>0.2</v>
          </cell>
          <cell r="M884">
            <v>1.4</v>
          </cell>
          <cell r="N884">
            <v>44.7</v>
          </cell>
          <cell r="O884">
            <v>1763.4</v>
          </cell>
          <cell r="P884">
            <v>8.3000000000000007</v>
          </cell>
          <cell r="Q884">
            <v>0.8</v>
          </cell>
          <cell r="R884">
            <v>34.6</v>
          </cell>
          <cell r="S884">
            <v>-5.8</v>
          </cell>
          <cell r="T884">
            <v>272.3</v>
          </cell>
          <cell r="U884">
            <v>46.3</v>
          </cell>
          <cell r="V884">
            <v>34.5</v>
          </cell>
          <cell r="W884">
            <v>1.8</v>
          </cell>
          <cell r="X884">
            <v>9.3000000000000007</v>
          </cell>
          <cell r="Y884">
            <v>25.8</v>
          </cell>
          <cell r="Z884">
            <v>8</v>
          </cell>
          <cell r="AA884">
            <v>255.2</v>
          </cell>
          <cell r="AB884">
            <v>15.3</v>
          </cell>
          <cell r="AC884">
            <v>142.1</v>
          </cell>
          <cell r="AD884">
            <v>57.8</v>
          </cell>
          <cell r="AE884">
            <v>0.2</v>
          </cell>
          <cell r="AF884">
            <v>40.200000000000003</v>
          </cell>
          <cell r="AG884">
            <v>19.899999999999999</v>
          </cell>
          <cell r="AH884">
            <v>47.1</v>
          </cell>
          <cell r="AI884">
            <v>57.4</v>
          </cell>
          <cell r="AJ884">
            <v>30.6</v>
          </cell>
          <cell r="AK884">
            <v>0</v>
          </cell>
          <cell r="AL884">
            <v>0</v>
          </cell>
          <cell r="AM884">
            <v>30.4</v>
          </cell>
          <cell r="AN884">
            <v>13.3</v>
          </cell>
          <cell r="AO884">
            <v>13.9</v>
          </cell>
          <cell r="AP884">
            <v>14.2</v>
          </cell>
          <cell r="AQ884">
            <v>20</v>
          </cell>
          <cell r="AR884">
            <v>23.2</v>
          </cell>
          <cell r="AS884">
            <v>0.4</v>
          </cell>
          <cell r="AT884">
            <v>18</v>
          </cell>
          <cell r="AU884">
            <v>-7.4</v>
          </cell>
          <cell r="AV884">
            <v>272.7</v>
          </cell>
          <cell r="AW884">
            <v>240.1</v>
          </cell>
        </row>
        <row r="885">
          <cell r="B885">
            <v>4649</v>
          </cell>
          <cell r="D885" t="str">
            <v xml:space="preserve">Commerce de gros d'autres biens domestiques </v>
          </cell>
          <cell r="E885">
            <v>10990</v>
          </cell>
          <cell r="F885">
            <v>31309.3</v>
          </cell>
          <cell r="G885">
            <v>20478.3</v>
          </cell>
          <cell r="H885">
            <v>-300.3</v>
          </cell>
          <cell r="I885">
            <v>11131.3</v>
          </cell>
          <cell r="J885">
            <v>302.10000000000002</v>
          </cell>
          <cell r="K885">
            <v>1015.4</v>
          </cell>
          <cell r="L885">
            <v>27.1</v>
          </cell>
          <cell r="M885">
            <v>16.100000000000001</v>
          </cell>
          <cell r="N885">
            <v>1360.6</v>
          </cell>
          <cell r="O885">
            <v>32626.799999999999</v>
          </cell>
          <cell r="P885">
            <v>395</v>
          </cell>
          <cell r="Q885">
            <v>22.1</v>
          </cell>
          <cell r="R885">
            <v>440.4</v>
          </cell>
          <cell r="S885">
            <v>-1.8</v>
          </cell>
          <cell r="T885">
            <v>6397.3</v>
          </cell>
          <cell r="U885">
            <v>1052.8</v>
          </cell>
          <cell r="V885">
            <v>621.20000000000005</v>
          </cell>
          <cell r="W885">
            <v>34.5</v>
          </cell>
          <cell r="X885">
            <v>412.2</v>
          </cell>
          <cell r="Y885">
            <v>270</v>
          </cell>
          <cell r="Z885">
            <v>101.1</v>
          </cell>
          <cell r="AA885">
            <v>5781</v>
          </cell>
          <cell r="AB885">
            <v>291.7</v>
          </cell>
          <cell r="AC885">
            <v>2137.6999999999998</v>
          </cell>
          <cell r="AD885">
            <v>861.1</v>
          </cell>
          <cell r="AE885">
            <v>9.6</v>
          </cell>
          <cell r="AF885">
            <v>2500</v>
          </cell>
          <cell r="AG885">
            <v>261.8</v>
          </cell>
          <cell r="AH885">
            <v>702.5</v>
          </cell>
          <cell r="AI885">
            <v>733.5</v>
          </cell>
          <cell r="AJ885">
            <v>2269.1999999999998</v>
          </cell>
          <cell r="AK885">
            <v>0.5</v>
          </cell>
          <cell r="AL885">
            <v>2</v>
          </cell>
          <cell r="AM885">
            <v>968.7</v>
          </cell>
          <cell r="AN885">
            <v>139</v>
          </cell>
          <cell r="AO885">
            <v>2187.5</v>
          </cell>
          <cell r="AP885">
            <v>3489.5</v>
          </cell>
          <cell r="AQ885">
            <v>367</v>
          </cell>
          <cell r="AR885">
            <v>462.5</v>
          </cell>
          <cell r="AS885">
            <v>39.200000000000003</v>
          </cell>
          <cell r="AT885">
            <v>831.4</v>
          </cell>
          <cell r="AU885">
            <v>2523.3000000000002</v>
          </cell>
          <cell r="AV885">
            <v>5655.9</v>
          </cell>
          <cell r="AW885">
            <v>5498.8</v>
          </cell>
        </row>
        <row r="886">
          <cell r="B886">
            <v>46490</v>
          </cell>
          <cell r="D886" t="str">
            <v xml:space="preserve">Commerce de gros (commerce interentreprises) d'autres biens domestiques </v>
          </cell>
          <cell r="E886">
            <v>10990</v>
          </cell>
          <cell r="F886">
            <v>31309.3</v>
          </cell>
          <cell r="G886">
            <v>20478.3</v>
          </cell>
          <cell r="H886">
            <v>-300.3</v>
          </cell>
          <cell r="I886">
            <v>11131.3</v>
          </cell>
          <cell r="J886">
            <v>302.10000000000002</v>
          </cell>
          <cell r="K886">
            <v>1015.4</v>
          </cell>
          <cell r="L886">
            <v>27.1</v>
          </cell>
          <cell r="M886">
            <v>16.100000000000001</v>
          </cell>
          <cell r="N886">
            <v>1360.6</v>
          </cell>
          <cell r="O886">
            <v>32626.799999999999</v>
          </cell>
          <cell r="P886">
            <v>395</v>
          </cell>
          <cell r="Q886">
            <v>22.1</v>
          </cell>
          <cell r="R886">
            <v>440.4</v>
          </cell>
          <cell r="S886">
            <v>-1.8</v>
          </cell>
          <cell r="T886">
            <v>6397.3</v>
          </cell>
          <cell r="U886">
            <v>1052.8</v>
          </cell>
          <cell r="V886">
            <v>621.20000000000005</v>
          </cell>
          <cell r="W886">
            <v>34.5</v>
          </cell>
          <cell r="X886">
            <v>412.2</v>
          </cell>
          <cell r="Y886">
            <v>270</v>
          </cell>
          <cell r="Z886">
            <v>101.1</v>
          </cell>
          <cell r="AA886">
            <v>5781</v>
          </cell>
          <cell r="AB886">
            <v>291.7</v>
          </cell>
          <cell r="AC886">
            <v>2137.6999999999998</v>
          </cell>
          <cell r="AD886">
            <v>861.1</v>
          </cell>
          <cell r="AE886">
            <v>9.6</v>
          </cell>
          <cell r="AF886">
            <v>2500</v>
          </cell>
          <cell r="AG886">
            <v>261.8</v>
          </cell>
          <cell r="AH886">
            <v>702.5</v>
          </cell>
          <cell r="AI886">
            <v>733.5</v>
          </cell>
          <cell r="AJ886">
            <v>2269.1999999999998</v>
          </cell>
          <cell r="AK886">
            <v>0.5</v>
          </cell>
          <cell r="AL886">
            <v>2</v>
          </cell>
          <cell r="AM886">
            <v>968.7</v>
          </cell>
          <cell r="AN886">
            <v>139</v>
          </cell>
          <cell r="AO886">
            <v>2187.5</v>
          </cell>
          <cell r="AP886">
            <v>3489.5</v>
          </cell>
          <cell r="AQ886">
            <v>367</v>
          </cell>
          <cell r="AR886">
            <v>462.5</v>
          </cell>
          <cell r="AS886">
            <v>39.200000000000003</v>
          </cell>
          <cell r="AT886">
            <v>831.4</v>
          </cell>
          <cell r="AU886">
            <v>2523.3000000000002</v>
          </cell>
          <cell r="AV886">
            <v>5655.9</v>
          </cell>
          <cell r="AW886">
            <v>5498.8</v>
          </cell>
        </row>
        <row r="887">
          <cell r="B887">
            <v>465</v>
          </cell>
          <cell r="D887" t="str">
            <v xml:space="preserve">Commerce de gros d'équipements de l'information et de la communication </v>
          </cell>
          <cell r="E887">
            <v>6582</v>
          </cell>
          <cell r="F887">
            <v>36453.300000000003</v>
          </cell>
          <cell r="G887">
            <v>30591.9</v>
          </cell>
          <cell r="H887">
            <v>-89.8</v>
          </cell>
          <cell r="I887">
            <v>5951.3</v>
          </cell>
          <cell r="J887">
            <v>298.60000000000002</v>
          </cell>
          <cell r="K887">
            <v>3221.2</v>
          </cell>
          <cell r="L887">
            <v>17.7</v>
          </cell>
          <cell r="M887">
            <v>29.7</v>
          </cell>
          <cell r="N887">
            <v>3567.2</v>
          </cell>
          <cell r="O887">
            <v>39973.199999999997</v>
          </cell>
          <cell r="P887">
            <v>155.6</v>
          </cell>
          <cell r="Q887">
            <v>47.5</v>
          </cell>
          <cell r="R887">
            <v>336.8</v>
          </cell>
          <cell r="S887">
            <v>32.299999999999997</v>
          </cell>
          <cell r="T887">
            <v>4640.1000000000004</v>
          </cell>
          <cell r="U887">
            <v>1723.1</v>
          </cell>
          <cell r="V887">
            <v>390.1</v>
          </cell>
          <cell r="W887">
            <v>27.3</v>
          </cell>
          <cell r="X887">
            <v>139.5</v>
          </cell>
          <cell r="Y887">
            <v>324.89999999999998</v>
          </cell>
          <cell r="Z887">
            <v>148.9</v>
          </cell>
          <cell r="AA887">
            <v>4339.8999999999996</v>
          </cell>
          <cell r="AB887">
            <v>237.3</v>
          </cell>
          <cell r="AC887">
            <v>2432.5</v>
          </cell>
          <cell r="AD887">
            <v>1062.3</v>
          </cell>
          <cell r="AE887">
            <v>8.5</v>
          </cell>
          <cell r="AF887">
            <v>616.20000000000005</v>
          </cell>
          <cell r="AG887">
            <v>172.4</v>
          </cell>
          <cell r="AH887">
            <v>442.2</v>
          </cell>
          <cell r="AI887">
            <v>625.79999999999995</v>
          </cell>
          <cell r="AJ887">
            <v>627.4</v>
          </cell>
          <cell r="AK887">
            <v>0.2</v>
          </cell>
          <cell r="AL887">
            <v>0.2</v>
          </cell>
          <cell r="AM887">
            <v>345.8</v>
          </cell>
          <cell r="AN887">
            <v>146.4</v>
          </cell>
          <cell r="AO887">
            <v>458.6</v>
          </cell>
          <cell r="AP887">
            <v>740.3</v>
          </cell>
          <cell r="AQ887">
            <v>254.7</v>
          </cell>
          <cell r="AR887">
            <v>345.1</v>
          </cell>
          <cell r="AS887">
            <v>26.3</v>
          </cell>
          <cell r="AT887">
            <v>229.4</v>
          </cell>
          <cell r="AU887">
            <v>394.2</v>
          </cell>
          <cell r="AV887">
            <v>4509.2</v>
          </cell>
          <cell r="AW887">
            <v>4111.1000000000004</v>
          </cell>
        </row>
        <row r="888">
          <cell r="B888">
            <v>4651</v>
          </cell>
          <cell r="D888" t="str">
            <v xml:space="preserve">Commerce de gros d'ordinateurs, d'équipements informatiques périphériques et de logiciels </v>
          </cell>
          <cell r="E888">
            <v>3838</v>
          </cell>
          <cell r="F888">
            <v>23684.400000000001</v>
          </cell>
          <cell r="G888">
            <v>21020.799999999999</v>
          </cell>
          <cell r="H888">
            <v>-93.6</v>
          </cell>
          <cell r="I888">
            <v>2757.2</v>
          </cell>
          <cell r="J888">
            <v>36.299999999999997</v>
          </cell>
          <cell r="K888">
            <v>2867</v>
          </cell>
          <cell r="L888">
            <v>0.9</v>
          </cell>
          <cell r="M888">
            <v>16.899999999999999</v>
          </cell>
          <cell r="N888">
            <v>2921.1</v>
          </cell>
          <cell r="O888">
            <v>26587.7</v>
          </cell>
          <cell r="P888">
            <v>107.4</v>
          </cell>
          <cell r="Q888">
            <v>42.8</v>
          </cell>
          <cell r="R888">
            <v>68</v>
          </cell>
          <cell r="S888">
            <v>-3</v>
          </cell>
          <cell r="T888">
            <v>2784.9</v>
          </cell>
          <cell r="U888">
            <v>1055.4000000000001</v>
          </cell>
          <cell r="V888">
            <v>228.9</v>
          </cell>
          <cell r="W888">
            <v>15.6</v>
          </cell>
          <cell r="X888">
            <v>89.7</v>
          </cell>
          <cell r="Y888">
            <v>179.3</v>
          </cell>
          <cell r="Z888">
            <v>116.4</v>
          </cell>
          <cell r="AA888">
            <v>2756.3</v>
          </cell>
          <cell r="AB888">
            <v>142.4</v>
          </cell>
          <cell r="AC888">
            <v>1507.5</v>
          </cell>
          <cell r="AD888">
            <v>660.6</v>
          </cell>
          <cell r="AE888">
            <v>4.8</v>
          </cell>
          <cell r="AF888">
            <v>450.5</v>
          </cell>
          <cell r="AG888">
            <v>103.3</v>
          </cell>
          <cell r="AH888">
            <v>181.6</v>
          </cell>
          <cell r="AI888">
            <v>313.10000000000002</v>
          </cell>
          <cell r="AJ888">
            <v>478.8</v>
          </cell>
          <cell r="AK888">
            <v>0.1</v>
          </cell>
          <cell r="AL888">
            <v>0</v>
          </cell>
          <cell r="AM888">
            <v>214</v>
          </cell>
          <cell r="AN888">
            <v>81.900000000000006</v>
          </cell>
          <cell r="AO888">
            <v>301</v>
          </cell>
          <cell r="AP888">
            <v>565.5</v>
          </cell>
          <cell r="AQ888">
            <v>179.1</v>
          </cell>
          <cell r="AR888">
            <v>219.5</v>
          </cell>
          <cell r="AS888">
            <v>10.8</v>
          </cell>
          <cell r="AT888">
            <v>89.6</v>
          </cell>
          <cell r="AU888">
            <v>424.6</v>
          </cell>
          <cell r="AV888">
            <v>2828.3</v>
          </cell>
          <cell r="AW888">
            <v>2618.6</v>
          </cell>
        </row>
        <row r="889">
          <cell r="B889">
            <v>46510</v>
          </cell>
          <cell r="D889" t="str">
            <v xml:space="preserve">Commerce de gros (commerce interentreprises) d'ordinateurs, d'équipements informatiques périphériques et de logiciels </v>
          </cell>
          <cell r="E889">
            <v>3838</v>
          </cell>
          <cell r="F889">
            <v>23684.400000000001</v>
          </cell>
          <cell r="G889">
            <v>21020.799999999999</v>
          </cell>
          <cell r="H889">
            <v>-93.6</v>
          </cell>
          <cell r="I889">
            <v>2757.2</v>
          </cell>
          <cell r="J889">
            <v>36.299999999999997</v>
          </cell>
          <cell r="K889">
            <v>2867</v>
          </cell>
          <cell r="L889">
            <v>0.9</v>
          </cell>
          <cell r="M889">
            <v>16.899999999999999</v>
          </cell>
          <cell r="N889">
            <v>2921.1</v>
          </cell>
          <cell r="O889">
            <v>26587.7</v>
          </cell>
          <cell r="P889">
            <v>107.4</v>
          </cell>
          <cell r="Q889">
            <v>42.8</v>
          </cell>
          <cell r="R889">
            <v>68</v>
          </cell>
          <cell r="S889">
            <v>-3</v>
          </cell>
          <cell r="T889">
            <v>2784.9</v>
          </cell>
          <cell r="U889">
            <v>1055.4000000000001</v>
          </cell>
          <cell r="V889">
            <v>228.9</v>
          </cell>
          <cell r="W889">
            <v>15.6</v>
          </cell>
          <cell r="X889">
            <v>89.7</v>
          </cell>
          <cell r="Y889">
            <v>179.3</v>
          </cell>
          <cell r="Z889">
            <v>116.4</v>
          </cell>
          <cell r="AA889">
            <v>2756.3</v>
          </cell>
          <cell r="AB889">
            <v>142.4</v>
          </cell>
          <cell r="AC889">
            <v>1507.5</v>
          </cell>
          <cell r="AD889">
            <v>660.6</v>
          </cell>
          <cell r="AE889">
            <v>4.8</v>
          </cell>
          <cell r="AF889">
            <v>450.5</v>
          </cell>
          <cell r="AG889">
            <v>103.3</v>
          </cell>
          <cell r="AH889">
            <v>181.6</v>
          </cell>
          <cell r="AI889">
            <v>313.10000000000002</v>
          </cell>
          <cell r="AJ889">
            <v>478.8</v>
          </cell>
          <cell r="AK889">
            <v>0.1</v>
          </cell>
          <cell r="AL889">
            <v>0</v>
          </cell>
          <cell r="AM889">
            <v>214</v>
          </cell>
          <cell r="AN889">
            <v>81.900000000000006</v>
          </cell>
          <cell r="AO889">
            <v>301</v>
          </cell>
          <cell r="AP889">
            <v>565.5</v>
          </cell>
          <cell r="AQ889">
            <v>179.1</v>
          </cell>
          <cell r="AR889">
            <v>219.5</v>
          </cell>
          <cell r="AS889">
            <v>10.8</v>
          </cell>
          <cell r="AT889">
            <v>89.6</v>
          </cell>
          <cell r="AU889">
            <v>424.6</v>
          </cell>
          <cell r="AV889">
            <v>2828.3</v>
          </cell>
          <cell r="AW889">
            <v>2618.6</v>
          </cell>
        </row>
        <row r="890">
          <cell r="B890">
            <v>4652</v>
          </cell>
          <cell r="D890" t="str">
            <v xml:space="preserve">Commerce de gros de composants et d'équipements électroniques et de télécommunication </v>
          </cell>
          <cell r="E890">
            <v>2744</v>
          </cell>
          <cell r="F890">
            <v>12768.9</v>
          </cell>
          <cell r="G890">
            <v>9571.1</v>
          </cell>
          <cell r="H890">
            <v>3.8</v>
          </cell>
          <cell r="I890">
            <v>3194.1</v>
          </cell>
          <cell r="J890">
            <v>262.3</v>
          </cell>
          <cell r="K890">
            <v>354.2</v>
          </cell>
          <cell r="L890">
            <v>16.8</v>
          </cell>
          <cell r="M890">
            <v>12.8</v>
          </cell>
          <cell r="N890">
            <v>646.1</v>
          </cell>
          <cell r="O890">
            <v>13385.4</v>
          </cell>
          <cell r="P890">
            <v>48.2</v>
          </cell>
          <cell r="Q890">
            <v>4.5999999999999996</v>
          </cell>
          <cell r="R890">
            <v>268.8</v>
          </cell>
          <cell r="S890">
            <v>35.299999999999997</v>
          </cell>
          <cell r="T890">
            <v>1855.2</v>
          </cell>
          <cell r="U890">
            <v>667.7</v>
          </cell>
          <cell r="V890">
            <v>161.1</v>
          </cell>
          <cell r="W890">
            <v>11.7</v>
          </cell>
          <cell r="X890">
            <v>49.8</v>
          </cell>
          <cell r="Y890">
            <v>145.6</v>
          </cell>
          <cell r="Z890">
            <v>32.5</v>
          </cell>
          <cell r="AA890">
            <v>1583.6</v>
          </cell>
          <cell r="AB890">
            <v>94.9</v>
          </cell>
          <cell r="AC890">
            <v>925</v>
          </cell>
          <cell r="AD890">
            <v>401.7</v>
          </cell>
          <cell r="AE890">
            <v>3.8</v>
          </cell>
          <cell r="AF890">
            <v>165.7</v>
          </cell>
          <cell r="AG890">
            <v>69.099999999999994</v>
          </cell>
          <cell r="AH890">
            <v>260.7</v>
          </cell>
          <cell r="AI890">
            <v>312.7</v>
          </cell>
          <cell r="AJ890">
            <v>148.69999999999999</v>
          </cell>
          <cell r="AK890">
            <v>0</v>
          </cell>
          <cell r="AL890">
            <v>0.2</v>
          </cell>
          <cell r="AM890">
            <v>131.80000000000001</v>
          </cell>
          <cell r="AN890">
            <v>64.5</v>
          </cell>
          <cell r="AO890">
            <v>157.69999999999999</v>
          </cell>
          <cell r="AP890">
            <v>174.7</v>
          </cell>
          <cell r="AQ890">
            <v>75.7</v>
          </cell>
          <cell r="AR890">
            <v>125.6</v>
          </cell>
          <cell r="AS890">
            <v>15.5</v>
          </cell>
          <cell r="AT890">
            <v>139.80000000000001</v>
          </cell>
          <cell r="AU890">
            <v>-30.5</v>
          </cell>
          <cell r="AV890">
            <v>1680.9</v>
          </cell>
          <cell r="AW890">
            <v>1492.5</v>
          </cell>
        </row>
        <row r="891">
          <cell r="B891">
            <v>46520</v>
          </cell>
          <cell r="D891" t="str">
            <v xml:space="preserve">Commerce de gros (commerce interentreprises) de composants et d'équipements électroniques et de télécommunication </v>
          </cell>
          <cell r="E891">
            <v>2744</v>
          </cell>
          <cell r="F891">
            <v>12768.9</v>
          </cell>
          <cell r="G891">
            <v>9571.1</v>
          </cell>
          <cell r="H891">
            <v>3.8</v>
          </cell>
          <cell r="I891">
            <v>3194.1</v>
          </cell>
          <cell r="J891">
            <v>262.3</v>
          </cell>
          <cell r="K891">
            <v>354.2</v>
          </cell>
          <cell r="L891">
            <v>16.8</v>
          </cell>
          <cell r="M891">
            <v>12.8</v>
          </cell>
          <cell r="N891">
            <v>646.1</v>
          </cell>
          <cell r="O891">
            <v>13385.4</v>
          </cell>
          <cell r="P891">
            <v>48.2</v>
          </cell>
          <cell r="Q891">
            <v>4.5999999999999996</v>
          </cell>
          <cell r="R891">
            <v>268.8</v>
          </cell>
          <cell r="S891">
            <v>35.299999999999997</v>
          </cell>
          <cell r="T891">
            <v>1855.2</v>
          </cell>
          <cell r="U891">
            <v>667.7</v>
          </cell>
          <cell r="V891">
            <v>161.1</v>
          </cell>
          <cell r="W891">
            <v>11.7</v>
          </cell>
          <cell r="X891">
            <v>49.8</v>
          </cell>
          <cell r="Y891">
            <v>145.6</v>
          </cell>
          <cell r="Z891">
            <v>32.5</v>
          </cell>
          <cell r="AA891">
            <v>1583.6</v>
          </cell>
          <cell r="AB891">
            <v>94.9</v>
          </cell>
          <cell r="AC891">
            <v>925</v>
          </cell>
          <cell r="AD891">
            <v>401.7</v>
          </cell>
          <cell r="AE891">
            <v>3.8</v>
          </cell>
          <cell r="AF891">
            <v>165.7</v>
          </cell>
          <cell r="AG891">
            <v>69.099999999999994</v>
          </cell>
          <cell r="AH891">
            <v>260.7</v>
          </cell>
          <cell r="AI891">
            <v>312.7</v>
          </cell>
          <cell r="AJ891">
            <v>148.69999999999999</v>
          </cell>
          <cell r="AK891">
            <v>0</v>
          </cell>
          <cell r="AL891">
            <v>0.2</v>
          </cell>
          <cell r="AM891">
            <v>131.80000000000001</v>
          </cell>
          <cell r="AN891">
            <v>64.5</v>
          </cell>
          <cell r="AO891">
            <v>157.69999999999999</v>
          </cell>
          <cell r="AP891">
            <v>174.7</v>
          </cell>
          <cell r="AQ891">
            <v>75.7</v>
          </cell>
          <cell r="AR891">
            <v>125.6</v>
          </cell>
          <cell r="AS891">
            <v>15.5</v>
          </cell>
          <cell r="AT891">
            <v>139.80000000000001</v>
          </cell>
          <cell r="AU891">
            <v>-30.5</v>
          </cell>
          <cell r="AV891">
            <v>1680.9</v>
          </cell>
          <cell r="AW891">
            <v>1492.5</v>
          </cell>
        </row>
        <row r="892">
          <cell r="B892">
            <v>466</v>
          </cell>
          <cell r="D892" t="str">
            <v xml:space="preserve">Commerce de gros d'autres équipements industriels </v>
          </cell>
          <cell r="E892">
            <v>23170</v>
          </cell>
          <cell r="F892">
            <v>80977.600000000006</v>
          </cell>
          <cell r="G892">
            <v>58860.7</v>
          </cell>
          <cell r="H892">
            <v>-181.7</v>
          </cell>
          <cell r="I892">
            <v>22298.6</v>
          </cell>
          <cell r="J892">
            <v>2193.6999999999998</v>
          </cell>
          <cell r="K892">
            <v>2819.9</v>
          </cell>
          <cell r="L892">
            <v>-3.5</v>
          </cell>
          <cell r="M892">
            <v>298.60000000000002</v>
          </cell>
          <cell r="N892">
            <v>5308.6</v>
          </cell>
          <cell r="O892">
            <v>85991.2</v>
          </cell>
          <cell r="P892">
            <v>2584.8000000000002</v>
          </cell>
          <cell r="Q892">
            <v>18.100000000000001</v>
          </cell>
          <cell r="R892">
            <v>2400.1999999999998</v>
          </cell>
          <cell r="S892">
            <v>-27.3</v>
          </cell>
          <cell r="T892">
            <v>11224.3</v>
          </cell>
          <cell r="U892">
            <v>4322</v>
          </cell>
          <cell r="V892">
            <v>1586.2</v>
          </cell>
          <cell r="W892">
            <v>293.2</v>
          </cell>
          <cell r="X892">
            <v>686</v>
          </cell>
          <cell r="Y892">
            <v>459.1</v>
          </cell>
          <cell r="Z892">
            <v>93.3</v>
          </cell>
          <cell r="AA892">
            <v>16135.6</v>
          </cell>
          <cell r="AB892">
            <v>813.1</v>
          </cell>
          <cell r="AC892">
            <v>8516.6</v>
          </cell>
          <cell r="AD892">
            <v>3549.1</v>
          </cell>
          <cell r="AE892">
            <v>23.7</v>
          </cell>
          <cell r="AF892">
            <v>3280.6</v>
          </cell>
          <cell r="AG892">
            <v>1019.1</v>
          </cell>
          <cell r="AH892">
            <v>1651.9</v>
          </cell>
          <cell r="AI892">
            <v>2129</v>
          </cell>
          <cell r="AJ892">
            <v>2738.6</v>
          </cell>
          <cell r="AK892">
            <v>5.6</v>
          </cell>
          <cell r="AL892">
            <v>63.6</v>
          </cell>
          <cell r="AM892">
            <v>1359.5</v>
          </cell>
          <cell r="AN892">
            <v>573</v>
          </cell>
          <cell r="AO892">
            <v>2093</v>
          </cell>
          <cell r="AP892">
            <v>3530.2</v>
          </cell>
          <cell r="AQ892">
            <v>1594.1</v>
          </cell>
          <cell r="AR892">
            <v>1584.2</v>
          </cell>
          <cell r="AS892">
            <v>107.8</v>
          </cell>
          <cell r="AT892">
            <v>962.8</v>
          </cell>
          <cell r="AU892">
            <v>2469.4</v>
          </cell>
          <cell r="AV892">
            <v>14010</v>
          </cell>
          <cell r="AW892">
            <v>15346.3</v>
          </cell>
        </row>
        <row r="893">
          <cell r="B893">
            <v>4661</v>
          </cell>
          <cell r="D893" t="str">
            <v xml:space="preserve">Commerce de gros de matériel agricole </v>
          </cell>
          <cell r="E893">
            <v>3633</v>
          </cell>
          <cell r="F893">
            <v>17642.900000000001</v>
          </cell>
          <cell r="G893">
            <v>14296.9</v>
          </cell>
          <cell r="H893">
            <v>-83.2</v>
          </cell>
          <cell r="I893">
            <v>3429.2</v>
          </cell>
          <cell r="J893">
            <v>342.2</v>
          </cell>
          <cell r="K893">
            <v>225.6</v>
          </cell>
          <cell r="L893">
            <v>4.5999999999999996</v>
          </cell>
          <cell r="M893">
            <v>10.3</v>
          </cell>
          <cell r="N893">
            <v>582.79999999999995</v>
          </cell>
          <cell r="O893">
            <v>18210.7</v>
          </cell>
          <cell r="P893">
            <v>24.3</v>
          </cell>
          <cell r="Q893">
            <v>7.2</v>
          </cell>
          <cell r="R893">
            <v>172.9</v>
          </cell>
          <cell r="S893">
            <v>-8.9</v>
          </cell>
          <cell r="T893">
            <v>1532.7</v>
          </cell>
          <cell r="U893">
            <v>245.6</v>
          </cell>
          <cell r="V893">
            <v>196.4</v>
          </cell>
          <cell r="W893">
            <v>31.7</v>
          </cell>
          <cell r="X893">
            <v>77.3</v>
          </cell>
          <cell r="Y893">
            <v>28.7</v>
          </cell>
          <cell r="Z893">
            <v>8.6</v>
          </cell>
          <cell r="AA893">
            <v>2310.9</v>
          </cell>
          <cell r="AB893">
            <v>133.4</v>
          </cell>
          <cell r="AC893">
            <v>1318.1</v>
          </cell>
          <cell r="AD893">
            <v>494.7</v>
          </cell>
          <cell r="AE893">
            <v>4.3</v>
          </cell>
          <cell r="AF893">
            <v>369.1</v>
          </cell>
          <cell r="AG893">
            <v>116.3</v>
          </cell>
          <cell r="AH893">
            <v>533.70000000000005</v>
          </cell>
          <cell r="AI893">
            <v>579.5</v>
          </cell>
          <cell r="AJ893">
            <v>298.60000000000002</v>
          </cell>
          <cell r="AK893">
            <v>0.1</v>
          </cell>
          <cell r="AL893">
            <v>0.2</v>
          </cell>
          <cell r="AM893">
            <v>87.2</v>
          </cell>
          <cell r="AN893">
            <v>67.7</v>
          </cell>
          <cell r="AO893">
            <v>93.9</v>
          </cell>
          <cell r="AP893">
            <v>305.5</v>
          </cell>
          <cell r="AQ893">
            <v>97.3</v>
          </cell>
          <cell r="AR893">
            <v>87.2</v>
          </cell>
          <cell r="AS893">
            <v>10.1</v>
          </cell>
          <cell r="AT893">
            <v>132.6</v>
          </cell>
          <cell r="AU893">
            <v>172.9</v>
          </cell>
          <cell r="AV893">
            <v>2315.3000000000002</v>
          </cell>
          <cell r="AW893">
            <v>2181.9</v>
          </cell>
        </row>
        <row r="894">
          <cell r="B894">
            <v>46610</v>
          </cell>
          <cell r="D894" t="str">
            <v xml:space="preserve">Commerce de gros (commerce interentreprises) de matériel agricole </v>
          </cell>
          <cell r="E894">
            <v>3633</v>
          </cell>
          <cell r="F894">
            <v>17642.900000000001</v>
          </cell>
          <cell r="G894">
            <v>14296.9</v>
          </cell>
          <cell r="H894">
            <v>-83.2</v>
          </cell>
          <cell r="I894">
            <v>3429.2</v>
          </cell>
          <cell r="J894">
            <v>342.2</v>
          </cell>
          <cell r="K894">
            <v>225.6</v>
          </cell>
          <cell r="L894">
            <v>4.5999999999999996</v>
          </cell>
          <cell r="M894">
            <v>10.3</v>
          </cell>
          <cell r="N894">
            <v>582.79999999999995</v>
          </cell>
          <cell r="O894">
            <v>18210.7</v>
          </cell>
          <cell r="P894">
            <v>24.3</v>
          </cell>
          <cell r="Q894">
            <v>7.2</v>
          </cell>
          <cell r="R894">
            <v>172.9</v>
          </cell>
          <cell r="S894">
            <v>-8.9</v>
          </cell>
          <cell r="T894">
            <v>1532.7</v>
          </cell>
          <cell r="U894">
            <v>245.6</v>
          </cell>
          <cell r="V894">
            <v>196.4</v>
          </cell>
          <cell r="W894">
            <v>31.7</v>
          </cell>
          <cell r="X894">
            <v>77.3</v>
          </cell>
          <cell r="Y894">
            <v>28.7</v>
          </cell>
          <cell r="Z894">
            <v>8.6</v>
          </cell>
          <cell r="AA894">
            <v>2310.9</v>
          </cell>
          <cell r="AB894">
            <v>133.4</v>
          </cell>
          <cell r="AC894">
            <v>1318.1</v>
          </cell>
          <cell r="AD894">
            <v>494.7</v>
          </cell>
          <cell r="AE894">
            <v>4.3</v>
          </cell>
          <cell r="AF894">
            <v>369.1</v>
          </cell>
          <cell r="AG894">
            <v>116.3</v>
          </cell>
          <cell r="AH894">
            <v>533.70000000000005</v>
          </cell>
          <cell r="AI894">
            <v>579.5</v>
          </cell>
          <cell r="AJ894">
            <v>298.60000000000002</v>
          </cell>
          <cell r="AK894">
            <v>0.1</v>
          </cell>
          <cell r="AL894">
            <v>0.2</v>
          </cell>
          <cell r="AM894">
            <v>87.2</v>
          </cell>
          <cell r="AN894">
            <v>67.7</v>
          </cell>
          <cell r="AO894">
            <v>93.9</v>
          </cell>
          <cell r="AP894">
            <v>305.5</v>
          </cell>
          <cell r="AQ894">
            <v>97.3</v>
          </cell>
          <cell r="AR894">
            <v>87.2</v>
          </cell>
          <cell r="AS894">
            <v>10.1</v>
          </cell>
          <cell r="AT894">
            <v>132.6</v>
          </cell>
          <cell r="AU894">
            <v>172.9</v>
          </cell>
          <cell r="AV894">
            <v>2315.3000000000002</v>
          </cell>
          <cell r="AW894">
            <v>2181.9</v>
          </cell>
        </row>
        <row r="895">
          <cell r="B895">
            <v>4662</v>
          </cell>
          <cell r="D895" t="str">
            <v xml:space="preserve">Commerce de gros de machines-outils </v>
          </cell>
          <cell r="E895">
            <v>809</v>
          </cell>
          <cell r="F895">
            <v>1665.5</v>
          </cell>
          <cell r="G895">
            <v>1200.9000000000001</v>
          </cell>
          <cell r="H895">
            <v>-2.1</v>
          </cell>
          <cell r="I895">
            <v>466.7</v>
          </cell>
          <cell r="J895">
            <v>56.3</v>
          </cell>
          <cell r="K895">
            <v>21.4</v>
          </cell>
          <cell r="L895">
            <v>2.1</v>
          </cell>
          <cell r="M895">
            <v>1</v>
          </cell>
          <cell r="N895">
            <v>80.8</v>
          </cell>
          <cell r="O895">
            <v>1743.3</v>
          </cell>
          <cell r="P895">
            <v>4.5999999999999996</v>
          </cell>
          <cell r="Q895">
            <v>0</v>
          </cell>
          <cell r="R895">
            <v>27.3</v>
          </cell>
          <cell r="S895">
            <v>0.3</v>
          </cell>
          <cell r="T895">
            <v>233</v>
          </cell>
          <cell r="U895">
            <v>52.7</v>
          </cell>
          <cell r="V895">
            <v>35.4</v>
          </cell>
          <cell r="W895">
            <v>6.3</v>
          </cell>
          <cell r="X895">
            <v>6.7</v>
          </cell>
          <cell r="Y895">
            <v>6.5</v>
          </cell>
          <cell r="Z895">
            <v>1.6</v>
          </cell>
          <cell r="AA895">
            <v>285</v>
          </cell>
          <cell r="AB895">
            <v>17.3</v>
          </cell>
          <cell r="AC895">
            <v>181.2</v>
          </cell>
          <cell r="AD895">
            <v>76.900000000000006</v>
          </cell>
          <cell r="AE895">
            <v>0.3</v>
          </cell>
          <cell r="AF895">
            <v>10</v>
          </cell>
          <cell r="AG895">
            <v>13.2</v>
          </cell>
          <cell r="AH895">
            <v>32.700000000000003</v>
          </cell>
          <cell r="AI895">
            <v>39.299999999999997</v>
          </cell>
          <cell r="AJ895">
            <v>3.4</v>
          </cell>
          <cell r="AK895">
            <v>0</v>
          </cell>
          <cell r="AL895">
            <v>0.1</v>
          </cell>
          <cell r="AM895">
            <v>11.6</v>
          </cell>
          <cell r="AN895">
            <v>4.5</v>
          </cell>
          <cell r="AO895">
            <v>6.5</v>
          </cell>
          <cell r="AP895">
            <v>-1.7</v>
          </cell>
          <cell r="AQ895">
            <v>11.9</v>
          </cell>
          <cell r="AR895">
            <v>9.1999999999999993</v>
          </cell>
          <cell r="AS895">
            <v>1</v>
          </cell>
          <cell r="AT895">
            <v>17.2</v>
          </cell>
          <cell r="AU895">
            <v>-17.2</v>
          </cell>
          <cell r="AV895">
            <v>286.89999999999998</v>
          </cell>
          <cell r="AW895">
            <v>268.10000000000002</v>
          </cell>
        </row>
        <row r="896">
          <cell r="B896">
            <v>46620</v>
          </cell>
          <cell r="D896" t="str">
            <v xml:space="preserve">Commerce de gros (commerce interentreprises) de machines-outils </v>
          </cell>
          <cell r="E896">
            <v>809</v>
          </cell>
          <cell r="F896">
            <v>1665.5</v>
          </cell>
          <cell r="G896">
            <v>1200.9000000000001</v>
          </cell>
          <cell r="H896">
            <v>-2.1</v>
          </cell>
          <cell r="I896">
            <v>466.7</v>
          </cell>
          <cell r="J896">
            <v>56.3</v>
          </cell>
          <cell r="K896">
            <v>21.4</v>
          </cell>
          <cell r="L896">
            <v>2.1</v>
          </cell>
          <cell r="M896">
            <v>1</v>
          </cell>
          <cell r="N896">
            <v>80.8</v>
          </cell>
          <cell r="O896">
            <v>1743.3</v>
          </cell>
          <cell r="P896">
            <v>4.5999999999999996</v>
          </cell>
          <cell r="Q896">
            <v>0</v>
          </cell>
          <cell r="R896">
            <v>27.3</v>
          </cell>
          <cell r="S896">
            <v>0.3</v>
          </cell>
          <cell r="T896">
            <v>233</v>
          </cell>
          <cell r="U896">
            <v>52.7</v>
          </cell>
          <cell r="V896">
            <v>35.4</v>
          </cell>
          <cell r="W896">
            <v>6.3</v>
          </cell>
          <cell r="X896">
            <v>6.7</v>
          </cell>
          <cell r="Y896">
            <v>6.5</v>
          </cell>
          <cell r="Z896">
            <v>1.6</v>
          </cell>
          <cell r="AA896">
            <v>285</v>
          </cell>
          <cell r="AB896">
            <v>17.3</v>
          </cell>
          <cell r="AC896">
            <v>181.2</v>
          </cell>
          <cell r="AD896">
            <v>76.900000000000006</v>
          </cell>
          <cell r="AE896">
            <v>0.3</v>
          </cell>
          <cell r="AF896">
            <v>10</v>
          </cell>
          <cell r="AG896">
            <v>13.2</v>
          </cell>
          <cell r="AH896">
            <v>32.700000000000003</v>
          </cell>
          <cell r="AI896">
            <v>39.299999999999997</v>
          </cell>
          <cell r="AJ896">
            <v>3.4</v>
          </cell>
          <cell r="AK896">
            <v>0</v>
          </cell>
          <cell r="AL896">
            <v>0.1</v>
          </cell>
          <cell r="AM896">
            <v>11.6</v>
          </cell>
          <cell r="AN896">
            <v>4.5</v>
          </cell>
          <cell r="AO896">
            <v>6.5</v>
          </cell>
          <cell r="AP896">
            <v>-1.7</v>
          </cell>
          <cell r="AQ896">
            <v>11.9</v>
          </cell>
          <cell r="AR896">
            <v>9.1999999999999993</v>
          </cell>
          <cell r="AS896">
            <v>1</v>
          </cell>
          <cell r="AT896">
            <v>17.2</v>
          </cell>
          <cell r="AU896">
            <v>-17.2</v>
          </cell>
          <cell r="AV896">
            <v>286.89999999999998</v>
          </cell>
          <cell r="AW896">
            <v>268.10000000000002</v>
          </cell>
        </row>
        <row r="897">
          <cell r="B897">
            <v>4663</v>
          </cell>
          <cell r="D897" t="str">
            <v xml:space="preserve">Commerce de gros de machines pour l'extraction, la construction et le génie civil </v>
          </cell>
          <cell r="E897">
            <v>1223</v>
          </cell>
          <cell r="F897">
            <v>5105.7</v>
          </cell>
          <cell r="G897">
            <v>3971.1</v>
          </cell>
          <cell r="H897">
            <v>-13.3</v>
          </cell>
          <cell r="I897">
            <v>1147.9000000000001</v>
          </cell>
          <cell r="J897">
            <v>176.6</v>
          </cell>
          <cell r="K897">
            <v>381.3</v>
          </cell>
          <cell r="L897">
            <v>0</v>
          </cell>
          <cell r="M897">
            <v>13.3</v>
          </cell>
          <cell r="N897">
            <v>571.1</v>
          </cell>
          <cell r="O897">
            <v>5663.6</v>
          </cell>
          <cell r="P897">
            <v>41.8</v>
          </cell>
          <cell r="Q897">
            <v>0.1</v>
          </cell>
          <cell r="R897">
            <v>95.2</v>
          </cell>
          <cell r="S897">
            <v>2.5</v>
          </cell>
          <cell r="T897">
            <v>714.8</v>
          </cell>
          <cell r="U897">
            <v>138.5</v>
          </cell>
          <cell r="V897">
            <v>110.6</v>
          </cell>
          <cell r="W897">
            <v>62.1</v>
          </cell>
          <cell r="X897">
            <v>30.9</v>
          </cell>
          <cell r="Y897">
            <v>50.3</v>
          </cell>
          <cell r="Z897">
            <v>3.4</v>
          </cell>
          <cell r="AA897">
            <v>898.1</v>
          </cell>
          <cell r="AB897">
            <v>48.4</v>
          </cell>
          <cell r="AC897">
            <v>477.9</v>
          </cell>
          <cell r="AD897">
            <v>205.9</v>
          </cell>
          <cell r="AE897">
            <v>1.1000000000000001</v>
          </cell>
          <cell r="AF897">
            <v>167.1</v>
          </cell>
          <cell r="AG897">
            <v>90.2</v>
          </cell>
          <cell r="AH897">
            <v>111.4</v>
          </cell>
          <cell r="AI897">
            <v>134.6</v>
          </cell>
          <cell r="AJ897">
            <v>100</v>
          </cell>
          <cell r="AK897">
            <v>0</v>
          </cell>
          <cell r="AL897">
            <v>1</v>
          </cell>
          <cell r="AM897">
            <v>25.6</v>
          </cell>
          <cell r="AN897">
            <v>18.899999999999999</v>
          </cell>
          <cell r="AO897">
            <v>48.3</v>
          </cell>
          <cell r="AP897">
            <v>123.7</v>
          </cell>
          <cell r="AQ897">
            <v>77</v>
          </cell>
          <cell r="AR897">
            <v>50.2</v>
          </cell>
          <cell r="AS897">
            <v>4.5999999999999996</v>
          </cell>
          <cell r="AT897">
            <v>53.6</v>
          </cell>
          <cell r="AU897">
            <v>92.3</v>
          </cell>
          <cell r="AV897">
            <v>906.6</v>
          </cell>
          <cell r="AW897">
            <v>850.8</v>
          </cell>
        </row>
        <row r="898">
          <cell r="B898">
            <v>46630</v>
          </cell>
          <cell r="D898" t="str">
            <v xml:space="preserve">Commerce de gros (commerce interentreprises) de machines pour l'extraction, la construction et le génie civil </v>
          </cell>
          <cell r="E898">
            <v>1223</v>
          </cell>
          <cell r="F898">
            <v>5105.7</v>
          </cell>
          <cell r="G898">
            <v>3971.1</v>
          </cell>
          <cell r="H898">
            <v>-13.3</v>
          </cell>
          <cell r="I898">
            <v>1147.9000000000001</v>
          </cell>
          <cell r="J898">
            <v>176.6</v>
          </cell>
          <cell r="K898">
            <v>381.3</v>
          </cell>
          <cell r="L898">
            <v>0</v>
          </cell>
          <cell r="M898">
            <v>13.3</v>
          </cell>
          <cell r="N898">
            <v>571.1</v>
          </cell>
          <cell r="O898">
            <v>5663.6</v>
          </cell>
          <cell r="P898">
            <v>41.8</v>
          </cell>
          <cell r="Q898">
            <v>0.1</v>
          </cell>
          <cell r="R898">
            <v>95.2</v>
          </cell>
          <cell r="S898">
            <v>2.5</v>
          </cell>
          <cell r="T898">
            <v>714.8</v>
          </cell>
          <cell r="U898">
            <v>138.5</v>
          </cell>
          <cell r="V898">
            <v>110.6</v>
          </cell>
          <cell r="W898">
            <v>62.1</v>
          </cell>
          <cell r="X898">
            <v>30.9</v>
          </cell>
          <cell r="Y898">
            <v>50.3</v>
          </cell>
          <cell r="Z898">
            <v>3.4</v>
          </cell>
          <cell r="AA898">
            <v>898.1</v>
          </cell>
          <cell r="AB898">
            <v>48.4</v>
          </cell>
          <cell r="AC898">
            <v>477.9</v>
          </cell>
          <cell r="AD898">
            <v>205.9</v>
          </cell>
          <cell r="AE898">
            <v>1.1000000000000001</v>
          </cell>
          <cell r="AF898">
            <v>167.1</v>
          </cell>
          <cell r="AG898">
            <v>90.2</v>
          </cell>
          <cell r="AH898">
            <v>111.4</v>
          </cell>
          <cell r="AI898">
            <v>134.6</v>
          </cell>
          <cell r="AJ898">
            <v>100</v>
          </cell>
          <cell r="AK898">
            <v>0</v>
          </cell>
          <cell r="AL898">
            <v>1</v>
          </cell>
          <cell r="AM898">
            <v>25.6</v>
          </cell>
          <cell r="AN898">
            <v>18.899999999999999</v>
          </cell>
          <cell r="AO898">
            <v>48.3</v>
          </cell>
          <cell r="AP898">
            <v>123.7</v>
          </cell>
          <cell r="AQ898">
            <v>77</v>
          </cell>
          <cell r="AR898">
            <v>50.2</v>
          </cell>
          <cell r="AS898">
            <v>4.5999999999999996</v>
          </cell>
          <cell r="AT898">
            <v>53.6</v>
          </cell>
          <cell r="AU898">
            <v>92.3</v>
          </cell>
          <cell r="AV898">
            <v>906.6</v>
          </cell>
          <cell r="AW898">
            <v>850.8</v>
          </cell>
        </row>
        <row r="899">
          <cell r="B899">
            <v>4664</v>
          </cell>
          <cell r="D899" t="str">
            <v xml:space="preserve">Commerce de gros de machines pour l'industrie textile et l'habillement </v>
          </cell>
          <cell r="E899">
            <v>105</v>
          </cell>
          <cell r="F899">
            <v>72.8</v>
          </cell>
          <cell r="G899">
            <v>46.6</v>
          </cell>
          <cell r="H899">
            <v>-1.6</v>
          </cell>
          <cell r="I899">
            <v>27.8</v>
          </cell>
          <cell r="J899">
            <v>4.0999999999999996</v>
          </cell>
          <cell r="K899">
            <v>2</v>
          </cell>
          <cell r="L899">
            <v>0</v>
          </cell>
          <cell r="M899">
            <v>0.1</v>
          </cell>
          <cell r="N899">
            <v>6.2</v>
          </cell>
          <cell r="O899">
            <v>78.8</v>
          </cell>
          <cell r="P899">
            <v>0.8</v>
          </cell>
          <cell r="Q899">
            <v>0.8</v>
          </cell>
          <cell r="R899">
            <v>1.1000000000000001</v>
          </cell>
          <cell r="S899">
            <v>0</v>
          </cell>
          <cell r="T899">
            <v>17</v>
          </cell>
          <cell r="U899">
            <v>5.0999999999999996</v>
          </cell>
          <cell r="V899">
            <v>2</v>
          </cell>
          <cell r="W899">
            <v>0.2</v>
          </cell>
          <cell r="X899">
            <v>0.4</v>
          </cell>
          <cell r="Y899">
            <v>0.2</v>
          </cell>
          <cell r="Z899">
            <v>0</v>
          </cell>
          <cell r="AA899">
            <v>16.3</v>
          </cell>
          <cell r="AB899">
            <v>0.8</v>
          </cell>
          <cell r="AC899">
            <v>11.7</v>
          </cell>
          <cell r="AD899">
            <v>4.5999999999999996</v>
          </cell>
          <cell r="AE899">
            <v>0</v>
          </cell>
          <cell r="AF899">
            <v>-0.7</v>
          </cell>
          <cell r="AG899">
            <v>1</v>
          </cell>
          <cell r="AH899">
            <v>1.3</v>
          </cell>
          <cell r="AI899">
            <v>1.5</v>
          </cell>
          <cell r="AJ899">
            <v>-1.5</v>
          </cell>
          <cell r="AK899">
            <v>0</v>
          </cell>
          <cell r="AL899">
            <v>0</v>
          </cell>
          <cell r="AM899">
            <v>0.5</v>
          </cell>
          <cell r="AN899">
            <v>0.3</v>
          </cell>
          <cell r="AO899">
            <v>0.4</v>
          </cell>
          <cell r="AP899">
            <v>-1.5</v>
          </cell>
          <cell r="AQ899">
            <v>0.5</v>
          </cell>
          <cell r="AR899">
            <v>0.3</v>
          </cell>
          <cell r="AS899">
            <v>0</v>
          </cell>
          <cell r="AT899">
            <v>1</v>
          </cell>
          <cell r="AU899">
            <v>-2.2999999999999998</v>
          </cell>
          <cell r="AV899">
            <v>15.8</v>
          </cell>
          <cell r="AW899">
            <v>15.6</v>
          </cell>
        </row>
        <row r="900">
          <cell r="B900">
            <v>46640</v>
          </cell>
          <cell r="D900" t="str">
            <v xml:space="preserve">Commerce de gros (commerce interentreprises) de machines pour l'industrie textile et l'habillement </v>
          </cell>
          <cell r="E900">
            <v>105</v>
          </cell>
          <cell r="F900">
            <v>72.8</v>
          </cell>
          <cell r="G900">
            <v>46.6</v>
          </cell>
          <cell r="H900">
            <v>-1.6</v>
          </cell>
          <cell r="I900">
            <v>27.8</v>
          </cell>
          <cell r="J900">
            <v>4.0999999999999996</v>
          </cell>
          <cell r="K900">
            <v>2</v>
          </cell>
          <cell r="L900">
            <v>0</v>
          </cell>
          <cell r="M900">
            <v>0.1</v>
          </cell>
          <cell r="N900">
            <v>6.2</v>
          </cell>
          <cell r="O900">
            <v>78.8</v>
          </cell>
          <cell r="P900">
            <v>0.8</v>
          </cell>
          <cell r="Q900">
            <v>0.8</v>
          </cell>
          <cell r="R900">
            <v>1.1000000000000001</v>
          </cell>
          <cell r="S900">
            <v>0</v>
          </cell>
          <cell r="T900">
            <v>17</v>
          </cell>
          <cell r="U900">
            <v>5.0999999999999996</v>
          </cell>
          <cell r="V900">
            <v>2</v>
          </cell>
          <cell r="W900">
            <v>0.2</v>
          </cell>
          <cell r="X900">
            <v>0.4</v>
          </cell>
          <cell r="Y900">
            <v>0.2</v>
          </cell>
          <cell r="Z900">
            <v>0</v>
          </cell>
          <cell r="AA900">
            <v>16.3</v>
          </cell>
          <cell r="AB900">
            <v>0.8</v>
          </cell>
          <cell r="AC900">
            <v>11.7</v>
          </cell>
          <cell r="AD900">
            <v>4.5999999999999996</v>
          </cell>
          <cell r="AE900">
            <v>0</v>
          </cell>
          <cell r="AF900">
            <v>-0.7</v>
          </cell>
          <cell r="AG900">
            <v>1</v>
          </cell>
          <cell r="AH900">
            <v>1.3</v>
          </cell>
          <cell r="AI900">
            <v>1.5</v>
          </cell>
          <cell r="AJ900">
            <v>-1.5</v>
          </cell>
          <cell r="AK900">
            <v>0</v>
          </cell>
          <cell r="AL900">
            <v>0</v>
          </cell>
          <cell r="AM900">
            <v>0.5</v>
          </cell>
          <cell r="AN900">
            <v>0.3</v>
          </cell>
          <cell r="AO900">
            <v>0.4</v>
          </cell>
          <cell r="AP900">
            <v>-1.5</v>
          </cell>
          <cell r="AQ900">
            <v>0.5</v>
          </cell>
          <cell r="AR900">
            <v>0.3</v>
          </cell>
          <cell r="AS900">
            <v>0</v>
          </cell>
          <cell r="AT900">
            <v>1</v>
          </cell>
          <cell r="AU900">
            <v>-2.2999999999999998</v>
          </cell>
          <cell r="AV900">
            <v>15.8</v>
          </cell>
          <cell r="AW900">
            <v>15.6</v>
          </cell>
        </row>
        <row r="901">
          <cell r="B901">
            <v>4665</v>
          </cell>
          <cell r="D901" t="str">
            <v xml:space="preserve">Commerce de gros de mobilier de bureau </v>
          </cell>
          <cell r="E901">
            <v>502</v>
          </cell>
          <cell r="F901">
            <v>1019.8</v>
          </cell>
          <cell r="G901">
            <v>666.3</v>
          </cell>
          <cell r="H901">
            <v>-8.3000000000000007</v>
          </cell>
          <cell r="I901">
            <v>361.8</v>
          </cell>
          <cell r="J901">
            <v>25</v>
          </cell>
          <cell r="K901">
            <v>33.6</v>
          </cell>
          <cell r="L901">
            <v>-0.1</v>
          </cell>
          <cell r="M901">
            <v>0.2</v>
          </cell>
          <cell r="N901">
            <v>58.7</v>
          </cell>
          <cell r="O901">
            <v>1078.4000000000001</v>
          </cell>
          <cell r="P901">
            <v>1.3</v>
          </cell>
          <cell r="Q901">
            <v>0.1</v>
          </cell>
          <cell r="R901">
            <v>21.5</v>
          </cell>
          <cell r="S901">
            <v>-1.3</v>
          </cell>
          <cell r="T901">
            <v>205.9</v>
          </cell>
          <cell r="U901">
            <v>69.400000000000006</v>
          </cell>
          <cell r="V901">
            <v>33.700000000000003</v>
          </cell>
          <cell r="W901">
            <v>1.6</v>
          </cell>
          <cell r="X901">
            <v>12.9</v>
          </cell>
          <cell r="Y901">
            <v>4.5</v>
          </cell>
          <cell r="Z901">
            <v>1</v>
          </cell>
          <cell r="AA901">
            <v>191.2</v>
          </cell>
          <cell r="AB901">
            <v>12.5</v>
          </cell>
          <cell r="AC901">
            <v>126</v>
          </cell>
          <cell r="AD901">
            <v>47.6</v>
          </cell>
          <cell r="AE901">
            <v>0.1</v>
          </cell>
          <cell r="AF901">
            <v>5.2</v>
          </cell>
          <cell r="AG901">
            <v>10.199999999999999</v>
          </cell>
          <cell r="AH901">
            <v>7.4</v>
          </cell>
          <cell r="AI901">
            <v>12</v>
          </cell>
          <cell r="AJ901">
            <v>-0.4</v>
          </cell>
          <cell r="AK901">
            <v>0</v>
          </cell>
          <cell r="AL901">
            <v>0</v>
          </cell>
          <cell r="AM901">
            <v>6.4</v>
          </cell>
          <cell r="AN901">
            <v>4.9000000000000004</v>
          </cell>
          <cell r="AO901">
            <v>6.3</v>
          </cell>
          <cell r="AP901">
            <v>-0.5</v>
          </cell>
          <cell r="AQ901">
            <v>15.6</v>
          </cell>
          <cell r="AR901">
            <v>8.8000000000000007</v>
          </cell>
          <cell r="AS901">
            <v>0.2</v>
          </cell>
          <cell r="AT901">
            <v>5</v>
          </cell>
          <cell r="AU901">
            <v>1.1000000000000001</v>
          </cell>
          <cell r="AV901">
            <v>194.4</v>
          </cell>
          <cell r="AW901">
            <v>178.8</v>
          </cell>
        </row>
        <row r="902">
          <cell r="B902">
            <v>46650</v>
          </cell>
          <cell r="D902" t="str">
            <v xml:space="preserve">Commerce de gros (commerce interentreprises) de mobilier de bureau </v>
          </cell>
          <cell r="E902">
            <v>502</v>
          </cell>
          <cell r="F902">
            <v>1019.8</v>
          </cell>
          <cell r="G902">
            <v>666.3</v>
          </cell>
          <cell r="H902">
            <v>-8.3000000000000007</v>
          </cell>
          <cell r="I902">
            <v>361.8</v>
          </cell>
          <cell r="J902">
            <v>25</v>
          </cell>
          <cell r="K902">
            <v>33.6</v>
          </cell>
          <cell r="L902">
            <v>-0.1</v>
          </cell>
          <cell r="M902">
            <v>0.2</v>
          </cell>
          <cell r="N902">
            <v>58.7</v>
          </cell>
          <cell r="O902">
            <v>1078.4000000000001</v>
          </cell>
          <cell r="P902">
            <v>1.3</v>
          </cell>
          <cell r="Q902">
            <v>0.1</v>
          </cell>
          <cell r="R902">
            <v>21.5</v>
          </cell>
          <cell r="S902">
            <v>-1.3</v>
          </cell>
          <cell r="T902">
            <v>205.9</v>
          </cell>
          <cell r="U902">
            <v>69.400000000000006</v>
          </cell>
          <cell r="V902">
            <v>33.700000000000003</v>
          </cell>
          <cell r="W902">
            <v>1.6</v>
          </cell>
          <cell r="X902">
            <v>12.9</v>
          </cell>
          <cell r="Y902">
            <v>4.5</v>
          </cell>
          <cell r="Z902">
            <v>1</v>
          </cell>
          <cell r="AA902">
            <v>191.2</v>
          </cell>
          <cell r="AB902">
            <v>12.5</v>
          </cell>
          <cell r="AC902">
            <v>126</v>
          </cell>
          <cell r="AD902">
            <v>47.6</v>
          </cell>
          <cell r="AE902">
            <v>0.1</v>
          </cell>
          <cell r="AF902">
            <v>5.2</v>
          </cell>
          <cell r="AG902">
            <v>10.199999999999999</v>
          </cell>
          <cell r="AH902">
            <v>7.4</v>
          </cell>
          <cell r="AI902">
            <v>12</v>
          </cell>
          <cell r="AJ902">
            <v>-0.4</v>
          </cell>
          <cell r="AK902">
            <v>0</v>
          </cell>
          <cell r="AL902">
            <v>0</v>
          </cell>
          <cell r="AM902">
            <v>6.4</v>
          </cell>
          <cell r="AN902">
            <v>4.9000000000000004</v>
          </cell>
          <cell r="AO902">
            <v>6.3</v>
          </cell>
          <cell r="AP902">
            <v>-0.5</v>
          </cell>
          <cell r="AQ902">
            <v>15.6</v>
          </cell>
          <cell r="AR902">
            <v>8.8000000000000007</v>
          </cell>
          <cell r="AS902">
            <v>0.2</v>
          </cell>
          <cell r="AT902">
            <v>5</v>
          </cell>
          <cell r="AU902">
            <v>1.1000000000000001</v>
          </cell>
          <cell r="AV902">
            <v>194.4</v>
          </cell>
          <cell r="AW902">
            <v>178.8</v>
          </cell>
        </row>
        <row r="903">
          <cell r="B903">
            <v>4666</v>
          </cell>
          <cell r="D903" t="str">
            <v xml:space="preserve">Commerce de gros d'autres machines et équipements de bureau </v>
          </cell>
          <cell r="E903">
            <v>1043</v>
          </cell>
          <cell r="F903">
            <v>2407.9</v>
          </cell>
          <cell r="G903">
            <v>1723.3</v>
          </cell>
          <cell r="H903">
            <v>-1.7</v>
          </cell>
          <cell r="I903">
            <v>686.3</v>
          </cell>
          <cell r="J903">
            <v>116.7</v>
          </cell>
          <cell r="K903">
            <v>554.4</v>
          </cell>
          <cell r="L903">
            <v>0.4</v>
          </cell>
          <cell r="M903">
            <v>2</v>
          </cell>
          <cell r="N903">
            <v>673.6</v>
          </cell>
          <cell r="O903">
            <v>3079</v>
          </cell>
          <cell r="P903">
            <v>17.2</v>
          </cell>
          <cell r="Q903">
            <v>0.4</v>
          </cell>
          <cell r="R903">
            <v>39.200000000000003</v>
          </cell>
          <cell r="S903">
            <v>-0.3</v>
          </cell>
          <cell r="T903">
            <v>565</v>
          </cell>
          <cell r="U903">
            <v>118.6</v>
          </cell>
          <cell r="V903">
            <v>81.8</v>
          </cell>
          <cell r="W903">
            <v>31.2</v>
          </cell>
          <cell r="X903">
            <v>25.3</v>
          </cell>
          <cell r="Y903">
            <v>30.2</v>
          </cell>
          <cell r="Z903">
            <v>3.7</v>
          </cell>
          <cell r="AA903">
            <v>742.9</v>
          </cell>
          <cell r="AB903">
            <v>33.200000000000003</v>
          </cell>
          <cell r="AC903">
            <v>352.3</v>
          </cell>
          <cell r="AD903">
            <v>145</v>
          </cell>
          <cell r="AE903">
            <v>1</v>
          </cell>
          <cell r="AF903">
            <v>213.4</v>
          </cell>
          <cell r="AG903">
            <v>36.6</v>
          </cell>
          <cell r="AH903">
            <v>47.8</v>
          </cell>
          <cell r="AI903">
            <v>97.8</v>
          </cell>
          <cell r="AJ903">
            <v>226.8</v>
          </cell>
          <cell r="AK903">
            <v>0</v>
          </cell>
          <cell r="AL903">
            <v>0</v>
          </cell>
          <cell r="AM903">
            <v>26.8</v>
          </cell>
          <cell r="AN903">
            <v>14.3</v>
          </cell>
          <cell r="AO903">
            <v>39.799999999999997</v>
          </cell>
          <cell r="AP903">
            <v>239.9</v>
          </cell>
          <cell r="AQ903">
            <v>135.19999999999999</v>
          </cell>
          <cell r="AR903">
            <v>100.3</v>
          </cell>
          <cell r="AS903">
            <v>7</v>
          </cell>
          <cell r="AT903">
            <v>45.5</v>
          </cell>
          <cell r="AU903">
            <v>222.3</v>
          </cell>
          <cell r="AV903">
            <v>756</v>
          </cell>
          <cell r="AW903">
            <v>710.7</v>
          </cell>
        </row>
        <row r="904">
          <cell r="B904">
            <v>46660</v>
          </cell>
          <cell r="D904" t="str">
            <v xml:space="preserve">Commerce de gros (commerce interentreprises) d'autres machines et équipements de bureau </v>
          </cell>
          <cell r="E904">
            <v>1043</v>
          </cell>
          <cell r="F904">
            <v>2407.9</v>
          </cell>
          <cell r="G904">
            <v>1723.3</v>
          </cell>
          <cell r="H904">
            <v>-1.7</v>
          </cell>
          <cell r="I904">
            <v>686.3</v>
          </cell>
          <cell r="J904">
            <v>116.7</v>
          </cell>
          <cell r="K904">
            <v>554.4</v>
          </cell>
          <cell r="L904">
            <v>0.4</v>
          </cell>
          <cell r="M904">
            <v>2</v>
          </cell>
          <cell r="N904">
            <v>673.6</v>
          </cell>
          <cell r="O904">
            <v>3079</v>
          </cell>
          <cell r="P904">
            <v>17.2</v>
          </cell>
          <cell r="Q904">
            <v>0.4</v>
          </cell>
          <cell r="R904">
            <v>39.200000000000003</v>
          </cell>
          <cell r="S904">
            <v>-0.3</v>
          </cell>
          <cell r="T904">
            <v>565</v>
          </cell>
          <cell r="U904">
            <v>118.6</v>
          </cell>
          <cell r="V904">
            <v>81.8</v>
          </cell>
          <cell r="W904">
            <v>31.2</v>
          </cell>
          <cell r="X904">
            <v>25.3</v>
          </cell>
          <cell r="Y904">
            <v>30.2</v>
          </cell>
          <cell r="Z904">
            <v>3.7</v>
          </cell>
          <cell r="AA904">
            <v>742.9</v>
          </cell>
          <cell r="AB904">
            <v>33.200000000000003</v>
          </cell>
          <cell r="AC904">
            <v>352.3</v>
          </cell>
          <cell r="AD904">
            <v>145</v>
          </cell>
          <cell r="AE904">
            <v>1</v>
          </cell>
          <cell r="AF904">
            <v>213.4</v>
          </cell>
          <cell r="AG904">
            <v>36.6</v>
          </cell>
          <cell r="AH904">
            <v>47.8</v>
          </cell>
          <cell r="AI904">
            <v>97.8</v>
          </cell>
          <cell r="AJ904">
            <v>226.8</v>
          </cell>
          <cell r="AK904">
            <v>0</v>
          </cell>
          <cell r="AL904">
            <v>0</v>
          </cell>
          <cell r="AM904">
            <v>26.8</v>
          </cell>
          <cell r="AN904">
            <v>14.3</v>
          </cell>
          <cell r="AO904">
            <v>39.799999999999997</v>
          </cell>
          <cell r="AP904">
            <v>239.9</v>
          </cell>
          <cell r="AQ904">
            <v>135.19999999999999</v>
          </cell>
          <cell r="AR904">
            <v>100.3</v>
          </cell>
          <cell r="AS904">
            <v>7</v>
          </cell>
          <cell r="AT904">
            <v>45.5</v>
          </cell>
          <cell r="AU904">
            <v>222.3</v>
          </cell>
          <cell r="AV904">
            <v>756</v>
          </cell>
          <cell r="AW904">
            <v>710.7</v>
          </cell>
        </row>
        <row r="905">
          <cell r="B905">
            <v>4669</v>
          </cell>
          <cell r="D905" t="str">
            <v xml:space="preserve">Commerce de gros d'autres machines et équipements </v>
          </cell>
          <cell r="E905">
            <v>15855</v>
          </cell>
          <cell r="F905">
            <v>53063</v>
          </cell>
          <cell r="G905">
            <v>36955.699999999997</v>
          </cell>
          <cell r="H905">
            <v>-71.599999999999994</v>
          </cell>
          <cell r="I905">
            <v>16178.9</v>
          </cell>
          <cell r="J905">
            <v>1472.7</v>
          </cell>
          <cell r="K905">
            <v>1601.7</v>
          </cell>
          <cell r="L905">
            <v>-10.5</v>
          </cell>
          <cell r="M905">
            <v>271.7</v>
          </cell>
          <cell r="N905">
            <v>3335.5</v>
          </cell>
          <cell r="O905">
            <v>56137.4</v>
          </cell>
          <cell r="P905">
            <v>2494.9</v>
          </cell>
          <cell r="Q905">
            <v>9.6999999999999993</v>
          </cell>
          <cell r="R905">
            <v>2042.9</v>
          </cell>
          <cell r="S905">
            <v>-19.7</v>
          </cell>
          <cell r="T905">
            <v>7956</v>
          </cell>
          <cell r="U905">
            <v>3692.1</v>
          </cell>
          <cell r="V905">
            <v>1126.4000000000001</v>
          </cell>
          <cell r="W905">
            <v>160.1</v>
          </cell>
          <cell r="X905">
            <v>532.6</v>
          </cell>
          <cell r="Y905">
            <v>338.7</v>
          </cell>
          <cell r="Z905">
            <v>75</v>
          </cell>
          <cell r="AA905">
            <v>11691.3</v>
          </cell>
          <cell r="AB905">
            <v>567.5</v>
          </cell>
          <cell r="AC905">
            <v>6049.5</v>
          </cell>
          <cell r="AD905">
            <v>2574.5</v>
          </cell>
          <cell r="AE905">
            <v>16.8</v>
          </cell>
          <cell r="AF905">
            <v>2516.6</v>
          </cell>
          <cell r="AG905">
            <v>751.6</v>
          </cell>
          <cell r="AH905">
            <v>917.6</v>
          </cell>
          <cell r="AI905">
            <v>1264.3</v>
          </cell>
          <cell r="AJ905">
            <v>2111.6999999999998</v>
          </cell>
          <cell r="AK905">
            <v>5.5</v>
          </cell>
          <cell r="AL905">
            <v>62.2</v>
          </cell>
          <cell r="AM905">
            <v>1201.5</v>
          </cell>
          <cell r="AN905">
            <v>462.5</v>
          </cell>
          <cell r="AO905">
            <v>1897.9</v>
          </cell>
          <cell r="AP905">
            <v>2864.8</v>
          </cell>
          <cell r="AQ905">
            <v>1256.7</v>
          </cell>
          <cell r="AR905">
            <v>1328.4</v>
          </cell>
          <cell r="AS905">
            <v>84.9</v>
          </cell>
          <cell r="AT905">
            <v>707.9</v>
          </cell>
          <cell r="AU905">
            <v>2000.3</v>
          </cell>
          <cell r="AV905">
            <v>9535.1</v>
          </cell>
          <cell r="AW905">
            <v>11140.5</v>
          </cell>
        </row>
        <row r="906">
          <cell r="B906">
            <v>46691</v>
          </cell>
          <cell r="D906" t="str">
            <v xml:space="preserve">Commerce de gros (commerce interentreprises) de matériel électrique </v>
          </cell>
          <cell r="E906">
            <v>2179</v>
          </cell>
          <cell r="F906">
            <v>15987.8</v>
          </cell>
          <cell r="G906">
            <v>11146.4</v>
          </cell>
          <cell r="H906">
            <v>-10.5</v>
          </cell>
          <cell r="I906">
            <v>4851.8999999999996</v>
          </cell>
          <cell r="J906">
            <v>101.4</v>
          </cell>
          <cell r="K906">
            <v>536.29999999999995</v>
          </cell>
          <cell r="L906">
            <v>-18.8</v>
          </cell>
          <cell r="M906">
            <v>234.8</v>
          </cell>
          <cell r="N906">
            <v>853.7</v>
          </cell>
          <cell r="O906">
            <v>16625.5</v>
          </cell>
          <cell r="P906">
            <v>1395.7</v>
          </cell>
          <cell r="Q906">
            <v>2.2999999999999998</v>
          </cell>
          <cell r="R906">
            <v>1147</v>
          </cell>
          <cell r="S906">
            <v>4.3</v>
          </cell>
          <cell r="T906">
            <v>2315.6999999999998</v>
          </cell>
          <cell r="U906">
            <v>1265.5999999999999</v>
          </cell>
          <cell r="V906">
            <v>308.60000000000002</v>
          </cell>
          <cell r="W906">
            <v>9.5</v>
          </cell>
          <cell r="X906">
            <v>245.6</v>
          </cell>
          <cell r="Y906">
            <v>92.2</v>
          </cell>
          <cell r="Z906">
            <v>12.4</v>
          </cell>
          <cell r="AA906">
            <v>3542.2</v>
          </cell>
          <cell r="AB906">
            <v>160.69999999999999</v>
          </cell>
          <cell r="AC906">
            <v>1332.4</v>
          </cell>
          <cell r="AD906">
            <v>584</v>
          </cell>
          <cell r="AE906">
            <v>3.2</v>
          </cell>
          <cell r="AF906">
            <v>1468.3</v>
          </cell>
          <cell r="AG906">
            <v>217.3</v>
          </cell>
          <cell r="AH906">
            <v>184.7</v>
          </cell>
          <cell r="AI906">
            <v>274.60000000000002</v>
          </cell>
          <cell r="AJ906">
            <v>1340.8</v>
          </cell>
          <cell r="AK906">
            <v>0</v>
          </cell>
          <cell r="AL906">
            <v>0.5</v>
          </cell>
          <cell r="AM906">
            <v>510.9</v>
          </cell>
          <cell r="AN906">
            <v>227.6</v>
          </cell>
          <cell r="AO906">
            <v>894.7</v>
          </cell>
          <cell r="AP906">
            <v>1725.1</v>
          </cell>
          <cell r="AQ906">
            <v>768.9</v>
          </cell>
          <cell r="AR906">
            <v>894.3</v>
          </cell>
          <cell r="AS906">
            <v>32.1</v>
          </cell>
          <cell r="AT906">
            <v>165.8</v>
          </cell>
          <cell r="AU906">
            <v>1401.8</v>
          </cell>
          <cell r="AV906">
            <v>2238.6999999999998</v>
          </cell>
          <cell r="AW906">
            <v>3384.7</v>
          </cell>
        </row>
        <row r="907">
          <cell r="B907">
            <v>46692</v>
          </cell>
          <cell r="D907" t="str">
            <v xml:space="preserve">Commerce de gros (commerce interentreprises) de fournitures et équipements industriels divers </v>
          </cell>
          <cell r="E907">
            <v>9733</v>
          </cell>
          <cell r="F907">
            <v>29986.1</v>
          </cell>
          <cell r="G907">
            <v>21154.2</v>
          </cell>
          <cell r="H907">
            <v>-50.2</v>
          </cell>
          <cell r="I907">
            <v>8882.2000000000007</v>
          </cell>
          <cell r="J907">
            <v>1182.7</v>
          </cell>
          <cell r="K907">
            <v>906.1</v>
          </cell>
          <cell r="L907">
            <v>6.7</v>
          </cell>
          <cell r="M907">
            <v>31.8</v>
          </cell>
          <cell r="N907">
            <v>2127.3000000000002</v>
          </cell>
          <cell r="O907">
            <v>32074.9</v>
          </cell>
          <cell r="P907">
            <v>1074.5</v>
          </cell>
          <cell r="Q907">
            <v>4.5</v>
          </cell>
          <cell r="R907">
            <v>797</v>
          </cell>
          <cell r="S907">
            <v>-23.9</v>
          </cell>
          <cell r="T907">
            <v>4498.3999999999996</v>
          </cell>
          <cell r="U907">
            <v>2192.1</v>
          </cell>
          <cell r="V907">
            <v>625.5</v>
          </cell>
          <cell r="W907">
            <v>128.19999999999999</v>
          </cell>
          <cell r="X907">
            <v>227.1</v>
          </cell>
          <cell r="Y907">
            <v>185.8</v>
          </cell>
          <cell r="Z907">
            <v>36.1</v>
          </cell>
          <cell r="AA907">
            <v>6626.8</v>
          </cell>
          <cell r="AB907">
            <v>332</v>
          </cell>
          <cell r="AC907">
            <v>3855.8</v>
          </cell>
          <cell r="AD907">
            <v>1651.6</v>
          </cell>
          <cell r="AE907">
            <v>10.5</v>
          </cell>
          <cell r="AF907">
            <v>797.9</v>
          </cell>
          <cell r="AG907">
            <v>464</v>
          </cell>
          <cell r="AH907">
            <v>650.20000000000005</v>
          </cell>
          <cell r="AI907">
            <v>877.3</v>
          </cell>
          <cell r="AJ907">
            <v>561.1</v>
          </cell>
          <cell r="AK907">
            <v>4.4000000000000004</v>
          </cell>
          <cell r="AL907">
            <v>60.3</v>
          </cell>
          <cell r="AM907">
            <v>658</v>
          </cell>
          <cell r="AN907">
            <v>212.9</v>
          </cell>
          <cell r="AO907">
            <v>955.5</v>
          </cell>
          <cell r="AP907">
            <v>914.5</v>
          </cell>
          <cell r="AQ907">
            <v>386.3</v>
          </cell>
          <cell r="AR907">
            <v>356.1</v>
          </cell>
          <cell r="AS907">
            <v>46.8</v>
          </cell>
          <cell r="AT907">
            <v>457</v>
          </cell>
          <cell r="AU907">
            <v>440.9</v>
          </cell>
          <cell r="AV907">
            <v>5738</v>
          </cell>
          <cell r="AW907">
            <v>6305.3</v>
          </cell>
        </row>
        <row r="908">
          <cell r="B908">
            <v>46693</v>
          </cell>
          <cell r="D908" t="str">
            <v xml:space="preserve">Commerce de gros (commerce interentreprises) de fournitures et équipements divers pour le commerce et les services </v>
          </cell>
          <cell r="E908">
            <v>3942</v>
          </cell>
          <cell r="F908">
            <v>7089</v>
          </cell>
          <cell r="G908">
            <v>4655.1000000000004</v>
          </cell>
          <cell r="H908">
            <v>-10.9</v>
          </cell>
          <cell r="I908">
            <v>2444.8000000000002</v>
          </cell>
          <cell r="J908">
            <v>188.6</v>
          </cell>
          <cell r="K908">
            <v>159.30000000000001</v>
          </cell>
          <cell r="L908">
            <v>1.6</v>
          </cell>
          <cell r="M908">
            <v>5.0999999999999996</v>
          </cell>
          <cell r="N908">
            <v>354.6</v>
          </cell>
          <cell r="O908">
            <v>7437</v>
          </cell>
          <cell r="P908">
            <v>24.7</v>
          </cell>
          <cell r="Q908">
            <v>2.9</v>
          </cell>
          <cell r="R908">
            <v>99</v>
          </cell>
          <cell r="S908">
            <v>0</v>
          </cell>
          <cell r="T908">
            <v>1141.9000000000001</v>
          </cell>
          <cell r="U908">
            <v>234.4</v>
          </cell>
          <cell r="V908">
            <v>192.3</v>
          </cell>
          <cell r="W908">
            <v>22.4</v>
          </cell>
          <cell r="X908">
            <v>59.9</v>
          </cell>
          <cell r="Y908">
            <v>60.8</v>
          </cell>
          <cell r="Z908">
            <v>26.6</v>
          </cell>
          <cell r="AA908">
            <v>1522.3</v>
          </cell>
          <cell r="AB908">
            <v>74.900000000000006</v>
          </cell>
          <cell r="AC908">
            <v>861.2</v>
          </cell>
          <cell r="AD908">
            <v>338.8</v>
          </cell>
          <cell r="AE908">
            <v>3.1</v>
          </cell>
          <cell r="AF908">
            <v>250.4</v>
          </cell>
          <cell r="AG908">
            <v>70.3</v>
          </cell>
          <cell r="AH908">
            <v>82.7</v>
          </cell>
          <cell r="AI908">
            <v>112.4</v>
          </cell>
          <cell r="AJ908">
            <v>209.8</v>
          </cell>
          <cell r="AK908">
            <v>1</v>
          </cell>
          <cell r="AL908">
            <v>1.5</v>
          </cell>
          <cell r="AM908">
            <v>32.700000000000003</v>
          </cell>
          <cell r="AN908">
            <v>22</v>
          </cell>
          <cell r="AO908">
            <v>47.7</v>
          </cell>
          <cell r="AP908">
            <v>225.2</v>
          </cell>
          <cell r="AQ908">
            <v>101.5</v>
          </cell>
          <cell r="AR908">
            <v>77.900000000000006</v>
          </cell>
          <cell r="AS908">
            <v>6.1</v>
          </cell>
          <cell r="AT908">
            <v>85.1</v>
          </cell>
          <cell r="AU908">
            <v>157.6</v>
          </cell>
          <cell r="AV908">
            <v>1558.4</v>
          </cell>
          <cell r="AW908">
            <v>1450.5</v>
          </cell>
        </row>
        <row r="909">
          <cell r="B909">
            <v>467</v>
          </cell>
          <cell r="D909" t="str">
            <v xml:space="preserve">Autres commerces de gros spécialisés </v>
          </cell>
          <cell r="E909">
            <v>21269</v>
          </cell>
          <cell r="F909">
            <v>164819.29999999999</v>
          </cell>
          <cell r="G909">
            <v>130277.6</v>
          </cell>
          <cell r="H909">
            <v>215.6</v>
          </cell>
          <cell r="I909">
            <v>34326.1</v>
          </cell>
          <cell r="J909">
            <v>1141.8</v>
          </cell>
          <cell r="K909">
            <v>7363.2</v>
          </cell>
          <cell r="L909">
            <v>-6.6</v>
          </cell>
          <cell r="M909">
            <v>57.8</v>
          </cell>
          <cell r="N909">
            <v>8556.1</v>
          </cell>
          <cell r="O909">
            <v>173324.2</v>
          </cell>
          <cell r="P909">
            <v>384</v>
          </cell>
          <cell r="Q909">
            <v>115.2</v>
          </cell>
          <cell r="R909">
            <v>4431.5</v>
          </cell>
          <cell r="S909">
            <v>164.1</v>
          </cell>
          <cell r="T909">
            <v>14444.1</v>
          </cell>
          <cell r="U909">
            <v>2895.3</v>
          </cell>
          <cell r="V909">
            <v>2191.9</v>
          </cell>
          <cell r="W909">
            <v>143.1</v>
          </cell>
          <cell r="X909">
            <v>1136.7</v>
          </cell>
          <cell r="Y909">
            <v>677.1</v>
          </cell>
          <cell r="Z909">
            <v>157.80000000000001</v>
          </cell>
          <cell r="AA909">
            <v>23549.5</v>
          </cell>
          <cell r="AB909">
            <v>8638.4</v>
          </cell>
          <cell r="AC909">
            <v>9430.6</v>
          </cell>
          <cell r="AD909">
            <v>3365.7</v>
          </cell>
          <cell r="AE909">
            <v>35.6</v>
          </cell>
          <cell r="AF909">
            <v>2150.3000000000002</v>
          </cell>
          <cell r="AG909">
            <v>1318.7</v>
          </cell>
          <cell r="AH909">
            <v>2021.2</v>
          </cell>
          <cell r="AI909">
            <v>1867.6</v>
          </cell>
          <cell r="AJ909">
            <v>678</v>
          </cell>
          <cell r="AK909">
            <v>3.7</v>
          </cell>
          <cell r="AL909">
            <v>16.2</v>
          </cell>
          <cell r="AM909">
            <v>4392.7</v>
          </cell>
          <cell r="AN909">
            <v>844.4</v>
          </cell>
          <cell r="AO909">
            <v>12214.8</v>
          </cell>
          <cell r="AP909">
            <v>8512.5</v>
          </cell>
          <cell r="AQ909">
            <v>2039.7</v>
          </cell>
          <cell r="AR909">
            <v>1849.1</v>
          </cell>
          <cell r="AS909">
            <v>184.2</v>
          </cell>
          <cell r="AT909">
            <v>935.9</v>
          </cell>
          <cell r="AU909">
            <v>7583.1</v>
          </cell>
          <cell r="AV909">
            <v>23842.6</v>
          </cell>
          <cell r="AW909">
            <v>14946.6</v>
          </cell>
        </row>
        <row r="910">
          <cell r="B910">
            <v>4671</v>
          </cell>
          <cell r="D910" t="str">
            <v xml:space="preserve">Commerce de gros de combustibles et de produits annexes </v>
          </cell>
          <cell r="E910">
            <v>1005</v>
          </cell>
          <cell r="F910">
            <v>78439.899999999994</v>
          </cell>
          <cell r="G910">
            <v>67032.800000000003</v>
          </cell>
          <cell r="H910">
            <v>242.8</v>
          </cell>
          <cell r="I910">
            <v>11164.3</v>
          </cell>
          <cell r="J910">
            <v>113.3</v>
          </cell>
          <cell r="K910">
            <v>4850.2</v>
          </cell>
          <cell r="L910">
            <v>-38.9</v>
          </cell>
          <cell r="M910">
            <v>19.2</v>
          </cell>
          <cell r="N910">
            <v>4943.8999999999996</v>
          </cell>
          <cell r="O910">
            <v>83403.5</v>
          </cell>
          <cell r="P910">
            <v>108.9</v>
          </cell>
          <cell r="Q910">
            <v>30.9</v>
          </cell>
          <cell r="R910">
            <v>1469.4</v>
          </cell>
          <cell r="S910">
            <v>200.9</v>
          </cell>
          <cell r="T910">
            <v>4226.7</v>
          </cell>
          <cell r="U910">
            <v>1442.1</v>
          </cell>
          <cell r="V910">
            <v>463.1</v>
          </cell>
          <cell r="W910">
            <v>19.100000000000001</v>
          </cell>
          <cell r="X910">
            <v>664.8</v>
          </cell>
          <cell r="Y910">
            <v>197</v>
          </cell>
          <cell r="Z910">
            <v>53.4</v>
          </cell>
          <cell r="AA910">
            <v>10123.1</v>
          </cell>
          <cell r="AB910">
            <v>7758.5</v>
          </cell>
          <cell r="AC910">
            <v>2301.3000000000002</v>
          </cell>
          <cell r="AD910">
            <v>466.2</v>
          </cell>
          <cell r="AE910">
            <v>1.3</v>
          </cell>
          <cell r="AF910">
            <v>-401.6</v>
          </cell>
          <cell r="AG910">
            <v>494.2</v>
          </cell>
          <cell r="AH910">
            <v>833.4</v>
          </cell>
          <cell r="AI910">
            <v>416.2</v>
          </cell>
          <cell r="AJ910">
            <v>-1312.9</v>
          </cell>
          <cell r="AK910">
            <v>1.5</v>
          </cell>
          <cell r="AL910" t="str">
            <v>N</v>
          </cell>
          <cell r="AM910">
            <v>3524.3</v>
          </cell>
          <cell r="AN910">
            <v>444.4</v>
          </cell>
          <cell r="AO910">
            <v>11065.6</v>
          </cell>
          <cell r="AP910">
            <v>6226.9</v>
          </cell>
          <cell r="AQ910">
            <v>906.9</v>
          </cell>
          <cell r="AR910">
            <v>558.20000000000005</v>
          </cell>
          <cell r="AS910">
            <v>61</v>
          </cell>
          <cell r="AT910">
            <v>170.5</v>
          </cell>
          <cell r="AU910">
            <v>6344.1</v>
          </cell>
          <cell r="AV910">
            <v>10211.200000000001</v>
          </cell>
          <cell r="AW910">
            <v>2365.9</v>
          </cell>
        </row>
        <row r="911">
          <cell r="B911">
            <v>46710</v>
          </cell>
          <cell r="D911" t="str">
            <v xml:space="preserve">Commerce de gros (commerce interentreprises) de combustibles et de produits annexes </v>
          </cell>
          <cell r="E911">
            <v>1005</v>
          </cell>
          <cell r="F911">
            <v>78439.899999999994</v>
          </cell>
          <cell r="G911">
            <v>67032.800000000003</v>
          </cell>
          <cell r="H911">
            <v>242.8</v>
          </cell>
          <cell r="I911">
            <v>11164.3</v>
          </cell>
          <cell r="J911">
            <v>113.3</v>
          </cell>
          <cell r="K911">
            <v>4850.2</v>
          </cell>
          <cell r="L911">
            <v>-38.9</v>
          </cell>
          <cell r="M911">
            <v>19.2</v>
          </cell>
          <cell r="N911">
            <v>4943.8999999999996</v>
          </cell>
          <cell r="O911">
            <v>83403.5</v>
          </cell>
          <cell r="P911">
            <v>108.9</v>
          </cell>
          <cell r="Q911">
            <v>30.9</v>
          </cell>
          <cell r="R911">
            <v>1469.4</v>
          </cell>
          <cell r="S911">
            <v>200.9</v>
          </cell>
          <cell r="T911">
            <v>4226.7</v>
          </cell>
          <cell r="U911">
            <v>1442.1</v>
          </cell>
          <cell r="V911">
            <v>463.1</v>
          </cell>
          <cell r="W911">
            <v>19.100000000000001</v>
          </cell>
          <cell r="X911">
            <v>664.8</v>
          </cell>
          <cell r="Y911">
            <v>197</v>
          </cell>
          <cell r="Z911">
            <v>53.4</v>
          </cell>
          <cell r="AA911">
            <v>10123.1</v>
          </cell>
          <cell r="AB911">
            <v>7758.5</v>
          </cell>
          <cell r="AC911">
            <v>2301.3000000000002</v>
          </cell>
          <cell r="AD911">
            <v>466.2</v>
          </cell>
          <cell r="AE911">
            <v>1.3</v>
          </cell>
          <cell r="AF911">
            <v>-401.6</v>
          </cell>
          <cell r="AG911">
            <v>494.2</v>
          </cell>
          <cell r="AH911">
            <v>833.4</v>
          </cell>
          <cell r="AI911">
            <v>416.2</v>
          </cell>
          <cell r="AJ911">
            <v>-1312.9</v>
          </cell>
          <cell r="AK911">
            <v>1.5</v>
          </cell>
          <cell r="AL911" t="str">
            <v>N</v>
          </cell>
          <cell r="AM911">
            <v>3524.3</v>
          </cell>
          <cell r="AN911">
            <v>444.4</v>
          </cell>
          <cell r="AO911">
            <v>11065.6</v>
          </cell>
          <cell r="AP911">
            <v>6226.9</v>
          </cell>
          <cell r="AQ911">
            <v>906.9</v>
          </cell>
          <cell r="AR911">
            <v>558.20000000000005</v>
          </cell>
          <cell r="AS911">
            <v>61</v>
          </cell>
          <cell r="AT911">
            <v>170.5</v>
          </cell>
          <cell r="AU911">
            <v>6344.1</v>
          </cell>
          <cell r="AV911">
            <v>10211.200000000001</v>
          </cell>
          <cell r="AW911">
            <v>2365.9</v>
          </cell>
        </row>
        <row r="912">
          <cell r="B912">
            <v>4672</v>
          </cell>
          <cell r="D912" t="str">
            <v xml:space="preserve">Commerce de gros de minerais et métaux </v>
          </cell>
          <cell r="E912">
            <v>1409</v>
          </cell>
          <cell r="F912">
            <v>13814.1</v>
          </cell>
          <cell r="G912">
            <v>10341.1</v>
          </cell>
          <cell r="H912">
            <v>-12.6</v>
          </cell>
          <cell r="I912">
            <v>3485.6</v>
          </cell>
          <cell r="J912">
            <v>144.80000000000001</v>
          </cell>
          <cell r="K912">
            <v>297.5</v>
          </cell>
          <cell r="L912">
            <v>24.9</v>
          </cell>
          <cell r="M912">
            <v>3.4</v>
          </cell>
          <cell r="N912">
            <v>470.5</v>
          </cell>
          <cell r="O912">
            <v>14256.4</v>
          </cell>
          <cell r="P912">
            <v>65.400000000000006</v>
          </cell>
          <cell r="Q912">
            <v>32.700000000000003</v>
          </cell>
          <cell r="R912">
            <v>1321.8</v>
          </cell>
          <cell r="S912">
            <v>-41.5</v>
          </cell>
          <cell r="T912">
            <v>1181.9000000000001</v>
          </cell>
          <cell r="U912">
            <v>192.1</v>
          </cell>
          <cell r="V912">
            <v>157.1</v>
          </cell>
          <cell r="W912">
            <v>10.6</v>
          </cell>
          <cell r="X912">
            <v>73.400000000000006</v>
          </cell>
          <cell r="Y912">
            <v>65.400000000000006</v>
          </cell>
          <cell r="Z912">
            <v>20.8</v>
          </cell>
          <cell r="AA912">
            <v>1493.9</v>
          </cell>
          <cell r="AB912">
            <v>99.1</v>
          </cell>
          <cell r="AC912">
            <v>753.7</v>
          </cell>
          <cell r="AD912">
            <v>334.5</v>
          </cell>
          <cell r="AE912">
            <v>1.6</v>
          </cell>
          <cell r="AF912">
            <v>308.2</v>
          </cell>
          <cell r="AG912">
            <v>83</v>
          </cell>
          <cell r="AH912">
            <v>209.6</v>
          </cell>
          <cell r="AI912">
            <v>318.89999999999998</v>
          </cell>
          <cell r="AJ912">
            <v>334.4</v>
          </cell>
          <cell r="AK912">
            <v>0</v>
          </cell>
          <cell r="AL912">
            <v>7.2</v>
          </cell>
          <cell r="AM912">
            <v>302.89999999999998</v>
          </cell>
          <cell r="AN912">
            <v>93.1</v>
          </cell>
          <cell r="AO912">
            <v>344.4</v>
          </cell>
          <cell r="AP912">
            <v>383.2</v>
          </cell>
          <cell r="AQ912">
            <v>239.4</v>
          </cell>
          <cell r="AR912">
            <v>495.2</v>
          </cell>
          <cell r="AS912">
            <v>11.4</v>
          </cell>
          <cell r="AT912">
            <v>105.5</v>
          </cell>
          <cell r="AU912">
            <v>10.5</v>
          </cell>
          <cell r="AV912">
            <v>1493.9</v>
          </cell>
          <cell r="AW912">
            <v>1396.4</v>
          </cell>
        </row>
        <row r="913">
          <cell r="B913">
            <v>46720</v>
          </cell>
          <cell r="D913" t="str">
            <v xml:space="preserve">Commerce de gros (commerce interentreprises) de minerais et métaux </v>
          </cell>
          <cell r="E913">
            <v>1409</v>
          </cell>
          <cell r="F913">
            <v>13814.1</v>
          </cell>
          <cell r="G913">
            <v>10341.1</v>
          </cell>
          <cell r="H913">
            <v>-12.6</v>
          </cell>
          <cell r="I913">
            <v>3485.6</v>
          </cell>
          <cell r="J913">
            <v>144.80000000000001</v>
          </cell>
          <cell r="K913">
            <v>297.5</v>
          </cell>
          <cell r="L913">
            <v>24.9</v>
          </cell>
          <cell r="M913">
            <v>3.4</v>
          </cell>
          <cell r="N913">
            <v>470.5</v>
          </cell>
          <cell r="O913">
            <v>14256.4</v>
          </cell>
          <cell r="P913">
            <v>65.400000000000006</v>
          </cell>
          <cell r="Q913">
            <v>32.700000000000003</v>
          </cell>
          <cell r="R913">
            <v>1321.8</v>
          </cell>
          <cell r="S913">
            <v>-41.5</v>
          </cell>
          <cell r="T913">
            <v>1181.9000000000001</v>
          </cell>
          <cell r="U913">
            <v>192.1</v>
          </cell>
          <cell r="V913">
            <v>157.1</v>
          </cell>
          <cell r="W913">
            <v>10.6</v>
          </cell>
          <cell r="X913">
            <v>73.400000000000006</v>
          </cell>
          <cell r="Y913">
            <v>65.400000000000006</v>
          </cell>
          <cell r="Z913">
            <v>20.8</v>
          </cell>
          <cell r="AA913">
            <v>1493.9</v>
          </cell>
          <cell r="AB913">
            <v>99.1</v>
          </cell>
          <cell r="AC913">
            <v>753.7</v>
          </cell>
          <cell r="AD913">
            <v>334.5</v>
          </cell>
          <cell r="AE913">
            <v>1.6</v>
          </cell>
          <cell r="AF913">
            <v>308.2</v>
          </cell>
          <cell r="AG913">
            <v>83</v>
          </cell>
          <cell r="AH913">
            <v>209.6</v>
          </cell>
          <cell r="AI913">
            <v>318.89999999999998</v>
          </cell>
          <cell r="AJ913">
            <v>334.4</v>
          </cell>
          <cell r="AK913">
            <v>0</v>
          </cell>
          <cell r="AL913">
            <v>7.2</v>
          </cell>
          <cell r="AM913">
            <v>302.89999999999998</v>
          </cell>
          <cell r="AN913">
            <v>93.1</v>
          </cell>
          <cell r="AO913">
            <v>344.4</v>
          </cell>
          <cell r="AP913">
            <v>383.2</v>
          </cell>
          <cell r="AQ913">
            <v>239.4</v>
          </cell>
          <cell r="AR913">
            <v>495.2</v>
          </cell>
          <cell r="AS913">
            <v>11.4</v>
          </cell>
          <cell r="AT913">
            <v>105.5</v>
          </cell>
          <cell r="AU913">
            <v>10.5</v>
          </cell>
          <cell r="AV913">
            <v>1493.9</v>
          </cell>
          <cell r="AW913">
            <v>1396.4</v>
          </cell>
        </row>
        <row r="914">
          <cell r="B914">
            <v>4673</v>
          </cell>
          <cell r="D914" t="str">
            <v xml:space="preserve">Commerce de gros de bois, de matériaux de construction et d'appareils sanitaires </v>
          </cell>
          <cell r="E914">
            <v>10812</v>
          </cell>
          <cell r="F914">
            <v>34561.800000000003</v>
          </cell>
          <cell r="G914">
            <v>24061.3</v>
          </cell>
          <cell r="H914">
            <v>49.8</v>
          </cell>
          <cell r="I914">
            <v>10450.6</v>
          </cell>
          <cell r="J914">
            <v>590.70000000000005</v>
          </cell>
          <cell r="K914">
            <v>1254</v>
          </cell>
          <cell r="L914">
            <v>8.6999999999999993</v>
          </cell>
          <cell r="M914">
            <v>15.7</v>
          </cell>
          <cell r="N914">
            <v>1869.1</v>
          </cell>
          <cell r="O914">
            <v>36406.400000000001</v>
          </cell>
          <cell r="P914">
            <v>118.3</v>
          </cell>
          <cell r="Q914">
            <v>23.3</v>
          </cell>
          <cell r="R914">
            <v>921.3</v>
          </cell>
          <cell r="S914">
            <v>1</v>
          </cell>
          <cell r="T914">
            <v>5036.3</v>
          </cell>
          <cell r="U914">
            <v>689.4</v>
          </cell>
          <cell r="V914">
            <v>990</v>
          </cell>
          <cell r="W914">
            <v>73.3</v>
          </cell>
          <cell r="X914">
            <v>211.4</v>
          </cell>
          <cell r="Y914">
            <v>237.8</v>
          </cell>
          <cell r="Z914">
            <v>40.299999999999997</v>
          </cell>
          <cell r="AA914">
            <v>6241.6</v>
          </cell>
          <cell r="AB914">
            <v>438</v>
          </cell>
          <cell r="AC914">
            <v>3496.1</v>
          </cell>
          <cell r="AD914">
            <v>1384.3</v>
          </cell>
          <cell r="AE914">
            <v>26</v>
          </cell>
          <cell r="AF914">
            <v>949.3</v>
          </cell>
          <cell r="AG914">
            <v>439</v>
          </cell>
          <cell r="AH914">
            <v>582.29999999999995</v>
          </cell>
          <cell r="AI914">
            <v>663.1</v>
          </cell>
          <cell r="AJ914">
            <v>591.20000000000005</v>
          </cell>
          <cell r="AK914">
            <v>2</v>
          </cell>
          <cell r="AL914">
            <v>2.2999999999999998</v>
          </cell>
          <cell r="AM914">
            <v>302.39999999999998</v>
          </cell>
          <cell r="AN914">
            <v>163.19999999999999</v>
          </cell>
          <cell r="AO914">
            <v>403.4</v>
          </cell>
          <cell r="AP914">
            <v>692.5</v>
          </cell>
          <cell r="AQ914">
            <v>559.4</v>
          </cell>
          <cell r="AR914">
            <v>481.3</v>
          </cell>
          <cell r="AS914">
            <v>59.2</v>
          </cell>
          <cell r="AT914">
            <v>341.2</v>
          </cell>
          <cell r="AU914">
            <v>370.2</v>
          </cell>
          <cell r="AV914">
            <v>6361.1</v>
          </cell>
          <cell r="AW914">
            <v>5829.6</v>
          </cell>
        </row>
        <row r="915">
          <cell r="B915">
            <v>46731</v>
          </cell>
          <cell r="D915" t="str">
            <v xml:space="preserve">Commerce de gros (commerce interentreprises) de bois et de matériaux de construction </v>
          </cell>
          <cell r="E915">
            <v>8764</v>
          </cell>
          <cell r="F915">
            <v>26978</v>
          </cell>
          <cell r="G915">
            <v>19219</v>
          </cell>
          <cell r="H915">
            <v>34.6</v>
          </cell>
          <cell r="I915">
            <v>7724.5</v>
          </cell>
          <cell r="J915">
            <v>501.7</v>
          </cell>
          <cell r="K915">
            <v>1080</v>
          </cell>
          <cell r="L915">
            <v>13.2</v>
          </cell>
          <cell r="M915">
            <v>12.7</v>
          </cell>
          <cell r="N915">
            <v>1607.5</v>
          </cell>
          <cell r="O915">
            <v>28559.7</v>
          </cell>
          <cell r="P915">
            <v>92.1</v>
          </cell>
          <cell r="Q915">
            <v>12.7</v>
          </cell>
          <cell r="R915">
            <v>804.5</v>
          </cell>
          <cell r="S915">
            <v>-8.4</v>
          </cell>
          <cell r="T915">
            <v>3774.5</v>
          </cell>
          <cell r="U915">
            <v>513.29999999999995</v>
          </cell>
          <cell r="V915">
            <v>756.3</v>
          </cell>
          <cell r="W915">
            <v>66.400000000000006</v>
          </cell>
          <cell r="X915">
            <v>152.5</v>
          </cell>
          <cell r="Y915">
            <v>171.5</v>
          </cell>
          <cell r="Z915">
            <v>23.4</v>
          </cell>
          <cell r="AA915">
            <v>4682</v>
          </cell>
          <cell r="AB915">
            <v>336.4</v>
          </cell>
          <cell r="AC915">
            <v>2646.8</v>
          </cell>
          <cell r="AD915">
            <v>1040</v>
          </cell>
          <cell r="AE915">
            <v>13.1</v>
          </cell>
          <cell r="AF915">
            <v>671.9</v>
          </cell>
          <cell r="AG915">
            <v>356.6</v>
          </cell>
          <cell r="AH915">
            <v>408.7</v>
          </cell>
          <cell r="AI915">
            <v>475</v>
          </cell>
          <cell r="AJ915">
            <v>381.6</v>
          </cell>
          <cell r="AK915">
            <v>2</v>
          </cell>
          <cell r="AL915">
            <v>2.1</v>
          </cell>
          <cell r="AM915">
            <v>152.69999999999999</v>
          </cell>
          <cell r="AN915">
            <v>111.4</v>
          </cell>
          <cell r="AO915">
            <v>330.7</v>
          </cell>
          <cell r="AP915">
            <v>559.79999999999995</v>
          </cell>
          <cell r="AQ915">
            <v>462.4</v>
          </cell>
          <cell r="AR915">
            <v>397.7</v>
          </cell>
          <cell r="AS915">
            <v>46.9</v>
          </cell>
          <cell r="AT915">
            <v>265.3</v>
          </cell>
          <cell r="AU915">
            <v>312.3</v>
          </cell>
          <cell r="AV915">
            <v>4761.3</v>
          </cell>
          <cell r="AW915">
            <v>4358.7</v>
          </cell>
        </row>
        <row r="916">
          <cell r="B916">
            <v>46732</v>
          </cell>
          <cell r="D916" t="str">
            <v xml:space="preserve">Commerce de gros (commerce interentreprises) d'appareils sanitaires et de produits de décoration </v>
          </cell>
          <cell r="E916">
            <v>2048</v>
          </cell>
          <cell r="F916">
            <v>7583.7</v>
          </cell>
          <cell r="G916">
            <v>4842.3999999999996</v>
          </cell>
          <cell r="H916">
            <v>15.3</v>
          </cell>
          <cell r="I916">
            <v>2726.1</v>
          </cell>
          <cell r="J916">
            <v>89</v>
          </cell>
          <cell r="K916">
            <v>174</v>
          </cell>
          <cell r="L916">
            <v>-4.4000000000000004</v>
          </cell>
          <cell r="M916">
            <v>3.1</v>
          </cell>
          <cell r="N916">
            <v>261.60000000000002</v>
          </cell>
          <cell r="O916">
            <v>7846.7</v>
          </cell>
          <cell r="P916">
            <v>26.2</v>
          </cell>
          <cell r="Q916">
            <v>10.6</v>
          </cell>
          <cell r="R916">
            <v>116.9</v>
          </cell>
          <cell r="S916">
            <v>9.4</v>
          </cell>
          <cell r="T916">
            <v>1261.7</v>
          </cell>
          <cell r="U916">
            <v>176.1</v>
          </cell>
          <cell r="V916">
            <v>233.7</v>
          </cell>
          <cell r="W916">
            <v>6.9</v>
          </cell>
          <cell r="X916">
            <v>58.9</v>
          </cell>
          <cell r="Y916">
            <v>66.3</v>
          </cell>
          <cell r="Z916">
            <v>16.899999999999999</v>
          </cell>
          <cell r="AA916">
            <v>1559.6</v>
          </cell>
          <cell r="AB916">
            <v>101.6</v>
          </cell>
          <cell r="AC916">
            <v>849.2</v>
          </cell>
          <cell r="AD916">
            <v>344.3</v>
          </cell>
          <cell r="AE916">
            <v>12.9</v>
          </cell>
          <cell r="AF916">
            <v>277.39999999999998</v>
          </cell>
          <cell r="AG916">
            <v>82.4</v>
          </cell>
          <cell r="AH916">
            <v>173.5</v>
          </cell>
          <cell r="AI916">
            <v>188.1</v>
          </cell>
          <cell r="AJ916">
            <v>209.6</v>
          </cell>
          <cell r="AK916">
            <v>0.1</v>
          </cell>
          <cell r="AL916">
            <v>0.2</v>
          </cell>
          <cell r="AM916">
            <v>149.69999999999999</v>
          </cell>
          <cell r="AN916">
            <v>51.9</v>
          </cell>
          <cell r="AO916">
            <v>72.7</v>
          </cell>
          <cell r="AP916">
            <v>132.69999999999999</v>
          </cell>
          <cell r="AQ916">
            <v>97</v>
          </cell>
          <cell r="AR916">
            <v>83.6</v>
          </cell>
          <cell r="AS916">
            <v>12.3</v>
          </cell>
          <cell r="AT916">
            <v>75.900000000000006</v>
          </cell>
          <cell r="AU916">
            <v>57.9</v>
          </cell>
          <cell r="AV916">
            <v>1599.8</v>
          </cell>
          <cell r="AW916">
            <v>1470.9</v>
          </cell>
        </row>
        <row r="917">
          <cell r="B917">
            <v>4674</v>
          </cell>
          <cell r="D917" t="str">
            <v xml:space="preserve">Commerce de gros de quincaillerie et fournitures pour plomberie et chauffage </v>
          </cell>
          <cell r="E917">
            <v>2860</v>
          </cell>
          <cell r="F917">
            <v>13111.1</v>
          </cell>
          <cell r="G917">
            <v>8876.2000000000007</v>
          </cell>
          <cell r="H917">
            <v>-57.7</v>
          </cell>
          <cell r="I917">
            <v>4292.7</v>
          </cell>
          <cell r="J917">
            <v>42</v>
          </cell>
          <cell r="K917">
            <v>214.9</v>
          </cell>
          <cell r="L917">
            <v>-2.2000000000000002</v>
          </cell>
          <cell r="M917">
            <v>2.5</v>
          </cell>
          <cell r="N917">
            <v>257.10000000000002</v>
          </cell>
          <cell r="O917">
            <v>13368</v>
          </cell>
          <cell r="P917">
            <v>27.1</v>
          </cell>
          <cell r="Q917">
            <v>0.4</v>
          </cell>
          <cell r="R917">
            <v>95.2</v>
          </cell>
          <cell r="S917">
            <v>6</v>
          </cell>
          <cell r="T917">
            <v>1615.2</v>
          </cell>
          <cell r="U917">
            <v>186.2</v>
          </cell>
          <cell r="V917">
            <v>303.10000000000002</v>
          </cell>
          <cell r="W917">
            <v>15.3</v>
          </cell>
          <cell r="X917">
            <v>90.4</v>
          </cell>
          <cell r="Y917">
            <v>80.900000000000006</v>
          </cell>
          <cell r="Z917">
            <v>8</v>
          </cell>
          <cell r="AA917">
            <v>2779.7</v>
          </cell>
          <cell r="AB917">
            <v>160.5</v>
          </cell>
          <cell r="AC917">
            <v>1450.2</v>
          </cell>
          <cell r="AD917">
            <v>580.70000000000005</v>
          </cell>
          <cell r="AE917">
            <v>2.9</v>
          </cell>
          <cell r="AF917">
            <v>591.20000000000005</v>
          </cell>
          <cell r="AG917">
            <v>123.9</v>
          </cell>
          <cell r="AH917">
            <v>228.1</v>
          </cell>
          <cell r="AI917">
            <v>240.1</v>
          </cell>
          <cell r="AJ917">
            <v>479.4</v>
          </cell>
          <cell r="AK917">
            <v>0</v>
          </cell>
          <cell r="AL917">
            <v>6</v>
          </cell>
          <cell r="AM917">
            <v>59.2</v>
          </cell>
          <cell r="AN917">
            <v>42.1</v>
          </cell>
          <cell r="AO917">
            <v>72.5</v>
          </cell>
          <cell r="AP917">
            <v>498.7</v>
          </cell>
          <cell r="AQ917">
            <v>91.2</v>
          </cell>
          <cell r="AR917">
            <v>100.3</v>
          </cell>
          <cell r="AS917">
            <v>34.700000000000003</v>
          </cell>
          <cell r="AT917">
            <v>131.1</v>
          </cell>
          <cell r="AU917">
            <v>323.8</v>
          </cell>
          <cell r="AV917">
            <v>2833.5</v>
          </cell>
          <cell r="AW917">
            <v>2622.1</v>
          </cell>
        </row>
        <row r="918">
          <cell r="B918">
            <v>46741</v>
          </cell>
          <cell r="D918" t="str">
            <v xml:space="preserve">Commerce de gros (commerce interentreprises) de quincaillerie </v>
          </cell>
          <cell r="E918">
            <v>1408</v>
          </cell>
          <cell r="F918">
            <v>6677.1</v>
          </cell>
          <cell r="G918">
            <v>4288.2</v>
          </cell>
          <cell r="H918">
            <v>-37.5</v>
          </cell>
          <cell r="I918">
            <v>2426.4</v>
          </cell>
          <cell r="J918">
            <v>14.4</v>
          </cell>
          <cell r="K918">
            <v>81</v>
          </cell>
          <cell r="L918">
            <v>0.1</v>
          </cell>
          <cell r="M918">
            <v>1</v>
          </cell>
          <cell r="N918">
            <v>96.5</v>
          </cell>
          <cell r="O918">
            <v>6772.5</v>
          </cell>
          <cell r="P918">
            <v>19.100000000000001</v>
          </cell>
          <cell r="Q918">
            <v>0.3</v>
          </cell>
          <cell r="R918">
            <v>45.4</v>
          </cell>
          <cell r="S918">
            <v>-0.3</v>
          </cell>
          <cell r="T918">
            <v>903.8</v>
          </cell>
          <cell r="U918">
            <v>91.6</v>
          </cell>
          <cell r="V918">
            <v>147.80000000000001</v>
          </cell>
          <cell r="W918">
            <v>8.8000000000000007</v>
          </cell>
          <cell r="X918">
            <v>52.2</v>
          </cell>
          <cell r="Y918">
            <v>45.2</v>
          </cell>
          <cell r="Z918">
            <v>2.5</v>
          </cell>
          <cell r="AA918">
            <v>1547.9</v>
          </cell>
          <cell r="AB918">
            <v>82.9</v>
          </cell>
          <cell r="AC918">
            <v>792.1</v>
          </cell>
          <cell r="AD918">
            <v>315.7</v>
          </cell>
          <cell r="AE918">
            <v>2.2999999999999998</v>
          </cell>
          <cell r="AF918">
            <v>359.5</v>
          </cell>
          <cell r="AG918">
            <v>61.2</v>
          </cell>
          <cell r="AH918">
            <v>104.7</v>
          </cell>
          <cell r="AI918">
            <v>108.9</v>
          </cell>
          <cell r="AJ918">
            <v>302.5</v>
          </cell>
          <cell r="AK918">
            <v>0</v>
          </cell>
          <cell r="AL918">
            <v>5.7</v>
          </cell>
          <cell r="AM918">
            <v>30.7</v>
          </cell>
          <cell r="AN918">
            <v>21.4</v>
          </cell>
          <cell r="AO918">
            <v>34.4</v>
          </cell>
          <cell r="AP918">
            <v>311.8</v>
          </cell>
          <cell r="AQ918">
            <v>38.1</v>
          </cell>
          <cell r="AR918">
            <v>42.6</v>
          </cell>
          <cell r="AS918">
            <v>14.7</v>
          </cell>
          <cell r="AT918">
            <v>68.2</v>
          </cell>
          <cell r="AU918">
            <v>224.5</v>
          </cell>
          <cell r="AV918">
            <v>1574</v>
          </cell>
          <cell r="AW918">
            <v>1467.3</v>
          </cell>
        </row>
        <row r="919">
          <cell r="B919">
            <v>46742</v>
          </cell>
          <cell r="D919" t="str">
            <v xml:space="preserve">Commerce de gros (commerce interentreprises) de fournitures pour la plomberie et le chauffage </v>
          </cell>
          <cell r="E919">
            <v>1452</v>
          </cell>
          <cell r="F919">
            <v>6434</v>
          </cell>
          <cell r="G919">
            <v>4588</v>
          </cell>
          <cell r="H919">
            <v>-20.2</v>
          </cell>
          <cell r="I919">
            <v>1866.3</v>
          </cell>
          <cell r="J919">
            <v>27.5</v>
          </cell>
          <cell r="K919">
            <v>133.9</v>
          </cell>
          <cell r="L919">
            <v>-2.2999999999999998</v>
          </cell>
          <cell r="M919">
            <v>1.5</v>
          </cell>
          <cell r="N919">
            <v>160.69999999999999</v>
          </cell>
          <cell r="O919">
            <v>6595.5</v>
          </cell>
          <cell r="P919">
            <v>8</v>
          </cell>
          <cell r="Q919">
            <v>0</v>
          </cell>
          <cell r="R919">
            <v>49.8</v>
          </cell>
          <cell r="S919">
            <v>6.3</v>
          </cell>
          <cell r="T919">
            <v>711.3</v>
          </cell>
          <cell r="U919">
            <v>94.6</v>
          </cell>
          <cell r="V919">
            <v>155.19999999999999</v>
          </cell>
          <cell r="W919">
            <v>6.6</v>
          </cell>
          <cell r="X919">
            <v>38.200000000000003</v>
          </cell>
          <cell r="Y919">
            <v>35.700000000000003</v>
          </cell>
          <cell r="Z919">
            <v>5.4</v>
          </cell>
          <cell r="AA919">
            <v>1231.8</v>
          </cell>
          <cell r="AB919">
            <v>77.599999999999994</v>
          </cell>
          <cell r="AC919">
            <v>658.2</v>
          </cell>
          <cell r="AD919">
            <v>264.89999999999998</v>
          </cell>
          <cell r="AE919">
            <v>0.6</v>
          </cell>
          <cell r="AF919">
            <v>231.7</v>
          </cell>
          <cell r="AG919">
            <v>62.7</v>
          </cell>
          <cell r="AH919">
            <v>123.4</v>
          </cell>
          <cell r="AI919">
            <v>131.19999999999999</v>
          </cell>
          <cell r="AJ919">
            <v>176.9</v>
          </cell>
          <cell r="AK919">
            <v>0</v>
          </cell>
          <cell r="AL919">
            <v>0.3</v>
          </cell>
          <cell r="AM919">
            <v>28.5</v>
          </cell>
          <cell r="AN919">
            <v>20.7</v>
          </cell>
          <cell r="AO919">
            <v>38.1</v>
          </cell>
          <cell r="AP919">
            <v>186.8</v>
          </cell>
          <cell r="AQ919">
            <v>53.1</v>
          </cell>
          <cell r="AR919">
            <v>57.8</v>
          </cell>
          <cell r="AS919">
            <v>20</v>
          </cell>
          <cell r="AT919">
            <v>62.9</v>
          </cell>
          <cell r="AU919">
            <v>99.3</v>
          </cell>
          <cell r="AV919">
            <v>1259.5</v>
          </cell>
          <cell r="AW919">
            <v>1154.8</v>
          </cell>
        </row>
        <row r="920">
          <cell r="B920">
            <v>4675</v>
          </cell>
          <cell r="D920" t="str">
            <v xml:space="preserve">Commerce de gros de produits chimiques </v>
          </cell>
          <cell r="E920">
            <v>1969</v>
          </cell>
          <cell r="F920">
            <v>14535</v>
          </cell>
          <cell r="G920">
            <v>11606.6</v>
          </cell>
          <cell r="H920">
            <v>0.7</v>
          </cell>
          <cell r="I920">
            <v>2927.8</v>
          </cell>
          <cell r="J920">
            <v>166.7</v>
          </cell>
          <cell r="K920">
            <v>478.9</v>
          </cell>
          <cell r="L920">
            <v>-1.4</v>
          </cell>
          <cell r="M920">
            <v>15.2</v>
          </cell>
          <cell r="N920">
            <v>659.4</v>
          </cell>
          <cell r="O920">
            <v>15180.5</v>
          </cell>
          <cell r="P920">
            <v>54.5</v>
          </cell>
          <cell r="Q920">
            <v>26.9</v>
          </cell>
          <cell r="R920">
            <v>455.2</v>
          </cell>
          <cell r="S920">
            <v>-0.3</v>
          </cell>
          <cell r="T920">
            <v>1308.8</v>
          </cell>
          <cell r="U920">
            <v>206.3</v>
          </cell>
          <cell r="V920">
            <v>153.1</v>
          </cell>
          <cell r="W920">
            <v>11.5</v>
          </cell>
          <cell r="X920">
            <v>57.3</v>
          </cell>
          <cell r="Y920">
            <v>53.4</v>
          </cell>
          <cell r="Z920">
            <v>30.9</v>
          </cell>
          <cell r="AA920">
            <v>1824.5</v>
          </cell>
          <cell r="AB920">
            <v>115</v>
          </cell>
          <cell r="AC920">
            <v>891.5</v>
          </cell>
          <cell r="AD920">
            <v>382.2</v>
          </cell>
          <cell r="AE920">
            <v>2.2000000000000002</v>
          </cell>
          <cell r="AF920">
            <v>438</v>
          </cell>
          <cell r="AG920">
            <v>115.8</v>
          </cell>
          <cell r="AH920">
            <v>109.6</v>
          </cell>
          <cell r="AI920">
            <v>137.4</v>
          </cell>
          <cell r="AJ920">
            <v>350</v>
          </cell>
          <cell r="AK920">
            <v>0.1</v>
          </cell>
          <cell r="AL920">
            <v>0.1</v>
          </cell>
          <cell r="AM920">
            <v>131.6</v>
          </cell>
          <cell r="AN920">
            <v>54.2</v>
          </cell>
          <cell r="AO920">
            <v>252.2</v>
          </cell>
          <cell r="AP920">
            <v>470.6</v>
          </cell>
          <cell r="AQ920">
            <v>144.30000000000001</v>
          </cell>
          <cell r="AR920">
            <v>147</v>
          </cell>
          <cell r="AS920">
            <v>13.3</v>
          </cell>
          <cell r="AT920">
            <v>105.8</v>
          </cell>
          <cell r="AU920">
            <v>348.8</v>
          </cell>
          <cell r="AV920">
            <v>1823.5</v>
          </cell>
          <cell r="AW920">
            <v>1711.7</v>
          </cell>
        </row>
        <row r="921">
          <cell r="B921">
            <v>46750</v>
          </cell>
          <cell r="D921" t="str">
            <v xml:space="preserve">Commerce de gros (commerce interentreprises) de produits chimiques </v>
          </cell>
          <cell r="E921">
            <v>1969</v>
          </cell>
          <cell r="F921">
            <v>14535</v>
          </cell>
          <cell r="G921">
            <v>11606.6</v>
          </cell>
          <cell r="H921">
            <v>0.7</v>
          </cell>
          <cell r="I921">
            <v>2927.8</v>
          </cell>
          <cell r="J921">
            <v>166.7</v>
          </cell>
          <cell r="K921">
            <v>478.9</v>
          </cell>
          <cell r="L921">
            <v>-1.4</v>
          </cell>
          <cell r="M921">
            <v>15.2</v>
          </cell>
          <cell r="N921">
            <v>659.4</v>
          </cell>
          <cell r="O921">
            <v>15180.5</v>
          </cell>
          <cell r="P921">
            <v>54.5</v>
          </cell>
          <cell r="Q921">
            <v>26.9</v>
          </cell>
          <cell r="R921">
            <v>455.2</v>
          </cell>
          <cell r="S921">
            <v>-0.3</v>
          </cell>
          <cell r="T921">
            <v>1308.8</v>
          </cell>
          <cell r="U921">
            <v>206.3</v>
          </cell>
          <cell r="V921">
            <v>153.1</v>
          </cell>
          <cell r="W921">
            <v>11.5</v>
          </cell>
          <cell r="X921">
            <v>57.3</v>
          </cell>
          <cell r="Y921">
            <v>53.4</v>
          </cell>
          <cell r="Z921">
            <v>30.9</v>
          </cell>
          <cell r="AA921">
            <v>1824.5</v>
          </cell>
          <cell r="AB921">
            <v>115</v>
          </cell>
          <cell r="AC921">
            <v>891.5</v>
          </cell>
          <cell r="AD921">
            <v>382.2</v>
          </cell>
          <cell r="AE921">
            <v>2.2000000000000002</v>
          </cell>
          <cell r="AF921">
            <v>438</v>
          </cell>
          <cell r="AG921">
            <v>115.8</v>
          </cell>
          <cell r="AH921">
            <v>109.6</v>
          </cell>
          <cell r="AI921">
            <v>137.4</v>
          </cell>
          <cell r="AJ921">
            <v>350</v>
          </cell>
          <cell r="AK921">
            <v>0.1</v>
          </cell>
          <cell r="AL921">
            <v>0.1</v>
          </cell>
          <cell r="AM921">
            <v>131.6</v>
          </cell>
          <cell r="AN921">
            <v>54.2</v>
          </cell>
          <cell r="AO921">
            <v>252.2</v>
          </cell>
          <cell r="AP921">
            <v>470.6</v>
          </cell>
          <cell r="AQ921">
            <v>144.30000000000001</v>
          </cell>
          <cell r="AR921">
            <v>147</v>
          </cell>
          <cell r="AS921">
            <v>13.3</v>
          </cell>
          <cell r="AT921">
            <v>105.8</v>
          </cell>
          <cell r="AU921">
            <v>348.8</v>
          </cell>
          <cell r="AV921">
            <v>1823.5</v>
          </cell>
          <cell r="AW921">
            <v>1711.7</v>
          </cell>
        </row>
        <row r="922">
          <cell r="B922">
            <v>4676</v>
          </cell>
          <cell r="D922" t="str">
            <v xml:space="preserve">Commerce de gros d'autres produits intermédiaires </v>
          </cell>
          <cell r="E922">
            <v>2141</v>
          </cell>
          <cell r="F922">
            <v>9106.2999999999993</v>
          </cell>
          <cell r="G922">
            <v>7397.5</v>
          </cell>
          <cell r="H922">
            <v>-13.4</v>
          </cell>
          <cell r="I922">
            <v>1722.2</v>
          </cell>
          <cell r="J922">
            <v>74</v>
          </cell>
          <cell r="K922">
            <v>222.3</v>
          </cell>
          <cell r="L922">
            <v>3</v>
          </cell>
          <cell r="M922">
            <v>1.6</v>
          </cell>
          <cell r="N922">
            <v>300.8</v>
          </cell>
          <cell r="O922">
            <v>9402.6</v>
          </cell>
          <cell r="P922">
            <v>8.4</v>
          </cell>
          <cell r="Q922">
            <v>1</v>
          </cell>
          <cell r="R922">
            <v>156.5</v>
          </cell>
          <cell r="S922">
            <v>-1.6</v>
          </cell>
          <cell r="T922">
            <v>918</v>
          </cell>
          <cell r="U922">
            <v>154.1</v>
          </cell>
          <cell r="V922">
            <v>103.4</v>
          </cell>
          <cell r="W922">
            <v>8.6999999999999993</v>
          </cell>
          <cell r="X922">
            <v>35.4</v>
          </cell>
          <cell r="Y922">
            <v>39.299999999999997</v>
          </cell>
          <cell r="Z922">
            <v>2.9</v>
          </cell>
          <cell r="AA922">
            <v>919.3</v>
          </cell>
          <cell r="AB922">
            <v>58.6</v>
          </cell>
          <cell r="AC922">
            <v>447.5</v>
          </cell>
          <cell r="AD922">
            <v>186.1</v>
          </cell>
          <cell r="AE922">
            <v>1</v>
          </cell>
          <cell r="AF922">
            <v>228.1</v>
          </cell>
          <cell r="AG922">
            <v>47.5</v>
          </cell>
          <cell r="AH922">
            <v>51.5</v>
          </cell>
          <cell r="AI922">
            <v>82.3</v>
          </cell>
          <cell r="AJ922">
            <v>211.5</v>
          </cell>
          <cell r="AK922">
            <v>0.1</v>
          </cell>
          <cell r="AL922">
            <v>0.5</v>
          </cell>
          <cell r="AM922">
            <v>66.599999999999994</v>
          </cell>
          <cell r="AN922">
            <v>44.4</v>
          </cell>
          <cell r="AO922">
            <v>71.900000000000006</v>
          </cell>
          <cell r="AP922">
            <v>217.2</v>
          </cell>
          <cell r="AQ922">
            <v>89.1</v>
          </cell>
          <cell r="AR922">
            <v>61.3</v>
          </cell>
          <cell r="AS922">
            <v>4.7</v>
          </cell>
          <cell r="AT922">
            <v>74.400000000000006</v>
          </cell>
          <cell r="AU922">
            <v>166</v>
          </cell>
          <cell r="AV922">
            <v>950.2</v>
          </cell>
          <cell r="AW922">
            <v>861.7</v>
          </cell>
        </row>
        <row r="923">
          <cell r="B923">
            <v>46760</v>
          </cell>
          <cell r="D923" t="str">
            <v xml:space="preserve">Commerce de gros (commerce interentreprises) d'autres produits intermédiaires </v>
          </cell>
          <cell r="E923">
            <v>2141</v>
          </cell>
          <cell r="F923">
            <v>9106.2999999999993</v>
          </cell>
          <cell r="G923">
            <v>7397.5</v>
          </cell>
          <cell r="H923">
            <v>-13.4</v>
          </cell>
          <cell r="I923">
            <v>1722.2</v>
          </cell>
          <cell r="J923">
            <v>74</v>
          </cell>
          <cell r="K923">
            <v>222.3</v>
          </cell>
          <cell r="L923">
            <v>3</v>
          </cell>
          <cell r="M923">
            <v>1.6</v>
          </cell>
          <cell r="N923">
            <v>300.8</v>
          </cell>
          <cell r="O923">
            <v>9402.6</v>
          </cell>
          <cell r="P923">
            <v>8.4</v>
          </cell>
          <cell r="Q923">
            <v>1</v>
          </cell>
          <cell r="R923">
            <v>156.5</v>
          </cell>
          <cell r="S923">
            <v>-1.6</v>
          </cell>
          <cell r="T923">
            <v>918</v>
          </cell>
          <cell r="U923">
            <v>154.1</v>
          </cell>
          <cell r="V923">
            <v>103.4</v>
          </cell>
          <cell r="W923">
            <v>8.6999999999999993</v>
          </cell>
          <cell r="X923">
            <v>35.4</v>
          </cell>
          <cell r="Y923">
            <v>39.299999999999997</v>
          </cell>
          <cell r="Z923">
            <v>2.9</v>
          </cell>
          <cell r="AA923">
            <v>919.3</v>
          </cell>
          <cell r="AB923">
            <v>58.6</v>
          </cell>
          <cell r="AC923">
            <v>447.5</v>
          </cell>
          <cell r="AD923">
            <v>186.1</v>
          </cell>
          <cell r="AE923">
            <v>1</v>
          </cell>
          <cell r="AF923">
            <v>228.1</v>
          </cell>
          <cell r="AG923">
            <v>47.5</v>
          </cell>
          <cell r="AH923">
            <v>51.5</v>
          </cell>
          <cell r="AI923">
            <v>82.3</v>
          </cell>
          <cell r="AJ923">
            <v>211.5</v>
          </cell>
          <cell r="AK923">
            <v>0.1</v>
          </cell>
          <cell r="AL923">
            <v>0.5</v>
          </cell>
          <cell r="AM923">
            <v>66.599999999999994</v>
          </cell>
          <cell r="AN923">
            <v>44.4</v>
          </cell>
          <cell r="AO923">
            <v>71.900000000000006</v>
          </cell>
          <cell r="AP923">
            <v>217.2</v>
          </cell>
          <cell r="AQ923">
            <v>89.1</v>
          </cell>
          <cell r="AR923">
            <v>61.3</v>
          </cell>
          <cell r="AS923">
            <v>4.7</v>
          </cell>
          <cell r="AT923">
            <v>74.400000000000006</v>
          </cell>
          <cell r="AU923">
            <v>166</v>
          </cell>
          <cell r="AV923">
            <v>950.2</v>
          </cell>
          <cell r="AW923">
            <v>861.7</v>
          </cell>
        </row>
        <row r="924">
          <cell r="B924">
            <v>4677</v>
          </cell>
          <cell r="D924" t="str">
            <v xml:space="preserve">Commerce de gros de déchets et débris </v>
          </cell>
          <cell r="E924">
            <v>1072</v>
          </cell>
          <cell r="F924">
            <v>1251.0999999999999</v>
          </cell>
          <cell r="G924">
            <v>962.2</v>
          </cell>
          <cell r="H924">
            <v>6</v>
          </cell>
          <cell r="I924">
            <v>282.89999999999998</v>
          </cell>
          <cell r="J924">
            <v>10.4</v>
          </cell>
          <cell r="K924">
            <v>45.3</v>
          </cell>
          <cell r="L924">
            <v>-0.7</v>
          </cell>
          <cell r="M924">
            <v>0.3</v>
          </cell>
          <cell r="N924">
            <v>55.3</v>
          </cell>
          <cell r="O924">
            <v>1306.8</v>
          </cell>
          <cell r="P924">
            <v>1.4</v>
          </cell>
          <cell r="Q924">
            <v>0</v>
          </cell>
          <cell r="R924">
            <v>12.1</v>
          </cell>
          <cell r="S924">
            <v>-0.4</v>
          </cell>
          <cell r="T924">
            <v>157.1</v>
          </cell>
          <cell r="U924">
            <v>25.2</v>
          </cell>
          <cell r="V924">
            <v>22.3</v>
          </cell>
          <cell r="W924">
            <v>4.5</v>
          </cell>
          <cell r="X924">
            <v>4.0999999999999996</v>
          </cell>
          <cell r="Y924">
            <v>3.4</v>
          </cell>
          <cell r="Z924">
            <v>1.5</v>
          </cell>
          <cell r="AA924">
            <v>167.3</v>
          </cell>
          <cell r="AB924">
            <v>8.6999999999999993</v>
          </cell>
          <cell r="AC924">
            <v>90.3</v>
          </cell>
          <cell r="AD924">
            <v>31.8</v>
          </cell>
          <cell r="AE924">
            <v>0.7</v>
          </cell>
          <cell r="AF924">
            <v>37.200000000000003</v>
          </cell>
          <cell r="AG924">
            <v>15.5</v>
          </cell>
          <cell r="AH924">
            <v>6.8</v>
          </cell>
          <cell r="AI924">
            <v>9.6</v>
          </cell>
          <cell r="AJ924">
            <v>24.5</v>
          </cell>
          <cell r="AK924">
            <v>0.1</v>
          </cell>
          <cell r="AL924">
            <v>0.1</v>
          </cell>
          <cell r="AM924">
            <v>5.8</v>
          </cell>
          <cell r="AN924">
            <v>3</v>
          </cell>
          <cell r="AO924">
            <v>4.7</v>
          </cell>
          <cell r="AP924">
            <v>23.5</v>
          </cell>
          <cell r="AQ924">
            <v>9.4</v>
          </cell>
          <cell r="AR924">
            <v>5.8</v>
          </cell>
          <cell r="AS924">
            <v>0</v>
          </cell>
          <cell r="AT924">
            <v>7.4</v>
          </cell>
          <cell r="AU924">
            <v>19.7</v>
          </cell>
          <cell r="AV924">
            <v>169.3</v>
          </cell>
          <cell r="AW924">
            <v>159.30000000000001</v>
          </cell>
        </row>
        <row r="925">
          <cell r="B925">
            <v>46770</v>
          </cell>
          <cell r="D925" t="str">
            <v xml:space="preserve">Commerce de gros (commerce interentreprises) de déchets et débris </v>
          </cell>
          <cell r="E925">
            <v>1072</v>
          </cell>
          <cell r="F925">
            <v>1251.0999999999999</v>
          </cell>
          <cell r="G925">
            <v>962.2</v>
          </cell>
          <cell r="H925">
            <v>6</v>
          </cell>
          <cell r="I925">
            <v>282.89999999999998</v>
          </cell>
          <cell r="J925">
            <v>10.4</v>
          </cell>
          <cell r="K925">
            <v>45.3</v>
          </cell>
          <cell r="L925">
            <v>-0.7</v>
          </cell>
          <cell r="M925">
            <v>0.3</v>
          </cell>
          <cell r="N925">
            <v>55.3</v>
          </cell>
          <cell r="O925">
            <v>1306.8</v>
          </cell>
          <cell r="P925">
            <v>1.4</v>
          </cell>
          <cell r="Q925">
            <v>0</v>
          </cell>
          <cell r="R925">
            <v>12.1</v>
          </cell>
          <cell r="S925">
            <v>-0.4</v>
          </cell>
          <cell r="T925">
            <v>157.1</v>
          </cell>
          <cell r="U925">
            <v>25.2</v>
          </cell>
          <cell r="V925">
            <v>22.3</v>
          </cell>
          <cell r="W925">
            <v>4.5</v>
          </cell>
          <cell r="X925">
            <v>4.0999999999999996</v>
          </cell>
          <cell r="Y925">
            <v>3.4</v>
          </cell>
          <cell r="Z925">
            <v>1.5</v>
          </cell>
          <cell r="AA925">
            <v>167.3</v>
          </cell>
          <cell r="AB925">
            <v>8.6999999999999993</v>
          </cell>
          <cell r="AC925">
            <v>90.3</v>
          </cell>
          <cell r="AD925">
            <v>31.8</v>
          </cell>
          <cell r="AE925">
            <v>0.7</v>
          </cell>
          <cell r="AF925">
            <v>37.200000000000003</v>
          </cell>
          <cell r="AG925">
            <v>15.5</v>
          </cell>
          <cell r="AH925">
            <v>6.8</v>
          </cell>
          <cell r="AI925">
            <v>9.6</v>
          </cell>
          <cell r="AJ925">
            <v>24.5</v>
          </cell>
          <cell r="AK925">
            <v>0.1</v>
          </cell>
          <cell r="AL925">
            <v>0.1</v>
          </cell>
          <cell r="AM925">
            <v>5.8</v>
          </cell>
          <cell r="AN925">
            <v>3</v>
          </cell>
          <cell r="AO925">
            <v>4.7</v>
          </cell>
          <cell r="AP925">
            <v>23.5</v>
          </cell>
          <cell r="AQ925">
            <v>9.4</v>
          </cell>
          <cell r="AR925">
            <v>5.8</v>
          </cell>
          <cell r="AS925">
            <v>0</v>
          </cell>
          <cell r="AT925">
            <v>7.4</v>
          </cell>
          <cell r="AU925">
            <v>19.7</v>
          </cell>
          <cell r="AV925">
            <v>169.3</v>
          </cell>
          <cell r="AW925">
            <v>159.30000000000001</v>
          </cell>
        </row>
        <row r="926">
          <cell r="B926">
            <v>469</v>
          </cell>
          <cell r="D926" t="str">
            <v xml:space="preserve">Commerce de gros non spécialisé </v>
          </cell>
          <cell r="E926">
            <v>10044</v>
          </cell>
          <cell r="F926">
            <v>33992.1</v>
          </cell>
          <cell r="G926">
            <v>29815.200000000001</v>
          </cell>
          <cell r="H926">
            <v>-20.8</v>
          </cell>
          <cell r="I926">
            <v>4197.6000000000004</v>
          </cell>
          <cell r="J926">
            <v>513.6</v>
          </cell>
          <cell r="K926">
            <v>2516.8000000000002</v>
          </cell>
          <cell r="L926">
            <v>11.8</v>
          </cell>
          <cell r="M926">
            <v>13.3</v>
          </cell>
          <cell r="N926">
            <v>3055.4</v>
          </cell>
          <cell r="O926">
            <v>37022.5</v>
          </cell>
          <cell r="P926">
            <v>41.5</v>
          </cell>
          <cell r="Q926">
            <v>9.9</v>
          </cell>
          <cell r="R926">
            <v>437.4</v>
          </cell>
          <cell r="S926">
            <v>0.4</v>
          </cell>
          <cell r="T926">
            <v>3239.5</v>
          </cell>
          <cell r="U926">
            <v>1476.1</v>
          </cell>
          <cell r="V926">
            <v>283.8</v>
          </cell>
          <cell r="W926">
            <v>17.899999999999999</v>
          </cell>
          <cell r="X926">
            <v>72.2</v>
          </cell>
          <cell r="Y926">
            <v>167.3</v>
          </cell>
          <cell r="Z926">
            <v>95.4</v>
          </cell>
          <cell r="AA926">
            <v>3450</v>
          </cell>
          <cell r="AB926">
            <v>737.8</v>
          </cell>
          <cell r="AC926">
            <v>1316.7</v>
          </cell>
          <cell r="AD926">
            <v>501.9</v>
          </cell>
          <cell r="AE926">
            <v>4.4000000000000004</v>
          </cell>
          <cell r="AF926">
            <v>898</v>
          </cell>
          <cell r="AG926">
            <v>158</v>
          </cell>
          <cell r="AH926">
            <v>165.4</v>
          </cell>
          <cell r="AI926" t="str">
            <v>N</v>
          </cell>
          <cell r="AJ926">
            <v>444.9</v>
          </cell>
          <cell r="AK926">
            <v>0.4</v>
          </cell>
          <cell r="AL926">
            <v>0.7</v>
          </cell>
          <cell r="AM926">
            <v>144.30000000000001</v>
          </cell>
          <cell r="AN926">
            <v>89.5</v>
          </cell>
          <cell r="AO926">
            <v>223.6</v>
          </cell>
          <cell r="AP926">
            <v>524.5</v>
          </cell>
          <cell r="AQ926">
            <v>250.9</v>
          </cell>
          <cell r="AR926">
            <v>232.5</v>
          </cell>
          <cell r="AS926">
            <v>25.1</v>
          </cell>
          <cell r="AT926">
            <v>181.8</v>
          </cell>
          <cell r="AU926">
            <v>336</v>
          </cell>
          <cell r="AV926">
            <v>3575.8</v>
          </cell>
          <cell r="AW926">
            <v>2716.6</v>
          </cell>
        </row>
        <row r="927">
          <cell r="B927">
            <v>4690</v>
          </cell>
          <cell r="D927" t="str">
            <v xml:space="preserve">Commerce de gros non spécialisé </v>
          </cell>
          <cell r="E927">
            <v>10044</v>
          </cell>
          <cell r="F927">
            <v>33992.1</v>
          </cell>
          <cell r="G927">
            <v>29815.200000000001</v>
          </cell>
          <cell r="H927">
            <v>-20.8</v>
          </cell>
          <cell r="I927">
            <v>4197.6000000000004</v>
          </cell>
          <cell r="J927">
            <v>513.6</v>
          </cell>
          <cell r="K927">
            <v>2516.8000000000002</v>
          </cell>
          <cell r="L927">
            <v>11.8</v>
          </cell>
          <cell r="M927">
            <v>13.3</v>
          </cell>
          <cell r="N927">
            <v>3055.4</v>
          </cell>
          <cell r="O927">
            <v>37022.5</v>
          </cell>
          <cell r="P927">
            <v>41.5</v>
          </cell>
          <cell r="Q927">
            <v>9.9</v>
          </cell>
          <cell r="R927">
            <v>437.4</v>
          </cell>
          <cell r="S927">
            <v>0.4</v>
          </cell>
          <cell r="T927">
            <v>3239.5</v>
          </cell>
          <cell r="U927">
            <v>1476.1</v>
          </cell>
          <cell r="V927">
            <v>283.8</v>
          </cell>
          <cell r="W927">
            <v>17.899999999999999</v>
          </cell>
          <cell r="X927">
            <v>72.2</v>
          </cell>
          <cell r="Y927">
            <v>167.3</v>
          </cell>
          <cell r="Z927">
            <v>95.4</v>
          </cell>
          <cell r="AA927">
            <v>3450</v>
          </cell>
          <cell r="AB927">
            <v>737.8</v>
          </cell>
          <cell r="AC927">
            <v>1316.7</v>
          </cell>
          <cell r="AD927">
            <v>501.9</v>
          </cell>
          <cell r="AE927">
            <v>4.4000000000000004</v>
          </cell>
          <cell r="AF927">
            <v>898</v>
          </cell>
          <cell r="AG927">
            <v>158</v>
          </cell>
          <cell r="AH927">
            <v>165.4</v>
          </cell>
          <cell r="AI927" t="str">
            <v>N</v>
          </cell>
          <cell r="AJ927">
            <v>444.9</v>
          </cell>
          <cell r="AK927">
            <v>0.4</v>
          </cell>
          <cell r="AL927">
            <v>0.7</v>
          </cell>
          <cell r="AM927">
            <v>144.30000000000001</v>
          </cell>
          <cell r="AN927">
            <v>89.5</v>
          </cell>
          <cell r="AO927">
            <v>223.6</v>
          </cell>
          <cell r="AP927">
            <v>524.5</v>
          </cell>
          <cell r="AQ927">
            <v>250.9</v>
          </cell>
          <cell r="AR927">
            <v>232.5</v>
          </cell>
          <cell r="AS927">
            <v>25.1</v>
          </cell>
          <cell r="AT927">
            <v>181.8</v>
          </cell>
          <cell r="AU927">
            <v>336</v>
          </cell>
          <cell r="AV927">
            <v>3575.8</v>
          </cell>
          <cell r="AW927">
            <v>2716.6</v>
          </cell>
        </row>
        <row r="928">
          <cell r="B928">
            <v>46900</v>
          </cell>
          <cell r="D928" t="str">
            <v xml:space="preserve">Commerce de gros (commerce interentreprises) non spécialisé </v>
          </cell>
          <cell r="E928">
            <v>10044</v>
          </cell>
          <cell r="F928">
            <v>33992.1</v>
          </cell>
          <cell r="G928">
            <v>29815.200000000001</v>
          </cell>
          <cell r="H928">
            <v>-20.8</v>
          </cell>
          <cell r="I928">
            <v>4197.6000000000004</v>
          </cell>
          <cell r="J928">
            <v>513.6</v>
          </cell>
          <cell r="K928">
            <v>2516.8000000000002</v>
          </cell>
          <cell r="L928">
            <v>11.8</v>
          </cell>
          <cell r="M928">
            <v>13.3</v>
          </cell>
          <cell r="N928">
            <v>3055.4</v>
          </cell>
          <cell r="O928">
            <v>37022.5</v>
          </cell>
          <cell r="P928">
            <v>41.5</v>
          </cell>
          <cell r="Q928">
            <v>9.9</v>
          </cell>
          <cell r="R928">
            <v>437.4</v>
          </cell>
          <cell r="S928">
            <v>0.4</v>
          </cell>
          <cell r="T928">
            <v>3239.5</v>
          </cell>
          <cell r="U928">
            <v>1476.1</v>
          </cell>
          <cell r="V928">
            <v>283.8</v>
          </cell>
          <cell r="W928">
            <v>17.899999999999999</v>
          </cell>
          <cell r="X928">
            <v>72.2</v>
          </cell>
          <cell r="Y928">
            <v>167.3</v>
          </cell>
          <cell r="Z928">
            <v>95.4</v>
          </cell>
          <cell r="AA928">
            <v>3450</v>
          </cell>
          <cell r="AB928">
            <v>737.8</v>
          </cell>
          <cell r="AC928">
            <v>1316.7</v>
          </cell>
          <cell r="AD928">
            <v>501.9</v>
          </cell>
          <cell r="AE928">
            <v>4.4000000000000004</v>
          </cell>
          <cell r="AF928">
            <v>898</v>
          </cell>
          <cell r="AG928">
            <v>158</v>
          </cell>
          <cell r="AH928">
            <v>165.4</v>
          </cell>
          <cell r="AI928" t="str">
            <v>N</v>
          </cell>
          <cell r="AJ928">
            <v>444.9</v>
          </cell>
          <cell r="AK928">
            <v>0.4</v>
          </cell>
          <cell r="AL928">
            <v>0.7</v>
          </cell>
          <cell r="AM928">
            <v>144.30000000000001</v>
          </cell>
          <cell r="AN928">
            <v>89.5</v>
          </cell>
          <cell r="AO928">
            <v>223.6</v>
          </cell>
          <cell r="AP928">
            <v>524.5</v>
          </cell>
          <cell r="AQ928">
            <v>250.9</v>
          </cell>
          <cell r="AR928">
            <v>232.5</v>
          </cell>
          <cell r="AS928">
            <v>25.1</v>
          </cell>
          <cell r="AT928">
            <v>181.8</v>
          </cell>
          <cell r="AU928">
            <v>336</v>
          </cell>
          <cell r="AV928">
            <v>3575.8</v>
          </cell>
          <cell r="AW928">
            <v>2716.6</v>
          </cell>
        </row>
        <row r="929">
          <cell r="B929">
            <v>47</v>
          </cell>
          <cell r="D929" t="str">
            <v xml:space="preserve">Commerce de détail, à l'exception des automobiles et des motocycles </v>
          </cell>
          <cell r="E929">
            <v>526254</v>
          </cell>
          <cell r="F929">
            <v>427889</v>
          </cell>
          <cell r="G929">
            <v>305135.40000000002</v>
          </cell>
          <cell r="H929">
            <v>-1810.3</v>
          </cell>
          <cell r="I929">
            <v>124563.9</v>
          </cell>
          <cell r="J929">
            <v>5578.4</v>
          </cell>
          <cell r="K929">
            <v>9100.2000000000007</v>
          </cell>
          <cell r="L929">
            <v>47.3</v>
          </cell>
          <cell r="M929">
            <v>195.1</v>
          </cell>
          <cell r="N929">
            <v>14920.9</v>
          </cell>
          <cell r="O929">
            <v>442567.6</v>
          </cell>
          <cell r="P929">
            <v>2274.5</v>
          </cell>
          <cell r="Q929">
            <v>147</v>
          </cell>
          <cell r="R929">
            <v>3815.5</v>
          </cell>
          <cell r="S929">
            <v>-49.7</v>
          </cell>
          <cell r="T929">
            <v>56739.7</v>
          </cell>
          <cell r="U929">
            <v>5597.5</v>
          </cell>
          <cell r="V929">
            <v>15794.3</v>
          </cell>
          <cell r="W929">
            <v>575</v>
          </cell>
          <cell r="X929">
            <v>1902.3</v>
          </cell>
          <cell r="Y929">
            <v>2364</v>
          </cell>
          <cell r="Z929">
            <v>863.8</v>
          </cell>
          <cell r="AA929">
            <v>78889.8</v>
          </cell>
          <cell r="AB929">
            <v>6243.3</v>
          </cell>
          <cell r="AC929">
            <v>41580.400000000001</v>
          </cell>
          <cell r="AD929">
            <v>15132.2</v>
          </cell>
          <cell r="AE929">
            <v>257.89999999999998</v>
          </cell>
          <cell r="AF929">
            <v>16191.9</v>
          </cell>
          <cell r="AG929">
            <v>7072.8</v>
          </cell>
          <cell r="AH929">
            <v>3781.5</v>
          </cell>
          <cell r="AI929">
            <v>4235.5</v>
          </cell>
          <cell r="AJ929">
            <v>9573.1</v>
          </cell>
          <cell r="AK929">
            <v>17.899999999999999</v>
          </cell>
          <cell r="AL929">
            <v>51.8</v>
          </cell>
          <cell r="AM929">
            <v>2826.1</v>
          </cell>
          <cell r="AN929">
            <v>1784.3</v>
          </cell>
          <cell r="AO929">
            <v>1770</v>
          </cell>
          <cell r="AP929">
            <v>8551</v>
          </cell>
          <cell r="AQ929">
            <v>6671.5</v>
          </cell>
          <cell r="AR929">
            <v>6095.5</v>
          </cell>
          <cell r="AS929">
            <v>684.5</v>
          </cell>
          <cell r="AT929">
            <v>2460</v>
          </cell>
          <cell r="AU929">
            <v>5982.5</v>
          </cell>
          <cell r="AV929">
            <v>78979.3</v>
          </cell>
          <cell r="AW929">
            <v>72904.399999999994</v>
          </cell>
        </row>
        <row r="930">
          <cell r="B930">
            <v>471</v>
          </cell>
          <cell r="D930" t="str">
            <v xml:space="preserve">Commerce de détail en magasin non spécialisé </v>
          </cell>
          <cell r="E930">
            <v>34204</v>
          </cell>
          <cell r="F930">
            <v>205312.5</v>
          </cell>
          <cell r="G930">
            <v>164895.4</v>
          </cell>
          <cell r="H930">
            <v>-920.5</v>
          </cell>
          <cell r="I930">
            <v>41337.699999999997</v>
          </cell>
          <cell r="J930">
            <v>3788.1</v>
          </cell>
          <cell r="K930">
            <v>2579.1999999999998</v>
          </cell>
          <cell r="L930">
            <v>-3.7</v>
          </cell>
          <cell r="M930">
            <v>32.9</v>
          </cell>
          <cell r="N930">
            <v>6396.5</v>
          </cell>
          <cell r="O930">
            <v>211679.9</v>
          </cell>
          <cell r="P930">
            <v>788.4</v>
          </cell>
          <cell r="Q930">
            <v>0.9</v>
          </cell>
          <cell r="R930">
            <v>1950.8</v>
          </cell>
          <cell r="S930">
            <v>-6.2</v>
          </cell>
          <cell r="T930">
            <v>17477.599999999999</v>
          </cell>
          <cell r="U930">
            <v>1637.9</v>
          </cell>
          <cell r="V930">
            <v>5018.5</v>
          </cell>
          <cell r="W930">
            <v>297.7</v>
          </cell>
          <cell r="X930">
            <v>855.5</v>
          </cell>
          <cell r="Y930">
            <v>737</v>
          </cell>
          <cell r="Z930">
            <v>157.30000000000001</v>
          </cell>
          <cell r="AA930">
            <v>28363.200000000001</v>
          </cell>
          <cell r="AB930">
            <v>2739.4</v>
          </cell>
          <cell r="AC930">
            <v>15259.3</v>
          </cell>
          <cell r="AD930">
            <v>5366.2</v>
          </cell>
          <cell r="AE930">
            <v>65.8</v>
          </cell>
          <cell r="AF930">
            <v>5064.2</v>
          </cell>
          <cell r="AG930">
            <v>2995.6</v>
          </cell>
          <cell r="AH930">
            <v>1081</v>
          </cell>
          <cell r="AI930">
            <v>1492.3</v>
          </cell>
          <cell r="AJ930">
            <v>2480</v>
          </cell>
          <cell r="AK930">
            <v>2.5</v>
          </cell>
          <cell r="AL930">
            <v>25</v>
          </cell>
          <cell r="AM930">
            <v>1022.4</v>
          </cell>
          <cell r="AN930">
            <v>440.9</v>
          </cell>
          <cell r="AO930">
            <v>466.9</v>
          </cell>
          <cell r="AP930">
            <v>1947</v>
          </cell>
          <cell r="AQ930">
            <v>1965.2</v>
          </cell>
          <cell r="AR930">
            <v>1813.6</v>
          </cell>
          <cell r="AS930">
            <v>410.5</v>
          </cell>
          <cell r="AT930">
            <v>713.9</v>
          </cell>
          <cell r="AU930">
            <v>974.1</v>
          </cell>
          <cell r="AV930">
            <v>28311.9</v>
          </cell>
          <cell r="AW930">
            <v>25689.7</v>
          </cell>
        </row>
        <row r="931">
          <cell r="B931">
            <v>4711</v>
          </cell>
          <cell r="D931" t="str">
            <v xml:space="preserve">Commerce de détail en magasin non spécialisé à prédominance alimentaire </v>
          </cell>
          <cell r="E931">
            <v>29317</v>
          </cell>
          <cell r="F931">
            <v>193834.1</v>
          </cell>
          <cell r="G931">
            <v>157014.5</v>
          </cell>
          <cell r="H931">
            <v>-855.2</v>
          </cell>
          <cell r="I931">
            <v>37674.800000000003</v>
          </cell>
          <cell r="J931">
            <v>3771.6</v>
          </cell>
          <cell r="K931">
            <v>1963.9</v>
          </cell>
          <cell r="L931">
            <v>-2.1</v>
          </cell>
          <cell r="M931">
            <v>29.4</v>
          </cell>
          <cell r="N931">
            <v>5762.8</v>
          </cell>
          <cell r="O931">
            <v>199569.6</v>
          </cell>
          <cell r="P931">
            <v>753.7</v>
          </cell>
          <cell r="Q931">
            <v>0.6</v>
          </cell>
          <cell r="R931">
            <v>1878.1</v>
          </cell>
          <cell r="S931">
            <v>-5.4</v>
          </cell>
          <cell r="T931">
            <v>15539.1</v>
          </cell>
          <cell r="U931">
            <v>1487.4</v>
          </cell>
          <cell r="V931">
            <v>4264.3</v>
          </cell>
          <cell r="W931">
            <v>293.89999999999998</v>
          </cell>
          <cell r="X931">
            <v>748</v>
          </cell>
          <cell r="Y931">
            <v>527.1</v>
          </cell>
          <cell r="Z931">
            <v>111</v>
          </cell>
          <cell r="AA931">
            <v>26252.3</v>
          </cell>
          <cell r="AB931">
            <v>2564.3000000000002</v>
          </cell>
          <cell r="AC931">
            <v>14204.9</v>
          </cell>
          <cell r="AD931">
            <v>4953.1000000000004</v>
          </cell>
          <cell r="AE931">
            <v>63.7</v>
          </cell>
          <cell r="AF931">
            <v>4593.7</v>
          </cell>
          <cell r="AG931">
            <v>2755.5</v>
          </cell>
          <cell r="AH931">
            <v>970.8</v>
          </cell>
          <cell r="AI931">
            <v>1322</v>
          </cell>
          <cell r="AJ931">
            <v>2189.4</v>
          </cell>
          <cell r="AK931">
            <v>2.2999999999999998</v>
          </cell>
          <cell r="AL931">
            <v>24.7</v>
          </cell>
          <cell r="AM931">
            <v>975.2</v>
          </cell>
          <cell r="AN931">
            <v>401.9</v>
          </cell>
          <cell r="AO931">
            <v>410.9</v>
          </cell>
          <cell r="AP931">
            <v>1647.5</v>
          </cell>
          <cell r="AQ931">
            <v>1873.6</v>
          </cell>
          <cell r="AR931">
            <v>1714</v>
          </cell>
          <cell r="AS931">
            <v>393.1</v>
          </cell>
          <cell r="AT931">
            <v>604</v>
          </cell>
          <cell r="AU931">
            <v>809.9</v>
          </cell>
          <cell r="AV931">
            <v>26025.8</v>
          </cell>
          <cell r="AW931">
            <v>23751.7</v>
          </cell>
        </row>
        <row r="932">
          <cell r="B932">
            <v>47111</v>
          </cell>
          <cell r="D932" t="str">
            <v xml:space="preserve">Commerce de détail de produits surgelés </v>
          </cell>
          <cell r="E932">
            <v>90</v>
          </cell>
          <cell r="F932" t="str">
            <v>S</v>
          </cell>
          <cell r="G932" t="str">
            <v>S</v>
          </cell>
          <cell r="H932" t="str">
            <v>S</v>
          </cell>
          <cell r="I932" t="str">
            <v>S</v>
          </cell>
          <cell r="J932" t="str">
            <v>S</v>
          </cell>
          <cell r="K932" t="str">
            <v>S</v>
          </cell>
          <cell r="L932" t="str">
            <v>S</v>
          </cell>
          <cell r="M932" t="str">
            <v>S</v>
          </cell>
          <cell r="N932" t="str">
            <v>S</v>
          </cell>
          <cell r="O932" t="str">
            <v>S</v>
          </cell>
          <cell r="P932" t="str">
            <v>S</v>
          </cell>
          <cell r="Q932" t="str">
            <v>S</v>
          </cell>
          <cell r="R932" t="str">
            <v>S</v>
          </cell>
          <cell r="S932" t="str">
            <v>S</v>
          </cell>
          <cell r="T932" t="str">
            <v>S</v>
          </cell>
          <cell r="U932" t="str">
            <v>S</v>
          </cell>
          <cell r="V932" t="str">
            <v>S</v>
          </cell>
          <cell r="W932" t="str">
            <v>S</v>
          </cell>
          <cell r="X932" t="str">
            <v>S</v>
          </cell>
          <cell r="Y932" t="str">
            <v>S</v>
          </cell>
          <cell r="Z932" t="str">
            <v>S</v>
          </cell>
          <cell r="AA932" t="str">
            <v>S</v>
          </cell>
          <cell r="AB932" t="str">
            <v>S</v>
          </cell>
          <cell r="AC932" t="str">
            <v>S</v>
          </cell>
          <cell r="AD932" t="str">
            <v>S</v>
          </cell>
          <cell r="AE932" t="str">
            <v>S</v>
          </cell>
          <cell r="AF932" t="str">
            <v>S</v>
          </cell>
          <cell r="AG932" t="str">
            <v>S</v>
          </cell>
          <cell r="AH932" t="str">
            <v>S</v>
          </cell>
          <cell r="AI932" t="str">
            <v>S</v>
          </cell>
          <cell r="AJ932" t="str">
            <v>S</v>
          </cell>
          <cell r="AK932" t="str">
            <v>S</v>
          </cell>
          <cell r="AL932" t="str">
            <v>S</v>
          </cell>
          <cell r="AM932" t="str">
            <v>S</v>
          </cell>
          <cell r="AN932" t="str">
            <v>S</v>
          </cell>
          <cell r="AO932" t="str">
            <v>S</v>
          </cell>
          <cell r="AP932" t="str">
            <v>S</v>
          </cell>
          <cell r="AQ932" t="str">
            <v>S</v>
          </cell>
          <cell r="AR932" t="str">
            <v>S</v>
          </cell>
          <cell r="AS932" t="str">
            <v>S</v>
          </cell>
          <cell r="AT932" t="str">
            <v>S</v>
          </cell>
          <cell r="AU932" t="str">
            <v>S</v>
          </cell>
          <cell r="AV932" t="str">
            <v>S</v>
          </cell>
          <cell r="AW932" t="str">
            <v>S</v>
          </cell>
        </row>
        <row r="933">
          <cell r="B933">
            <v>47112</v>
          </cell>
          <cell r="D933" t="str">
            <v xml:space="preserve">Commerce d'alimentation générale </v>
          </cell>
          <cell r="E933">
            <v>19023</v>
          </cell>
          <cell r="F933">
            <v>4854.6000000000004</v>
          </cell>
          <cell r="G933">
            <v>3534.7</v>
          </cell>
          <cell r="H933">
            <v>-27.2</v>
          </cell>
          <cell r="I933">
            <v>1347.1</v>
          </cell>
          <cell r="J933">
            <v>36</v>
          </cell>
          <cell r="K933">
            <v>82.7</v>
          </cell>
          <cell r="L933">
            <v>0.5</v>
          </cell>
          <cell r="M933">
            <v>0.8</v>
          </cell>
          <cell r="N933">
            <v>120.1</v>
          </cell>
          <cell r="O933">
            <v>4973.3999999999996</v>
          </cell>
          <cell r="P933">
            <v>14.5</v>
          </cell>
          <cell r="Q933">
            <v>0</v>
          </cell>
          <cell r="R933">
            <v>51</v>
          </cell>
          <cell r="S933">
            <v>-0.6</v>
          </cell>
          <cell r="T933">
            <v>616</v>
          </cell>
          <cell r="U933">
            <v>13.8</v>
          </cell>
          <cell r="V933">
            <v>86.6</v>
          </cell>
          <cell r="W933">
            <v>5.4</v>
          </cell>
          <cell r="X933">
            <v>4.7</v>
          </cell>
          <cell r="Y933">
            <v>14.3</v>
          </cell>
          <cell r="Z933">
            <v>4.3</v>
          </cell>
          <cell r="AA933">
            <v>800.8</v>
          </cell>
          <cell r="AB933">
            <v>44.8</v>
          </cell>
          <cell r="AC933">
            <v>399.2</v>
          </cell>
          <cell r="AD933">
            <v>149.30000000000001</v>
          </cell>
          <cell r="AE933">
            <v>5.6</v>
          </cell>
          <cell r="AF933">
            <v>213.3</v>
          </cell>
          <cell r="AG933">
            <v>75.5</v>
          </cell>
          <cell r="AH933">
            <v>12.7</v>
          </cell>
          <cell r="AI933">
            <v>18.2</v>
          </cell>
          <cell r="AJ933">
            <v>143.30000000000001</v>
          </cell>
          <cell r="AK933">
            <v>0.1</v>
          </cell>
          <cell r="AL933">
            <v>0.1</v>
          </cell>
          <cell r="AM933">
            <v>20.7</v>
          </cell>
          <cell r="AN933">
            <v>18.8</v>
          </cell>
          <cell r="AO933">
            <v>8</v>
          </cell>
          <cell r="AP933">
            <v>130.5</v>
          </cell>
          <cell r="AQ933">
            <v>72.099999999999994</v>
          </cell>
          <cell r="AR933">
            <v>63.6</v>
          </cell>
          <cell r="AS933">
            <v>0</v>
          </cell>
          <cell r="AT933">
            <v>13.1</v>
          </cell>
          <cell r="AU933">
            <v>125.9</v>
          </cell>
          <cell r="AV933">
            <v>800.7</v>
          </cell>
          <cell r="AW933">
            <v>761.7</v>
          </cell>
        </row>
        <row r="934">
          <cell r="B934">
            <v>47113</v>
          </cell>
          <cell r="D934" t="str">
            <v>Supérettes</v>
          </cell>
          <cell r="E934">
            <v>3379</v>
          </cell>
          <cell r="F934">
            <v>3998.7</v>
          </cell>
          <cell r="G934">
            <v>2963</v>
          </cell>
          <cell r="H934">
            <v>-3.4</v>
          </cell>
          <cell r="I934">
            <v>1039.0999999999999</v>
          </cell>
          <cell r="J934">
            <v>19</v>
          </cell>
          <cell r="K934">
            <v>43.6</v>
          </cell>
          <cell r="L934">
            <v>-0.1</v>
          </cell>
          <cell r="M934">
            <v>0.9</v>
          </cell>
          <cell r="N934">
            <v>63.3</v>
          </cell>
          <cell r="O934">
            <v>4061.3</v>
          </cell>
          <cell r="P934">
            <v>6.4</v>
          </cell>
          <cell r="Q934">
            <v>0</v>
          </cell>
          <cell r="R934">
            <v>25.6</v>
          </cell>
          <cell r="S934">
            <v>0.1</v>
          </cell>
          <cell r="T934">
            <v>428.5</v>
          </cell>
          <cell r="U934">
            <v>16.8</v>
          </cell>
          <cell r="V934">
            <v>151.19999999999999</v>
          </cell>
          <cell r="W934">
            <v>5.0999999999999996</v>
          </cell>
          <cell r="X934">
            <v>11.1</v>
          </cell>
          <cell r="Y934">
            <v>23.3</v>
          </cell>
          <cell r="Z934">
            <v>11.2</v>
          </cell>
          <cell r="AA934">
            <v>631.29999999999995</v>
          </cell>
          <cell r="AB934">
            <v>34.5</v>
          </cell>
          <cell r="AC934">
            <v>394.4</v>
          </cell>
          <cell r="AD934">
            <v>108.9</v>
          </cell>
          <cell r="AE934">
            <v>5.7</v>
          </cell>
          <cell r="AF934">
            <v>99.2</v>
          </cell>
          <cell r="AG934">
            <v>65.599999999999994</v>
          </cell>
          <cell r="AH934">
            <v>9.9</v>
          </cell>
          <cell r="AI934">
            <v>20.5</v>
          </cell>
          <cell r="AJ934">
            <v>44.1</v>
          </cell>
          <cell r="AK934">
            <v>0.1</v>
          </cell>
          <cell r="AL934">
            <v>0.1</v>
          </cell>
          <cell r="AM934">
            <v>16.399999999999999</v>
          </cell>
          <cell r="AN934">
            <v>15</v>
          </cell>
          <cell r="AO934">
            <v>9.8000000000000007</v>
          </cell>
          <cell r="AP934">
            <v>37.6</v>
          </cell>
          <cell r="AQ934">
            <v>67.599999999999994</v>
          </cell>
          <cell r="AR934">
            <v>69.5</v>
          </cell>
          <cell r="AS934">
            <v>0.2</v>
          </cell>
          <cell r="AT934">
            <v>16.7</v>
          </cell>
          <cell r="AU934">
            <v>18.899999999999999</v>
          </cell>
          <cell r="AV934">
            <v>648.20000000000005</v>
          </cell>
          <cell r="AW934">
            <v>602.5</v>
          </cell>
        </row>
        <row r="935">
          <cell r="B935">
            <v>47114</v>
          </cell>
          <cell r="D935" t="str">
            <v>Supermarchés</v>
          </cell>
          <cell r="E935">
            <v>5671</v>
          </cell>
          <cell r="F935">
            <v>77819.100000000006</v>
          </cell>
          <cell r="G935">
            <v>64289.2</v>
          </cell>
          <cell r="H935">
            <v>-875.2</v>
          </cell>
          <cell r="I935">
            <v>14405</v>
          </cell>
          <cell r="J935">
            <v>1444.1</v>
          </cell>
          <cell r="K935">
            <v>435.7</v>
          </cell>
          <cell r="L935">
            <v>0</v>
          </cell>
          <cell r="M935">
            <v>2.2999999999999998</v>
          </cell>
          <cell r="N935">
            <v>1882.1</v>
          </cell>
          <cell r="O935">
            <v>79698.8</v>
          </cell>
          <cell r="P935">
            <v>251.1</v>
          </cell>
          <cell r="Q935">
            <v>0.4</v>
          </cell>
          <cell r="R935">
            <v>414.4</v>
          </cell>
          <cell r="S935">
            <v>-1.2</v>
          </cell>
          <cell r="T935">
            <v>6816</v>
          </cell>
          <cell r="U935">
            <v>356.8</v>
          </cell>
          <cell r="V935">
            <v>1631.3</v>
          </cell>
          <cell r="W935">
            <v>202.6</v>
          </cell>
          <cell r="X935">
            <v>273.2</v>
          </cell>
          <cell r="Y935">
            <v>195.4</v>
          </cell>
          <cell r="Z935">
            <v>53.1</v>
          </cell>
          <cell r="AA935">
            <v>9113.6</v>
          </cell>
          <cell r="AB935">
            <v>887.9</v>
          </cell>
          <cell r="AC935">
            <v>5010.8</v>
          </cell>
          <cell r="AD935">
            <v>1640.3</v>
          </cell>
          <cell r="AE935">
            <v>27</v>
          </cell>
          <cell r="AF935">
            <v>1601.7</v>
          </cell>
          <cell r="AG935">
            <v>1086.9000000000001</v>
          </cell>
          <cell r="AH935">
            <v>278.39999999999998</v>
          </cell>
          <cell r="AI935">
            <v>359.1</v>
          </cell>
          <cell r="AJ935">
            <v>595.4</v>
          </cell>
          <cell r="AK935">
            <v>0.9</v>
          </cell>
          <cell r="AL935">
            <v>8.4</v>
          </cell>
          <cell r="AM935">
            <v>401.6</v>
          </cell>
          <cell r="AN935">
            <v>136.19999999999999</v>
          </cell>
          <cell r="AO935">
            <v>164.7</v>
          </cell>
          <cell r="AP935">
            <v>365.9</v>
          </cell>
          <cell r="AQ935">
            <v>884.3</v>
          </cell>
          <cell r="AR935">
            <v>772.8</v>
          </cell>
          <cell r="AS935">
            <v>63.3</v>
          </cell>
          <cell r="AT935">
            <v>268.10000000000002</v>
          </cell>
          <cell r="AU935">
            <v>146</v>
          </cell>
          <cell r="AV935">
            <v>9057.9</v>
          </cell>
          <cell r="AW935">
            <v>8252.7000000000007</v>
          </cell>
        </row>
        <row r="936">
          <cell r="B936">
            <v>47115</v>
          </cell>
          <cell r="D936" t="str">
            <v xml:space="preserve">Magasins multi-commerces </v>
          </cell>
          <cell r="E936" t="str">
            <v>S</v>
          </cell>
          <cell r="F936">
            <v>3710.9</v>
          </cell>
          <cell r="G936">
            <v>2637.4</v>
          </cell>
          <cell r="H936">
            <v>-18.100000000000001</v>
          </cell>
          <cell r="I936">
            <v>1091.5999999999999</v>
          </cell>
          <cell r="J936">
            <v>1</v>
          </cell>
          <cell r="K936">
            <v>431.3</v>
          </cell>
          <cell r="L936">
            <v>0</v>
          </cell>
          <cell r="M936">
            <v>0.9</v>
          </cell>
          <cell r="N936">
            <v>433.2</v>
          </cell>
          <cell r="O936">
            <v>4143.2</v>
          </cell>
          <cell r="P936">
            <v>2.4</v>
          </cell>
          <cell r="Q936">
            <v>0.1</v>
          </cell>
          <cell r="R936" t="str">
            <v>N</v>
          </cell>
          <cell r="S936">
            <v>0</v>
          </cell>
          <cell r="T936">
            <v>781.4</v>
          </cell>
          <cell r="U936">
            <v>118.4</v>
          </cell>
          <cell r="V936">
            <v>207.5</v>
          </cell>
          <cell r="W936">
            <v>0.1</v>
          </cell>
          <cell r="X936">
            <v>4.9000000000000004</v>
          </cell>
          <cell r="Y936">
            <v>44</v>
          </cell>
          <cell r="Z936">
            <v>0.6</v>
          </cell>
          <cell r="AA936">
            <v>702</v>
          </cell>
          <cell r="AB936">
            <v>56.8</v>
          </cell>
          <cell r="AC936">
            <v>334.3</v>
          </cell>
          <cell r="AD936">
            <v>108.5</v>
          </cell>
          <cell r="AE936">
            <v>0.3</v>
          </cell>
          <cell r="AF936">
            <v>202.7</v>
          </cell>
          <cell r="AG936">
            <v>63.5</v>
          </cell>
          <cell r="AH936">
            <v>7.8</v>
          </cell>
          <cell r="AI936">
            <v>19.2</v>
          </cell>
          <cell r="AJ936">
            <v>150.6</v>
          </cell>
          <cell r="AK936">
            <v>0</v>
          </cell>
          <cell r="AL936">
            <v>0</v>
          </cell>
          <cell r="AM936">
            <v>0.9</v>
          </cell>
          <cell r="AN936">
            <v>0.9</v>
          </cell>
          <cell r="AO936">
            <v>3.2</v>
          </cell>
          <cell r="AP936">
            <v>152.9</v>
          </cell>
          <cell r="AQ936">
            <v>5</v>
          </cell>
          <cell r="AR936">
            <v>12.8</v>
          </cell>
          <cell r="AS936">
            <v>9.9</v>
          </cell>
          <cell r="AT936">
            <v>53.2</v>
          </cell>
          <cell r="AU936">
            <v>82.1</v>
          </cell>
          <cell r="AV936">
            <v>743.6</v>
          </cell>
          <cell r="AW936">
            <v>645.5</v>
          </cell>
        </row>
        <row r="937">
          <cell r="B937">
            <v>47116</v>
          </cell>
          <cell r="D937" t="str">
            <v xml:space="preserve">Hypermarchés </v>
          </cell>
          <cell r="E937">
            <v>1095</v>
          </cell>
          <cell r="F937">
            <v>101869.7</v>
          </cell>
          <cell r="G937">
            <v>82692</v>
          </cell>
          <cell r="H937">
            <v>72</v>
          </cell>
          <cell r="I937">
            <v>19105.8</v>
          </cell>
          <cell r="J937">
            <v>2270.5</v>
          </cell>
          <cell r="K937">
            <v>969.5</v>
          </cell>
          <cell r="L937">
            <v>-2.5</v>
          </cell>
          <cell r="M937">
            <v>24.1</v>
          </cell>
          <cell r="N937">
            <v>3261.5</v>
          </cell>
          <cell r="O937">
            <v>105109.6</v>
          </cell>
          <cell r="P937">
            <v>478.9</v>
          </cell>
          <cell r="Q937">
            <v>0</v>
          </cell>
          <cell r="R937">
            <v>1382.8</v>
          </cell>
          <cell r="S937">
            <v>-3.8</v>
          </cell>
          <cell r="T937">
            <v>6638.1</v>
          </cell>
          <cell r="U937">
            <v>917.4</v>
          </cell>
          <cell r="V937">
            <v>2112.3000000000002</v>
          </cell>
          <cell r="W937">
            <v>80.2</v>
          </cell>
          <cell r="X937">
            <v>447.4</v>
          </cell>
          <cell r="Y937">
            <v>248</v>
          </cell>
          <cell r="Z937">
            <v>41.5</v>
          </cell>
          <cell r="AA937">
            <v>14581</v>
          </cell>
          <cell r="AB937">
            <v>1513.2</v>
          </cell>
          <cell r="AC937">
            <v>7929.4</v>
          </cell>
          <cell r="AD937">
            <v>2899.5</v>
          </cell>
          <cell r="AE937">
            <v>23.7</v>
          </cell>
          <cell r="AF937">
            <v>2262.6</v>
          </cell>
          <cell r="AG937">
            <v>1427.8</v>
          </cell>
          <cell r="AH937">
            <v>657.7</v>
          </cell>
          <cell r="AI937">
            <v>901.8</v>
          </cell>
          <cell r="AJ937">
            <v>1078.9000000000001</v>
          </cell>
          <cell r="AK937">
            <v>1.2</v>
          </cell>
          <cell r="AL937">
            <v>16.100000000000001</v>
          </cell>
          <cell r="AM937">
            <v>534.4</v>
          </cell>
          <cell r="AN937">
            <v>230.1</v>
          </cell>
          <cell r="AO937">
            <v>224</v>
          </cell>
          <cell r="AP937">
            <v>783.4</v>
          </cell>
          <cell r="AQ937">
            <v>829.8</v>
          </cell>
          <cell r="AR937">
            <v>780.3</v>
          </cell>
          <cell r="AS937">
            <v>306</v>
          </cell>
          <cell r="AT937">
            <v>196</v>
          </cell>
          <cell r="AU937">
            <v>330.9</v>
          </cell>
          <cell r="AV937">
            <v>14350.2</v>
          </cell>
          <cell r="AW937">
            <v>13091.5</v>
          </cell>
        </row>
        <row r="938">
          <cell r="B938">
            <v>4719</v>
          </cell>
          <cell r="D938" t="str">
            <v xml:space="preserve">Autre commerce de détail en magasin non spécialisé </v>
          </cell>
          <cell r="E938">
            <v>4887</v>
          </cell>
          <cell r="F938">
            <v>11478.4</v>
          </cell>
          <cell r="G938">
            <v>7880.9</v>
          </cell>
          <cell r="H938">
            <v>-65.3</v>
          </cell>
          <cell r="I938">
            <v>3662.9</v>
          </cell>
          <cell r="J938">
            <v>16.5</v>
          </cell>
          <cell r="K938">
            <v>615.29999999999995</v>
          </cell>
          <cell r="L938">
            <v>-1.6</v>
          </cell>
          <cell r="M938">
            <v>3.5</v>
          </cell>
          <cell r="N938">
            <v>633.70000000000005</v>
          </cell>
          <cell r="O938">
            <v>12110.2</v>
          </cell>
          <cell r="P938">
            <v>34.799999999999997</v>
          </cell>
          <cell r="Q938">
            <v>0.3</v>
          </cell>
          <cell r="R938">
            <v>72.7</v>
          </cell>
          <cell r="S938">
            <v>-0.8</v>
          </cell>
          <cell r="T938">
            <v>1938.5</v>
          </cell>
          <cell r="U938">
            <v>150.5</v>
          </cell>
          <cell r="V938">
            <v>754.2</v>
          </cell>
          <cell r="W938">
            <v>3.9</v>
          </cell>
          <cell r="X938">
            <v>107.5</v>
          </cell>
          <cell r="Y938">
            <v>209.9</v>
          </cell>
          <cell r="Z938">
            <v>46.3</v>
          </cell>
          <cell r="AA938">
            <v>2111</v>
          </cell>
          <cell r="AB938">
            <v>175.1</v>
          </cell>
          <cell r="AC938">
            <v>1054.4000000000001</v>
          </cell>
          <cell r="AD938">
            <v>413.1</v>
          </cell>
          <cell r="AE938">
            <v>2.1</v>
          </cell>
          <cell r="AF938">
            <v>470.6</v>
          </cell>
          <cell r="AG938">
            <v>240.2</v>
          </cell>
          <cell r="AH938">
            <v>110.3</v>
          </cell>
          <cell r="AI938">
            <v>170.4</v>
          </cell>
          <cell r="AJ938">
            <v>290.5</v>
          </cell>
          <cell r="AK938">
            <v>0.2</v>
          </cell>
          <cell r="AL938">
            <v>0.3</v>
          </cell>
          <cell r="AM938">
            <v>47.2</v>
          </cell>
          <cell r="AN938">
            <v>39</v>
          </cell>
          <cell r="AO938">
            <v>56.1</v>
          </cell>
          <cell r="AP938">
            <v>299.5</v>
          </cell>
          <cell r="AQ938">
            <v>91.6</v>
          </cell>
          <cell r="AR938">
            <v>99.6</v>
          </cell>
          <cell r="AS938">
            <v>17.399999999999999</v>
          </cell>
          <cell r="AT938">
            <v>110</v>
          </cell>
          <cell r="AU938">
            <v>164.1</v>
          </cell>
          <cell r="AV938">
            <v>2286.1</v>
          </cell>
          <cell r="AW938">
            <v>1938</v>
          </cell>
        </row>
        <row r="939">
          <cell r="B939">
            <v>47191</v>
          </cell>
          <cell r="D939" t="str">
            <v xml:space="preserve">Grands magasins </v>
          </cell>
          <cell r="E939">
            <v>42</v>
          </cell>
          <cell r="F939">
            <v>5094.8999999999996</v>
          </cell>
          <cell r="G939">
            <v>3261.4</v>
          </cell>
          <cell r="H939">
            <v>6.9</v>
          </cell>
          <cell r="I939">
            <v>1826.6</v>
          </cell>
          <cell r="J939">
            <v>0.8</v>
          </cell>
          <cell r="K939">
            <v>121.5</v>
          </cell>
          <cell r="L939">
            <v>0</v>
          </cell>
          <cell r="M939">
            <v>1</v>
          </cell>
          <cell r="N939">
            <v>123.3</v>
          </cell>
          <cell r="O939">
            <v>5217.2</v>
          </cell>
          <cell r="P939">
            <v>17.5</v>
          </cell>
          <cell r="Q939">
            <v>0</v>
          </cell>
          <cell r="R939">
            <v>9.1</v>
          </cell>
          <cell r="S939">
            <v>0.3</v>
          </cell>
          <cell r="T939">
            <v>1012.9</v>
          </cell>
          <cell r="U939">
            <v>155.9</v>
          </cell>
          <cell r="V939">
            <v>334.3</v>
          </cell>
          <cell r="W939">
            <v>0.6</v>
          </cell>
          <cell r="X939">
            <v>20.100000000000001</v>
          </cell>
          <cell r="Y939">
            <v>23.8</v>
          </cell>
          <cell r="Z939">
            <v>13.9</v>
          </cell>
          <cell r="AA939">
            <v>921.4</v>
          </cell>
          <cell r="AB939">
            <v>66.400000000000006</v>
          </cell>
          <cell r="AC939">
            <v>378</v>
          </cell>
          <cell r="AD939">
            <v>166.8</v>
          </cell>
          <cell r="AE939">
            <v>0.3</v>
          </cell>
          <cell r="AF939">
            <v>310.5</v>
          </cell>
          <cell r="AG939">
            <v>114.6</v>
          </cell>
          <cell r="AH939">
            <v>24.6</v>
          </cell>
          <cell r="AI939">
            <v>45.8</v>
          </cell>
          <cell r="AJ939">
            <v>217.1</v>
          </cell>
          <cell r="AK939">
            <v>0</v>
          </cell>
          <cell r="AL939">
            <v>0.2</v>
          </cell>
          <cell r="AM939">
            <v>15.7</v>
          </cell>
          <cell r="AN939">
            <v>12.7</v>
          </cell>
          <cell r="AO939">
            <v>14.8</v>
          </cell>
          <cell r="AP939">
            <v>216.5</v>
          </cell>
          <cell r="AQ939">
            <v>13.6</v>
          </cell>
          <cell r="AR939">
            <v>21.1</v>
          </cell>
          <cell r="AS939">
            <v>8.6999999999999993</v>
          </cell>
          <cell r="AT939">
            <v>56.1</v>
          </cell>
          <cell r="AU939">
            <v>144.19999999999999</v>
          </cell>
          <cell r="AV939">
            <v>927.6</v>
          </cell>
          <cell r="AW939">
            <v>855.3</v>
          </cell>
        </row>
        <row r="940">
          <cell r="B940">
            <v>47192</v>
          </cell>
          <cell r="D940" t="str">
            <v xml:space="preserve">Autres commerces de détail en magasin non spécialisé </v>
          </cell>
          <cell r="E940">
            <v>4845</v>
          </cell>
          <cell r="F940">
            <v>6383.5</v>
          </cell>
          <cell r="G940">
            <v>4619.5</v>
          </cell>
          <cell r="H940">
            <v>-72.2</v>
          </cell>
          <cell r="I940">
            <v>1836.2</v>
          </cell>
          <cell r="J940">
            <v>15.7</v>
          </cell>
          <cell r="K940">
            <v>493.8</v>
          </cell>
          <cell r="L940">
            <v>-1.6</v>
          </cell>
          <cell r="M940">
            <v>2.5</v>
          </cell>
          <cell r="N940">
            <v>510.4</v>
          </cell>
          <cell r="O940">
            <v>6893.1</v>
          </cell>
          <cell r="P940">
            <v>17.3</v>
          </cell>
          <cell r="Q940">
            <v>0.3</v>
          </cell>
          <cell r="R940">
            <v>63.6</v>
          </cell>
          <cell r="S940">
            <v>-1.1000000000000001</v>
          </cell>
          <cell r="T940">
            <v>925.7</v>
          </cell>
          <cell r="U940" t="str">
            <v>N</v>
          </cell>
          <cell r="V940">
            <v>419.9</v>
          </cell>
          <cell r="W940">
            <v>3.2</v>
          </cell>
          <cell r="X940">
            <v>87.4</v>
          </cell>
          <cell r="Y940">
            <v>186.1</v>
          </cell>
          <cell r="Z940">
            <v>32.4</v>
          </cell>
          <cell r="AA940">
            <v>1189.5999999999999</v>
          </cell>
          <cell r="AB940">
            <v>108.7</v>
          </cell>
          <cell r="AC940">
            <v>676.4</v>
          </cell>
          <cell r="AD940">
            <v>246.2</v>
          </cell>
          <cell r="AE940">
            <v>1.8</v>
          </cell>
          <cell r="AF940">
            <v>160.1</v>
          </cell>
          <cell r="AG940">
            <v>125.5</v>
          </cell>
          <cell r="AH940">
            <v>85.7</v>
          </cell>
          <cell r="AI940">
            <v>124.6</v>
          </cell>
          <cell r="AJ940">
            <v>73.5</v>
          </cell>
          <cell r="AK940">
            <v>0.2</v>
          </cell>
          <cell r="AL940">
            <v>0.1</v>
          </cell>
          <cell r="AM940">
            <v>31.6</v>
          </cell>
          <cell r="AN940">
            <v>26.3</v>
          </cell>
          <cell r="AO940">
            <v>41.3</v>
          </cell>
          <cell r="AP940">
            <v>83</v>
          </cell>
          <cell r="AQ940">
            <v>77.900000000000006</v>
          </cell>
          <cell r="AR940">
            <v>78.5</v>
          </cell>
          <cell r="AS940">
            <v>8.6999999999999993</v>
          </cell>
          <cell r="AT940">
            <v>53.8</v>
          </cell>
          <cell r="AU940">
            <v>19.899999999999999</v>
          </cell>
          <cell r="AV940">
            <v>1358.5</v>
          </cell>
          <cell r="AW940">
            <v>1082.7</v>
          </cell>
        </row>
        <row r="941">
          <cell r="B941">
            <v>472</v>
          </cell>
          <cell r="D941" t="str">
            <v xml:space="preserve">Commerce de détail alimentaire en magasin spécialisé </v>
          </cell>
          <cell r="E941">
            <v>45806</v>
          </cell>
          <cell r="F941">
            <v>17624.5</v>
          </cell>
          <cell r="G941">
            <v>11201.5</v>
          </cell>
          <cell r="H941">
            <v>-102.7</v>
          </cell>
          <cell r="I941">
            <v>6525.7</v>
          </cell>
          <cell r="J941">
            <v>397.4</v>
          </cell>
          <cell r="K941">
            <v>466.6</v>
          </cell>
          <cell r="L941">
            <v>5.6</v>
          </cell>
          <cell r="M941">
            <v>2</v>
          </cell>
          <cell r="N941">
            <v>871.6</v>
          </cell>
          <cell r="O941">
            <v>18488.5</v>
          </cell>
          <cell r="P941">
            <v>42</v>
          </cell>
          <cell r="Q941">
            <v>9.3000000000000007</v>
          </cell>
          <cell r="R941">
            <v>353.6</v>
          </cell>
          <cell r="S941">
            <v>-5.9</v>
          </cell>
          <cell r="T941">
            <v>2555.8000000000002</v>
          </cell>
          <cell r="U941">
            <v>157.69999999999999</v>
          </cell>
          <cell r="V941">
            <v>466.1</v>
          </cell>
          <cell r="W941">
            <v>27.7</v>
          </cell>
          <cell r="X941">
            <v>53.1</v>
          </cell>
          <cell r="Y941">
            <v>145.4</v>
          </cell>
          <cell r="Z941">
            <v>24.8</v>
          </cell>
          <cell r="AA941">
            <v>4390.5</v>
          </cell>
          <cell r="AB941">
            <v>222.2</v>
          </cell>
          <cell r="AC941">
            <v>2131.9</v>
          </cell>
          <cell r="AD941">
            <v>826.7</v>
          </cell>
          <cell r="AE941">
            <v>18.100000000000001</v>
          </cell>
          <cell r="AF941">
            <v>1227.8</v>
          </cell>
          <cell r="AG941">
            <v>345.3</v>
          </cell>
          <cell r="AH941">
            <v>79.099999999999994</v>
          </cell>
          <cell r="AI941">
            <v>83.6</v>
          </cell>
          <cell r="AJ941">
            <v>887</v>
          </cell>
          <cell r="AK941">
            <v>2.1</v>
          </cell>
          <cell r="AL941">
            <v>3.3</v>
          </cell>
          <cell r="AM941">
            <v>113.9</v>
          </cell>
          <cell r="AN941">
            <v>103.1</v>
          </cell>
          <cell r="AO941">
            <v>42.7</v>
          </cell>
          <cell r="AP941">
            <v>817</v>
          </cell>
          <cell r="AQ941">
            <v>448.9</v>
          </cell>
          <cell r="AR941">
            <v>357.7</v>
          </cell>
          <cell r="AS941">
            <v>6.5</v>
          </cell>
          <cell r="AT941">
            <v>100.6</v>
          </cell>
          <cell r="AU941">
            <v>801</v>
          </cell>
          <cell r="AV941">
            <v>4493.8</v>
          </cell>
          <cell r="AW941">
            <v>4186.3999999999996</v>
          </cell>
        </row>
        <row r="942">
          <cell r="B942">
            <v>4721</v>
          </cell>
          <cell r="D942" t="str">
            <v xml:space="preserve">Commerce de détail de fruits et légumes en magasin spécialisé </v>
          </cell>
          <cell r="E942">
            <v>5252</v>
          </cell>
          <cell r="F942">
            <v>2555.3000000000002</v>
          </cell>
          <cell r="G942">
            <v>1792.4</v>
          </cell>
          <cell r="H942">
            <v>-5.8</v>
          </cell>
          <cell r="I942">
            <v>768.8</v>
          </cell>
          <cell r="J942">
            <v>6.4</v>
          </cell>
          <cell r="K942">
            <v>10.1</v>
          </cell>
          <cell r="L942">
            <v>0.2</v>
          </cell>
          <cell r="M942">
            <v>0.1</v>
          </cell>
          <cell r="N942">
            <v>16.8</v>
          </cell>
          <cell r="O942">
            <v>2571.9</v>
          </cell>
          <cell r="P942">
            <v>2.7</v>
          </cell>
          <cell r="Q942">
            <v>0.1</v>
          </cell>
          <cell r="R942">
            <v>13.3</v>
          </cell>
          <cell r="S942">
            <v>-0.2</v>
          </cell>
          <cell r="T942">
            <v>287.3</v>
          </cell>
          <cell r="U942">
            <v>37.700000000000003</v>
          </cell>
          <cell r="V942">
            <v>61.2</v>
          </cell>
          <cell r="W942">
            <v>5.0999999999999996</v>
          </cell>
          <cell r="X942">
            <v>6</v>
          </cell>
          <cell r="Y942">
            <v>5.2</v>
          </cell>
          <cell r="Z942">
            <v>1.7</v>
          </cell>
          <cell r="AA942">
            <v>482.7</v>
          </cell>
          <cell r="AB942">
            <v>23.1</v>
          </cell>
          <cell r="AC942">
            <v>220.9</v>
          </cell>
          <cell r="AD942">
            <v>74.099999999999994</v>
          </cell>
          <cell r="AE942">
            <v>2.2000000000000002</v>
          </cell>
          <cell r="AF942">
            <v>166.8</v>
          </cell>
          <cell r="AG942">
            <v>35.200000000000003</v>
          </cell>
          <cell r="AH942">
            <v>4.8</v>
          </cell>
          <cell r="AI942">
            <v>7</v>
          </cell>
          <cell r="AJ942">
            <v>133.80000000000001</v>
          </cell>
          <cell r="AK942">
            <v>0</v>
          </cell>
          <cell r="AL942">
            <v>0.3</v>
          </cell>
          <cell r="AM942">
            <v>10</v>
          </cell>
          <cell r="AN942">
            <v>9.5</v>
          </cell>
          <cell r="AO942">
            <v>5</v>
          </cell>
          <cell r="AP942">
            <v>129.1</v>
          </cell>
          <cell r="AQ942">
            <v>35.700000000000003</v>
          </cell>
          <cell r="AR942">
            <v>28.7</v>
          </cell>
          <cell r="AS942">
            <v>0.5</v>
          </cell>
          <cell r="AT942">
            <v>11.3</v>
          </cell>
          <cell r="AU942">
            <v>124.2</v>
          </cell>
          <cell r="AV942">
            <v>485.2</v>
          </cell>
          <cell r="AW942">
            <v>461.8</v>
          </cell>
        </row>
        <row r="943">
          <cell r="B943">
            <v>47210</v>
          </cell>
          <cell r="D943" t="str">
            <v xml:space="preserve">Commerce de détail de fruits et légumes en magasin spécialisé </v>
          </cell>
          <cell r="E943">
            <v>5252</v>
          </cell>
          <cell r="F943">
            <v>2555.3000000000002</v>
          </cell>
          <cell r="G943">
            <v>1792.4</v>
          </cell>
          <cell r="H943">
            <v>-5.8</v>
          </cell>
          <cell r="I943">
            <v>768.8</v>
          </cell>
          <cell r="J943">
            <v>6.4</v>
          </cell>
          <cell r="K943">
            <v>10.1</v>
          </cell>
          <cell r="L943">
            <v>0.2</v>
          </cell>
          <cell r="M943">
            <v>0.1</v>
          </cell>
          <cell r="N943">
            <v>16.8</v>
          </cell>
          <cell r="O943">
            <v>2571.9</v>
          </cell>
          <cell r="P943">
            <v>2.7</v>
          </cell>
          <cell r="Q943">
            <v>0.1</v>
          </cell>
          <cell r="R943">
            <v>13.3</v>
          </cell>
          <cell r="S943">
            <v>-0.2</v>
          </cell>
          <cell r="T943">
            <v>287.3</v>
          </cell>
          <cell r="U943">
            <v>37.700000000000003</v>
          </cell>
          <cell r="V943">
            <v>61.2</v>
          </cell>
          <cell r="W943">
            <v>5.0999999999999996</v>
          </cell>
          <cell r="X943">
            <v>6</v>
          </cell>
          <cell r="Y943">
            <v>5.2</v>
          </cell>
          <cell r="Z943">
            <v>1.7</v>
          </cell>
          <cell r="AA943">
            <v>482.7</v>
          </cell>
          <cell r="AB943">
            <v>23.1</v>
          </cell>
          <cell r="AC943">
            <v>220.9</v>
          </cell>
          <cell r="AD943">
            <v>74.099999999999994</v>
          </cell>
          <cell r="AE943">
            <v>2.2000000000000002</v>
          </cell>
          <cell r="AF943">
            <v>166.8</v>
          </cell>
          <cell r="AG943">
            <v>35.200000000000003</v>
          </cell>
          <cell r="AH943">
            <v>4.8</v>
          </cell>
          <cell r="AI943">
            <v>7</v>
          </cell>
          <cell r="AJ943">
            <v>133.80000000000001</v>
          </cell>
          <cell r="AK943">
            <v>0</v>
          </cell>
          <cell r="AL943">
            <v>0.3</v>
          </cell>
          <cell r="AM943">
            <v>10</v>
          </cell>
          <cell r="AN943">
            <v>9.5</v>
          </cell>
          <cell r="AO943">
            <v>5</v>
          </cell>
          <cell r="AP943">
            <v>129.1</v>
          </cell>
          <cell r="AQ943">
            <v>35.700000000000003</v>
          </cell>
          <cell r="AR943">
            <v>28.7</v>
          </cell>
          <cell r="AS943">
            <v>0.5</v>
          </cell>
          <cell r="AT943">
            <v>11.3</v>
          </cell>
          <cell r="AU943">
            <v>124.2</v>
          </cell>
          <cell r="AV943">
            <v>485.2</v>
          </cell>
          <cell r="AW943">
            <v>461.8</v>
          </cell>
        </row>
        <row r="944">
          <cell r="B944">
            <v>4722</v>
          </cell>
          <cell r="D944" t="str">
            <v xml:space="preserve">Commerce de détail de viandes et de produits à base de viande en magasin spécialisé </v>
          </cell>
          <cell r="E944">
            <v>13330</v>
          </cell>
          <cell r="F944">
            <v>6196.5</v>
          </cell>
          <cell r="G944">
            <v>3800.3</v>
          </cell>
          <cell r="H944">
            <v>-10.7</v>
          </cell>
          <cell r="I944">
            <v>2406.9</v>
          </cell>
          <cell r="J944">
            <v>275.3</v>
          </cell>
          <cell r="K944">
            <v>35.700000000000003</v>
          </cell>
          <cell r="L944">
            <v>0</v>
          </cell>
          <cell r="M944">
            <v>0.4</v>
          </cell>
          <cell r="N944">
            <v>311.3</v>
          </cell>
          <cell r="O944">
            <v>6507.4</v>
          </cell>
          <cell r="P944">
            <v>10.5</v>
          </cell>
          <cell r="Q944">
            <v>0.2</v>
          </cell>
          <cell r="R944">
            <v>229.9</v>
          </cell>
          <cell r="S944">
            <v>-0.8</v>
          </cell>
          <cell r="T944">
            <v>751.1</v>
          </cell>
          <cell r="U944">
            <v>44.8</v>
          </cell>
          <cell r="V944">
            <v>109.7</v>
          </cell>
          <cell r="W944">
            <v>9.5</v>
          </cell>
          <cell r="X944">
            <v>17.2</v>
          </cell>
          <cell r="Y944">
            <v>12.1</v>
          </cell>
          <cell r="Z944">
            <v>3.1</v>
          </cell>
          <cell r="AA944">
            <v>1736.4</v>
          </cell>
          <cell r="AB944">
            <v>69.900000000000006</v>
          </cell>
          <cell r="AC944">
            <v>832.2</v>
          </cell>
          <cell r="AD944">
            <v>329.2</v>
          </cell>
          <cell r="AE944">
            <v>6.1</v>
          </cell>
          <cell r="AF944">
            <v>511.1</v>
          </cell>
          <cell r="AG944">
            <v>114.7</v>
          </cell>
          <cell r="AH944">
            <v>15.2</v>
          </cell>
          <cell r="AI944">
            <v>25.6</v>
          </cell>
          <cell r="AJ944">
            <v>406.8</v>
          </cell>
          <cell r="AK944">
            <v>0.1</v>
          </cell>
          <cell r="AL944">
            <v>0</v>
          </cell>
          <cell r="AM944">
            <v>26</v>
          </cell>
          <cell r="AN944">
            <v>24.5</v>
          </cell>
          <cell r="AO944">
            <v>8.8000000000000007</v>
          </cell>
          <cell r="AP944">
            <v>389.6</v>
          </cell>
          <cell r="AQ944">
            <v>89.9</v>
          </cell>
          <cell r="AR944">
            <v>65.7</v>
          </cell>
          <cell r="AS944">
            <v>0.8</v>
          </cell>
          <cell r="AT944">
            <v>25.5</v>
          </cell>
          <cell r="AU944">
            <v>387.4</v>
          </cell>
          <cell r="AV944">
            <v>1737.9</v>
          </cell>
          <cell r="AW944">
            <v>1672.5</v>
          </cell>
        </row>
        <row r="945">
          <cell r="B945">
            <v>47220</v>
          </cell>
          <cell r="D945" t="str">
            <v xml:space="preserve">Commerce de détail de viandes et de produits à base de viande en magasin spécialisé </v>
          </cell>
          <cell r="E945">
            <v>13330</v>
          </cell>
          <cell r="F945">
            <v>6196.5</v>
          </cell>
          <cell r="G945">
            <v>3800.3</v>
          </cell>
          <cell r="H945">
            <v>-10.7</v>
          </cell>
          <cell r="I945">
            <v>2406.9</v>
          </cell>
          <cell r="J945">
            <v>275.3</v>
          </cell>
          <cell r="K945">
            <v>35.700000000000003</v>
          </cell>
          <cell r="L945">
            <v>0</v>
          </cell>
          <cell r="M945">
            <v>0.4</v>
          </cell>
          <cell r="N945">
            <v>311.3</v>
          </cell>
          <cell r="O945">
            <v>6507.4</v>
          </cell>
          <cell r="P945">
            <v>10.5</v>
          </cell>
          <cell r="Q945">
            <v>0.2</v>
          </cell>
          <cell r="R945">
            <v>229.9</v>
          </cell>
          <cell r="S945">
            <v>-0.8</v>
          </cell>
          <cell r="T945">
            <v>751.1</v>
          </cell>
          <cell r="U945">
            <v>44.8</v>
          </cell>
          <cell r="V945">
            <v>109.7</v>
          </cell>
          <cell r="W945">
            <v>9.5</v>
          </cell>
          <cell r="X945">
            <v>17.2</v>
          </cell>
          <cell r="Y945">
            <v>12.1</v>
          </cell>
          <cell r="Z945">
            <v>3.1</v>
          </cell>
          <cell r="AA945">
            <v>1736.4</v>
          </cell>
          <cell r="AB945">
            <v>69.900000000000006</v>
          </cell>
          <cell r="AC945">
            <v>832.2</v>
          </cell>
          <cell r="AD945">
            <v>329.2</v>
          </cell>
          <cell r="AE945">
            <v>6.1</v>
          </cell>
          <cell r="AF945">
            <v>511.1</v>
          </cell>
          <cell r="AG945">
            <v>114.7</v>
          </cell>
          <cell r="AH945">
            <v>15.2</v>
          </cell>
          <cell r="AI945">
            <v>25.6</v>
          </cell>
          <cell r="AJ945">
            <v>406.8</v>
          </cell>
          <cell r="AK945">
            <v>0.1</v>
          </cell>
          <cell r="AL945">
            <v>0</v>
          </cell>
          <cell r="AM945">
            <v>26</v>
          </cell>
          <cell r="AN945">
            <v>24.5</v>
          </cell>
          <cell r="AO945">
            <v>8.8000000000000007</v>
          </cell>
          <cell r="AP945">
            <v>389.6</v>
          </cell>
          <cell r="AQ945">
            <v>89.9</v>
          </cell>
          <cell r="AR945">
            <v>65.7</v>
          </cell>
          <cell r="AS945">
            <v>0.8</v>
          </cell>
          <cell r="AT945">
            <v>25.5</v>
          </cell>
          <cell r="AU945">
            <v>387.4</v>
          </cell>
          <cell r="AV945">
            <v>1737.9</v>
          </cell>
          <cell r="AW945">
            <v>1672.5</v>
          </cell>
        </row>
        <row r="946">
          <cell r="B946">
            <v>4723</v>
          </cell>
          <cell r="D946" t="str">
            <v xml:space="preserve">Commerce de détail de poissons, crustacés et mollusques en magasin spécialisé </v>
          </cell>
          <cell r="E946">
            <v>1984</v>
          </cell>
          <cell r="F946">
            <v>761.6</v>
          </cell>
          <cell r="G946">
            <v>478.9</v>
          </cell>
          <cell r="H946">
            <v>-1.3</v>
          </cell>
          <cell r="I946">
            <v>283.89999999999998</v>
          </cell>
          <cell r="J946">
            <v>6.2</v>
          </cell>
          <cell r="K946">
            <v>4.0999999999999996</v>
          </cell>
          <cell r="L946">
            <v>0.1</v>
          </cell>
          <cell r="M946">
            <v>0</v>
          </cell>
          <cell r="N946">
            <v>10.4</v>
          </cell>
          <cell r="O946">
            <v>771.9</v>
          </cell>
          <cell r="P946">
            <v>1.2</v>
          </cell>
          <cell r="Q946">
            <v>0</v>
          </cell>
          <cell r="R946">
            <v>8.3000000000000007</v>
          </cell>
          <cell r="S946">
            <v>0</v>
          </cell>
          <cell r="T946">
            <v>91.4</v>
          </cell>
          <cell r="U946">
            <v>2</v>
          </cell>
          <cell r="V946">
            <v>13.6</v>
          </cell>
          <cell r="W946">
            <v>1.3</v>
          </cell>
          <cell r="X946">
            <v>1</v>
          </cell>
          <cell r="Y946">
            <v>1.6</v>
          </cell>
          <cell r="Z946">
            <v>0.2</v>
          </cell>
          <cell r="AA946">
            <v>194.1</v>
          </cell>
          <cell r="AB946">
            <v>8.1999999999999993</v>
          </cell>
          <cell r="AC946">
            <v>90.1</v>
          </cell>
          <cell r="AD946">
            <v>35.299999999999997</v>
          </cell>
          <cell r="AE946">
            <v>0.4</v>
          </cell>
          <cell r="AF946">
            <v>61</v>
          </cell>
          <cell r="AG946">
            <v>14.4</v>
          </cell>
          <cell r="AH946">
            <v>3.7</v>
          </cell>
          <cell r="AI946">
            <v>2.7</v>
          </cell>
          <cell r="AJ946">
            <v>45.7</v>
          </cell>
          <cell r="AK946">
            <v>0</v>
          </cell>
          <cell r="AL946">
            <v>0</v>
          </cell>
          <cell r="AM946">
            <v>3.3</v>
          </cell>
          <cell r="AN946">
            <v>3</v>
          </cell>
          <cell r="AO946">
            <v>0.5</v>
          </cell>
          <cell r="AP946">
            <v>42.9</v>
          </cell>
          <cell r="AQ946">
            <v>10.5</v>
          </cell>
          <cell r="AR946">
            <v>8.4</v>
          </cell>
          <cell r="AS946">
            <v>0</v>
          </cell>
          <cell r="AT946">
            <v>2.6</v>
          </cell>
          <cell r="AU946">
            <v>42.4</v>
          </cell>
          <cell r="AV946">
            <v>194.6</v>
          </cell>
          <cell r="AW946">
            <v>186.3</v>
          </cell>
        </row>
        <row r="947">
          <cell r="B947">
            <v>47230</v>
          </cell>
          <cell r="D947" t="str">
            <v xml:space="preserve">Commerce de détail de poissons, crustacés et mollusques en magasin spécialisé </v>
          </cell>
          <cell r="E947">
            <v>1984</v>
          </cell>
          <cell r="F947">
            <v>761.6</v>
          </cell>
          <cell r="G947">
            <v>478.9</v>
          </cell>
          <cell r="H947">
            <v>-1.3</v>
          </cell>
          <cell r="I947">
            <v>283.89999999999998</v>
          </cell>
          <cell r="J947">
            <v>6.2</v>
          </cell>
          <cell r="K947">
            <v>4.0999999999999996</v>
          </cell>
          <cell r="L947">
            <v>0.1</v>
          </cell>
          <cell r="M947">
            <v>0</v>
          </cell>
          <cell r="N947">
            <v>10.4</v>
          </cell>
          <cell r="O947">
            <v>771.9</v>
          </cell>
          <cell r="P947">
            <v>1.2</v>
          </cell>
          <cell r="Q947">
            <v>0</v>
          </cell>
          <cell r="R947">
            <v>8.3000000000000007</v>
          </cell>
          <cell r="S947">
            <v>0</v>
          </cell>
          <cell r="T947">
            <v>91.4</v>
          </cell>
          <cell r="U947">
            <v>2</v>
          </cell>
          <cell r="V947">
            <v>13.6</v>
          </cell>
          <cell r="W947">
            <v>1.3</v>
          </cell>
          <cell r="X947">
            <v>1</v>
          </cell>
          <cell r="Y947">
            <v>1.6</v>
          </cell>
          <cell r="Z947">
            <v>0.2</v>
          </cell>
          <cell r="AA947">
            <v>194.1</v>
          </cell>
          <cell r="AB947">
            <v>8.1999999999999993</v>
          </cell>
          <cell r="AC947">
            <v>90.1</v>
          </cell>
          <cell r="AD947">
            <v>35.299999999999997</v>
          </cell>
          <cell r="AE947">
            <v>0.4</v>
          </cell>
          <cell r="AF947">
            <v>61</v>
          </cell>
          <cell r="AG947">
            <v>14.4</v>
          </cell>
          <cell r="AH947">
            <v>3.7</v>
          </cell>
          <cell r="AI947">
            <v>2.7</v>
          </cell>
          <cell r="AJ947">
            <v>45.7</v>
          </cell>
          <cell r="AK947">
            <v>0</v>
          </cell>
          <cell r="AL947">
            <v>0</v>
          </cell>
          <cell r="AM947">
            <v>3.3</v>
          </cell>
          <cell r="AN947">
            <v>3</v>
          </cell>
          <cell r="AO947">
            <v>0.5</v>
          </cell>
          <cell r="AP947">
            <v>42.9</v>
          </cell>
          <cell r="AQ947">
            <v>10.5</v>
          </cell>
          <cell r="AR947">
            <v>8.4</v>
          </cell>
          <cell r="AS947">
            <v>0</v>
          </cell>
          <cell r="AT947">
            <v>2.6</v>
          </cell>
          <cell r="AU947">
            <v>42.4</v>
          </cell>
          <cell r="AV947">
            <v>194.6</v>
          </cell>
          <cell r="AW947">
            <v>186.3</v>
          </cell>
        </row>
        <row r="948">
          <cell r="B948">
            <v>4724</v>
          </cell>
          <cell r="D948" t="str">
            <v xml:space="preserve">Commerce de détail de pain, pâtisserie et confiserie en magasin spécialisé </v>
          </cell>
          <cell r="E948">
            <v>3560</v>
          </cell>
          <cell r="F948">
            <v>709.9</v>
          </cell>
          <cell r="G948">
            <v>336</v>
          </cell>
          <cell r="H948">
            <v>-1.2</v>
          </cell>
          <cell r="I948">
            <v>375.2</v>
          </cell>
          <cell r="J948">
            <v>32.9</v>
          </cell>
          <cell r="K948">
            <v>9.1</v>
          </cell>
          <cell r="L948">
            <v>0.3</v>
          </cell>
          <cell r="M948">
            <v>0.1</v>
          </cell>
          <cell r="N948">
            <v>42.4</v>
          </cell>
          <cell r="O948">
            <v>751.9</v>
          </cell>
          <cell r="P948">
            <v>2.6</v>
          </cell>
          <cell r="Q948">
            <v>1.3</v>
          </cell>
          <cell r="R948">
            <v>22.8</v>
          </cell>
          <cell r="S948">
            <v>-0.9</v>
          </cell>
          <cell r="T948">
            <v>166</v>
          </cell>
          <cell r="U948">
            <v>2.5</v>
          </cell>
          <cell r="V948">
            <v>43.7</v>
          </cell>
          <cell r="W948">
            <v>1.5</v>
          </cell>
          <cell r="X948">
            <v>3.1</v>
          </cell>
          <cell r="Y948">
            <v>6.7</v>
          </cell>
          <cell r="Z948">
            <v>1.8</v>
          </cell>
          <cell r="AA948">
            <v>225.5</v>
          </cell>
          <cell r="AB948">
            <v>10</v>
          </cell>
          <cell r="AC948">
            <v>125.5</v>
          </cell>
          <cell r="AD948">
            <v>41.1</v>
          </cell>
          <cell r="AE948">
            <v>0.9</v>
          </cell>
          <cell r="AF948">
            <v>49.8</v>
          </cell>
          <cell r="AG948">
            <v>25.5</v>
          </cell>
          <cell r="AH948">
            <v>2.5</v>
          </cell>
          <cell r="AI948">
            <v>4.9000000000000004</v>
          </cell>
          <cell r="AJ948">
            <v>26.7</v>
          </cell>
          <cell r="AK948">
            <v>0</v>
          </cell>
          <cell r="AL948">
            <v>0.1</v>
          </cell>
          <cell r="AM948">
            <v>7.1</v>
          </cell>
          <cell r="AN948">
            <v>6.6</v>
          </cell>
          <cell r="AO948">
            <v>1.5</v>
          </cell>
          <cell r="AP948">
            <v>21.2</v>
          </cell>
          <cell r="AQ948">
            <v>27.7</v>
          </cell>
          <cell r="AR948">
            <v>23.3</v>
          </cell>
          <cell r="AS948">
            <v>0.9</v>
          </cell>
          <cell r="AT948">
            <v>3.7</v>
          </cell>
          <cell r="AU948">
            <v>21</v>
          </cell>
          <cell r="AV948">
            <v>229.6</v>
          </cell>
          <cell r="AW948">
            <v>216.4</v>
          </cell>
        </row>
        <row r="949">
          <cell r="B949">
            <v>47240</v>
          </cell>
          <cell r="D949" t="str">
            <v xml:space="preserve">Commerce de détail de pain, pâtisserie et confiserie en magasin spécialisé </v>
          </cell>
          <cell r="E949">
            <v>3560</v>
          </cell>
          <cell r="F949">
            <v>709.9</v>
          </cell>
          <cell r="G949">
            <v>336</v>
          </cell>
          <cell r="H949">
            <v>-1.2</v>
          </cell>
          <cell r="I949">
            <v>375.2</v>
          </cell>
          <cell r="J949">
            <v>32.9</v>
          </cell>
          <cell r="K949">
            <v>9.1</v>
          </cell>
          <cell r="L949">
            <v>0.3</v>
          </cell>
          <cell r="M949">
            <v>0.1</v>
          </cell>
          <cell r="N949">
            <v>42.4</v>
          </cell>
          <cell r="O949">
            <v>751.9</v>
          </cell>
          <cell r="P949">
            <v>2.6</v>
          </cell>
          <cell r="Q949">
            <v>1.3</v>
          </cell>
          <cell r="R949">
            <v>22.8</v>
          </cell>
          <cell r="S949">
            <v>-0.9</v>
          </cell>
          <cell r="T949">
            <v>166</v>
          </cell>
          <cell r="U949">
            <v>2.5</v>
          </cell>
          <cell r="V949">
            <v>43.7</v>
          </cell>
          <cell r="W949">
            <v>1.5</v>
          </cell>
          <cell r="X949">
            <v>3.1</v>
          </cell>
          <cell r="Y949">
            <v>6.7</v>
          </cell>
          <cell r="Z949">
            <v>1.8</v>
          </cell>
          <cell r="AA949">
            <v>225.5</v>
          </cell>
          <cell r="AB949">
            <v>10</v>
          </cell>
          <cell r="AC949">
            <v>125.5</v>
          </cell>
          <cell r="AD949">
            <v>41.1</v>
          </cell>
          <cell r="AE949">
            <v>0.9</v>
          </cell>
          <cell r="AF949">
            <v>49.8</v>
          </cell>
          <cell r="AG949">
            <v>25.5</v>
          </cell>
          <cell r="AH949">
            <v>2.5</v>
          </cell>
          <cell r="AI949">
            <v>4.9000000000000004</v>
          </cell>
          <cell r="AJ949">
            <v>26.7</v>
          </cell>
          <cell r="AK949">
            <v>0</v>
          </cell>
          <cell r="AL949">
            <v>0.1</v>
          </cell>
          <cell r="AM949">
            <v>7.1</v>
          </cell>
          <cell r="AN949">
            <v>6.6</v>
          </cell>
          <cell r="AO949">
            <v>1.5</v>
          </cell>
          <cell r="AP949">
            <v>21.2</v>
          </cell>
          <cell r="AQ949">
            <v>27.7</v>
          </cell>
          <cell r="AR949">
            <v>23.3</v>
          </cell>
          <cell r="AS949">
            <v>0.9</v>
          </cell>
          <cell r="AT949">
            <v>3.7</v>
          </cell>
          <cell r="AU949">
            <v>21</v>
          </cell>
          <cell r="AV949">
            <v>229.6</v>
          </cell>
          <cell r="AW949">
            <v>216.4</v>
          </cell>
        </row>
        <row r="950">
          <cell r="B950">
            <v>4725</v>
          </cell>
          <cell r="D950" t="str">
            <v xml:space="preserve">Commerce de détail de boissons en magasin spécialisé </v>
          </cell>
          <cell r="E950">
            <v>5955</v>
          </cell>
          <cell r="F950">
            <v>2108.3000000000002</v>
          </cell>
          <cell r="G950">
            <v>1411.5</v>
          </cell>
          <cell r="H950">
            <v>-48.9</v>
          </cell>
          <cell r="I950">
            <v>745.7</v>
          </cell>
          <cell r="J950">
            <v>43.7</v>
          </cell>
          <cell r="K950">
            <v>38.200000000000003</v>
          </cell>
          <cell r="L950">
            <v>4.3</v>
          </cell>
          <cell r="M950">
            <v>0.9</v>
          </cell>
          <cell r="N950">
            <v>87</v>
          </cell>
          <cell r="O950">
            <v>2190.1999999999998</v>
          </cell>
          <cell r="P950">
            <v>3.6</v>
          </cell>
          <cell r="Q950">
            <v>0.3</v>
          </cell>
          <cell r="R950">
            <v>40.1</v>
          </cell>
          <cell r="S950">
            <v>-2</v>
          </cell>
          <cell r="T950">
            <v>359.9</v>
          </cell>
          <cell r="U950">
            <v>27.2</v>
          </cell>
          <cell r="V950">
            <v>64.2</v>
          </cell>
          <cell r="W950">
            <v>4.2</v>
          </cell>
          <cell r="X950">
            <v>6.3</v>
          </cell>
          <cell r="Y950">
            <v>8.3000000000000007</v>
          </cell>
          <cell r="Z950">
            <v>1.5</v>
          </cell>
          <cell r="AA950">
            <v>430.1</v>
          </cell>
          <cell r="AB950">
            <v>32.6</v>
          </cell>
          <cell r="AC950">
            <v>197.2</v>
          </cell>
          <cell r="AD950">
            <v>72.8</v>
          </cell>
          <cell r="AE950">
            <v>1.7</v>
          </cell>
          <cell r="AF950">
            <v>129.19999999999999</v>
          </cell>
          <cell r="AG950">
            <v>37.1</v>
          </cell>
          <cell r="AH950">
            <v>17.899999999999999</v>
          </cell>
          <cell r="AI950">
            <v>12.4</v>
          </cell>
          <cell r="AJ950">
            <v>86.6</v>
          </cell>
          <cell r="AK950">
            <v>0</v>
          </cell>
          <cell r="AL950">
            <v>0.2</v>
          </cell>
          <cell r="AM950">
            <v>18.899999999999999</v>
          </cell>
          <cell r="AN950">
            <v>15.1</v>
          </cell>
          <cell r="AO950">
            <v>5.6</v>
          </cell>
          <cell r="AP950">
            <v>73.5</v>
          </cell>
          <cell r="AQ950">
            <v>25.5</v>
          </cell>
          <cell r="AR950">
            <v>22.4</v>
          </cell>
          <cell r="AS950">
            <v>1.3</v>
          </cell>
          <cell r="AT950">
            <v>16.100000000000001</v>
          </cell>
          <cell r="AU950">
            <v>59.2</v>
          </cell>
          <cell r="AV950">
            <v>434.8</v>
          </cell>
          <cell r="AW950">
            <v>399.2</v>
          </cell>
        </row>
        <row r="951">
          <cell r="B951">
            <v>47250</v>
          </cell>
          <cell r="D951" t="str">
            <v xml:space="preserve">Commerce de détail de boissons en magasin spécialisé </v>
          </cell>
          <cell r="E951">
            <v>5955</v>
          </cell>
          <cell r="F951">
            <v>2108.3000000000002</v>
          </cell>
          <cell r="G951">
            <v>1411.5</v>
          </cell>
          <cell r="H951">
            <v>-48.9</v>
          </cell>
          <cell r="I951">
            <v>745.7</v>
          </cell>
          <cell r="J951">
            <v>43.7</v>
          </cell>
          <cell r="K951">
            <v>38.200000000000003</v>
          </cell>
          <cell r="L951">
            <v>4.3</v>
          </cell>
          <cell r="M951">
            <v>0.9</v>
          </cell>
          <cell r="N951">
            <v>87</v>
          </cell>
          <cell r="O951">
            <v>2190.1999999999998</v>
          </cell>
          <cell r="P951">
            <v>3.6</v>
          </cell>
          <cell r="Q951">
            <v>0.3</v>
          </cell>
          <cell r="R951">
            <v>40.1</v>
          </cell>
          <cell r="S951">
            <v>-2</v>
          </cell>
          <cell r="T951">
            <v>359.9</v>
          </cell>
          <cell r="U951">
            <v>27.2</v>
          </cell>
          <cell r="V951">
            <v>64.2</v>
          </cell>
          <cell r="W951">
            <v>4.2</v>
          </cell>
          <cell r="X951">
            <v>6.3</v>
          </cell>
          <cell r="Y951">
            <v>8.3000000000000007</v>
          </cell>
          <cell r="Z951">
            <v>1.5</v>
          </cell>
          <cell r="AA951">
            <v>430.1</v>
          </cell>
          <cell r="AB951">
            <v>32.6</v>
          </cell>
          <cell r="AC951">
            <v>197.2</v>
          </cell>
          <cell r="AD951">
            <v>72.8</v>
          </cell>
          <cell r="AE951">
            <v>1.7</v>
          </cell>
          <cell r="AF951">
            <v>129.19999999999999</v>
          </cell>
          <cell r="AG951">
            <v>37.1</v>
          </cell>
          <cell r="AH951">
            <v>17.899999999999999</v>
          </cell>
          <cell r="AI951">
            <v>12.4</v>
          </cell>
          <cell r="AJ951">
            <v>86.6</v>
          </cell>
          <cell r="AK951">
            <v>0</v>
          </cell>
          <cell r="AL951">
            <v>0.2</v>
          </cell>
          <cell r="AM951">
            <v>18.899999999999999</v>
          </cell>
          <cell r="AN951">
            <v>15.1</v>
          </cell>
          <cell r="AO951">
            <v>5.6</v>
          </cell>
          <cell r="AP951">
            <v>73.5</v>
          </cell>
          <cell r="AQ951">
            <v>25.5</v>
          </cell>
          <cell r="AR951">
            <v>22.4</v>
          </cell>
          <cell r="AS951">
            <v>1.3</v>
          </cell>
          <cell r="AT951">
            <v>16.100000000000001</v>
          </cell>
          <cell r="AU951">
            <v>59.2</v>
          </cell>
          <cell r="AV951">
            <v>434.8</v>
          </cell>
          <cell r="AW951">
            <v>399.2</v>
          </cell>
        </row>
        <row r="952">
          <cell r="B952">
            <v>4726</v>
          </cell>
          <cell r="D952" t="str">
            <v xml:space="preserve">Commerce de détail de produits à base de tabac en magasin spécialisé </v>
          </cell>
          <cell r="E952">
            <v>5654</v>
          </cell>
          <cell r="F952">
            <v>756.5</v>
          </cell>
          <cell r="G952">
            <v>499.8</v>
          </cell>
          <cell r="H952">
            <v>-2.4</v>
          </cell>
          <cell r="I952">
            <v>259.2</v>
          </cell>
          <cell r="J952">
            <v>1.9</v>
          </cell>
          <cell r="K952">
            <v>321.39999999999998</v>
          </cell>
          <cell r="L952">
            <v>0</v>
          </cell>
          <cell r="M952">
            <v>0</v>
          </cell>
          <cell r="N952">
            <v>323.39999999999998</v>
          </cell>
          <cell r="O952">
            <v>1079.9000000000001</v>
          </cell>
          <cell r="P952">
            <v>9.1</v>
          </cell>
          <cell r="Q952">
            <v>0.2</v>
          </cell>
          <cell r="R952">
            <v>2.7</v>
          </cell>
          <cell r="S952">
            <v>0.1</v>
          </cell>
          <cell r="T952">
            <v>216.9</v>
          </cell>
          <cell r="U952">
            <v>4.2</v>
          </cell>
          <cell r="V952">
            <v>20.399999999999999</v>
          </cell>
          <cell r="W952">
            <v>0.8</v>
          </cell>
          <cell r="X952">
            <v>0.3</v>
          </cell>
          <cell r="Y952">
            <v>87.4</v>
          </cell>
          <cell r="Z952">
            <v>6.9</v>
          </cell>
          <cell r="AA952">
            <v>284.60000000000002</v>
          </cell>
          <cell r="AB952">
            <v>28.1</v>
          </cell>
          <cell r="AC952">
            <v>153.80000000000001</v>
          </cell>
          <cell r="AD952">
            <v>104</v>
          </cell>
          <cell r="AE952">
            <v>4</v>
          </cell>
          <cell r="AF952">
            <v>2.7</v>
          </cell>
          <cell r="AG952">
            <v>28.2</v>
          </cell>
          <cell r="AH952">
            <v>9.4</v>
          </cell>
          <cell r="AI952">
            <v>5.2</v>
          </cell>
          <cell r="AJ952">
            <v>-29.7</v>
          </cell>
          <cell r="AK952">
            <v>0.2</v>
          </cell>
          <cell r="AL952" t="str">
            <v>N</v>
          </cell>
          <cell r="AM952">
            <v>20.7</v>
          </cell>
          <cell r="AN952">
            <v>20.100000000000001</v>
          </cell>
          <cell r="AO952">
            <v>1.6</v>
          </cell>
          <cell r="AP952">
            <v>-49.1</v>
          </cell>
          <cell r="AQ952">
            <v>85.9</v>
          </cell>
          <cell r="AR952">
            <v>74.7</v>
          </cell>
          <cell r="AS952">
            <v>0.4</v>
          </cell>
          <cell r="AT952">
            <v>8.5</v>
          </cell>
          <cell r="AU952">
            <v>-46.9</v>
          </cell>
          <cell r="AV952">
            <v>362.9</v>
          </cell>
          <cell r="AW952">
            <v>260.5</v>
          </cell>
        </row>
        <row r="953">
          <cell r="B953">
            <v>47260</v>
          </cell>
          <cell r="D953" t="str">
            <v xml:space="preserve">Commerce de détail de produits à base de tabac en magasin spécialisé </v>
          </cell>
          <cell r="E953">
            <v>5654</v>
          </cell>
          <cell r="F953">
            <v>756.5</v>
          </cell>
          <cell r="G953">
            <v>499.8</v>
          </cell>
          <cell r="H953">
            <v>-2.4</v>
          </cell>
          <cell r="I953">
            <v>259.2</v>
          </cell>
          <cell r="J953">
            <v>1.9</v>
          </cell>
          <cell r="K953">
            <v>321.39999999999998</v>
          </cell>
          <cell r="L953">
            <v>0</v>
          </cell>
          <cell r="M953">
            <v>0</v>
          </cell>
          <cell r="N953">
            <v>323.39999999999998</v>
          </cell>
          <cell r="O953">
            <v>1079.9000000000001</v>
          </cell>
          <cell r="P953">
            <v>9.1</v>
          </cell>
          <cell r="Q953">
            <v>0.2</v>
          </cell>
          <cell r="R953">
            <v>2.7</v>
          </cell>
          <cell r="S953">
            <v>0.1</v>
          </cell>
          <cell r="T953">
            <v>216.9</v>
          </cell>
          <cell r="U953">
            <v>4.2</v>
          </cell>
          <cell r="V953">
            <v>20.399999999999999</v>
          </cell>
          <cell r="W953">
            <v>0.8</v>
          </cell>
          <cell r="X953">
            <v>0.3</v>
          </cell>
          <cell r="Y953">
            <v>87.4</v>
          </cell>
          <cell r="Z953">
            <v>6.9</v>
          </cell>
          <cell r="AA953">
            <v>284.60000000000002</v>
          </cell>
          <cell r="AB953">
            <v>28.1</v>
          </cell>
          <cell r="AC953">
            <v>153.80000000000001</v>
          </cell>
          <cell r="AD953">
            <v>104</v>
          </cell>
          <cell r="AE953">
            <v>4</v>
          </cell>
          <cell r="AF953">
            <v>2.7</v>
          </cell>
          <cell r="AG953">
            <v>28.2</v>
          </cell>
          <cell r="AH953">
            <v>9.4</v>
          </cell>
          <cell r="AI953">
            <v>5.2</v>
          </cell>
          <cell r="AJ953">
            <v>-29.7</v>
          </cell>
          <cell r="AK953">
            <v>0.2</v>
          </cell>
          <cell r="AL953" t="str">
            <v>N</v>
          </cell>
          <cell r="AM953">
            <v>20.7</v>
          </cell>
          <cell r="AN953">
            <v>20.100000000000001</v>
          </cell>
          <cell r="AO953">
            <v>1.6</v>
          </cell>
          <cell r="AP953">
            <v>-49.1</v>
          </cell>
          <cell r="AQ953">
            <v>85.9</v>
          </cell>
          <cell r="AR953">
            <v>74.7</v>
          </cell>
          <cell r="AS953">
            <v>0.4</v>
          </cell>
          <cell r="AT953">
            <v>8.5</v>
          </cell>
          <cell r="AU953">
            <v>-46.9</v>
          </cell>
          <cell r="AV953">
            <v>362.9</v>
          </cell>
          <cell r="AW953">
            <v>260.5</v>
          </cell>
        </row>
        <row r="954">
          <cell r="B954">
            <v>4729</v>
          </cell>
          <cell r="D954" t="str">
            <v xml:space="preserve">Autres commerces de détail alimentaires en magasin spécialisé </v>
          </cell>
          <cell r="E954">
            <v>10071</v>
          </cell>
          <cell r="F954">
            <v>4536.3</v>
          </cell>
          <cell r="G954">
            <v>2882.6</v>
          </cell>
          <cell r="H954">
            <v>-32.299999999999997</v>
          </cell>
          <cell r="I954">
            <v>1686.1</v>
          </cell>
          <cell r="J954">
            <v>31</v>
          </cell>
          <cell r="K954">
            <v>48.1</v>
          </cell>
          <cell r="L954">
            <v>0.8</v>
          </cell>
          <cell r="M954">
            <v>0.5</v>
          </cell>
          <cell r="N954">
            <v>80.3</v>
          </cell>
          <cell r="O954">
            <v>4615.3999999999996</v>
          </cell>
          <cell r="P954">
            <v>12.4</v>
          </cell>
          <cell r="Q954">
            <v>7.2</v>
          </cell>
          <cell r="R954">
            <v>36.5</v>
          </cell>
          <cell r="S954">
            <v>-2.1</v>
          </cell>
          <cell r="T954">
            <v>683.2</v>
          </cell>
          <cell r="U954">
            <v>39.4</v>
          </cell>
          <cell r="V954">
            <v>153.4</v>
          </cell>
          <cell r="W954">
            <v>5.4</v>
          </cell>
          <cell r="X954">
            <v>19.2</v>
          </cell>
          <cell r="Y954">
            <v>24</v>
          </cell>
          <cell r="Z954">
            <v>9.6</v>
          </cell>
          <cell r="AA954">
            <v>1037.2</v>
          </cell>
          <cell r="AB954">
            <v>50.3</v>
          </cell>
          <cell r="AC954">
            <v>512.29999999999995</v>
          </cell>
          <cell r="AD954">
            <v>170.3</v>
          </cell>
          <cell r="AE954">
            <v>3</v>
          </cell>
          <cell r="AF954">
            <v>307.3</v>
          </cell>
          <cell r="AG954">
            <v>90.2</v>
          </cell>
          <cell r="AH954">
            <v>25.8</v>
          </cell>
          <cell r="AI954">
            <v>25.7</v>
          </cell>
          <cell r="AJ954">
            <v>217.1</v>
          </cell>
          <cell r="AK954">
            <v>1.7</v>
          </cell>
          <cell r="AL954">
            <v>2.7</v>
          </cell>
          <cell r="AM954">
            <v>27.9</v>
          </cell>
          <cell r="AN954">
            <v>24.3</v>
          </cell>
          <cell r="AO954">
            <v>19.8</v>
          </cell>
          <cell r="AP954">
            <v>209.9</v>
          </cell>
          <cell r="AQ954">
            <v>173.8</v>
          </cell>
          <cell r="AR954">
            <v>134.5</v>
          </cell>
          <cell r="AS954">
            <v>2.7</v>
          </cell>
          <cell r="AT954">
            <v>32.9</v>
          </cell>
          <cell r="AU954">
            <v>213.7</v>
          </cell>
          <cell r="AV954">
            <v>1048.8</v>
          </cell>
          <cell r="AW954">
            <v>989.8</v>
          </cell>
        </row>
        <row r="955">
          <cell r="B955">
            <v>47290</v>
          </cell>
          <cell r="D955" t="str">
            <v xml:space="preserve">Autres commerces de détail alimentaires en magasin spécialisé </v>
          </cell>
          <cell r="E955">
            <v>10071</v>
          </cell>
          <cell r="F955">
            <v>4536.3</v>
          </cell>
          <cell r="G955">
            <v>2882.6</v>
          </cell>
          <cell r="H955">
            <v>-32.299999999999997</v>
          </cell>
          <cell r="I955">
            <v>1686.1</v>
          </cell>
          <cell r="J955">
            <v>31</v>
          </cell>
          <cell r="K955">
            <v>48.1</v>
          </cell>
          <cell r="L955">
            <v>0.8</v>
          </cell>
          <cell r="M955">
            <v>0.5</v>
          </cell>
          <cell r="N955">
            <v>80.3</v>
          </cell>
          <cell r="O955">
            <v>4615.3999999999996</v>
          </cell>
          <cell r="P955">
            <v>12.4</v>
          </cell>
          <cell r="Q955">
            <v>7.2</v>
          </cell>
          <cell r="R955">
            <v>36.5</v>
          </cell>
          <cell r="S955">
            <v>-2.1</v>
          </cell>
          <cell r="T955">
            <v>683.2</v>
          </cell>
          <cell r="U955">
            <v>39.4</v>
          </cell>
          <cell r="V955">
            <v>153.4</v>
          </cell>
          <cell r="W955">
            <v>5.4</v>
          </cell>
          <cell r="X955">
            <v>19.2</v>
          </cell>
          <cell r="Y955">
            <v>24</v>
          </cell>
          <cell r="Z955">
            <v>9.6</v>
          </cell>
          <cell r="AA955">
            <v>1037.2</v>
          </cell>
          <cell r="AB955">
            <v>50.3</v>
          </cell>
          <cell r="AC955">
            <v>512.29999999999995</v>
          </cell>
          <cell r="AD955">
            <v>170.3</v>
          </cell>
          <cell r="AE955">
            <v>3</v>
          </cell>
          <cell r="AF955">
            <v>307.3</v>
          </cell>
          <cell r="AG955">
            <v>90.2</v>
          </cell>
          <cell r="AH955">
            <v>25.8</v>
          </cell>
          <cell r="AI955">
            <v>25.7</v>
          </cell>
          <cell r="AJ955">
            <v>217.1</v>
          </cell>
          <cell r="AK955">
            <v>1.7</v>
          </cell>
          <cell r="AL955">
            <v>2.7</v>
          </cell>
          <cell r="AM955">
            <v>27.9</v>
          </cell>
          <cell r="AN955">
            <v>24.3</v>
          </cell>
          <cell r="AO955">
            <v>19.8</v>
          </cell>
          <cell r="AP955">
            <v>209.9</v>
          </cell>
          <cell r="AQ955">
            <v>173.8</v>
          </cell>
          <cell r="AR955">
            <v>134.5</v>
          </cell>
          <cell r="AS955">
            <v>2.7</v>
          </cell>
          <cell r="AT955">
            <v>32.9</v>
          </cell>
          <cell r="AU955">
            <v>213.7</v>
          </cell>
          <cell r="AV955">
            <v>1048.8</v>
          </cell>
          <cell r="AW955">
            <v>989.8</v>
          </cell>
        </row>
        <row r="956">
          <cell r="B956">
            <v>473</v>
          </cell>
          <cell r="D956" t="str">
            <v xml:space="preserve">Commerce de détail de carburants en magasin spécialisé </v>
          </cell>
          <cell r="E956">
            <v>3291</v>
          </cell>
          <cell r="F956">
            <v>10094.6</v>
          </cell>
          <cell r="G956">
            <v>8364</v>
          </cell>
          <cell r="H956">
            <v>-2.9</v>
          </cell>
          <cell r="I956">
            <v>1733.5</v>
          </cell>
          <cell r="J956">
            <v>20.6</v>
          </cell>
          <cell r="K956">
            <v>87.7</v>
          </cell>
          <cell r="L956">
            <v>0</v>
          </cell>
          <cell r="M956">
            <v>0.3</v>
          </cell>
          <cell r="N956">
            <v>108.6</v>
          </cell>
          <cell r="O956">
            <v>10202.9</v>
          </cell>
          <cell r="P956">
            <v>11.7</v>
          </cell>
          <cell r="Q956">
            <v>2.2999999999999998</v>
          </cell>
          <cell r="R956">
            <v>16.399999999999999</v>
          </cell>
          <cell r="S956">
            <v>0.4</v>
          </cell>
          <cell r="T956">
            <v>478.4</v>
          </cell>
          <cell r="U956">
            <v>40</v>
          </cell>
          <cell r="V956">
            <v>222.9</v>
          </cell>
          <cell r="W956">
            <v>5.3</v>
          </cell>
          <cell r="X956">
            <v>33.200000000000003</v>
          </cell>
          <cell r="Y956">
            <v>82.6</v>
          </cell>
          <cell r="Z956">
            <v>57</v>
          </cell>
          <cell r="AA956">
            <v>1275.9000000000001</v>
          </cell>
          <cell r="AB956">
            <v>578.79999999999995</v>
          </cell>
          <cell r="AC956">
            <v>447.6</v>
          </cell>
          <cell r="AD956">
            <v>141.5</v>
          </cell>
          <cell r="AE956">
            <v>28.1</v>
          </cell>
          <cell r="AF956">
            <v>136.1</v>
          </cell>
          <cell r="AG956">
            <v>101.8</v>
          </cell>
          <cell r="AH956">
            <v>44.5</v>
          </cell>
          <cell r="AI956">
            <v>75.2</v>
          </cell>
          <cell r="AJ956">
            <v>65</v>
          </cell>
          <cell r="AK956">
            <v>0.9</v>
          </cell>
          <cell r="AL956">
            <v>1</v>
          </cell>
          <cell r="AM956">
            <v>15.2</v>
          </cell>
          <cell r="AN956">
            <v>12.8</v>
          </cell>
          <cell r="AO956">
            <v>11.2</v>
          </cell>
          <cell r="AP956">
            <v>61.1</v>
          </cell>
          <cell r="AQ956">
            <v>70.8</v>
          </cell>
          <cell r="AR956">
            <v>56.6</v>
          </cell>
          <cell r="AS956">
            <v>1.4</v>
          </cell>
          <cell r="AT956">
            <v>17.2</v>
          </cell>
          <cell r="AU956">
            <v>56.7</v>
          </cell>
          <cell r="AV956">
            <v>1346.8</v>
          </cell>
          <cell r="AW956">
            <v>725.2</v>
          </cell>
        </row>
        <row r="957">
          <cell r="B957">
            <v>4730</v>
          </cell>
          <cell r="D957" t="str">
            <v xml:space="preserve">Commerce de détail de carburants en magasin spécialisé </v>
          </cell>
          <cell r="E957">
            <v>3291</v>
          </cell>
          <cell r="F957">
            <v>10094.6</v>
          </cell>
          <cell r="G957">
            <v>8364</v>
          </cell>
          <cell r="H957">
            <v>-2.9</v>
          </cell>
          <cell r="I957">
            <v>1733.5</v>
          </cell>
          <cell r="J957">
            <v>20.6</v>
          </cell>
          <cell r="K957">
            <v>87.7</v>
          </cell>
          <cell r="L957">
            <v>0</v>
          </cell>
          <cell r="M957">
            <v>0.3</v>
          </cell>
          <cell r="N957">
            <v>108.6</v>
          </cell>
          <cell r="O957">
            <v>10202.9</v>
          </cell>
          <cell r="P957">
            <v>11.7</v>
          </cell>
          <cell r="Q957">
            <v>2.2999999999999998</v>
          </cell>
          <cell r="R957">
            <v>16.399999999999999</v>
          </cell>
          <cell r="S957">
            <v>0.4</v>
          </cell>
          <cell r="T957">
            <v>478.4</v>
          </cell>
          <cell r="U957">
            <v>40</v>
          </cell>
          <cell r="V957">
            <v>222.9</v>
          </cell>
          <cell r="W957">
            <v>5.3</v>
          </cell>
          <cell r="X957">
            <v>33.200000000000003</v>
          </cell>
          <cell r="Y957">
            <v>82.6</v>
          </cell>
          <cell r="Z957">
            <v>57</v>
          </cell>
          <cell r="AA957">
            <v>1275.9000000000001</v>
          </cell>
          <cell r="AB957">
            <v>578.79999999999995</v>
          </cell>
          <cell r="AC957">
            <v>447.6</v>
          </cell>
          <cell r="AD957">
            <v>141.5</v>
          </cell>
          <cell r="AE957">
            <v>28.1</v>
          </cell>
          <cell r="AF957">
            <v>136.1</v>
          </cell>
          <cell r="AG957">
            <v>101.8</v>
          </cell>
          <cell r="AH957">
            <v>44.5</v>
          </cell>
          <cell r="AI957">
            <v>75.2</v>
          </cell>
          <cell r="AJ957">
            <v>65</v>
          </cell>
          <cell r="AK957">
            <v>0.9</v>
          </cell>
          <cell r="AL957">
            <v>1</v>
          </cell>
          <cell r="AM957">
            <v>15.2</v>
          </cell>
          <cell r="AN957">
            <v>12.8</v>
          </cell>
          <cell r="AO957">
            <v>11.2</v>
          </cell>
          <cell r="AP957">
            <v>61.1</v>
          </cell>
          <cell r="AQ957">
            <v>70.8</v>
          </cell>
          <cell r="AR957">
            <v>56.6</v>
          </cell>
          <cell r="AS957">
            <v>1.4</v>
          </cell>
          <cell r="AT957">
            <v>17.2</v>
          </cell>
          <cell r="AU957">
            <v>56.7</v>
          </cell>
          <cell r="AV957">
            <v>1346.8</v>
          </cell>
          <cell r="AW957">
            <v>725.2</v>
          </cell>
        </row>
        <row r="958">
          <cell r="B958">
            <v>47300</v>
          </cell>
          <cell r="D958" t="str">
            <v xml:space="preserve">Commerce de détail de carburants en magasin spécialisé </v>
          </cell>
          <cell r="E958">
            <v>3291</v>
          </cell>
          <cell r="F958">
            <v>10094.6</v>
          </cell>
          <cell r="G958">
            <v>8364</v>
          </cell>
          <cell r="H958">
            <v>-2.9</v>
          </cell>
          <cell r="I958">
            <v>1733.5</v>
          </cell>
          <cell r="J958">
            <v>20.6</v>
          </cell>
          <cell r="K958">
            <v>87.7</v>
          </cell>
          <cell r="L958">
            <v>0</v>
          </cell>
          <cell r="M958">
            <v>0.3</v>
          </cell>
          <cell r="N958">
            <v>108.6</v>
          </cell>
          <cell r="O958">
            <v>10202.9</v>
          </cell>
          <cell r="P958">
            <v>11.7</v>
          </cell>
          <cell r="Q958">
            <v>2.2999999999999998</v>
          </cell>
          <cell r="R958">
            <v>16.399999999999999</v>
          </cell>
          <cell r="S958">
            <v>0.4</v>
          </cell>
          <cell r="T958">
            <v>478.4</v>
          </cell>
          <cell r="U958">
            <v>40</v>
          </cell>
          <cell r="V958">
            <v>222.9</v>
          </cell>
          <cell r="W958">
            <v>5.3</v>
          </cell>
          <cell r="X958">
            <v>33.200000000000003</v>
          </cell>
          <cell r="Y958">
            <v>82.6</v>
          </cell>
          <cell r="Z958">
            <v>57</v>
          </cell>
          <cell r="AA958">
            <v>1275.9000000000001</v>
          </cell>
          <cell r="AB958">
            <v>578.79999999999995</v>
          </cell>
          <cell r="AC958">
            <v>447.6</v>
          </cell>
          <cell r="AD958">
            <v>141.5</v>
          </cell>
          <cell r="AE958">
            <v>28.1</v>
          </cell>
          <cell r="AF958">
            <v>136.1</v>
          </cell>
          <cell r="AG958">
            <v>101.8</v>
          </cell>
          <cell r="AH958">
            <v>44.5</v>
          </cell>
          <cell r="AI958">
            <v>75.2</v>
          </cell>
          <cell r="AJ958">
            <v>65</v>
          </cell>
          <cell r="AK958">
            <v>0.9</v>
          </cell>
          <cell r="AL958">
            <v>1</v>
          </cell>
          <cell r="AM958">
            <v>15.2</v>
          </cell>
          <cell r="AN958">
            <v>12.8</v>
          </cell>
          <cell r="AO958">
            <v>11.2</v>
          </cell>
          <cell r="AP958">
            <v>61.1</v>
          </cell>
          <cell r="AQ958">
            <v>70.8</v>
          </cell>
          <cell r="AR958">
            <v>56.6</v>
          </cell>
          <cell r="AS958">
            <v>1.4</v>
          </cell>
          <cell r="AT958">
            <v>17.2</v>
          </cell>
          <cell r="AU958">
            <v>56.7</v>
          </cell>
          <cell r="AV958">
            <v>1346.8</v>
          </cell>
          <cell r="AW958">
            <v>725.2</v>
          </cell>
        </row>
        <row r="959">
          <cell r="B959">
            <v>474</v>
          </cell>
          <cell r="D959" t="str">
            <v xml:space="preserve">Commerce de détail d'équipements de l'information et de la communication en magasin spécialisé </v>
          </cell>
          <cell r="E959">
            <v>5706</v>
          </cell>
          <cell r="F959">
            <v>3271.7</v>
          </cell>
          <cell r="G959">
            <v>2435.5</v>
          </cell>
          <cell r="H959">
            <v>-4.2</v>
          </cell>
          <cell r="I959">
            <v>840.4</v>
          </cell>
          <cell r="J959">
            <v>50.1</v>
          </cell>
          <cell r="K959">
            <v>311.39999999999998</v>
          </cell>
          <cell r="L959">
            <v>1.2</v>
          </cell>
          <cell r="M959">
            <v>4.7</v>
          </cell>
          <cell r="N959">
            <v>367.4</v>
          </cell>
          <cell r="O959">
            <v>3633.2</v>
          </cell>
          <cell r="P959">
            <v>11.2</v>
          </cell>
          <cell r="Q959">
            <v>0.2</v>
          </cell>
          <cell r="R959">
            <v>62.3</v>
          </cell>
          <cell r="S959">
            <v>0.5</v>
          </cell>
          <cell r="T959">
            <v>441.4</v>
          </cell>
          <cell r="U959">
            <v>46.1</v>
          </cell>
          <cell r="V959">
            <v>123.3</v>
          </cell>
          <cell r="W959">
            <v>3.6</v>
          </cell>
          <cell r="X959">
            <v>8.5</v>
          </cell>
          <cell r="Y959">
            <v>14.3</v>
          </cell>
          <cell r="Z959">
            <v>0.3</v>
          </cell>
          <cell r="AA959">
            <v>700.4</v>
          </cell>
          <cell r="AB959">
            <v>33.5</v>
          </cell>
          <cell r="AC959">
            <v>426.3</v>
          </cell>
          <cell r="AD959">
            <v>129.9</v>
          </cell>
          <cell r="AE959">
            <v>1.1000000000000001</v>
          </cell>
          <cell r="AF959">
            <v>111.8</v>
          </cell>
          <cell r="AG959">
            <v>55.8</v>
          </cell>
          <cell r="AH959">
            <v>25.2</v>
          </cell>
          <cell r="AI959">
            <v>52.7</v>
          </cell>
          <cell r="AJ959">
            <v>83.6</v>
          </cell>
          <cell r="AK959">
            <v>0</v>
          </cell>
          <cell r="AL959">
            <v>0</v>
          </cell>
          <cell r="AM959">
            <v>12.4</v>
          </cell>
          <cell r="AN959">
            <v>11.8</v>
          </cell>
          <cell r="AO959">
            <v>6.6</v>
          </cell>
          <cell r="AP959">
            <v>77.8</v>
          </cell>
          <cell r="AQ959">
            <v>14</v>
          </cell>
          <cell r="AR959">
            <v>25</v>
          </cell>
          <cell r="AS959">
            <v>3.1</v>
          </cell>
          <cell r="AT959">
            <v>25.3</v>
          </cell>
          <cell r="AU959">
            <v>38.5</v>
          </cell>
          <cell r="AV959">
            <v>703.5</v>
          </cell>
          <cell r="AW959">
            <v>668</v>
          </cell>
        </row>
        <row r="960">
          <cell r="B960">
            <v>4741</v>
          </cell>
          <cell r="D960" t="str">
            <v xml:space="preserve">Commerce de détail d'ordinateurs, d'unités périphériques et de logiciels en magasin spécialisé </v>
          </cell>
          <cell r="E960">
            <v>3402</v>
          </cell>
          <cell r="F960">
            <v>2139.3000000000002</v>
          </cell>
          <cell r="G960">
            <v>1584.9</v>
          </cell>
          <cell r="H960">
            <v>-4</v>
          </cell>
          <cell r="I960">
            <v>558.4</v>
          </cell>
          <cell r="J960">
            <v>18.399999999999999</v>
          </cell>
          <cell r="K960">
            <v>159.69999999999999</v>
          </cell>
          <cell r="L960">
            <v>0.6</v>
          </cell>
          <cell r="M960">
            <v>2.4</v>
          </cell>
          <cell r="N960">
            <v>181.1</v>
          </cell>
          <cell r="O960">
            <v>2317.5</v>
          </cell>
          <cell r="P960">
            <v>5.5</v>
          </cell>
          <cell r="Q960">
            <v>0.2</v>
          </cell>
          <cell r="R960">
            <v>21.8</v>
          </cell>
          <cell r="S960">
            <v>0.2</v>
          </cell>
          <cell r="T960">
            <v>254.5</v>
          </cell>
          <cell r="U960">
            <v>18</v>
          </cell>
          <cell r="V960">
            <v>76</v>
          </cell>
          <cell r="W960">
            <v>1.7</v>
          </cell>
          <cell r="X960">
            <v>3.3</v>
          </cell>
          <cell r="Y960">
            <v>8</v>
          </cell>
          <cell r="Z960" t="str">
            <v>N</v>
          </cell>
          <cell r="AA960">
            <v>460.6</v>
          </cell>
          <cell r="AB960">
            <v>22</v>
          </cell>
          <cell r="AC960">
            <v>239.2</v>
          </cell>
          <cell r="AD960">
            <v>75.7</v>
          </cell>
          <cell r="AE960">
            <v>0.6</v>
          </cell>
          <cell r="AF960">
            <v>124.2</v>
          </cell>
          <cell r="AG960">
            <v>32.700000000000003</v>
          </cell>
          <cell r="AH960">
            <v>16.100000000000001</v>
          </cell>
          <cell r="AI960">
            <v>21.7</v>
          </cell>
          <cell r="AJ960">
            <v>97.2</v>
          </cell>
          <cell r="AK960">
            <v>0</v>
          </cell>
          <cell r="AL960">
            <v>0</v>
          </cell>
          <cell r="AM960">
            <v>5.9</v>
          </cell>
          <cell r="AN960">
            <v>5.6</v>
          </cell>
          <cell r="AO960">
            <v>3.1</v>
          </cell>
          <cell r="AP960">
            <v>94.4</v>
          </cell>
          <cell r="AQ960">
            <v>5.8</v>
          </cell>
          <cell r="AR960">
            <v>9.6</v>
          </cell>
          <cell r="AS960">
            <v>3</v>
          </cell>
          <cell r="AT960">
            <v>19.100000000000001</v>
          </cell>
          <cell r="AU960">
            <v>68.5</v>
          </cell>
          <cell r="AV960">
            <v>463</v>
          </cell>
          <cell r="AW960">
            <v>439.1</v>
          </cell>
        </row>
        <row r="961">
          <cell r="B961">
            <v>47410</v>
          </cell>
          <cell r="D961" t="str">
            <v xml:space="preserve">Commerce de détail d'ordinateurs, d'unités périphériques et de logiciels en magasin spécialisé </v>
          </cell>
          <cell r="E961">
            <v>3402</v>
          </cell>
          <cell r="F961">
            <v>2139.3000000000002</v>
          </cell>
          <cell r="G961">
            <v>1584.9</v>
          </cell>
          <cell r="H961">
            <v>-4</v>
          </cell>
          <cell r="I961">
            <v>558.4</v>
          </cell>
          <cell r="J961">
            <v>18.399999999999999</v>
          </cell>
          <cell r="K961">
            <v>159.69999999999999</v>
          </cell>
          <cell r="L961">
            <v>0.6</v>
          </cell>
          <cell r="M961">
            <v>2.4</v>
          </cell>
          <cell r="N961">
            <v>181.1</v>
          </cell>
          <cell r="O961">
            <v>2317.5</v>
          </cell>
          <cell r="P961">
            <v>5.5</v>
          </cell>
          <cell r="Q961">
            <v>0.2</v>
          </cell>
          <cell r="R961">
            <v>21.8</v>
          </cell>
          <cell r="S961">
            <v>0.2</v>
          </cell>
          <cell r="T961">
            <v>254.5</v>
          </cell>
          <cell r="U961">
            <v>18</v>
          </cell>
          <cell r="V961">
            <v>76</v>
          </cell>
          <cell r="W961">
            <v>1.7</v>
          </cell>
          <cell r="X961">
            <v>3.3</v>
          </cell>
          <cell r="Y961">
            <v>8</v>
          </cell>
          <cell r="Z961" t="str">
            <v>N</v>
          </cell>
          <cell r="AA961">
            <v>460.6</v>
          </cell>
          <cell r="AB961">
            <v>22</v>
          </cell>
          <cell r="AC961">
            <v>239.2</v>
          </cell>
          <cell r="AD961">
            <v>75.7</v>
          </cell>
          <cell r="AE961">
            <v>0.6</v>
          </cell>
          <cell r="AF961">
            <v>124.2</v>
          </cell>
          <cell r="AG961">
            <v>32.700000000000003</v>
          </cell>
          <cell r="AH961">
            <v>16.100000000000001</v>
          </cell>
          <cell r="AI961">
            <v>21.7</v>
          </cell>
          <cell r="AJ961">
            <v>97.2</v>
          </cell>
          <cell r="AK961">
            <v>0</v>
          </cell>
          <cell r="AL961">
            <v>0</v>
          </cell>
          <cell r="AM961">
            <v>5.9</v>
          </cell>
          <cell r="AN961">
            <v>5.6</v>
          </cell>
          <cell r="AO961">
            <v>3.1</v>
          </cell>
          <cell r="AP961">
            <v>94.4</v>
          </cell>
          <cell r="AQ961">
            <v>5.8</v>
          </cell>
          <cell r="AR961">
            <v>9.6</v>
          </cell>
          <cell r="AS961">
            <v>3</v>
          </cell>
          <cell r="AT961">
            <v>19.100000000000001</v>
          </cell>
          <cell r="AU961">
            <v>68.5</v>
          </cell>
          <cell r="AV961">
            <v>463</v>
          </cell>
          <cell r="AW961">
            <v>439.1</v>
          </cell>
        </row>
        <row r="962">
          <cell r="B962">
            <v>4742</v>
          </cell>
          <cell r="D962" t="str">
            <v xml:space="preserve">Commerce de détail de matériels de télécommunication en magasin spécialisé </v>
          </cell>
          <cell r="E962">
            <v>1372</v>
          </cell>
          <cell r="F962">
            <v>561.4</v>
          </cell>
          <cell r="G962">
            <v>451.8</v>
          </cell>
          <cell r="H962">
            <v>-1.1000000000000001</v>
          </cell>
          <cell r="I962">
            <v>110.7</v>
          </cell>
          <cell r="J962">
            <v>26.6</v>
          </cell>
          <cell r="K962">
            <v>108.5</v>
          </cell>
          <cell r="L962">
            <v>0.3</v>
          </cell>
          <cell r="M962">
            <v>0.8</v>
          </cell>
          <cell r="N962">
            <v>136.19999999999999</v>
          </cell>
          <cell r="O962">
            <v>696.5</v>
          </cell>
          <cell r="P962">
            <v>3.2</v>
          </cell>
          <cell r="Q962">
            <v>0</v>
          </cell>
          <cell r="R962">
            <v>33</v>
          </cell>
          <cell r="S962">
            <v>0.2</v>
          </cell>
          <cell r="T962">
            <v>106.6</v>
          </cell>
          <cell r="U962">
            <v>25</v>
          </cell>
          <cell r="V962">
            <v>24.7</v>
          </cell>
          <cell r="W962">
            <v>0.6</v>
          </cell>
          <cell r="X962">
            <v>3</v>
          </cell>
          <cell r="Y962">
            <v>3.6</v>
          </cell>
          <cell r="Z962">
            <v>0.2</v>
          </cell>
          <cell r="AA962">
            <v>106.7</v>
          </cell>
          <cell r="AB962">
            <v>5.7</v>
          </cell>
          <cell r="AC962">
            <v>105.9</v>
          </cell>
          <cell r="AD962">
            <v>27</v>
          </cell>
          <cell r="AE962">
            <v>0.4</v>
          </cell>
          <cell r="AF962">
            <v>-31.5</v>
          </cell>
          <cell r="AG962">
            <v>13.3</v>
          </cell>
          <cell r="AH962">
            <v>4.0999999999999996</v>
          </cell>
          <cell r="AI962">
            <v>22.9</v>
          </cell>
          <cell r="AJ962">
            <v>-25.9</v>
          </cell>
          <cell r="AK962">
            <v>0</v>
          </cell>
          <cell r="AL962">
            <v>0</v>
          </cell>
          <cell r="AM962">
            <v>3.3</v>
          </cell>
          <cell r="AN962">
            <v>3</v>
          </cell>
          <cell r="AO962">
            <v>1.7</v>
          </cell>
          <cell r="AP962">
            <v>-27.5</v>
          </cell>
          <cell r="AQ962">
            <v>5.6</v>
          </cell>
          <cell r="AR962">
            <v>7.2</v>
          </cell>
          <cell r="AS962">
            <v>0.1</v>
          </cell>
          <cell r="AT962">
            <v>4.7</v>
          </cell>
          <cell r="AU962">
            <v>-33.799999999999997</v>
          </cell>
          <cell r="AV962">
            <v>107.1</v>
          </cell>
          <cell r="AW962">
            <v>101.5</v>
          </cell>
        </row>
        <row r="963">
          <cell r="B963">
            <v>47420</v>
          </cell>
          <cell r="D963" t="str">
            <v xml:space="preserve">Commerce de détail de matériels de télécommunication en magasin spécialisé </v>
          </cell>
          <cell r="E963">
            <v>1372</v>
          </cell>
          <cell r="F963">
            <v>561.4</v>
          </cell>
          <cell r="G963">
            <v>451.8</v>
          </cell>
          <cell r="H963">
            <v>-1.1000000000000001</v>
          </cell>
          <cell r="I963">
            <v>110.7</v>
          </cell>
          <cell r="J963">
            <v>26.6</v>
          </cell>
          <cell r="K963">
            <v>108.5</v>
          </cell>
          <cell r="L963">
            <v>0.3</v>
          </cell>
          <cell r="M963">
            <v>0.8</v>
          </cell>
          <cell r="N963">
            <v>136.19999999999999</v>
          </cell>
          <cell r="O963">
            <v>696.5</v>
          </cell>
          <cell r="P963">
            <v>3.2</v>
          </cell>
          <cell r="Q963">
            <v>0</v>
          </cell>
          <cell r="R963">
            <v>33</v>
          </cell>
          <cell r="S963">
            <v>0.2</v>
          </cell>
          <cell r="T963">
            <v>106.6</v>
          </cell>
          <cell r="U963">
            <v>25</v>
          </cell>
          <cell r="V963">
            <v>24.7</v>
          </cell>
          <cell r="W963">
            <v>0.6</v>
          </cell>
          <cell r="X963">
            <v>3</v>
          </cell>
          <cell r="Y963">
            <v>3.6</v>
          </cell>
          <cell r="Z963">
            <v>0.2</v>
          </cell>
          <cell r="AA963">
            <v>106.7</v>
          </cell>
          <cell r="AB963">
            <v>5.7</v>
          </cell>
          <cell r="AC963">
            <v>105.9</v>
          </cell>
          <cell r="AD963">
            <v>27</v>
          </cell>
          <cell r="AE963">
            <v>0.4</v>
          </cell>
          <cell r="AF963">
            <v>-31.5</v>
          </cell>
          <cell r="AG963">
            <v>13.3</v>
          </cell>
          <cell r="AH963">
            <v>4.0999999999999996</v>
          </cell>
          <cell r="AI963">
            <v>22.9</v>
          </cell>
          <cell r="AJ963">
            <v>-25.9</v>
          </cell>
          <cell r="AK963">
            <v>0</v>
          </cell>
          <cell r="AL963">
            <v>0</v>
          </cell>
          <cell r="AM963">
            <v>3.3</v>
          </cell>
          <cell r="AN963">
            <v>3</v>
          </cell>
          <cell r="AO963">
            <v>1.7</v>
          </cell>
          <cell r="AP963">
            <v>-27.5</v>
          </cell>
          <cell r="AQ963">
            <v>5.6</v>
          </cell>
          <cell r="AR963">
            <v>7.2</v>
          </cell>
          <cell r="AS963">
            <v>0.1</v>
          </cell>
          <cell r="AT963">
            <v>4.7</v>
          </cell>
          <cell r="AU963">
            <v>-33.799999999999997</v>
          </cell>
          <cell r="AV963">
            <v>107.1</v>
          </cell>
          <cell r="AW963">
            <v>101.5</v>
          </cell>
        </row>
        <row r="964">
          <cell r="B964">
            <v>4743</v>
          </cell>
          <cell r="D964" t="str">
            <v xml:space="preserve">Commerce de détail de matériels audio/vidéo en magasin spécialisé </v>
          </cell>
          <cell r="E964">
            <v>932</v>
          </cell>
          <cell r="F964">
            <v>571</v>
          </cell>
          <cell r="G964">
            <v>398.9</v>
          </cell>
          <cell r="H964">
            <v>0.9</v>
          </cell>
          <cell r="I964">
            <v>171.2</v>
          </cell>
          <cell r="J964">
            <v>5</v>
          </cell>
          <cell r="K964">
            <v>43.2</v>
          </cell>
          <cell r="L964">
            <v>0.3</v>
          </cell>
          <cell r="M964">
            <v>1.6</v>
          </cell>
          <cell r="N964">
            <v>50.1</v>
          </cell>
          <cell r="O964">
            <v>619.20000000000005</v>
          </cell>
          <cell r="P964">
            <v>2.4</v>
          </cell>
          <cell r="Q964" t="str">
            <v>N</v>
          </cell>
          <cell r="R964">
            <v>7.5</v>
          </cell>
          <cell r="S964">
            <v>0</v>
          </cell>
          <cell r="T964">
            <v>80.3</v>
          </cell>
          <cell r="U964">
            <v>3.1</v>
          </cell>
          <cell r="V964">
            <v>22.5</v>
          </cell>
          <cell r="W964">
            <v>1.2</v>
          </cell>
          <cell r="X964">
            <v>2.2000000000000002</v>
          </cell>
          <cell r="Y964">
            <v>2.7</v>
          </cell>
          <cell r="Z964">
            <v>0.1</v>
          </cell>
          <cell r="AA964">
            <v>133.1</v>
          </cell>
          <cell r="AB964">
            <v>5.8</v>
          </cell>
          <cell r="AC964">
            <v>81.2</v>
          </cell>
          <cell r="AD964">
            <v>27.2</v>
          </cell>
          <cell r="AE964">
            <v>0.1</v>
          </cell>
          <cell r="AF964">
            <v>19</v>
          </cell>
          <cell r="AG964">
            <v>9.8000000000000007</v>
          </cell>
          <cell r="AH964">
            <v>5</v>
          </cell>
          <cell r="AI964">
            <v>8.1</v>
          </cell>
          <cell r="AJ964">
            <v>12.3</v>
          </cell>
          <cell r="AK964">
            <v>0</v>
          </cell>
          <cell r="AL964">
            <v>0</v>
          </cell>
          <cell r="AM964">
            <v>3.2</v>
          </cell>
          <cell r="AN964">
            <v>3.2</v>
          </cell>
          <cell r="AO964">
            <v>1.8</v>
          </cell>
          <cell r="AP964">
            <v>10.9</v>
          </cell>
          <cell r="AQ964">
            <v>2.6</v>
          </cell>
          <cell r="AR964">
            <v>8.1999999999999993</v>
          </cell>
          <cell r="AS964">
            <v>0</v>
          </cell>
          <cell r="AT964">
            <v>1.4</v>
          </cell>
          <cell r="AU964">
            <v>3.9</v>
          </cell>
          <cell r="AV964">
            <v>133.4</v>
          </cell>
          <cell r="AW964">
            <v>127.4</v>
          </cell>
        </row>
        <row r="965">
          <cell r="B965">
            <v>47430</v>
          </cell>
          <cell r="D965" t="str">
            <v xml:space="preserve">Commerce de détail de matériels audio et vidéo en magasin spécialisé </v>
          </cell>
          <cell r="E965">
            <v>932</v>
          </cell>
          <cell r="F965">
            <v>571</v>
          </cell>
          <cell r="G965">
            <v>398.9</v>
          </cell>
          <cell r="H965">
            <v>0.9</v>
          </cell>
          <cell r="I965">
            <v>171.2</v>
          </cell>
          <cell r="J965">
            <v>5</v>
          </cell>
          <cell r="K965">
            <v>43.2</v>
          </cell>
          <cell r="L965">
            <v>0.3</v>
          </cell>
          <cell r="M965">
            <v>1.6</v>
          </cell>
          <cell r="N965">
            <v>50.1</v>
          </cell>
          <cell r="O965">
            <v>619.20000000000005</v>
          </cell>
          <cell r="P965">
            <v>2.4</v>
          </cell>
          <cell r="Q965" t="str">
            <v>N</v>
          </cell>
          <cell r="R965">
            <v>7.5</v>
          </cell>
          <cell r="S965">
            <v>0</v>
          </cell>
          <cell r="T965">
            <v>80.3</v>
          </cell>
          <cell r="U965">
            <v>3.1</v>
          </cell>
          <cell r="V965">
            <v>22.5</v>
          </cell>
          <cell r="W965">
            <v>1.2</v>
          </cell>
          <cell r="X965">
            <v>2.2000000000000002</v>
          </cell>
          <cell r="Y965">
            <v>2.7</v>
          </cell>
          <cell r="Z965">
            <v>0.1</v>
          </cell>
          <cell r="AA965">
            <v>133.1</v>
          </cell>
          <cell r="AB965">
            <v>5.8</v>
          </cell>
          <cell r="AC965">
            <v>81.2</v>
          </cell>
          <cell r="AD965">
            <v>27.2</v>
          </cell>
          <cell r="AE965">
            <v>0.1</v>
          </cell>
          <cell r="AF965">
            <v>19</v>
          </cell>
          <cell r="AG965">
            <v>9.8000000000000007</v>
          </cell>
          <cell r="AH965">
            <v>5</v>
          </cell>
          <cell r="AI965">
            <v>8.1</v>
          </cell>
          <cell r="AJ965">
            <v>12.3</v>
          </cell>
          <cell r="AK965">
            <v>0</v>
          </cell>
          <cell r="AL965">
            <v>0</v>
          </cell>
          <cell r="AM965">
            <v>3.2</v>
          </cell>
          <cell r="AN965">
            <v>3.2</v>
          </cell>
          <cell r="AO965">
            <v>1.8</v>
          </cell>
          <cell r="AP965">
            <v>10.9</v>
          </cell>
          <cell r="AQ965">
            <v>2.6</v>
          </cell>
          <cell r="AR965">
            <v>8.1999999999999993</v>
          </cell>
          <cell r="AS965">
            <v>0</v>
          </cell>
          <cell r="AT965">
            <v>1.4</v>
          </cell>
          <cell r="AU965">
            <v>3.9</v>
          </cell>
          <cell r="AV965">
            <v>133.4</v>
          </cell>
          <cell r="AW965">
            <v>127.4</v>
          </cell>
        </row>
        <row r="966">
          <cell r="B966">
            <v>475</v>
          </cell>
          <cell r="D966" t="str">
            <v xml:space="preserve">Commerce de détail d'autres équipements du foyer en magasin spécialisé </v>
          </cell>
          <cell r="E966">
            <v>29248</v>
          </cell>
          <cell r="F966">
            <v>43575.1</v>
          </cell>
          <cell r="G966">
            <v>27482.3</v>
          </cell>
          <cell r="H966">
            <v>6.8</v>
          </cell>
          <cell r="I966">
            <v>16086</v>
          </cell>
          <cell r="J966">
            <v>693.1</v>
          </cell>
          <cell r="K966">
            <v>1631.8</v>
          </cell>
          <cell r="L966">
            <v>0.9</v>
          </cell>
          <cell r="M966">
            <v>38.200000000000003</v>
          </cell>
          <cell r="N966">
            <v>2364</v>
          </cell>
          <cell r="O966">
            <v>45900</v>
          </cell>
          <cell r="P966">
            <v>435.3</v>
          </cell>
          <cell r="Q966">
            <v>8.1999999999999993</v>
          </cell>
          <cell r="R966">
            <v>302.7</v>
          </cell>
          <cell r="S966">
            <v>-22.1</v>
          </cell>
          <cell r="T966">
            <v>8866.4</v>
          </cell>
          <cell r="U966">
            <v>1142.2</v>
          </cell>
          <cell r="V966">
            <v>2412.5</v>
          </cell>
          <cell r="W966">
            <v>45.3</v>
          </cell>
          <cell r="X966">
            <v>252.5</v>
          </cell>
          <cell r="Y966">
            <v>410.7</v>
          </cell>
          <cell r="Z966">
            <v>111.9</v>
          </cell>
          <cell r="AA966">
            <v>9327.6</v>
          </cell>
          <cell r="AB966">
            <v>797.4</v>
          </cell>
          <cell r="AC966">
            <v>5229.1000000000004</v>
          </cell>
          <cell r="AD966">
            <v>2019.6</v>
          </cell>
          <cell r="AE966">
            <v>12.3</v>
          </cell>
          <cell r="AF966">
            <v>1293.8</v>
          </cell>
          <cell r="AG966">
            <v>701.8</v>
          </cell>
          <cell r="AH966">
            <v>501.7</v>
          </cell>
          <cell r="AI966">
            <v>655.5</v>
          </cell>
          <cell r="AJ966">
            <v>745.8</v>
          </cell>
          <cell r="AK966">
            <v>2.2000000000000002</v>
          </cell>
          <cell r="AL966">
            <v>4.7</v>
          </cell>
          <cell r="AM966">
            <v>295.7</v>
          </cell>
          <cell r="AN966">
            <v>172.1</v>
          </cell>
          <cell r="AO966">
            <v>367.7</v>
          </cell>
          <cell r="AP966">
            <v>820.2</v>
          </cell>
          <cell r="AQ966">
            <v>609.5</v>
          </cell>
          <cell r="AR966">
            <v>664.5</v>
          </cell>
          <cell r="AS966">
            <v>108.3</v>
          </cell>
          <cell r="AT966">
            <v>342.2</v>
          </cell>
          <cell r="AU966">
            <v>314.7</v>
          </cell>
          <cell r="AV966">
            <v>9303</v>
          </cell>
          <cell r="AW966">
            <v>8542.5</v>
          </cell>
        </row>
        <row r="967">
          <cell r="B967">
            <v>4751</v>
          </cell>
          <cell r="D967" t="str">
            <v xml:space="preserve">Commerce de détail de textiles en magasin spécialisé </v>
          </cell>
          <cell r="E967">
            <v>3855</v>
          </cell>
          <cell r="F967">
            <v>909.7</v>
          </cell>
          <cell r="G967">
            <v>479.7</v>
          </cell>
          <cell r="H967">
            <v>-0.3</v>
          </cell>
          <cell r="I967">
            <v>430.4</v>
          </cell>
          <cell r="J967">
            <v>16.3</v>
          </cell>
          <cell r="K967">
            <v>24.1</v>
          </cell>
          <cell r="L967">
            <v>-2.7</v>
          </cell>
          <cell r="M967">
            <v>0.1</v>
          </cell>
          <cell r="N967">
            <v>37.799999999999997</v>
          </cell>
          <cell r="O967">
            <v>950.1</v>
          </cell>
          <cell r="P967">
            <v>13</v>
          </cell>
          <cell r="Q967">
            <v>0.4</v>
          </cell>
          <cell r="R967">
            <v>8.4</v>
          </cell>
          <cell r="S967">
            <v>1.3</v>
          </cell>
          <cell r="T967">
            <v>207.8</v>
          </cell>
          <cell r="U967">
            <v>13.4</v>
          </cell>
          <cell r="V967">
            <v>62.3</v>
          </cell>
          <cell r="W967">
            <v>1.4</v>
          </cell>
          <cell r="X967">
            <v>5.7</v>
          </cell>
          <cell r="Y967">
            <v>8.6</v>
          </cell>
          <cell r="Z967">
            <v>1.9</v>
          </cell>
          <cell r="AA967">
            <v>255.2</v>
          </cell>
          <cell r="AB967">
            <v>16.8</v>
          </cell>
          <cell r="AC967">
            <v>150.1</v>
          </cell>
          <cell r="AD967">
            <v>49.9</v>
          </cell>
          <cell r="AE967">
            <v>0.7</v>
          </cell>
          <cell r="AF967">
            <v>39</v>
          </cell>
          <cell r="AG967">
            <v>19.2</v>
          </cell>
          <cell r="AH967">
            <v>13.1</v>
          </cell>
          <cell r="AI967">
            <v>21.9</v>
          </cell>
          <cell r="AJ967">
            <v>28.6</v>
          </cell>
          <cell r="AK967">
            <v>0.2</v>
          </cell>
          <cell r="AL967">
            <v>0</v>
          </cell>
          <cell r="AM967">
            <v>20.5</v>
          </cell>
          <cell r="AN967">
            <v>12.7</v>
          </cell>
          <cell r="AO967">
            <v>12.6</v>
          </cell>
          <cell r="AP967">
            <v>20.5</v>
          </cell>
          <cell r="AQ967">
            <v>33.299999999999997</v>
          </cell>
          <cell r="AR967">
            <v>32.200000000000003</v>
          </cell>
          <cell r="AS967">
            <v>0.2</v>
          </cell>
          <cell r="AT967">
            <v>5.3</v>
          </cell>
          <cell r="AU967">
            <v>16.100000000000001</v>
          </cell>
          <cell r="AV967">
            <v>250.8</v>
          </cell>
          <cell r="AW967">
            <v>239</v>
          </cell>
        </row>
        <row r="968">
          <cell r="B968">
            <v>47510</v>
          </cell>
          <cell r="D968" t="str">
            <v xml:space="preserve">Commerce de détail de textiles en magasin spécialisé </v>
          </cell>
          <cell r="E968">
            <v>3855</v>
          </cell>
          <cell r="F968">
            <v>909.7</v>
          </cell>
          <cell r="G968">
            <v>479.7</v>
          </cell>
          <cell r="H968">
            <v>-0.3</v>
          </cell>
          <cell r="I968">
            <v>430.4</v>
          </cell>
          <cell r="J968">
            <v>16.3</v>
          </cell>
          <cell r="K968">
            <v>24.1</v>
          </cell>
          <cell r="L968">
            <v>-2.7</v>
          </cell>
          <cell r="M968">
            <v>0.1</v>
          </cell>
          <cell r="N968">
            <v>37.799999999999997</v>
          </cell>
          <cell r="O968">
            <v>950.1</v>
          </cell>
          <cell r="P968">
            <v>13</v>
          </cell>
          <cell r="Q968">
            <v>0.4</v>
          </cell>
          <cell r="R968">
            <v>8.4</v>
          </cell>
          <cell r="S968">
            <v>1.3</v>
          </cell>
          <cell r="T968">
            <v>207.8</v>
          </cell>
          <cell r="U968">
            <v>13.4</v>
          </cell>
          <cell r="V968">
            <v>62.3</v>
          </cell>
          <cell r="W968">
            <v>1.4</v>
          </cell>
          <cell r="X968">
            <v>5.7</v>
          </cell>
          <cell r="Y968">
            <v>8.6</v>
          </cell>
          <cell r="Z968">
            <v>1.9</v>
          </cell>
          <cell r="AA968">
            <v>255.2</v>
          </cell>
          <cell r="AB968">
            <v>16.8</v>
          </cell>
          <cell r="AC968">
            <v>150.1</v>
          </cell>
          <cell r="AD968">
            <v>49.9</v>
          </cell>
          <cell r="AE968">
            <v>0.7</v>
          </cell>
          <cell r="AF968">
            <v>39</v>
          </cell>
          <cell r="AG968">
            <v>19.2</v>
          </cell>
          <cell r="AH968">
            <v>13.1</v>
          </cell>
          <cell r="AI968">
            <v>21.9</v>
          </cell>
          <cell r="AJ968">
            <v>28.6</v>
          </cell>
          <cell r="AK968">
            <v>0.2</v>
          </cell>
          <cell r="AL968">
            <v>0</v>
          </cell>
          <cell r="AM968">
            <v>20.5</v>
          </cell>
          <cell r="AN968">
            <v>12.7</v>
          </cell>
          <cell r="AO968">
            <v>12.6</v>
          </cell>
          <cell r="AP968">
            <v>20.5</v>
          </cell>
          <cell r="AQ968">
            <v>33.299999999999997</v>
          </cell>
          <cell r="AR968">
            <v>32.200000000000003</v>
          </cell>
          <cell r="AS968">
            <v>0.2</v>
          </cell>
          <cell r="AT968">
            <v>5.3</v>
          </cell>
          <cell r="AU968">
            <v>16.100000000000001</v>
          </cell>
          <cell r="AV968">
            <v>250.8</v>
          </cell>
          <cell r="AW968">
            <v>239</v>
          </cell>
        </row>
        <row r="969">
          <cell r="B969">
            <v>4752</v>
          </cell>
          <cell r="D969" t="str">
            <v xml:space="preserve">Commerce de détail de quincaillerie, peintures et verres en magasin spécialisé </v>
          </cell>
          <cell r="E969">
            <v>6947</v>
          </cell>
          <cell r="F969">
            <v>19190.2</v>
          </cell>
          <cell r="G969">
            <v>12115.4</v>
          </cell>
          <cell r="H969">
            <v>-40.200000000000003</v>
          </cell>
          <cell r="I969">
            <v>7115</v>
          </cell>
          <cell r="J969">
            <v>498.7</v>
          </cell>
          <cell r="K969">
            <v>207.3</v>
          </cell>
          <cell r="L969">
            <v>1.5</v>
          </cell>
          <cell r="M969">
            <v>9</v>
          </cell>
          <cell r="N969">
            <v>716.6</v>
          </cell>
          <cell r="O969">
            <v>19896.2</v>
          </cell>
          <cell r="P969">
            <v>86.2</v>
          </cell>
          <cell r="Q969">
            <v>1.5</v>
          </cell>
          <cell r="R969">
            <v>118</v>
          </cell>
          <cell r="S969">
            <v>1.1000000000000001</v>
          </cell>
          <cell r="T969">
            <v>3132</v>
          </cell>
          <cell r="U969">
            <v>320.89999999999998</v>
          </cell>
          <cell r="V969">
            <v>912.3</v>
          </cell>
          <cell r="W969">
            <v>19</v>
          </cell>
          <cell r="X969">
            <v>102.5</v>
          </cell>
          <cell r="Y969">
            <v>140.19999999999999</v>
          </cell>
          <cell r="Z969">
            <v>60.4</v>
          </cell>
          <cell r="AA969">
            <v>4526.3</v>
          </cell>
          <cell r="AB969">
            <v>389.8</v>
          </cell>
          <cell r="AC969">
            <v>2148.1999999999998</v>
          </cell>
          <cell r="AD969">
            <v>880.4</v>
          </cell>
          <cell r="AE969">
            <v>5.5</v>
          </cell>
          <cell r="AF969">
            <v>1113.4000000000001</v>
          </cell>
          <cell r="AG969">
            <v>253.2</v>
          </cell>
          <cell r="AH969">
            <v>208.4</v>
          </cell>
          <cell r="AI969">
            <v>229.4</v>
          </cell>
          <cell r="AJ969">
            <v>881.3</v>
          </cell>
          <cell r="AK969">
            <v>0.8</v>
          </cell>
          <cell r="AL969">
            <v>3.3</v>
          </cell>
          <cell r="AM969">
            <v>110.2</v>
          </cell>
          <cell r="AN969">
            <v>52.2</v>
          </cell>
          <cell r="AO969">
            <v>97.5</v>
          </cell>
          <cell r="AP969">
            <v>871</v>
          </cell>
          <cell r="AQ969">
            <v>196</v>
          </cell>
          <cell r="AR969">
            <v>194.6</v>
          </cell>
          <cell r="AS969">
            <v>83.5</v>
          </cell>
          <cell r="AT969">
            <v>248.1</v>
          </cell>
          <cell r="AU969">
            <v>540.9</v>
          </cell>
          <cell r="AV969">
            <v>4580.3999999999996</v>
          </cell>
          <cell r="AW969">
            <v>4142</v>
          </cell>
        </row>
        <row r="970">
          <cell r="B970">
            <v>47521</v>
          </cell>
          <cell r="D970" t="str">
            <v xml:space="preserve">Commerce de détail de quincaillerie, peintures et verres en petites surfaces (moins de 400 m²) </v>
          </cell>
          <cell r="E970">
            <v>5023</v>
          </cell>
          <cell r="F970">
            <v>2440.1999999999998</v>
          </cell>
          <cell r="G970">
            <v>1540.3</v>
          </cell>
          <cell r="H970">
            <v>-19.600000000000001</v>
          </cell>
          <cell r="I970">
            <v>919.4</v>
          </cell>
          <cell r="J970">
            <v>309.10000000000002</v>
          </cell>
          <cell r="K970">
            <v>35.6</v>
          </cell>
          <cell r="L970">
            <v>1.9</v>
          </cell>
          <cell r="M970">
            <v>1.8</v>
          </cell>
          <cell r="N970">
            <v>348.3</v>
          </cell>
          <cell r="O970">
            <v>2784.8</v>
          </cell>
          <cell r="P970">
            <v>9.3000000000000007</v>
          </cell>
          <cell r="Q970">
            <v>0.1</v>
          </cell>
          <cell r="R970">
            <v>87.7</v>
          </cell>
          <cell r="S970">
            <v>-0.7</v>
          </cell>
          <cell r="T970">
            <v>564.79999999999995</v>
          </cell>
          <cell r="U970">
            <v>92.5</v>
          </cell>
          <cell r="V970">
            <v>112.7</v>
          </cell>
          <cell r="W970">
            <v>6.4</v>
          </cell>
          <cell r="X970">
            <v>18.5</v>
          </cell>
          <cell r="Y970">
            <v>12.7</v>
          </cell>
          <cell r="Z970">
            <v>3.6</v>
          </cell>
          <cell r="AA970">
            <v>612.6</v>
          </cell>
          <cell r="AB970">
            <v>33.299999999999997</v>
          </cell>
          <cell r="AC970">
            <v>414.3</v>
          </cell>
          <cell r="AD970">
            <v>142.19999999999999</v>
          </cell>
          <cell r="AE970">
            <v>1.5</v>
          </cell>
          <cell r="AF970">
            <v>24.2</v>
          </cell>
          <cell r="AG970">
            <v>40.9</v>
          </cell>
          <cell r="AH970">
            <v>28.5</v>
          </cell>
          <cell r="AI970">
            <v>31.8</v>
          </cell>
          <cell r="AJ970">
            <v>-13.4</v>
          </cell>
          <cell r="AK970">
            <v>0.4</v>
          </cell>
          <cell r="AL970">
            <v>0.2</v>
          </cell>
          <cell r="AM970">
            <v>13.5</v>
          </cell>
          <cell r="AN970">
            <v>11.6</v>
          </cell>
          <cell r="AO970">
            <v>12.5</v>
          </cell>
          <cell r="AP970">
            <v>-14.7</v>
          </cell>
          <cell r="AQ970">
            <v>50.6</v>
          </cell>
          <cell r="AR970">
            <v>30.1</v>
          </cell>
          <cell r="AS970">
            <v>1</v>
          </cell>
          <cell r="AT970">
            <v>21.2</v>
          </cell>
          <cell r="AU970">
            <v>-16.399999999999999</v>
          </cell>
          <cell r="AV970">
            <v>615.9</v>
          </cell>
          <cell r="AW970">
            <v>580.79999999999995</v>
          </cell>
        </row>
        <row r="971">
          <cell r="B971">
            <v>47522</v>
          </cell>
          <cell r="D971" t="str">
            <v xml:space="preserve">Commerce de détail de quincaillerie, peintures et verres en grandes surfaces (400 m² et plus) </v>
          </cell>
          <cell r="E971">
            <v>1924</v>
          </cell>
          <cell r="F971">
            <v>16750</v>
          </cell>
          <cell r="G971">
            <v>10575.1</v>
          </cell>
          <cell r="H971">
            <v>-20.6</v>
          </cell>
          <cell r="I971">
            <v>6195.5</v>
          </cell>
          <cell r="J971">
            <v>189.6</v>
          </cell>
          <cell r="K971">
            <v>171.8</v>
          </cell>
          <cell r="L971">
            <v>-0.4</v>
          </cell>
          <cell r="M971">
            <v>7.3</v>
          </cell>
          <cell r="N971">
            <v>368.2</v>
          </cell>
          <cell r="O971">
            <v>17111.3</v>
          </cell>
          <cell r="P971">
            <v>76.8</v>
          </cell>
          <cell r="Q971">
            <v>1.5</v>
          </cell>
          <cell r="R971">
            <v>30.3</v>
          </cell>
          <cell r="S971">
            <v>1.8</v>
          </cell>
          <cell r="T971">
            <v>2567.1999999999998</v>
          </cell>
          <cell r="U971">
            <v>228.4</v>
          </cell>
          <cell r="V971">
            <v>799.6</v>
          </cell>
          <cell r="W971">
            <v>12.7</v>
          </cell>
          <cell r="X971">
            <v>84.1</v>
          </cell>
          <cell r="Y971">
            <v>127.5</v>
          </cell>
          <cell r="Z971">
            <v>56.8</v>
          </cell>
          <cell r="AA971">
            <v>3913.7</v>
          </cell>
          <cell r="AB971">
            <v>356.5</v>
          </cell>
          <cell r="AC971">
            <v>1733.9</v>
          </cell>
          <cell r="AD971">
            <v>738.1</v>
          </cell>
          <cell r="AE971">
            <v>4</v>
          </cell>
          <cell r="AF971">
            <v>1089.2</v>
          </cell>
          <cell r="AG971">
            <v>212.2</v>
          </cell>
          <cell r="AH971">
            <v>179.9</v>
          </cell>
          <cell r="AI971">
            <v>197.6</v>
          </cell>
          <cell r="AJ971">
            <v>894.7</v>
          </cell>
          <cell r="AK971">
            <v>0.4</v>
          </cell>
          <cell r="AL971">
            <v>3</v>
          </cell>
          <cell r="AM971">
            <v>96.7</v>
          </cell>
          <cell r="AN971">
            <v>40.5</v>
          </cell>
          <cell r="AO971">
            <v>85</v>
          </cell>
          <cell r="AP971">
            <v>885.7</v>
          </cell>
          <cell r="AQ971">
            <v>145.4</v>
          </cell>
          <cell r="AR971">
            <v>164.5</v>
          </cell>
          <cell r="AS971">
            <v>82.5</v>
          </cell>
          <cell r="AT971">
            <v>226.9</v>
          </cell>
          <cell r="AU971">
            <v>557.20000000000005</v>
          </cell>
          <cell r="AV971">
            <v>3964.4</v>
          </cell>
          <cell r="AW971">
            <v>3561.3</v>
          </cell>
        </row>
        <row r="972">
          <cell r="B972">
            <v>4753</v>
          </cell>
          <cell r="D972" t="str">
            <v xml:space="preserve">Commerce de détail de tapis, moquettes et revêtements de murs et de sols en magasin spécialisé </v>
          </cell>
          <cell r="E972">
            <v>563</v>
          </cell>
          <cell r="F972">
            <v>673.6</v>
          </cell>
          <cell r="G972">
            <v>363.9</v>
          </cell>
          <cell r="H972">
            <v>0.3</v>
          </cell>
          <cell r="I972">
            <v>309.39999999999998</v>
          </cell>
          <cell r="J972">
            <v>26.2</v>
          </cell>
          <cell r="K972">
            <v>30.6</v>
          </cell>
          <cell r="L972">
            <v>-0.1</v>
          </cell>
          <cell r="M972">
            <v>0.2</v>
          </cell>
          <cell r="N972">
            <v>56.9</v>
          </cell>
          <cell r="O972">
            <v>730.4</v>
          </cell>
          <cell r="P972">
            <v>2.8</v>
          </cell>
          <cell r="Q972">
            <v>0.1</v>
          </cell>
          <cell r="R972">
            <v>4.8</v>
          </cell>
          <cell r="S972">
            <v>0</v>
          </cell>
          <cell r="T972">
            <v>164.8</v>
          </cell>
          <cell r="U972">
            <v>29.3</v>
          </cell>
          <cell r="V972">
            <v>50.1</v>
          </cell>
          <cell r="W972">
            <v>0.5</v>
          </cell>
          <cell r="X972">
            <v>8.6999999999999993</v>
          </cell>
          <cell r="Y972">
            <v>3.9</v>
          </cell>
          <cell r="Z972">
            <v>1.7</v>
          </cell>
          <cell r="AA972">
            <v>195.6</v>
          </cell>
          <cell r="AB972">
            <v>22.2</v>
          </cell>
          <cell r="AC972">
            <v>123.6</v>
          </cell>
          <cell r="AD972">
            <v>44.8</v>
          </cell>
          <cell r="AE972">
            <v>0.2</v>
          </cell>
          <cell r="AF972">
            <v>5.2</v>
          </cell>
          <cell r="AG972">
            <v>16.7</v>
          </cell>
          <cell r="AH972">
            <v>6.3</v>
          </cell>
          <cell r="AI972">
            <v>8.9</v>
          </cell>
          <cell r="AJ972">
            <v>-8.9</v>
          </cell>
          <cell r="AK972">
            <v>0.1</v>
          </cell>
          <cell r="AL972">
            <v>0.2</v>
          </cell>
          <cell r="AM972">
            <v>17.7</v>
          </cell>
          <cell r="AN972">
            <v>3.5</v>
          </cell>
          <cell r="AO972">
            <v>13.6</v>
          </cell>
          <cell r="AP972">
            <v>-12.8</v>
          </cell>
          <cell r="AQ972">
            <v>22.5</v>
          </cell>
          <cell r="AR972">
            <v>16.399999999999999</v>
          </cell>
          <cell r="AS972">
            <v>0.8</v>
          </cell>
          <cell r="AT972">
            <v>5.2</v>
          </cell>
          <cell r="AU972">
            <v>-12.7</v>
          </cell>
          <cell r="AV972">
            <v>196.7</v>
          </cell>
          <cell r="AW972">
            <v>173.6</v>
          </cell>
        </row>
        <row r="973">
          <cell r="B973">
            <v>47530</v>
          </cell>
          <cell r="D973" t="str">
            <v xml:space="preserve">Commerce de détail de tapis, moquettes et revêtements de murs et de sols en magasin spécialisé </v>
          </cell>
          <cell r="E973">
            <v>563</v>
          </cell>
          <cell r="F973">
            <v>673.6</v>
          </cell>
          <cell r="G973">
            <v>363.9</v>
          </cell>
          <cell r="H973">
            <v>0.3</v>
          </cell>
          <cell r="I973">
            <v>309.39999999999998</v>
          </cell>
          <cell r="J973">
            <v>26.2</v>
          </cell>
          <cell r="K973">
            <v>30.6</v>
          </cell>
          <cell r="L973">
            <v>-0.1</v>
          </cell>
          <cell r="M973">
            <v>0.2</v>
          </cell>
          <cell r="N973">
            <v>56.9</v>
          </cell>
          <cell r="O973">
            <v>730.4</v>
          </cell>
          <cell r="P973">
            <v>2.8</v>
          </cell>
          <cell r="Q973">
            <v>0.1</v>
          </cell>
          <cell r="R973">
            <v>4.8</v>
          </cell>
          <cell r="S973">
            <v>0</v>
          </cell>
          <cell r="T973">
            <v>164.8</v>
          </cell>
          <cell r="U973">
            <v>29.3</v>
          </cell>
          <cell r="V973">
            <v>50.1</v>
          </cell>
          <cell r="W973">
            <v>0.5</v>
          </cell>
          <cell r="X973">
            <v>8.6999999999999993</v>
          </cell>
          <cell r="Y973">
            <v>3.9</v>
          </cell>
          <cell r="Z973">
            <v>1.7</v>
          </cell>
          <cell r="AA973">
            <v>195.6</v>
          </cell>
          <cell r="AB973">
            <v>22.2</v>
          </cell>
          <cell r="AC973">
            <v>123.6</v>
          </cell>
          <cell r="AD973">
            <v>44.8</v>
          </cell>
          <cell r="AE973">
            <v>0.2</v>
          </cell>
          <cell r="AF973">
            <v>5.2</v>
          </cell>
          <cell r="AG973">
            <v>16.7</v>
          </cell>
          <cell r="AH973">
            <v>6.3</v>
          </cell>
          <cell r="AI973">
            <v>8.9</v>
          </cell>
          <cell r="AJ973">
            <v>-8.9</v>
          </cell>
          <cell r="AK973">
            <v>0.1</v>
          </cell>
          <cell r="AL973">
            <v>0.2</v>
          </cell>
          <cell r="AM973">
            <v>17.7</v>
          </cell>
          <cell r="AN973">
            <v>3.5</v>
          </cell>
          <cell r="AO973">
            <v>13.6</v>
          </cell>
          <cell r="AP973">
            <v>-12.8</v>
          </cell>
          <cell r="AQ973">
            <v>22.5</v>
          </cell>
          <cell r="AR973">
            <v>16.399999999999999</v>
          </cell>
          <cell r="AS973">
            <v>0.8</v>
          </cell>
          <cell r="AT973">
            <v>5.2</v>
          </cell>
          <cell r="AU973">
            <v>-12.7</v>
          </cell>
          <cell r="AV973">
            <v>196.7</v>
          </cell>
          <cell r="AW973">
            <v>173.6</v>
          </cell>
        </row>
        <row r="974">
          <cell r="B974">
            <v>4754</v>
          </cell>
          <cell r="D974" t="str">
            <v xml:space="preserve">Commerce de détail d'appareils électroménagers en magasin spécialisé </v>
          </cell>
          <cell r="E974">
            <v>2723</v>
          </cell>
          <cell r="F974">
            <v>7654.7</v>
          </cell>
          <cell r="G974">
            <v>5580</v>
          </cell>
          <cell r="H974">
            <v>2.2000000000000002</v>
          </cell>
          <cell r="I974">
            <v>2072.4</v>
          </cell>
          <cell r="J974">
            <v>10.7</v>
          </cell>
          <cell r="K974">
            <v>509.1</v>
          </cell>
          <cell r="L974">
            <v>0</v>
          </cell>
          <cell r="M974">
            <v>0.4</v>
          </cell>
          <cell r="N974">
            <v>520.20000000000005</v>
          </cell>
          <cell r="O974">
            <v>8174.5</v>
          </cell>
          <cell r="P974">
            <v>280.2</v>
          </cell>
          <cell r="Q974">
            <v>2.9</v>
          </cell>
          <cell r="R974">
            <v>17.399999999999999</v>
          </cell>
          <cell r="S974">
            <v>0.7</v>
          </cell>
          <cell r="T974">
            <v>1618</v>
          </cell>
          <cell r="U974">
            <v>204.7</v>
          </cell>
          <cell r="V974">
            <v>277.3</v>
          </cell>
          <cell r="W974">
            <v>6.3</v>
          </cell>
          <cell r="X974">
            <v>35.6</v>
          </cell>
          <cell r="Y974">
            <v>67.7</v>
          </cell>
          <cell r="Z974">
            <v>3.6</v>
          </cell>
          <cell r="AA974">
            <v>1169.0999999999999</v>
          </cell>
          <cell r="AB974">
            <v>99.5</v>
          </cell>
          <cell r="AC974">
            <v>754.5</v>
          </cell>
          <cell r="AD974">
            <v>307.2</v>
          </cell>
          <cell r="AE974">
            <v>1.9</v>
          </cell>
          <cell r="AF974">
            <v>9.6999999999999993</v>
          </cell>
          <cell r="AG974">
            <v>112</v>
          </cell>
          <cell r="AH974">
            <v>113.6</v>
          </cell>
          <cell r="AI974">
            <v>182.9</v>
          </cell>
          <cell r="AJ974">
            <v>-32.9</v>
          </cell>
          <cell r="AK974">
            <v>0.1</v>
          </cell>
          <cell r="AL974">
            <v>0.4</v>
          </cell>
          <cell r="AM974">
            <v>38.5</v>
          </cell>
          <cell r="AN974">
            <v>15.2</v>
          </cell>
          <cell r="AO974">
            <v>100.6</v>
          </cell>
          <cell r="AP974">
            <v>29.5</v>
          </cell>
          <cell r="AQ974">
            <v>125.3</v>
          </cell>
          <cell r="AR974">
            <v>133</v>
          </cell>
          <cell r="AS974">
            <v>6.3</v>
          </cell>
          <cell r="AT974">
            <v>2.8</v>
          </cell>
          <cell r="AU974">
            <v>12.7</v>
          </cell>
          <cell r="AV974">
            <v>956.6</v>
          </cell>
          <cell r="AW974">
            <v>1071.4000000000001</v>
          </cell>
        </row>
        <row r="975">
          <cell r="B975">
            <v>47540</v>
          </cell>
          <cell r="D975" t="str">
            <v xml:space="preserve">Commerce de détail d'appareils électroménagers en magasin spécialisé </v>
          </cell>
          <cell r="E975">
            <v>2723</v>
          </cell>
          <cell r="F975">
            <v>7654.7</v>
          </cell>
          <cell r="G975">
            <v>5580</v>
          </cell>
          <cell r="H975">
            <v>2.2000000000000002</v>
          </cell>
          <cell r="I975">
            <v>2072.4</v>
          </cell>
          <cell r="J975">
            <v>10.7</v>
          </cell>
          <cell r="K975">
            <v>509.1</v>
          </cell>
          <cell r="L975">
            <v>0</v>
          </cell>
          <cell r="M975">
            <v>0.4</v>
          </cell>
          <cell r="N975">
            <v>520.20000000000005</v>
          </cell>
          <cell r="O975">
            <v>8174.5</v>
          </cell>
          <cell r="P975">
            <v>280.2</v>
          </cell>
          <cell r="Q975">
            <v>2.9</v>
          </cell>
          <cell r="R975">
            <v>17.399999999999999</v>
          </cell>
          <cell r="S975">
            <v>0.7</v>
          </cell>
          <cell r="T975">
            <v>1618</v>
          </cell>
          <cell r="U975">
            <v>204.7</v>
          </cell>
          <cell r="V975">
            <v>277.3</v>
          </cell>
          <cell r="W975">
            <v>6.3</v>
          </cell>
          <cell r="X975">
            <v>35.6</v>
          </cell>
          <cell r="Y975">
            <v>67.7</v>
          </cell>
          <cell r="Z975">
            <v>3.6</v>
          </cell>
          <cell r="AA975">
            <v>1169.0999999999999</v>
          </cell>
          <cell r="AB975">
            <v>99.5</v>
          </cell>
          <cell r="AC975">
            <v>754.5</v>
          </cell>
          <cell r="AD975">
            <v>307.2</v>
          </cell>
          <cell r="AE975">
            <v>1.9</v>
          </cell>
          <cell r="AF975">
            <v>9.6999999999999993</v>
          </cell>
          <cell r="AG975">
            <v>112</v>
          </cell>
          <cell r="AH975">
            <v>113.6</v>
          </cell>
          <cell r="AI975">
            <v>182.9</v>
          </cell>
          <cell r="AJ975">
            <v>-32.9</v>
          </cell>
          <cell r="AK975">
            <v>0.1</v>
          </cell>
          <cell r="AL975">
            <v>0.4</v>
          </cell>
          <cell r="AM975">
            <v>38.5</v>
          </cell>
          <cell r="AN975">
            <v>15.2</v>
          </cell>
          <cell r="AO975">
            <v>100.6</v>
          </cell>
          <cell r="AP975">
            <v>29.5</v>
          </cell>
          <cell r="AQ975">
            <v>125.3</v>
          </cell>
          <cell r="AR975">
            <v>133</v>
          </cell>
          <cell r="AS975">
            <v>6.3</v>
          </cell>
          <cell r="AT975">
            <v>2.8</v>
          </cell>
          <cell r="AU975">
            <v>12.7</v>
          </cell>
          <cell r="AV975">
            <v>956.6</v>
          </cell>
          <cell r="AW975">
            <v>1071.4000000000001</v>
          </cell>
        </row>
        <row r="976">
          <cell r="B976">
            <v>4759</v>
          </cell>
          <cell r="D976" t="str">
            <v xml:space="preserve">Commerce de détail de meubles, appareils d'éclairage et autres articles de ménage en magasin spécialisé </v>
          </cell>
          <cell r="E976">
            <v>15160</v>
          </cell>
          <cell r="F976">
            <v>15147</v>
          </cell>
          <cell r="G976">
            <v>8943.4</v>
          </cell>
          <cell r="H976">
            <v>44.8</v>
          </cell>
          <cell r="I976">
            <v>6158.8</v>
          </cell>
          <cell r="J976">
            <v>141.19999999999999</v>
          </cell>
          <cell r="K976">
            <v>860.7</v>
          </cell>
          <cell r="L976">
            <v>2.2000000000000002</v>
          </cell>
          <cell r="M976">
            <v>28.5</v>
          </cell>
          <cell r="N976">
            <v>1032.5</v>
          </cell>
          <cell r="O976">
            <v>16148.9</v>
          </cell>
          <cell r="P976">
            <v>53.2</v>
          </cell>
          <cell r="Q976">
            <v>3.3</v>
          </cell>
          <cell r="R976">
            <v>154.1</v>
          </cell>
          <cell r="S976">
            <v>-25.2</v>
          </cell>
          <cell r="T976">
            <v>3743.9</v>
          </cell>
          <cell r="U976">
            <v>574</v>
          </cell>
          <cell r="V976">
            <v>1110.5999999999999</v>
          </cell>
          <cell r="W976">
            <v>18.100000000000001</v>
          </cell>
          <cell r="X976">
            <v>100</v>
          </cell>
          <cell r="Y976">
            <v>190.3</v>
          </cell>
          <cell r="Z976">
            <v>44.2</v>
          </cell>
          <cell r="AA976">
            <v>3181.5</v>
          </cell>
          <cell r="AB976">
            <v>269.10000000000002</v>
          </cell>
          <cell r="AC976">
            <v>2052.6999999999998</v>
          </cell>
          <cell r="AD976">
            <v>737.4</v>
          </cell>
          <cell r="AE976">
            <v>4.0999999999999996</v>
          </cell>
          <cell r="AF976">
            <v>126.4</v>
          </cell>
          <cell r="AG976">
            <v>300.8</v>
          </cell>
          <cell r="AH976">
            <v>160.4</v>
          </cell>
          <cell r="AI976">
            <v>212.5</v>
          </cell>
          <cell r="AJ976">
            <v>-122.3</v>
          </cell>
          <cell r="AK976">
            <v>1</v>
          </cell>
          <cell r="AL976">
            <v>0.9</v>
          </cell>
          <cell r="AM976">
            <v>108.8</v>
          </cell>
          <cell r="AN976">
            <v>88.7</v>
          </cell>
          <cell r="AO976">
            <v>143.4</v>
          </cell>
          <cell r="AP976">
            <v>-87.9</v>
          </cell>
          <cell r="AQ976">
            <v>232.5</v>
          </cell>
          <cell r="AR976">
            <v>288.39999999999998</v>
          </cell>
          <cell r="AS976">
            <v>17.600000000000001</v>
          </cell>
          <cell r="AT976">
            <v>80.900000000000006</v>
          </cell>
          <cell r="AU976">
            <v>-242.3</v>
          </cell>
          <cell r="AV976">
            <v>3318.6</v>
          </cell>
          <cell r="AW976">
            <v>2916.5</v>
          </cell>
        </row>
        <row r="977">
          <cell r="B977">
            <v>47591</v>
          </cell>
          <cell r="D977" t="str">
            <v xml:space="preserve">Commerce de détail de meubles </v>
          </cell>
          <cell r="E977">
            <v>7580</v>
          </cell>
          <cell r="F977">
            <v>11901.1</v>
          </cell>
          <cell r="G977">
            <v>7159.4</v>
          </cell>
          <cell r="H977">
            <v>62.1</v>
          </cell>
          <cell r="I977">
            <v>4679.7</v>
          </cell>
          <cell r="J977">
            <v>96.3</v>
          </cell>
          <cell r="K977">
            <v>543.1</v>
          </cell>
          <cell r="L977">
            <v>0.4</v>
          </cell>
          <cell r="M977">
            <v>24.7</v>
          </cell>
          <cell r="N977">
            <v>664.5</v>
          </cell>
          <cell r="O977">
            <v>12540.6</v>
          </cell>
          <cell r="P977">
            <v>31.7</v>
          </cell>
          <cell r="Q977">
            <v>1.2</v>
          </cell>
          <cell r="R977">
            <v>82</v>
          </cell>
          <cell r="S977">
            <v>-0.1</v>
          </cell>
          <cell r="T977">
            <v>2785.4</v>
          </cell>
          <cell r="U977">
            <v>481.4</v>
          </cell>
          <cell r="V977">
            <v>822.7</v>
          </cell>
          <cell r="W977">
            <v>13.9</v>
          </cell>
          <cell r="X977">
            <v>81.5</v>
          </cell>
          <cell r="Y977">
            <v>160.19999999999999</v>
          </cell>
          <cell r="Z977">
            <v>33.200000000000003</v>
          </cell>
          <cell r="AA977">
            <v>2348.3000000000002</v>
          </cell>
          <cell r="AB977">
            <v>207.1</v>
          </cell>
          <cell r="AC977">
            <v>1538</v>
          </cell>
          <cell r="AD977">
            <v>571.20000000000005</v>
          </cell>
          <cell r="AE977">
            <v>2.2000000000000002</v>
          </cell>
          <cell r="AF977">
            <v>34.299999999999997</v>
          </cell>
          <cell r="AG977">
            <v>219.2</v>
          </cell>
          <cell r="AH977">
            <v>131.6</v>
          </cell>
          <cell r="AI977">
            <v>166.5</v>
          </cell>
          <cell r="AJ977">
            <v>-150.1</v>
          </cell>
          <cell r="AK977">
            <v>1</v>
          </cell>
          <cell r="AL977">
            <v>0.9</v>
          </cell>
          <cell r="AM977">
            <v>72</v>
          </cell>
          <cell r="AN977">
            <v>54</v>
          </cell>
          <cell r="AO977">
            <v>97.3</v>
          </cell>
          <cell r="AP977">
            <v>-124.8</v>
          </cell>
          <cell r="AQ977">
            <v>160.69999999999999</v>
          </cell>
          <cell r="AR977">
            <v>212.9</v>
          </cell>
          <cell r="AS977">
            <v>15.6</v>
          </cell>
          <cell r="AT977">
            <v>53</v>
          </cell>
          <cell r="AU977">
            <v>-245.6</v>
          </cell>
          <cell r="AV977">
            <v>2476.8000000000002</v>
          </cell>
          <cell r="AW977">
            <v>2143.4</v>
          </cell>
        </row>
        <row r="978">
          <cell r="B978">
            <v>47592</v>
          </cell>
          <cell r="D978" t="str">
            <v xml:space="preserve">Commerce de détail d'autres équipements du foyer </v>
          </cell>
          <cell r="E978">
            <v>7580</v>
          </cell>
          <cell r="F978">
            <v>3245.9</v>
          </cell>
          <cell r="G978">
            <v>1784</v>
          </cell>
          <cell r="H978">
            <v>-17.3</v>
          </cell>
          <cell r="I978">
            <v>1479.2</v>
          </cell>
          <cell r="J978">
            <v>44.9</v>
          </cell>
          <cell r="K978">
            <v>317.5</v>
          </cell>
          <cell r="L978">
            <v>1.8</v>
          </cell>
          <cell r="M978">
            <v>3.8</v>
          </cell>
          <cell r="N978">
            <v>368</v>
          </cell>
          <cell r="O978">
            <v>3608.3</v>
          </cell>
          <cell r="P978">
            <v>21.5</v>
          </cell>
          <cell r="Q978">
            <v>2.1</v>
          </cell>
          <cell r="R978">
            <v>72</v>
          </cell>
          <cell r="S978">
            <v>-25.1</v>
          </cell>
          <cell r="T978">
            <v>958.4</v>
          </cell>
          <cell r="U978">
            <v>92.5</v>
          </cell>
          <cell r="V978">
            <v>287.89999999999998</v>
          </cell>
          <cell r="W978">
            <v>4.2</v>
          </cell>
          <cell r="X978">
            <v>18.5</v>
          </cell>
          <cell r="Y978">
            <v>30.1</v>
          </cell>
          <cell r="Z978">
            <v>11</v>
          </cell>
          <cell r="AA978">
            <v>833.2</v>
          </cell>
          <cell r="AB978">
            <v>62</v>
          </cell>
          <cell r="AC978">
            <v>514.70000000000005</v>
          </cell>
          <cell r="AD978">
            <v>166.2</v>
          </cell>
          <cell r="AE978">
            <v>1.9</v>
          </cell>
          <cell r="AF978">
            <v>92.2</v>
          </cell>
          <cell r="AG978">
            <v>81.7</v>
          </cell>
          <cell r="AH978">
            <v>28.7</v>
          </cell>
          <cell r="AI978">
            <v>46</v>
          </cell>
          <cell r="AJ978">
            <v>27.8</v>
          </cell>
          <cell r="AK978">
            <v>0.1</v>
          </cell>
          <cell r="AL978">
            <v>0</v>
          </cell>
          <cell r="AM978">
            <v>36.799999999999997</v>
          </cell>
          <cell r="AN978">
            <v>34.700000000000003</v>
          </cell>
          <cell r="AO978">
            <v>46.1</v>
          </cell>
          <cell r="AP978">
            <v>37</v>
          </cell>
          <cell r="AQ978">
            <v>71.8</v>
          </cell>
          <cell r="AR978">
            <v>75.5</v>
          </cell>
          <cell r="AS978">
            <v>2</v>
          </cell>
          <cell r="AT978">
            <v>27.9</v>
          </cell>
          <cell r="AU978">
            <v>3.3</v>
          </cell>
          <cell r="AV978">
            <v>841.8</v>
          </cell>
          <cell r="AW978">
            <v>773</v>
          </cell>
        </row>
        <row r="979">
          <cell r="B979">
            <v>476</v>
          </cell>
          <cell r="D979" t="str">
            <v xml:space="preserve">Commerce de détail de biens culturels et de loisirs en magasin spécialisé </v>
          </cell>
          <cell r="E979">
            <v>19747</v>
          </cell>
          <cell r="F979">
            <v>14691.2</v>
          </cell>
          <cell r="G979">
            <v>9480.7000000000007</v>
          </cell>
          <cell r="H979">
            <v>-55.3</v>
          </cell>
          <cell r="I979">
            <v>5265.9</v>
          </cell>
          <cell r="J979">
            <v>124.2</v>
          </cell>
          <cell r="K979">
            <v>482.2</v>
          </cell>
          <cell r="L979">
            <v>1.4</v>
          </cell>
          <cell r="M979">
            <v>4.0999999999999996</v>
          </cell>
          <cell r="N979">
            <v>611.79999999999995</v>
          </cell>
          <cell r="O979">
            <v>15297.6</v>
          </cell>
          <cell r="P979">
            <v>36.700000000000003</v>
          </cell>
          <cell r="Q979">
            <v>2.5</v>
          </cell>
          <cell r="R979">
            <v>62.3</v>
          </cell>
          <cell r="S979">
            <v>-3.8</v>
          </cell>
          <cell r="T979">
            <v>2562.3000000000002</v>
          </cell>
          <cell r="U979">
            <v>196.9</v>
          </cell>
          <cell r="V979">
            <v>974.8</v>
          </cell>
          <cell r="W979">
            <v>11</v>
          </cell>
          <cell r="X979">
            <v>66.599999999999994</v>
          </cell>
          <cell r="Y979">
            <v>106.5</v>
          </cell>
          <cell r="Z979">
            <v>80.2</v>
          </cell>
          <cell r="AA979">
            <v>3187.1</v>
          </cell>
          <cell r="AB979">
            <v>229</v>
          </cell>
          <cell r="AC979">
            <v>1806.4</v>
          </cell>
          <cell r="AD979">
            <v>561.1</v>
          </cell>
          <cell r="AE979">
            <v>11.2</v>
          </cell>
          <cell r="AF979">
            <v>601.79999999999995</v>
          </cell>
          <cell r="AG979">
            <v>270.10000000000002</v>
          </cell>
          <cell r="AH979">
            <v>117.8</v>
          </cell>
          <cell r="AI979">
            <v>150.9</v>
          </cell>
          <cell r="AJ979">
            <v>364.8</v>
          </cell>
          <cell r="AK979">
            <v>0.2</v>
          </cell>
          <cell r="AL979">
            <v>5.8</v>
          </cell>
          <cell r="AM979">
            <v>83.7</v>
          </cell>
          <cell r="AN979">
            <v>75.8</v>
          </cell>
          <cell r="AO979">
            <v>33.6</v>
          </cell>
          <cell r="AP979">
            <v>320.39999999999998</v>
          </cell>
          <cell r="AQ979">
            <v>204.7</v>
          </cell>
          <cell r="AR979">
            <v>205</v>
          </cell>
          <cell r="AS979">
            <v>25.2</v>
          </cell>
          <cell r="AT979">
            <v>91.7</v>
          </cell>
          <cell r="AU979">
            <v>203.1</v>
          </cell>
          <cell r="AV979">
            <v>3256.9</v>
          </cell>
          <cell r="AW979">
            <v>2969.2</v>
          </cell>
        </row>
        <row r="980">
          <cell r="B980">
            <v>4761</v>
          </cell>
          <cell r="D980" t="str">
            <v xml:space="preserve">Commerce de détail de livres en magasin spécialisé </v>
          </cell>
          <cell r="E980">
            <v>2938</v>
          </cell>
          <cell r="F980">
            <v>2059.8000000000002</v>
          </cell>
          <cell r="G980">
            <v>1313.5</v>
          </cell>
          <cell r="H980">
            <v>-9.4</v>
          </cell>
          <cell r="I980">
            <v>755.7</v>
          </cell>
          <cell r="J980">
            <v>1.9</v>
          </cell>
          <cell r="K980">
            <v>42.6</v>
          </cell>
          <cell r="L980">
            <v>0.4</v>
          </cell>
          <cell r="M980">
            <v>0.4</v>
          </cell>
          <cell r="N980">
            <v>45.3</v>
          </cell>
          <cell r="O980">
            <v>2104.3000000000002</v>
          </cell>
          <cell r="P980">
            <v>5.7</v>
          </cell>
          <cell r="Q980">
            <v>0.2</v>
          </cell>
          <cell r="R980">
            <v>6.7</v>
          </cell>
          <cell r="S980">
            <v>0</v>
          </cell>
          <cell r="T980">
            <v>311.7</v>
          </cell>
          <cell r="U980">
            <v>15.1</v>
          </cell>
          <cell r="V980">
            <v>101.5</v>
          </cell>
          <cell r="W980">
            <v>0.4</v>
          </cell>
          <cell r="X980">
            <v>15.5</v>
          </cell>
          <cell r="Y980">
            <v>8</v>
          </cell>
          <cell r="Z980">
            <v>4.9000000000000004</v>
          </cell>
          <cell r="AA980">
            <v>480.2</v>
          </cell>
          <cell r="AB980">
            <v>26.1</v>
          </cell>
          <cell r="AC980">
            <v>258.39999999999998</v>
          </cell>
          <cell r="AD980">
            <v>80.5</v>
          </cell>
          <cell r="AE980">
            <v>3.8</v>
          </cell>
          <cell r="AF980">
            <v>119</v>
          </cell>
          <cell r="AG980">
            <v>26.5</v>
          </cell>
          <cell r="AH980">
            <v>17.8</v>
          </cell>
          <cell r="AI980">
            <v>21.8</v>
          </cell>
          <cell r="AJ980">
            <v>96.6</v>
          </cell>
          <cell r="AK980">
            <v>0.1</v>
          </cell>
          <cell r="AL980">
            <v>0.1</v>
          </cell>
          <cell r="AM980">
            <v>8.8000000000000007</v>
          </cell>
          <cell r="AN980">
            <v>7.7</v>
          </cell>
          <cell r="AO980">
            <v>2.6</v>
          </cell>
          <cell r="AP980">
            <v>90.4</v>
          </cell>
          <cell r="AQ980">
            <v>24.1</v>
          </cell>
          <cell r="AR980">
            <v>25.5</v>
          </cell>
          <cell r="AS980">
            <v>3</v>
          </cell>
          <cell r="AT980">
            <v>12.6</v>
          </cell>
          <cell r="AU980">
            <v>73.5</v>
          </cell>
          <cell r="AV980">
            <v>482.5</v>
          </cell>
          <cell r="AW980">
            <v>458</v>
          </cell>
        </row>
        <row r="981">
          <cell r="B981">
            <v>47610</v>
          </cell>
          <cell r="D981" t="str">
            <v xml:space="preserve">Commerce de détail de livres en magasin spécialisé </v>
          </cell>
          <cell r="E981">
            <v>2938</v>
          </cell>
          <cell r="F981">
            <v>2059.8000000000002</v>
          </cell>
          <cell r="G981">
            <v>1313.5</v>
          </cell>
          <cell r="H981">
            <v>-9.4</v>
          </cell>
          <cell r="I981">
            <v>755.7</v>
          </cell>
          <cell r="J981">
            <v>1.9</v>
          </cell>
          <cell r="K981">
            <v>42.6</v>
          </cell>
          <cell r="L981">
            <v>0.4</v>
          </cell>
          <cell r="M981">
            <v>0.4</v>
          </cell>
          <cell r="N981">
            <v>45.3</v>
          </cell>
          <cell r="O981">
            <v>2104.3000000000002</v>
          </cell>
          <cell r="P981">
            <v>5.7</v>
          </cell>
          <cell r="Q981">
            <v>0.2</v>
          </cell>
          <cell r="R981">
            <v>6.7</v>
          </cell>
          <cell r="S981">
            <v>0</v>
          </cell>
          <cell r="T981">
            <v>311.7</v>
          </cell>
          <cell r="U981">
            <v>15.1</v>
          </cell>
          <cell r="V981">
            <v>101.5</v>
          </cell>
          <cell r="W981">
            <v>0.4</v>
          </cell>
          <cell r="X981">
            <v>15.5</v>
          </cell>
          <cell r="Y981">
            <v>8</v>
          </cell>
          <cell r="Z981">
            <v>4.9000000000000004</v>
          </cell>
          <cell r="AA981">
            <v>480.2</v>
          </cell>
          <cell r="AB981">
            <v>26.1</v>
          </cell>
          <cell r="AC981">
            <v>258.39999999999998</v>
          </cell>
          <cell r="AD981">
            <v>80.5</v>
          </cell>
          <cell r="AE981">
            <v>3.8</v>
          </cell>
          <cell r="AF981">
            <v>119</v>
          </cell>
          <cell r="AG981">
            <v>26.5</v>
          </cell>
          <cell r="AH981">
            <v>17.8</v>
          </cell>
          <cell r="AI981">
            <v>21.8</v>
          </cell>
          <cell r="AJ981">
            <v>96.6</v>
          </cell>
          <cell r="AK981">
            <v>0.1</v>
          </cell>
          <cell r="AL981">
            <v>0.1</v>
          </cell>
          <cell r="AM981">
            <v>8.8000000000000007</v>
          </cell>
          <cell r="AN981">
            <v>7.7</v>
          </cell>
          <cell r="AO981">
            <v>2.6</v>
          </cell>
          <cell r="AP981">
            <v>90.4</v>
          </cell>
          <cell r="AQ981">
            <v>24.1</v>
          </cell>
          <cell r="AR981">
            <v>25.5</v>
          </cell>
          <cell r="AS981">
            <v>3</v>
          </cell>
          <cell r="AT981">
            <v>12.6</v>
          </cell>
          <cell r="AU981">
            <v>73.5</v>
          </cell>
          <cell r="AV981">
            <v>482.5</v>
          </cell>
          <cell r="AW981">
            <v>458</v>
          </cell>
        </row>
        <row r="982">
          <cell r="B982">
            <v>4762</v>
          </cell>
          <cell r="D982" t="str">
            <v xml:space="preserve">Commerce de détail de journaux et papeterie en magasin spécialisé </v>
          </cell>
          <cell r="E982">
            <v>7265</v>
          </cell>
          <cell r="F982">
            <v>2077</v>
          </cell>
          <cell r="G982">
            <v>1424.4</v>
          </cell>
          <cell r="H982">
            <v>-2.2000000000000002</v>
          </cell>
          <cell r="I982">
            <v>654.79999999999995</v>
          </cell>
          <cell r="J982">
            <v>4.2</v>
          </cell>
          <cell r="K982">
            <v>372.1</v>
          </cell>
          <cell r="L982">
            <v>0.1</v>
          </cell>
          <cell r="M982">
            <v>0.2</v>
          </cell>
          <cell r="N982">
            <v>376.6</v>
          </cell>
          <cell r="O982">
            <v>2453.3000000000002</v>
          </cell>
          <cell r="P982">
            <v>10.7</v>
          </cell>
          <cell r="Q982">
            <v>0.2</v>
          </cell>
          <cell r="R982">
            <v>8.5</v>
          </cell>
          <cell r="S982">
            <v>-0.1</v>
          </cell>
          <cell r="T982">
            <v>446.5</v>
          </cell>
          <cell r="U982">
            <v>33.200000000000003</v>
          </cell>
          <cell r="V982">
            <v>142.69999999999999</v>
          </cell>
          <cell r="W982">
            <v>1.1000000000000001</v>
          </cell>
          <cell r="X982">
            <v>6.1</v>
          </cell>
          <cell r="Y982">
            <v>32.9</v>
          </cell>
          <cell r="Z982">
            <v>15.5</v>
          </cell>
          <cell r="AA982">
            <v>554.29999999999995</v>
          </cell>
          <cell r="AB982">
            <v>34.6</v>
          </cell>
          <cell r="AC982">
            <v>355.1</v>
          </cell>
          <cell r="AD982">
            <v>121.5</v>
          </cell>
          <cell r="AE982">
            <v>3.6</v>
          </cell>
          <cell r="AF982">
            <v>46.7</v>
          </cell>
          <cell r="AG982">
            <v>39.799999999999997</v>
          </cell>
          <cell r="AH982">
            <v>14.9</v>
          </cell>
          <cell r="AI982">
            <v>19.100000000000001</v>
          </cell>
          <cell r="AJ982">
            <v>11.1</v>
          </cell>
          <cell r="AK982">
            <v>0</v>
          </cell>
          <cell r="AL982">
            <v>0</v>
          </cell>
          <cell r="AM982">
            <v>19.899999999999999</v>
          </cell>
          <cell r="AN982">
            <v>18.3</v>
          </cell>
          <cell r="AO982">
            <v>3.6</v>
          </cell>
          <cell r="AP982">
            <v>-5.2</v>
          </cell>
          <cell r="AQ982">
            <v>70.8</v>
          </cell>
          <cell r="AR982">
            <v>73.900000000000006</v>
          </cell>
          <cell r="AS982">
            <v>0.3</v>
          </cell>
          <cell r="AT982">
            <v>11.2</v>
          </cell>
          <cell r="AU982">
            <v>-19.899999999999999</v>
          </cell>
          <cell r="AV982">
            <v>576.5</v>
          </cell>
          <cell r="AW982">
            <v>523.4</v>
          </cell>
        </row>
        <row r="983">
          <cell r="B983">
            <v>47620</v>
          </cell>
          <cell r="D983" t="str">
            <v xml:space="preserve">Commerce de détail de journaux et papeterie en magasin spécialisé </v>
          </cell>
          <cell r="E983">
            <v>7265</v>
          </cell>
          <cell r="F983">
            <v>2077</v>
          </cell>
          <cell r="G983">
            <v>1424.4</v>
          </cell>
          <cell r="H983">
            <v>-2.2000000000000002</v>
          </cell>
          <cell r="I983">
            <v>654.79999999999995</v>
          </cell>
          <cell r="J983">
            <v>4.2</v>
          </cell>
          <cell r="K983">
            <v>372.1</v>
          </cell>
          <cell r="L983">
            <v>0.1</v>
          </cell>
          <cell r="M983">
            <v>0.2</v>
          </cell>
          <cell r="N983">
            <v>376.6</v>
          </cell>
          <cell r="O983">
            <v>2453.3000000000002</v>
          </cell>
          <cell r="P983">
            <v>10.7</v>
          </cell>
          <cell r="Q983">
            <v>0.2</v>
          </cell>
          <cell r="R983">
            <v>8.5</v>
          </cell>
          <cell r="S983">
            <v>-0.1</v>
          </cell>
          <cell r="T983">
            <v>446.5</v>
          </cell>
          <cell r="U983">
            <v>33.200000000000003</v>
          </cell>
          <cell r="V983">
            <v>142.69999999999999</v>
          </cell>
          <cell r="W983">
            <v>1.1000000000000001</v>
          </cell>
          <cell r="X983">
            <v>6.1</v>
          </cell>
          <cell r="Y983">
            <v>32.9</v>
          </cell>
          <cell r="Z983">
            <v>15.5</v>
          </cell>
          <cell r="AA983">
            <v>554.29999999999995</v>
          </cell>
          <cell r="AB983">
            <v>34.6</v>
          </cell>
          <cell r="AC983">
            <v>355.1</v>
          </cell>
          <cell r="AD983">
            <v>121.5</v>
          </cell>
          <cell r="AE983">
            <v>3.6</v>
          </cell>
          <cell r="AF983">
            <v>46.7</v>
          </cell>
          <cell r="AG983">
            <v>39.799999999999997</v>
          </cell>
          <cell r="AH983">
            <v>14.9</v>
          </cell>
          <cell r="AI983">
            <v>19.100000000000001</v>
          </cell>
          <cell r="AJ983">
            <v>11.1</v>
          </cell>
          <cell r="AK983">
            <v>0</v>
          </cell>
          <cell r="AL983">
            <v>0</v>
          </cell>
          <cell r="AM983">
            <v>19.899999999999999</v>
          </cell>
          <cell r="AN983">
            <v>18.3</v>
          </cell>
          <cell r="AO983">
            <v>3.6</v>
          </cell>
          <cell r="AP983">
            <v>-5.2</v>
          </cell>
          <cell r="AQ983">
            <v>70.8</v>
          </cell>
          <cell r="AR983">
            <v>73.900000000000006</v>
          </cell>
          <cell r="AS983">
            <v>0.3</v>
          </cell>
          <cell r="AT983">
            <v>11.2</v>
          </cell>
          <cell r="AU983">
            <v>-19.899999999999999</v>
          </cell>
          <cell r="AV983">
            <v>576.5</v>
          </cell>
          <cell r="AW983">
            <v>523.4</v>
          </cell>
        </row>
        <row r="984">
          <cell r="B984">
            <v>4763</v>
          </cell>
          <cell r="D984" t="str">
            <v xml:space="preserve">Commerce de détail d'enregistrements musicaux et vidéo en magasin spécialisé </v>
          </cell>
          <cell r="E984">
            <v>376</v>
          </cell>
          <cell r="F984">
            <v>81.2</v>
          </cell>
          <cell r="G984">
            <v>50.1</v>
          </cell>
          <cell r="H984">
            <v>-1.3</v>
          </cell>
          <cell r="I984">
            <v>32.4</v>
          </cell>
          <cell r="J984">
            <v>0.3</v>
          </cell>
          <cell r="K984">
            <v>6.2</v>
          </cell>
          <cell r="L984">
            <v>0</v>
          </cell>
          <cell r="M984">
            <v>0.1</v>
          </cell>
          <cell r="N984">
            <v>6.6</v>
          </cell>
          <cell r="O984">
            <v>87.6</v>
          </cell>
          <cell r="P984">
            <v>0.4</v>
          </cell>
          <cell r="Q984">
            <v>0</v>
          </cell>
          <cell r="R984">
            <v>0.7</v>
          </cell>
          <cell r="S984">
            <v>0</v>
          </cell>
          <cell r="T984">
            <v>20.3</v>
          </cell>
          <cell r="U984">
            <v>3.7</v>
          </cell>
          <cell r="V984">
            <v>3.4</v>
          </cell>
          <cell r="W984">
            <v>0.1</v>
          </cell>
          <cell r="X984">
            <v>0.2</v>
          </cell>
          <cell r="Y984">
            <v>0.7</v>
          </cell>
          <cell r="Z984">
            <v>0.4</v>
          </cell>
          <cell r="AA984">
            <v>17.600000000000001</v>
          </cell>
          <cell r="AB984">
            <v>1</v>
          </cell>
          <cell r="AC984">
            <v>10.3</v>
          </cell>
          <cell r="AD984">
            <v>3.1</v>
          </cell>
          <cell r="AE984">
            <v>0.2</v>
          </cell>
          <cell r="AF984">
            <v>3.4</v>
          </cell>
          <cell r="AG984">
            <v>1.5</v>
          </cell>
          <cell r="AH984">
            <v>0.9</v>
          </cell>
          <cell r="AI984">
            <v>1.2</v>
          </cell>
          <cell r="AJ984">
            <v>2.2000000000000002</v>
          </cell>
          <cell r="AK984">
            <v>0</v>
          </cell>
          <cell r="AL984">
            <v>5.0999999999999996</v>
          </cell>
          <cell r="AM984">
            <v>0.3</v>
          </cell>
          <cell r="AN984">
            <v>0.3</v>
          </cell>
          <cell r="AO984">
            <v>0.4</v>
          </cell>
          <cell r="AP984">
            <v>7.3</v>
          </cell>
          <cell r="AQ984">
            <v>1.4</v>
          </cell>
          <cell r="AR984">
            <v>1.4</v>
          </cell>
          <cell r="AS984">
            <v>0</v>
          </cell>
          <cell r="AT984">
            <v>3.3</v>
          </cell>
          <cell r="AU984">
            <v>4</v>
          </cell>
          <cell r="AV984">
            <v>17.899999999999999</v>
          </cell>
          <cell r="AW984">
            <v>16.8</v>
          </cell>
        </row>
        <row r="985">
          <cell r="B985">
            <v>47630</v>
          </cell>
          <cell r="D985" t="str">
            <v xml:space="preserve">Commerce de détail d'enregistrements musicaux et vidéo en magasin spécialisé </v>
          </cell>
          <cell r="E985">
            <v>376</v>
          </cell>
          <cell r="F985">
            <v>81.2</v>
          </cell>
          <cell r="G985">
            <v>50.1</v>
          </cell>
          <cell r="H985">
            <v>-1.3</v>
          </cell>
          <cell r="I985">
            <v>32.4</v>
          </cell>
          <cell r="J985">
            <v>0.3</v>
          </cell>
          <cell r="K985">
            <v>6.2</v>
          </cell>
          <cell r="L985">
            <v>0</v>
          </cell>
          <cell r="M985">
            <v>0.1</v>
          </cell>
          <cell r="N985">
            <v>6.6</v>
          </cell>
          <cell r="O985">
            <v>87.6</v>
          </cell>
          <cell r="P985">
            <v>0.4</v>
          </cell>
          <cell r="Q985">
            <v>0</v>
          </cell>
          <cell r="R985">
            <v>0.7</v>
          </cell>
          <cell r="S985">
            <v>0</v>
          </cell>
          <cell r="T985">
            <v>20.3</v>
          </cell>
          <cell r="U985">
            <v>3.7</v>
          </cell>
          <cell r="V985">
            <v>3.4</v>
          </cell>
          <cell r="W985">
            <v>0.1</v>
          </cell>
          <cell r="X985">
            <v>0.2</v>
          </cell>
          <cell r="Y985">
            <v>0.7</v>
          </cell>
          <cell r="Z985">
            <v>0.4</v>
          </cell>
          <cell r="AA985">
            <v>17.600000000000001</v>
          </cell>
          <cell r="AB985">
            <v>1</v>
          </cell>
          <cell r="AC985">
            <v>10.3</v>
          </cell>
          <cell r="AD985">
            <v>3.1</v>
          </cell>
          <cell r="AE985">
            <v>0.2</v>
          </cell>
          <cell r="AF985">
            <v>3.4</v>
          </cell>
          <cell r="AG985">
            <v>1.5</v>
          </cell>
          <cell r="AH985">
            <v>0.9</v>
          </cell>
          <cell r="AI985">
            <v>1.2</v>
          </cell>
          <cell r="AJ985">
            <v>2.2000000000000002</v>
          </cell>
          <cell r="AK985">
            <v>0</v>
          </cell>
          <cell r="AL985">
            <v>5.0999999999999996</v>
          </cell>
          <cell r="AM985">
            <v>0.3</v>
          </cell>
          <cell r="AN985">
            <v>0.3</v>
          </cell>
          <cell r="AO985">
            <v>0.4</v>
          </cell>
          <cell r="AP985">
            <v>7.3</v>
          </cell>
          <cell r="AQ985">
            <v>1.4</v>
          </cell>
          <cell r="AR985">
            <v>1.4</v>
          </cell>
          <cell r="AS985">
            <v>0</v>
          </cell>
          <cell r="AT985">
            <v>3.3</v>
          </cell>
          <cell r="AU985">
            <v>4</v>
          </cell>
          <cell r="AV985">
            <v>17.899999999999999</v>
          </cell>
          <cell r="AW985">
            <v>16.8</v>
          </cell>
        </row>
        <row r="986">
          <cell r="B986">
            <v>4764</v>
          </cell>
          <cell r="D986" t="str">
            <v xml:space="preserve">Commerce de détail d'articles de sport en magasin spécialisé </v>
          </cell>
          <cell r="E986">
            <v>7664</v>
          </cell>
          <cell r="F986">
            <v>8821.7000000000007</v>
          </cell>
          <cell r="G986">
            <v>5715</v>
          </cell>
          <cell r="H986">
            <v>-60.6</v>
          </cell>
          <cell r="I986">
            <v>3167.3</v>
          </cell>
          <cell r="J986">
            <v>116.6</v>
          </cell>
          <cell r="K986">
            <v>20.399999999999999</v>
          </cell>
          <cell r="L986">
            <v>0.8</v>
          </cell>
          <cell r="M986">
            <v>3.1</v>
          </cell>
          <cell r="N986">
            <v>140.9</v>
          </cell>
          <cell r="O986">
            <v>8958.7999999999993</v>
          </cell>
          <cell r="P986">
            <v>13.9</v>
          </cell>
          <cell r="Q986">
            <v>2.1</v>
          </cell>
          <cell r="R986">
            <v>38.9</v>
          </cell>
          <cell r="S986">
            <v>-3.3</v>
          </cell>
          <cell r="T986">
            <v>1444.3</v>
          </cell>
          <cell r="U986">
            <v>133.5</v>
          </cell>
          <cell r="V986">
            <v>559.9</v>
          </cell>
          <cell r="W986">
            <v>5.4</v>
          </cell>
          <cell r="X986">
            <v>32.5</v>
          </cell>
          <cell r="Y986">
            <v>43.5</v>
          </cell>
          <cell r="Z986">
            <v>37.700000000000003</v>
          </cell>
          <cell r="AA986">
            <v>1798.8</v>
          </cell>
          <cell r="AB986">
            <v>134.69999999999999</v>
          </cell>
          <cell r="AC986">
            <v>999.6</v>
          </cell>
          <cell r="AD986">
            <v>297.8</v>
          </cell>
          <cell r="AE986">
            <v>2.4</v>
          </cell>
          <cell r="AF986">
            <v>369.1</v>
          </cell>
          <cell r="AG986">
            <v>164.7</v>
          </cell>
          <cell r="AH986">
            <v>57.2</v>
          </cell>
          <cell r="AI986">
            <v>81.3</v>
          </cell>
          <cell r="AJ986">
            <v>228.5</v>
          </cell>
          <cell r="AK986">
            <v>0</v>
          </cell>
          <cell r="AL986">
            <v>0.4</v>
          </cell>
          <cell r="AM986">
            <v>41.1</v>
          </cell>
          <cell r="AN986">
            <v>36.700000000000003</v>
          </cell>
          <cell r="AO986">
            <v>22.1</v>
          </cell>
          <cell r="AP986">
            <v>209.8</v>
          </cell>
          <cell r="AQ986">
            <v>92.1</v>
          </cell>
          <cell r="AR986">
            <v>87.5</v>
          </cell>
          <cell r="AS986">
            <v>21.8</v>
          </cell>
          <cell r="AT986">
            <v>61.9</v>
          </cell>
          <cell r="AU986">
            <v>130.69999999999999</v>
          </cell>
          <cell r="AV986">
            <v>1828.3</v>
          </cell>
          <cell r="AW986">
            <v>1666.5</v>
          </cell>
        </row>
        <row r="987">
          <cell r="B987">
            <v>47640</v>
          </cell>
          <cell r="D987" t="str">
            <v xml:space="preserve">Commerce de détail d'articles de sport en magasin spécialisé </v>
          </cell>
          <cell r="E987">
            <v>7664</v>
          </cell>
          <cell r="F987">
            <v>8821.7000000000007</v>
          </cell>
          <cell r="G987">
            <v>5715</v>
          </cell>
          <cell r="H987">
            <v>-60.6</v>
          </cell>
          <cell r="I987">
            <v>3167.3</v>
          </cell>
          <cell r="J987">
            <v>116.6</v>
          </cell>
          <cell r="K987">
            <v>20.399999999999999</v>
          </cell>
          <cell r="L987">
            <v>0.8</v>
          </cell>
          <cell r="M987">
            <v>3.1</v>
          </cell>
          <cell r="N987">
            <v>140.9</v>
          </cell>
          <cell r="O987">
            <v>8958.7999999999993</v>
          </cell>
          <cell r="P987">
            <v>13.9</v>
          </cell>
          <cell r="Q987">
            <v>2.1</v>
          </cell>
          <cell r="R987">
            <v>38.9</v>
          </cell>
          <cell r="S987">
            <v>-3.3</v>
          </cell>
          <cell r="T987">
            <v>1444.3</v>
          </cell>
          <cell r="U987">
            <v>133.5</v>
          </cell>
          <cell r="V987">
            <v>559.9</v>
          </cell>
          <cell r="W987">
            <v>5.4</v>
          </cell>
          <cell r="X987">
            <v>32.5</v>
          </cell>
          <cell r="Y987">
            <v>43.5</v>
          </cell>
          <cell r="Z987">
            <v>37.700000000000003</v>
          </cell>
          <cell r="AA987">
            <v>1798.8</v>
          </cell>
          <cell r="AB987">
            <v>134.69999999999999</v>
          </cell>
          <cell r="AC987">
            <v>999.6</v>
          </cell>
          <cell r="AD987">
            <v>297.8</v>
          </cell>
          <cell r="AE987">
            <v>2.4</v>
          </cell>
          <cell r="AF987">
            <v>369.1</v>
          </cell>
          <cell r="AG987">
            <v>164.7</v>
          </cell>
          <cell r="AH987">
            <v>57.2</v>
          </cell>
          <cell r="AI987">
            <v>81.3</v>
          </cell>
          <cell r="AJ987">
            <v>228.5</v>
          </cell>
          <cell r="AK987">
            <v>0</v>
          </cell>
          <cell r="AL987">
            <v>0.4</v>
          </cell>
          <cell r="AM987">
            <v>41.1</v>
          </cell>
          <cell r="AN987">
            <v>36.700000000000003</v>
          </cell>
          <cell r="AO987">
            <v>22.1</v>
          </cell>
          <cell r="AP987">
            <v>209.8</v>
          </cell>
          <cell r="AQ987">
            <v>92.1</v>
          </cell>
          <cell r="AR987">
            <v>87.5</v>
          </cell>
          <cell r="AS987">
            <v>21.8</v>
          </cell>
          <cell r="AT987">
            <v>61.9</v>
          </cell>
          <cell r="AU987">
            <v>130.69999999999999</v>
          </cell>
          <cell r="AV987">
            <v>1828.3</v>
          </cell>
          <cell r="AW987">
            <v>1666.5</v>
          </cell>
        </row>
        <row r="988">
          <cell r="B988">
            <v>4765</v>
          </cell>
          <cell r="D988" t="str">
            <v xml:space="preserve">Commerce de détail de jeux et jouets en magasin spécialisé </v>
          </cell>
          <cell r="E988">
            <v>1503</v>
          </cell>
          <cell r="F988">
            <v>1651.6</v>
          </cell>
          <cell r="G988">
            <v>977.8</v>
          </cell>
          <cell r="H988">
            <v>18.2</v>
          </cell>
          <cell r="I988">
            <v>655.7</v>
          </cell>
          <cell r="J988">
            <v>1.2</v>
          </cell>
          <cell r="K988">
            <v>40.9</v>
          </cell>
          <cell r="L988">
            <v>0.1</v>
          </cell>
          <cell r="M988">
            <v>0.3</v>
          </cell>
          <cell r="N988">
            <v>42.4</v>
          </cell>
          <cell r="O988">
            <v>1693.7</v>
          </cell>
          <cell r="P988">
            <v>6</v>
          </cell>
          <cell r="Q988">
            <v>0.1</v>
          </cell>
          <cell r="R988">
            <v>7.5</v>
          </cell>
          <cell r="S988">
            <v>-0.4</v>
          </cell>
          <cell r="T988">
            <v>339.5</v>
          </cell>
          <cell r="U988">
            <v>11.4</v>
          </cell>
          <cell r="V988">
            <v>167.3</v>
          </cell>
          <cell r="W988">
            <v>4.0999999999999996</v>
          </cell>
          <cell r="X988">
            <v>12.4</v>
          </cell>
          <cell r="Y988">
            <v>21.4</v>
          </cell>
          <cell r="Z988">
            <v>21.7</v>
          </cell>
          <cell r="AA988">
            <v>336.2</v>
          </cell>
          <cell r="AB988">
            <v>32.6</v>
          </cell>
          <cell r="AC988">
            <v>182.9</v>
          </cell>
          <cell r="AD988">
            <v>58.1</v>
          </cell>
          <cell r="AE988">
            <v>1.1000000000000001</v>
          </cell>
          <cell r="AF988">
            <v>63.6</v>
          </cell>
          <cell r="AG988">
            <v>37.700000000000003</v>
          </cell>
          <cell r="AH988">
            <v>27</v>
          </cell>
          <cell r="AI988">
            <v>27.5</v>
          </cell>
          <cell r="AJ988">
            <v>26.5</v>
          </cell>
          <cell r="AK988">
            <v>0</v>
          </cell>
          <cell r="AL988">
            <v>0.2</v>
          </cell>
          <cell r="AM988">
            <v>13.6</v>
          </cell>
          <cell r="AN988">
            <v>12.9</v>
          </cell>
          <cell r="AO988">
            <v>4.9000000000000004</v>
          </cell>
          <cell r="AP988">
            <v>18</v>
          </cell>
          <cell r="AQ988">
            <v>16.3</v>
          </cell>
          <cell r="AR988">
            <v>16.600000000000001</v>
          </cell>
          <cell r="AS988">
            <v>0.2</v>
          </cell>
          <cell r="AT988">
            <v>2.8</v>
          </cell>
          <cell r="AU988">
            <v>14.8</v>
          </cell>
          <cell r="AV988">
            <v>351.6</v>
          </cell>
          <cell r="AW988">
            <v>304.60000000000002</v>
          </cell>
        </row>
        <row r="989">
          <cell r="B989">
            <v>47650</v>
          </cell>
          <cell r="D989" t="str">
            <v xml:space="preserve">Commerce de détail de jeux et jouets en magasin spécialisé </v>
          </cell>
          <cell r="E989">
            <v>1503</v>
          </cell>
          <cell r="F989">
            <v>1651.6</v>
          </cell>
          <cell r="G989">
            <v>977.8</v>
          </cell>
          <cell r="H989">
            <v>18.2</v>
          </cell>
          <cell r="I989">
            <v>655.7</v>
          </cell>
          <cell r="J989">
            <v>1.2</v>
          </cell>
          <cell r="K989">
            <v>40.9</v>
          </cell>
          <cell r="L989">
            <v>0.1</v>
          </cell>
          <cell r="M989">
            <v>0.3</v>
          </cell>
          <cell r="N989">
            <v>42.4</v>
          </cell>
          <cell r="O989">
            <v>1693.7</v>
          </cell>
          <cell r="P989">
            <v>6</v>
          </cell>
          <cell r="Q989">
            <v>0.1</v>
          </cell>
          <cell r="R989">
            <v>7.5</v>
          </cell>
          <cell r="S989">
            <v>-0.4</v>
          </cell>
          <cell r="T989">
            <v>339.5</v>
          </cell>
          <cell r="U989">
            <v>11.4</v>
          </cell>
          <cell r="V989">
            <v>167.3</v>
          </cell>
          <cell r="W989">
            <v>4.0999999999999996</v>
          </cell>
          <cell r="X989">
            <v>12.4</v>
          </cell>
          <cell r="Y989">
            <v>21.4</v>
          </cell>
          <cell r="Z989">
            <v>21.7</v>
          </cell>
          <cell r="AA989">
            <v>336.2</v>
          </cell>
          <cell r="AB989">
            <v>32.6</v>
          </cell>
          <cell r="AC989">
            <v>182.9</v>
          </cell>
          <cell r="AD989">
            <v>58.1</v>
          </cell>
          <cell r="AE989">
            <v>1.1000000000000001</v>
          </cell>
          <cell r="AF989">
            <v>63.6</v>
          </cell>
          <cell r="AG989">
            <v>37.700000000000003</v>
          </cell>
          <cell r="AH989">
            <v>27</v>
          </cell>
          <cell r="AI989">
            <v>27.5</v>
          </cell>
          <cell r="AJ989">
            <v>26.5</v>
          </cell>
          <cell r="AK989">
            <v>0</v>
          </cell>
          <cell r="AL989">
            <v>0.2</v>
          </cell>
          <cell r="AM989">
            <v>13.6</v>
          </cell>
          <cell r="AN989">
            <v>12.9</v>
          </cell>
          <cell r="AO989">
            <v>4.9000000000000004</v>
          </cell>
          <cell r="AP989">
            <v>18</v>
          </cell>
          <cell r="AQ989">
            <v>16.3</v>
          </cell>
          <cell r="AR989">
            <v>16.600000000000001</v>
          </cell>
          <cell r="AS989">
            <v>0.2</v>
          </cell>
          <cell r="AT989">
            <v>2.8</v>
          </cell>
          <cell r="AU989">
            <v>14.8</v>
          </cell>
          <cell r="AV989">
            <v>351.6</v>
          </cell>
          <cell r="AW989">
            <v>304.60000000000002</v>
          </cell>
        </row>
        <row r="990">
          <cell r="B990">
            <v>477</v>
          </cell>
          <cell r="D990" t="str">
            <v xml:space="preserve">Autres commerces de détail en magasin spécialisé </v>
          </cell>
          <cell r="E990">
            <v>151981</v>
          </cell>
          <cell r="F990">
            <v>109120.6</v>
          </cell>
          <cell r="G990">
            <v>67042.899999999994</v>
          </cell>
          <cell r="H990">
            <v>-397.5</v>
          </cell>
          <cell r="I990">
            <v>42475.1</v>
          </cell>
          <cell r="J990">
            <v>331</v>
          </cell>
          <cell r="K990">
            <v>2227.3000000000002</v>
          </cell>
          <cell r="L990">
            <v>6.7</v>
          </cell>
          <cell r="M990">
            <v>29.1</v>
          </cell>
          <cell r="N990">
            <v>2594</v>
          </cell>
          <cell r="O990">
            <v>111678.9</v>
          </cell>
          <cell r="P990">
            <v>712.8</v>
          </cell>
          <cell r="Q990">
            <v>121.8</v>
          </cell>
          <cell r="R990">
            <v>655.4</v>
          </cell>
          <cell r="S990">
            <v>-3.7</v>
          </cell>
          <cell r="T990">
            <v>17254.599999999999</v>
          </cell>
          <cell r="U990">
            <v>1503.8</v>
          </cell>
          <cell r="V990">
            <v>6126.5</v>
          </cell>
          <cell r="W990">
            <v>130.1</v>
          </cell>
          <cell r="X990">
            <v>469.8</v>
          </cell>
          <cell r="Y990">
            <v>706.8</v>
          </cell>
          <cell r="Z990">
            <v>394.9</v>
          </cell>
          <cell r="AA990">
            <v>27168.799999999999</v>
          </cell>
          <cell r="AB990">
            <v>1346</v>
          </cell>
          <cell r="AC990">
            <v>13729</v>
          </cell>
          <cell r="AD990">
            <v>5064.7</v>
          </cell>
          <cell r="AE990">
            <v>104.3</v>
          </cell>
          <cell r="AF990">
            <v>7133.4</v>
          </cell>
          <cell r="AG990">
            <v>2051.1999999999998</v>
          </cell>
          <cell r="AH990">
            <v>1315.1</v>
          </cell>
          <cell r="AI990">
            <v>1265.7</v>
          </cell>
          <cell r="AJ990">
            <v>5032.8</v>
          </cell>
          <cell r="AK990">
            <v>9</v>
          </cell>
          <cell r="AL990">
            <v>9.8000000000000007</v>
          </cell>
          <cell r="AM990">
            <v>1005</v>
          </cell>
          <cell r="AN990">
            <v>896</v>
          </cell>
          <cell r="AO990">
            <v>654.6</v>
          </cell>
          <cell r="AP990">
            <v>4683.2</v>
          </cell>
          <cell r="AQ990">
            <v>2997.6</v>
          </cell>
          <cell r="AR990">
            <v>2218.6999999999998</v>
          </cell>
          <cell r="AS990">
            <v>109.8</v>
          </cell>
          <cell r="AT990">
            <v>1039.3</v>
          </cell>
          <cell r="AU990">
            <v>4313.1000000000004</v>
          </cell>
          <cell r="AV990">
            <v>27162.799999999999</v>
          </cell>
          <cell r="AW990">
            <v>25927.1</v>
          </cell>
        </row>
        <row r="991">
          <cell r="B991">
            <v>4771</v>
          </cell>
          <cell r="D991" t="str">
            <v xml:space="preserve">Commerce de détail d'habillement en magasin spécialisé </v>
          </cell>
          <cell r="E991">
            <v>37469</v>
          </cell>
          <cell r="F991">
            <v>28682</v>
          </cell>
          <cell r="G991">
            <v>15219.8</v>
          </cell>
          <cell r="H991">
            <v>-195.2</v>
          </cell>
          <cell r="I991">
            <v>13657.4</v>
          </cell>
          <cell r="J991">
            <v>58.6</v>
          </cell>
          <cell r="K991">
            <v>384.8</v>
          </cell>
          <cell r="L991">
            <v>0.9</v>
          </cell>
          <cell r="M991">
            <v>12.1</v>
          </cell>
          <cell r="N991">
            <v>456.3</v>
          </cell>
          <cell r="O991">
            <v>29125.4</v>
          </cell>
          <cell r="P991">
            <v>200.8</v>
          </cell>
          <cell r="Q991">
            <v>36.6</v>
          </cell>
          <cell r="R991">
            <v>204.3</v>
          </cell>
          <cell r="S991">
            <v>3.6</v>
          </cell>
          <cell r="T991">
            <v>6610.4</v>
          </cell>
          <cell r="U991">
            <v>629.5</v>
          </cell>
          <cell r="V991">
            <v>2949.2</v>
          </cell>
          <cell r="W991">
            <v>11.9</v>
          </cell>
          <cell r="X991">
            <v>182.9</v>
          </cell>
          <cell r="Y991">
            <v>276.10000000000002</v>
          </cell>
          <cell r="Z991">
            <v>174.7</v>
          </cell>
          <cell r="AA991">
            <v>7220.2</v>
          </cell>
          <cell r="AB991">
            <v>461.8</v>
          </cell>
          <cell r="AC991">
            <v>3811.6</v>
          </cell>
          <cell r="AD991">
            <v>1303.0999999999999</v>
          </cell>
          <cell r="AE991">
            <v>16.3</v>
          </cell>
          <cell r="AF991">
            <v>1660</v>
          </cell>
          <cell r="AG991">
            <v>811</v>
          </cell>
          <cell r="AH991">
            <v>592.1</v>
          </cell>
          <cell r="AI991">
            <v>496.2</v>
          </cell>
          <cell r="AJ991">
            <v>753.2</v>
          </cell>
          <cell r="AK991">
            <v>0.3</v>
          </cell>
          <cell r="AL991">
            <v>1.3</v>
          </cell>
          <cell r="AM991">
            <v>215.6</v>
          </cell>
          <cell r="AN991">
            <v>173.8</v>
          </cell>
          <cell r="AO991">
            <v>191</v>
          </cell>
          <cell r="AP991">
            <v>729.6</v>
          </cell>
          <cell r="AQ991">
            <v>725.5</v>
          </cell>
          <cell r="AR991">
            <v>673</v>
          </cell>
          <cell r="AS991">
            <v>53.7</v>
          </cell>
          <cell r="AT991">
            <v>247.8</v>
          </cell>
          <cell r="AU991">
            <v>480.6</v>
          </cell>
          <cell r="AV991">
            <v>7295.4</v>
          </cell>
          <cell r="AW991">
            <v>6774.6</v>
          </cell>
        </row>
        <row r="992">
          <cell r="B992">
            <v>47710</v>
          </cell>
          <cell r="D992" t="str">
            <v xml:space="preserve">Commerce de détail d'habillement en magasin spécialisé </v>
          </cell>
          <cell r="E992">
            <v>37469</v>
          </cell>
          <cell r="F992">
            <v>28682</v>
          </cell>
          <cell r="G992">
            <v>15219.8</v>
          </cell>
          <cell r="H992">
            <v>-195.2</v>
          </cell>
          <cell r="I992">
            <v>13657.4</v>
          </cell>
          <cell r="J992">
            <v>58.6</v>
          </cell>
          <cell r="K992">
            <v>384.8</v>
          </cell>
          <cell r="L992">
            <v>0.9</v>
          </cell>
          <cell r="M992">
            <v>12.1</v>
          </cell>
          <cell r="N992">
            <v>456.3</v>
          </cell>
          <cell r="O992">
            <v>29125.4</v>
          </cell>
          <cell r="P992">
            <v>200.8</v>
          </cell>
          <cell r="Q992">
            <v>36.6</v>
          </cell>
          <cell r="R992">
            <v>204.3</v>
          </cell>
          <cell r="S992">
            <v>3.6</v>
          </cell>
          <cell r="T992">
            <v>6610.4</v>
          </cell>
          <cell r="U992">
            <v>629.5</v>
          </cell>
          <cell r="V992">
            <v>2949.2</v>
          </cell>
          <cell r="W992">
            <v>11.9</v>
          </cell>
          <cell r="X992">
            <v>182.9</v>
          </cell>
          <cell r="Y992">
            <v>276.10000000000002</v>
          </cell>
          <cell r="Z992">
            <v>174.7</v>
          </cell>
          <cell r="AA992">
            <v>7220.2</v>
          </cell>
          <cell r="AB992">
            <v>461.8</v>
          </cell>
          <cell r="AC992">
            <v>3811.6</v>
          </cell>
          <cell r="AD992">
            <v>1303.0999999999999</v>
          </cell>
          <cell r="AE992">
            <v>16.3</v>
          </cell>
          <cell r="AF992">
            <v>1660</v>
          </cell>
          <cell r="AG992">
            <v>811</v>
          </cell>
          <cell r="AH992">
            <v>592.1</v>
          </cell>
          <cell r="AI992">
            <v>496.2</v>
          </cell>
          <cell r="AJ992">
            <v>753.2</v>
          </cell>
          <cell r="AK992">
            <v>0.3</v>
          </cell>
          <cell r="AL992">
            <v>1.3</v>
          </cell>
          <cell r="AM992">
            <v>215.6</v>
          </cell>
          <cell r="AN992">
            <v>173.8</v>
          </cell>
          <cell r="AO992">
            <v>191</v>
          </cell>
          <cell r="AP992">
            <v>729.6</v>
          </cell>
          <cell r="AQ992">
            <v>725.5</v>
          </cell>
          <cell r="AR992">
            <v>673</v>
          </cell>
          <cell r="AS992">
            <v>53.7</v>
          </cell>
          <cell r="AT992">
            <v>247.8</v>
          </cell>
          <cell r="AU992">
            <v>480.6</v>
          </cell>
          <cell r="AV992">
            <v>7295.4</v>
          </cell>
          <cell r="AW992">
            <v>6774.6</v>
          </cell>
        </row>
        <row r="993">
          <cell r="B993">
            <v>4772</v>
          </cell>
          <cell r="D993" t="str">
            <v xml:space="preserve">Commerce de détail de chaussures et d'articles en cuir en magasin spécialisé </v>
          </cell>
          <cell r="E993">
            <v>7499</v>
          </cell>
          <cell r="F993">
            <v>6499.1</v>
          </cell>
          <cell r="G993">
            <v>3437.9</v>
          </cell>
          <cell r="H993">
            <v>-45.8</v>
          </cell>
          <cell r="I993">
            <v>3107</v>
          </cell>
          <cell r="J993">
            <v>8.3000000000000007</v>
          </cell>
          <cell r="K993">
            <v>66.2</v>
          </cell>
          <cell r="L993">
            <v>0.5</v>
          </cell>
          <cell r="M993">
            <v>0.8</v>
          </cell>
          <cell r="N993">
            <v>75.8</v>
          </cell>
          <cell r="O993">
            <v>6573.5</v>
          </cell>
          <cell r="P993">
            <v>27</v>
          </cell>
          <cell r="Q993">
            <v>5.6</v>
          </cell>
          <cell r="R993">
            <v>18.8</v>
          </cell>
          <cell r="S993">
            <v>-1.5</v>
          </cell>
          <cell r="T993">
            <v>1481.8</v>
          </cell>
          <cell r="U993">
            <v>95.8</v>
          </cell>
          <cell r="V993">
            <v>604</v>
          </cell>
          <cell r="W993">
            <v>2.5</v>
          </cell>
          <cell r="X993">
            <v>90.9</v>
          </cell>
          <cell r="Y993">
            <v>49.7</v>
          </cell>
          <cell r="Z993">
            <v>35.299999999999997</v>
          </cell>
          <cell r="AA993">
            <v>1661</v>
          </cell>
          <cell r="AB993">
            <v>92.9</v>
          </cell>
          <cell r="AC993">
            <v>810.2</v>
          </cell>
          <cell r="AD993">
            <v>285.89999999999998</v>
          </cell>
          <cell r="AE993">
            <v>4.5999999999999996</v>
          </cell>
          <cell r="AF993">
            <v>476.6</v>
          </cell>
          <cell r="AG993">
            <v>159.9</v>
          </cell>
          <cell r="AH993">
            <v>140.30000000000001</v>
          </cell>
          <cell r="AI993">
            <v>104.5</v>
          </cell>
          <cell r="AJ993">
            <v>280.89999999999998</v>
          </cell>
          <cell r="AK993">
            <v>0.1</v>
          </cell>
          <cell r="AL993">
            <v>0.5</v>
          </cell>
          <cell r="AM993">
            <v>49.6</v>
          </cell>
          <cell r="AN993">
            <v>41.4</v>
          </cell>
          <cell r="AO993">
            <v>36.6</v>
          </cell>
          <cell r="AP993">
            <v>268.39999999999998</v>
          </cell>
          <cell r="AQ993">
            <v>131.19999999999999</v>
          </cell>
          <cell r="AR993">
            <v>124.4</v>
          </cell>
          <cell r="AS993">
            <v>11.4</v>
          </cell>
          <cell r="AT993">
            <v>90.2</v>
          </cell>
          <cell r="AU993">
            <v>173.7</v>
          </cell>
          <cell r="AV993">
            <v>1683.6</v>
          </cell>
          <cell r="AW993">
            <v>1572.7</v>
          </cell>
        </row>
        <row r="994">
          <cell r="B994">
            <v>47721</v>
          </cell>
          <cell r="D994" t="str">
            <v xml:space="preserve">Commerce de détail de la chaussure </v>
          </cell>
          <cell r="E994">
            <v>5501</v>
          </cell>
          <cell r="F994">
            <v>4725.8</v>
          </cell>
          <cell r="G994">
            <v>2555.9</v>
          </cell>
          <cell r="H994">
            <v>-35.799999999999997</v>
          </cell>
          <cell r="I994">
            <v>2205.6999999999998</v>
          </cell>
          <cell r="J994">
            <v>4.0999999999999996</v>
          </cell>
          <cell r="K994">
            <v>39</v>
          </cell>
          <cell r="L994">
            <v>0.1</v>
          </cell>
          <cell r="M994">
            <v>0.8</v>
          </cell>
          <cell r="N994">
            <v>44</v>
          </cell>
          <cell r="O994">
            <v>4768.8999999999996</v>
          </cell>
          <cell r="P994">
            <v>20.2</v>
          </cell>
          <cell r="Q994">
            <v>3.1</v>
          </cell>
          <cell r="R994">
            <v>12.1</v>
          </cell>
          <cell r="S994">
            <v>-0.4</v>
          </cell>
          <cell r="T994">
            <v>1053.3</v>
          </cell>
          <cell r="U994">
            <v>38.700000000000003</v>
          </cell>
          <cell r="V994">
            <v>444.4</v>
          </cell>
          <cell r="W994">
            <v>2</v>
          </cell>
          <cell r="X994">
            <v>70.7</v>
          </cell>
          <cell r="Y994">
            <v>28.6</v>
          </cell>
          <cell r="Z994">
            <v>16.899999999999999</v>
          </cell>
          <cell r="AA994">
            <v>1176.2</v>
          </cell>
          <cell r="AB994">
            <v>70.8</v>
          </cell>
          <cell r="AC994">
            <v>614.79999999999995</v>
          </cell>
          <cell r="AD994">
            <v>209.1</v>
          </cell>
          <cell r="AE994">
            <v>3.3</v>
          </cell>
          <cell r="AF994">
            <v>284.89999999999998</v>
          </cell>
          <cell r="AG994">
            <v>115.5</v>
          </cell>
          <cell r="AH994">
            <v>121.7</v>
          </cell>
          <cell r="AI994">
            <v>85</v>
          </cell>
          <cell r="AJ994">
            <v>132.69999999999999</v>
          </cell>
          <cell r="AK994">
            <v>0</v>
          </cell>
          <cell r="AL994">
            <v>0.5</v>
          </cell>
          <cell r="AM994">
            <v>41.3</v>
          </cell>
          <cell r="AN994">
            <v>35.5</v>
          </cell>
          <cell r="AO994">
            <v>29.5</v>
          </cell>
          <cell r="AP994">
            <v>121.4</v>
          </cell>
          <cell r="AQ994">
            <v>97.8</v>
          </cell>
          <cell r="AR994">
            <v>103.2</v>
          </cell>
          <cell r="AS994">
            <v>4.7</v>
          </cell>
          <cell r="AT994">
            <v>40.1</v>
          </cell>
          <cell r="AU994">
            <v>71.2</v>
          </cell>
          <cell r="AV994">
            <v>1184.7</v>
          </cell>
          <cell r="AW994">
            <v>1108.8</v>
          </cell>
        </row>
        <row r="995">
          <cell r="B995">
            <v>47722</v>
          </cell>
          <cell r="D995" t="str">
            <v xml:space="preserve">Commerce de détail de maroquinerie et d'articles de voyage </v>
          </cell>
          <cell r="E995">
            <v>1998</v>
          </cell>
          <cell r="F995">
            <v>1773.3</v>
          </cell>
          <cell r="G995">
            <v>882</v>
          </cell>
          <cell r="H995">
            <v>-10</v>
          </cell>
          <cell r="I995">
            <v>901.3</v>
          </cell>
          <cell r="J995">
            <v>4.2</v>
          </cell>
          <cell r="K995">
            <v>27.2</v>
          </cell>
          <cell r="L995">
            <v>0.4</v>
          </cell>
          <cell r="M995">
            <v>0.1</v>
          </cell>
          <cell r="N995">
            <v>31.8</v>
          </cell>
          <cell r="O995">
            <v>1804.7</v>
          </cell>
          <cell r="P995">
            <v>6.9</v>
          </cell>
          <cell r="Q995">
            <v>2.5</v>
          </cell>
          <cell r="R995">
            <v>6.7</v>
          </cell>
          <cell r="S995">
            <v>-1.1000000000000001</v>
          </cell>
          <cell r="T995">
            <v>428.6</v>
          </cell>
          <cell r="U995">
            <v>57.1</v>
          </cell>
          <cell r="V995">
            <v>159.6</v>
          </cell>
          <cell r="W995">
            <v>0.6</v>
          </cell>
          <cell r="X995">
            <v>20.2</v>
          </cell>
          <cell r="Y995">
            <v>21</v>
          </cell>
          <cell r="Z995">
            <v>18.399999999999999</v>
          </cell>
          <cell r="AA995">
            <v>484.8</v>
          </cell>
          <cell r="AB995">
            <v>22.1</v>
          </cell>
          <cell r="AC995">
            <v>195.4</v>
          </cell>
          <cell r="AD995">
            <v>76.8</v>
          </cell>
          <cell r="AE995">
            <v>1.2</v>
          </cell>
          <cell r="AF995">
            <v>191.7</v>
          </cell>
          <cell r="AG995">
            <v>44.4</v>
          </cell>
          <cell r="AH995">
            <v>18.600000000000001</v>
          </cell>
          <cell r="AI995">
            <v>19.5</v>
          </cell>
          <cell r="AJ995">
            <v>148.19999999999999</v>
          </cell>
          <cell r="AK995">
            <v>0</v>
          </cell>
          <cell r="AL995">
            <v>0</v>
          </cell>
          <cell r="AM995">
            <v>8.3000000000000007</v>
          </cell>
          <cell r="AN995">
            <v>6</v>
          </cell>
          <cell r="AO995">
            <v>7.1</v>
          </cell>
          <cell r="AP995">
            <v>147</v>
          </cell>
          <cell r="AQ995">
            <v>33.5</v>
          </cell>
          <cell r="AR995">
            <v>21.2</v>
          </cell>
          <cell r="AS995">
            <v>6.7</v>
          </cell>
          <cell r="AT995">
            <v>50</v>
          </cell>
          <cell r="AU995">
            <v>102.5</v>
          </cell>
          <cell r="AV995">
            <v>498.9</v>
          </cell>
          <cell r="AW995">
            <v>463.9</v>
          </cell>
        </row>
        <row r="996">
          <cell r="B996">
            <v>4773</v>
          </cell>
          <cell r="D996" t="str">
            <v xml:space="preserve">Commerce de détail de produits pharmaceutiques en magasin spécialisé </v>
          </cell>
          <cell r="E996">
            <v>21789</v>
          </cell>
          <cell r="F996">
            <v>37515</v>
          </cell>
          <cell r="G996">
            <v>26766.5</v>
          </cell>
          <cell r="H996">
            <v>-29.8</v>
          </cell>
          <cell r="I996">
            <v>10778.2</v>
          </cell>
          <cell r="J996">
            <v>18.5</v>
          </cell>
          <cell r="K996">
            <v>533.1</v>
          </cell>
          <cell r="L996">
            <v>-0.1</v>
          </cell>
          <cell r="M996">
            <v>2.2000000000000002</v>
          </cell>
          <cell r="N996">
            <v>553.70000000000005</v>
          </cell>
          <cell r="O996">
            <v>38066.5</v>
          </cell>
          <cell r="P996">
            <v>111.3</v>
          </cell>
          <cell r="Q996">
            <v>0.6</v>
          </cell>
          <cell r="R996">
            <v>51</v>
          </cell>
          <cell r="S996">
            <v>0.2</v>
          </cell>
          <cell r="T996">
            <v>1978.6</v>
          </cell>
          <cell r="U996">
            <v>86.6</v>
          </cell>
          <cell r="V996">
            <v>765</v>
          </cell>
          <cell r="W996">
            <v>32.200000000000003</v>
          </cell>
          <cell r="X996">
            <v>25.1</v>
          </cell>
          <cell r="Y996">
            <v>44</v>
          </cell>
          <cell r="Z996">
            <v>5.8</v>
          </cell>
          <cell r="AA996">
            <v>9369.4</v>
          </cell>
          <cell r="AB996">
            <v>298.2</v>
          </cell>
          <cell r="AC996">
            <v>4089.9</v>
          </cell>
          <cell r="AD996">
            <v>1720</v>
          </cell>
          <cell r="AE996">
            <v>37.799999999999997</v>
          </cell>
          <cell r="AF996">
            <v>3299.1</v>
          </cell>
          <cell r="AG996">
            <v>292.39999999999998</v>
          </cell>
          <cell r="AH996">
            <v>115.6</v>
          </cell>
          <cell r="AI996">
            <v>194.9</v>
          </cell>
          <cell r="AJ996">
            <v>3086</v>
          </cell>
          <cell r="AK996">
            <v>0.3</v>
          </cell>
          <cell r="AL996">
            <v>3.6</v>
          </cell>
          <cell r="AM996">
            <v>394.2</v>
          </cell>
          <cell r="AN996">
            <v>391.5</v>
          </cell>
          <cell r="AO996">
            <v>65.7</v>
          </cell>
          <cell r="AP996">
            <v>2760.9</v>
          </cell>
          <cell r="AQ996">
            <v>1197.3</v>
          </cell>
          <cell r="AR996">
            <v>772.3</v>
          </cell>
          <cell r="AS996">
            <v>2.7</v>
          </cell>
          <cell r="AT996">
            <v>352.6</v>
          </cell>
          <cell r="AU996">
            <v>2830.7</v>
          </cell>
          <cell r="AV996">
            <v>9302.2000000000007</v>
          </cell>
          <cell r="AW996">
            <v>9109.1</v>
          </cell>
        </row>
        <row r="997">
          <cell r="B997">
            <v>47730</v>
          </cell>
          <cell r="D997" t="str">
            <v xml:space="preserve">Commerce de détail de produits pharmaceutiques en magasin spécialisé </v>
          </cell>
          <cell r="E997">
            <v>21789</v>
          </cell>
          <cell r="F997">
            <v>37515</v>
          </cell>
          <cell r="G997">
            <v>26766.5</v>
          </cell>
          <cell r="H997">
            <v>-29.8</v>
          </cell>
          <cell r="I997">
            <v>10778.2</v>
          </cell>
          <cell r="J997">
            <v>18.5</v>
          </cell>
          <cell r="K997">
            <v>533.1</v>
          </cell>
          <cell r="L997">
            <v>-0.1</v>
          </cell>
          <cell r="M997">
            <v>2.2000000000000002</v>
          </cell>
          <cell r="N997">
            <v>553.70000000000005</v>
          </cell>
          <cell r="O997">
            <v>38066.5</v>
          </cell>
          <cell r="P997">
            <v>111.3</v>
          </cell>
          <cell r="Q997">
            <v>0.6</v>
          </cell>
          <cell r="R997">
            <v>51</v>
          </cell>
          <cell r="S997">
            <v>0.2</v>
          </cell>
          <cell r="T997">
            <v>1978.6</v>
          </cell>
          <cell r="U997">
            <v>86.6</v>
          </cell>
          <cell r="V997">
            <v>765</v>
          </cell>
          <cell r="W997">
            <v>32.200000000000003</v>
          </cell>
          <cell r="X997">
            <v>25.1</v>
          </cell>
          <cell r="Y997">
            <v>44</v>
          </cell>
          <cell r="Z997">
            <v>5.8</v>
          </cell>
          <cell r="AA997">
            <v>9369.4</v>
          </cell>
          <cell r="AB997">
            <v>298.2</v>
          </cell>
          <cell r="AC997">
            <v>4089.9</v>
          </cell>
          <cell r="AD997">
            <v>1720</v>
          </cell>
          <cell r="AE997">
            <v>37.799999999999997</v>
          </cell>
          <cell r="AF997">
            <v>3299.1</v>
          </cell>
          <cell r="AG997">
            <v>292.39999999999998</v>
          </cell>
          <cell r="AH997">
            <v>115.6</v>
          </cell>
          <cell r="AI997">
            <v>194.9</v>
          </cell>
          <cell r="AJ997">
            <v>3086</v>
          </cell>
          <cell r="AK997">
            <v>0.3</v>
          </cell>
          <cell r="AL997">
            <v>3.6</v>
          </cell>
          <cell r="AM997">
            <v>394.2</v>
          </cell>
          <cell r="AN997">
            <v>391.5</v>
          </cell>
          <cell r="AO997">
            <v>65.7</v>
          </cell>
          <cell r="AP997">
            <v>2760.9</v>
          </cell>
          <cell r="AQ997">
            <v>1197.3</v>
          </cell>
          <cell r="AR997">
            <v>772.3</v>
          </cell>
          <cell r="AS997">
            <v>2.7</v>
          </cell>
          <cell r="AT997">
            <v>352.6</v>
          </cell>
          <cell r="AU997">
            <v>2830.7</v>
          </cell>
          <cell r="AV997">
            <v>9302.2000000000007</v>
          </cell>
          <cell r="AW997">
            <v>9109.1</v>
          </cell>
        </row>
        <row r="998">
          <cell r="B998">
            <v>4774</v>
          </cell>
          <cell r="D998" t="str">
            <v xml:space="preserve">Commerce de détail d'articles médicaux et orthopédiques en magasin spécialisé </v>
          </cell>
          <cell r="E998">
            <v>2885</v>
          </cell>
          <cell r="F998">
            <v>1844.8</v>
          </cell>
          <cell r="G998">
            <v>961.9</v>
          </cell>
          <cell r="H998">
            <v>-7.6</v>
          </cell>
          <cell r="I998">
            <v>890.5</v>
          </cell>
          <cell r="J998">
            <v>21</v>
          </cell>
          <cell r="K998">
            <v>218.3</v>
          </cell>
          <cell r="L998">
            <v>0.3</v>
          </cell>
          <cell r="M998">
            <v>1.2</v>
          </cell>
          <cell r="N998">
            <v>240.8</v>
          </cell>
          <cell r="O998">
            <v>2084.1</v>
          </cell>
          <cell r="P998">
            <v>6.7</v>
          </cell>
          <cell r="Q998">
            <v>0</v>
          </cell>
          <cell r="R998">
            <v>23.1</v>
          </cell>
          <cell r="S998">
            <v>-0.3</v>
          </cell>
          <cell r="T998">
            <v>459.2</v>
          </cell>
          <cell r="U998">
            <v>54.5</v>
          </cell>
          <cell r="V998">
            <v>101.4</v>
          </cell>
          <cell r="W998">
            <v>10.7</v>
          </cell>
          <cell r="X998">
            <v>14.4</v>
          </cell>
          <cell r="Y998">
            <v>12.3</v>
          </cell>
          <cell r="Z998">
            <v>3.7</v>
          </cell>
          <cell r="AA998">
            <v>643.6</v>
          </cell>
          <cell r="AB998">
            <v>28.1</v>
          </cell>
          <cell r="AC998">
            <v>413</v>
          </cell>
          <cell r="AD998">
            <v>145.1</v>
          </cell>
          <cell r="AE998">
            <v>2.2999999999999998</v>
          </cell>
          <cell r="AF998">
            <v>59.7</v>
          </cell>
          <cell r="AG998">
            <v>77</v>
          </cell>
          <cell r="AH998">
            <v>16.7</v>
          </cell>
          <cell r="AI998">
            <v>24.9</v>
          </cell>
          <cell r="AJ998">
            <v>-9.1</v>
          </cell>
          <cell r="AK998">
            <v>0.8</v>
          </cell>
          <cell r="AL998">
            <v>0</v>
          </cell>
          <cell r="AM998">
            <v>13.2</v>
          </cell>
          <cell r="AN998">
            <v>11.9</v>
          </cell>
          <cell r="AO998">
            <v>14.4</v>
          </cell>
          <cell r="AP998">
            <v>-8.6999999999999993</v>
          </cell>
          <cell r="AQ998">
            <v>50.5</v>
          </cell>
          <cell r="AR998">
            <v>27.3</v>
          </cell>
          <cell r="AS998">
            <v>2.5</v>
          </cell>
          <cell r="AT998">
            <v>36.200000000000003</v>
          </cell>
          <cell r="AU998">
            <v>-24.3</v>
          </cell>
          <cell r="AV998">
            <v>649.20000000000005</v>
          </cell>
          <cell r="AW998">
            <v>617.9</v>
          </cell>
        </row>
        <row r="999">
          <cell r="B999">
            <v>47740</v>
          </cell>
          <cell r="D999" t="str">
            <v xml:space="preserve">Commerce de détail d'articles médicaux et orthopédiques en magasin spécialisé </v>
          </cell>
          <cell r="E999">
            <v>2885</v>
          </cell>
          <cell r="F999">
            <v>1844.8</v>
          </cell>
          <cell r="G999">
            <v>961.9</v>
          </cell>
          <cell r="H999">
            <v>-7.6</v>
          </cell>
          <cell r="I999">
            <v>890.5</v>
          </cell>
          <cell r="J999">
            <v>21</v>
          </cell>
          <cell r="K999">
            <v>218.3</v>
          </cell>
          <cell r="L999">
            <v>0.3</v>
          </cell>
          <cell r="M999">
            <v>1.2</v>
          </cell>
          <cell r="N999">
            <v>240.8</v>
          </cell>
          <cell r="O999">
            <v>2084.1</v>
          </cell>
          <cell r="P999">
            <v>6.7</v>
          </cell>
          <cell r="Q999">
            <v>0</v>
          </cell>
          <cell r="R999">
            <v>23.1</v>
          </cell>
          <cell r="S999">
            <v>-0.3</v>
          </cell>
          <cell r="T999">
            <v>459.2</v>
          </cell>
          <cell r="U999">
            <v>54.5</v>
          </cell>
          <cell r="V999">
            <v>101.4</v>
          </cell>
          <cell r="W999">
            <v>10.7</v>
          </cell>
          <cell r="X999">
            <v>14.4</v>
          </cell>
          <cell r="Y999">
            <v>12.3</v>
          </cell>
          <cell r="Z999">
            <v>3.7</v>
          </cell>
          <cell r="AA999">
            <v>643.6</v>
          </cell>
          <cell r="AB999">
            <v>28.1</v>
          </cell>
          <cell r="AC999">
            <v>413</v>
          </cell>
          <cell r="AD999">
            <v>145.1</v>
          </cell>
          <cell r="AE999">
            <v>2.2999999999999998</v>
          </cell>
          <cell r="AF999">
            <v>59.7</v>
          </cell>
          <cell r="AG999">
            <v>77</v>
          </cell>
          <cell r="AH999">
            <v>16.7</v>
          </cell>
          <cell r="AI999">
            <v>24.9</v>
          </cell>
          <cell r="AJ999">
            <v>-9.1</v>
          </cell>
          <cell r="AK999">
            <v>0.8</v>
          </cell>
          <cell r="AL999">
            <v>0</v>
          </cell>
          <cell r="AM999">
            <v>13.2</v>
          </cell>
          <cell r="AN999">
            <v>11.9</v>
          </cell>
          <cell r="AO999">
            <v>14.4</v>
          </cell>
          <cell r="AP999">
            <v>-8.6999999999999993</v>
          </cell>
          <cell r="AQ999">
            <v>50.5</v>
          </cell>
          <cell r="AR999">
            <v>27.3</v>
          </cell>
          <cell r="AS999">
            <v>2.5</v>
          </cell>
          <cell r="AT999">
            <v>36.200000000000003</v>
          </cell>
          <cell r="AU999">
            <v>-24.3</v>
          </cell>
          <cell r="AV999">
            <v>649.20000000000005</v>
          </cell>
          <cell r="AW999">
            <v>617.9</v>
          </cell>
        </row>
        <row r="1000">
          <cell r="B1000">
            <v>4775</v>
          </cell>
          <cell r="D1000" t="str">
            <v xml:space="preserve">Commerce de détail de parfumerie et de produits de beauté en magasin spécialisé </v>
          </cell>
          <cell r="E1000">
            <v>4499</v>
          </cell>
          <cell r="F1000">
            <v>4428</v>
          </cell>
          <cell r="G1000">
            <v>2628.3</v>
          </cell>
          <cell r="H1000">
            <v>8.6999999999999993</v>
          </cell>
          <cell r="I1000">
            <v>1791</v>
          </cell>
          <cell r="J1000">
            <v>10</v>
          </cell>
          <cell r="K1000">
            <v>228.2</v>
          </cell>
          <cell r="L1000">
            <v>0.6</v>
          </cell>
          <cell r="M1000">
            <v>0.7</v>
          </cell>
          <cell r="N1000">
            <v>239.5</v>
          </cell>
          <cell r="O1000">
            <v>4666.2</v>
          </cell>
          <cell r="P1000">
            <v>70.2</v>
          </cell>
          <cell r="Q1000">
            <v>59.3</v>
          </cell>
          <cell r="R1000">
            <v>33.4</v>
          </cell>
          <cell r="S1000">
            <v>-3.8</v>
          </cell>
          <cell r="T1000">
            <v>959.2</v>
          </cell>
          <cell r="U1000">
            <v>151.30000000000001</v>
          </cell>
          <cell r="V1000">
            <v>325.60000000000002</v>
          </cell>
          <cell r="W1000">
            <v>1.5</v>
          </cell>
          <cell r="X1000">
            <v>52</v>
          </cell>
          <cell r="Y1000">
            <v>61.2</v>
          </cell>
          <cell r="Z1000">
            <v>34</v>
          </cell>
          <cell r="AA1000">
            <v>1050.7</v>
          </cell>
          <cell r="AB1000">
            <v>62.5</v>
          </cell>
          <cell r="AC1000">
            <v>626.4</v>
          </cell>
          <cell r="AD1000">
            <v>203.2</v>
          </cell>
          <cell r="AE1000">
            <v>4</v>
          </cell>
          <cell r="AF1000">
            <v>162.5</v>
          </cell>
          <cell r="AG1000">
            <v>104.6</v>
          </cell>
          <cell r="AH1000">
            <v>112.3</v>
          </cell>
          <cell r="AI1000">
            <v>98.7</v>
          </cell>
          <cell r="AJ1000">
            <v>44.4</v>
          </cell>
          <cell r="AK1000">
            <v>0.1</v>
          </cell>
          <cell r="AL1000">
            <v>0</v>
          </cell>
          <cell r="AM1000">
            <v>48.4</v>
          </cell>
          <cell r="AN1000">
            <v>31.5</v>
          </cell>
          <cell r="AO1000">
            <v>50.7</v>
          </cell>
          <cell r="AP1000">
            <v>46.6</v>
          </cell>
          <cell r="AQ1000">
            <v>54.5</v>
          </cell>
          <cell r="AR1000">
            <v>70.8</v>
          </cell>
          <cell r="AS1000">
            <v>15.8</v>
          </cell>
          <cell r="AT1000">
            <v>50.3</v>
          </cell>
          <cell r="AU1000">
            <v>-35.799999999999997</v>
          </cell>
          <cell r="AV1000">
            <v>1041.5999999999999</v>
          </cell>
          <cell r="AW1000">
            <v>992.1</v>
          </cell>
        </row>
        <row r="1001">
          <cell r="B1001">
            <v>47750</v>
          </cell>
          <cell r="D1001" t="str">
            <v xml:space="preserve">Commerce de détail de parfumerie et de produits de beauté en magasin spécialisé </v>
          </cell>
          <cell r="E1001">
            <v>4499</v>
          </cell>
          <cell r="F1001">
            <v>4428</v>
          </cell>
          <cell r="G1001">
            <v>2628.3</v>
          </cell>
          <cell r="H1001">
            <v>8.6999999999999993</v>
          </cell>
          <cell r="I1001">
            <v>1791</v>
          </cell>
          <cell r="J1001">
            <v>10</v>
          </cell>
          <cell r="K1001">
            <v>228.2</v>
          </cell>
          <cell r="L1001">
            <v>0.6</v>
          </cell>
          <cell r="M1001">
            <v>0.7</v>
          </cell>
          <cell r="N1001">
            <v>239.5</v>
          </cell>
          <cell r="O1001">
            <v>4666.2</v>
          </cell>
          <cell r="P1001">
            <v>70.2</v>
          </cell>
          <cell r="Q1001">
            <v>59.3</v>
          </cell>
          <cell r="R1001">
            <v>33.4</v>
          </cell>
          <cell r="S1001">
            <v>-3.8</v>
          </cell>
          <cell r="T1001">
            <v>959.2</v>
          </cell>
          <cell r="U1001">
            <v>151.30000000000001</v>
          </cell>
          <cell r="V1001">
            <v>325.60000000000002</v>
          </cell>
          <cell r="W1001">
            <v>1.5</v>
          </cell>
          <cell r="X1001">
            <v>52</v>
          </cell>
          <cell r="Y1001">
            <v>61.2</v>
          </cell>
          <cell r="Z1001">
            <v>34</v>
          </cell>
          <cell r="AA1001">
            <v>1050.7</v>
          </cell>
          <cell r="AB1001">
            <v>62.5</v>
          </cell>
          <cell r="AC1001">
            <v>626.4</v>
          </cell>
          <cell r="AD1001">
            <v>203.2</v>
          </cell>
          <cell r="AE1001">
            <v>4</v>
          </cell>
          <cell r="AF1001">
            <v>162.5</v>
          </cell>
          <cell r="AG1001">
            <v>104.6</v>
          </cell>
          <cell r="AH1001">
            <v>112.3</v>
          </cell>
          <cell r="AI1001">
            <v>98.7</v>
          </cell>
          <cell r="AJ1001">
            <v>44.4</v>
          </cell>
          <cell r="AK1001">
            <v>0.1</v>
          </cell>
          <cell r="AL1001">
            <v>0</v>
          </cell>
          <cell r="AM1001">
            <v>48.4</v>
          </cell>
          <cell r="AN1001">
            <v>31.5</v>
          </cell>
          <cell r="AO1001">
            <v>50.7</v>
          </cell>
          <cell r="AP1001">
            <v>46.6</v>
          </cell>
          <cell r="AQ1001">
            <v>54.5</v>
          </cell>
          <cell r="AR1001">
            <v>70.8</v>
          </cell>
          <cell r="AS1001">
            <v>15.8</v>
          </cell>
          <cell r="AT1001">
            <v>50.3</v>
          </cell>
          <cell r="AU1001">
            <v>-35.799999999999997</v>
          </cell>
          <cell r="AV1001">
            <v>1041.5999999999999</v>
          </cell>
          <cell r="AW1001">
            <v>992.1</v>
          </cell>
        </row>
        <row r="1002">
          <cell r="B1002">
            <v>4776</v>
          </cell>
          <cell r="D1002" t="str">
            <v xml:space="preserve">Commerce de détail de fleurs, plantes, graines, engrais, animaux de compagnie et aliments pour ces animaux en magasin spécialisé </v>
          </cell>
          <cell r="E1002">
            <v>14990</v>
          </cell>
          <cell r="F1002">
            <v>6361.4</v>
          </cell>
          <cell r="G1002">
            <v>3616.3</v>
          </cell>
          <cell r="H1002">
            <v>-1.2</v>
          </cell>
          <cell r="I1002">
            <v>2746.3</v>
          </cell>
          <cell r="J1002">
            <v>35.1</v>
          </cell>
          <cell r="K1002">
            <v>115.6</v>
          </cell>
          <cell r="L1002">
            <v>0.3</v>
          </cell>
          <cell r="M1002">
            <v>1.8</v>
          </cell>
          <cell r="N1002">
            <v>152.80000000000001</v>
          </cell>
          <cell r="O1002">
            <v>6512.1</v>
          </cell>
          <cell r="P1002">
            <v>19.399999999999999</v>
          </cell>
          <cell r="Q1002">
            <v>1</v>
          </cell>
          <cell r="R1002">
            <v>52.5</v>
          </cell>
          <cell r="S1002">
            <v>-0.6</v>
          </cell>
          <cell r="T1002">
            <v>1185.8</v>
          </cell>
          <cell r="U1002">
            <v>86.7</v>
          </cell>
          <cell r="V1002">
            <v>253.7</v>
          </cell>
          <cell r="W1002">
            <v>23.7</v>
          </cell>
          <cell r="X1002">
            <v>33.299999999999997</v>
          </cell>
          <cell r="Y1002">
            <v>47.1</v>
          </cell>
          <cell r="Z1002">
            <v>23.9</v>
          </cell>
          <cell r="AA1002">
            <v>1633.6</v>
          </cell>
          <cell r="AB1002">
            <v>120.3</v>
          </cell>
          <cell r="AC1002">
            <v>938.8</v>
          </cell>
          <cell r="AD1002">
            <v>321.60000000000002</v>
          </cell>
          <cell r="AE1002">
            <v>10.6</v>
          </cell>
          <cell r="AF1002">
            <v>263.39999999999998</v>
          </cell>
          <cell r="AG1002">
            <v>127.9</v>
          </cell>
          <cell r="AH1002">
            <v>54.2</v>
          </cell>
          <cell r="AI1002">
            <v>76.3</v>
          </cell>
          <cell r="AJ1002">
            <v>157.69999999999999</v>
          </cell>
          <cell r="AK1002">
            <v>5</v>
          </cell>
          <cell r="AL1002">
            <v>1.2</v>
          </cell>
          <cell r="AM1002">
            <v>57.1</v>
          </cell>
          <cell r="AN1002">
            <v>51.3</v>
          </cell>
          <cell r="AO1002">
            <v>77.7</v>
          </cell>
          <cell r="AP1002">
            <v>174.5</v>
          </cell>
          <cell r="AQ1002">
            <v>111.6</v>
          </cell>
          <cell r="AR1002">
            <v>99.3</v>
          </cell>
          <cell r="AS1002">
            <v>3.4</v>
          </cell>
          <cell r="AT1002">
            <v>6.8</v>
          </cell>
          <cell r="AU1002">
            <v>176.6</v>
          </cell>
          <cell r="AV1002">
            <v>1661.3</v>
          </cell>
          <cell r="AW1002">
            <v>1523.9</v>
          </cell>
        </row>
        <row r="1003">
          <cell r="B1003">
            <v>47760</v>
          </cell>
          <cell r="D1003" t="str">
            <v xml:space="preserve">Commerce de détail de fleurs, plantes, graines, engrais, animaux de compagnie et aliments pour ces animaux en magasin spécialisé </v>
          </cell>
          <cell r="E1003">
            <v>14990</v>
          </cell>
          <cell r="F1003">
            <v>6361.4</v>
          </cell>
          <cell r="G1003">
            <v>3616.3</v>
          </cell>
          <cell r="H1003">
            <v>-1.2</v>
          </cell>
          <cell r="I1003">
            <v>2746.3</v>
          </cell>
          <cell r="J1003">
            <v>35.1</v>
          </cell>
          <cell r="K1003">
            <v>115.6</v>
          </cell>
          <cell r="L1003">
            <v>0.3</v>
          </cell>
          <cell r="M1003">
            <v>1.8</v>
          </cell>
          <cell r="N1003">
            <v>152.80000000000001</v>
          </cell>
          <cell r="O1003">
            <v>6512.1</v>
          </cell>
          <cell r="P1003">
            <v>19.399999999999999</v>
          </cell>
          <cell r="Q1003">
            <v>1</v>
          </cell>
          <cell r="R1003">
            <v>52.5</v>
          </cell>
          <cell r="S1003">
            <v>-0.6</v>
          </cell>
          <cell r="T1003">
            <v>1185.8</v>
          </cell>
          <cell r="U1003">
            <v>86.7</v>
          </cell>
          <cell r="V1003">
            <v>253.7</v>
          </cell>
          <cell r="W1003">
            <v>23.7</v>
          </cell>
          <cell r="X1003">
            <v>33.299999999999997</v>
          </cell>
          <cell r="Y1003">
            <v>47.1</v>
          </cell>
          <cell r="Z1003">
            <v>23.9</v>
          </cell>
          <cell r="AA1003">
            <v>1633.6</v>
          </cell>
          <cell r="AB1003">
            <v>120.3</v>
          </cell>
          <cell r="AC1003">
            <v>938.8</v>
          </cell>
          <cell r="AD1003">
            <v>321.60000000000002</v>
          </cell>
          <cell r="AE1003">
            <v>10.6</v>
          </cell>
          <cell r="AF1003">
            <v>263.39999999999998</v>
          </cell>
          <cell r="AG1003">
            <v>127.9</v>
          </cell>
          <cell r="AH1003">
            <v>54.2</v>
          </cell>
          <cell r="AI1003">
            <v>76.3</v>
          </cell>
          <cell r="AJ1003">
            <v>157.69999999999999</v>
          </cell>
          <cell r="AK1003">
            <v>5</v>
          </cell>
          <cell r="AL1003">
            <v>1.2</v>
          </cell>
          <cell r="AM1003">
            <v>57.1</v>
          </cell>
          <cell r="AN1003">
            <v>51.3</v>
          </cell>
          <cell r="AO1003">
            <v>77.7</v>
          </cell>
          <cell r="AP1003">
            <v>174.5</v>
          </cell>
          <cell r="AQ1003">
            <v>111.6</v>
          </cell>
          <cell r="AR1003">
            <v>99.3</v>
          </cell>
          <cell r="AS1003">
            <v>3.4</v>
          </cell>
          <cell r="AT1003">
            <v>6.8</v>
          </cell>
          <cell r="AU1003">
            <v>176.6</v>
          </cell>
          <cell r="AV1003">
            <v>1661.3</v>
          </cell>
          <cell r="AW1003">
            <v>1523.9</v>
          </cell>
        </row>
        <row r="1004">
          <cell r="B1004">
            <v>4777</v>
          </cell>
          <cell r="D1004" t="str">
            <v xml:space="preserve">Commerce de détail d'articles d'horlogerie et de bijouterie en magasin spécialisé </v>
          </cell>
          <cell r="E1004">
            <v>5188</v>
          </cell>
          <cell r="F1004">
            <v>4108.1000000000004</v>
          </cell>
          <cell r="G1004">
            <v>2290.1999999999998</v>
          </cell>
          <cell r="H1004">
            <v>-35.6</v>
          </cell>
          <cell r="I1004">
            <v>1853.5</v>
          </cell>
          <cell r="J1004">
            <v>26.5</v>
          </cell>
          <cell r="K1004">
            <v>118</v>
          </cell>
          <cell r="L1004">
            <v>0.7</v>
          </cell>
          <cell r="M1004">
            <v>0.7</v>
          </cell>
          <cell r="N1004">
            <v>145.9</v>
          </cell>
          <cell r="O1004">
            <v>4252.6000000000004</v>
          </cell>
          <cell r="P1004">
            <v>125.6</v>
          </cell>
          <cell r="Q1004">
            <v>8.4</v>
          </cell>
          <cell r="R1004">
            <v>53.7</v>
          </cell>
          <cell r="S1004">
            <v>2.2999999999999998</v>
          </cell>
          <cell r="T1004">
            <v>915.2</v>
          </cell>
          <cell r="U1004">
            <v>106.5</v>
          </cell>
          <cell r="V1004">
            <v>280.39999999999998</v>
          </cell>
          <cell r="W1004">
            <v>1.6</v>
          </cell>
          <cell r="X1004">
            <v>19.3</v>
          </cell>
          <cell r="Y1004">
            <v>18.399999999999999</v>
          </cell>
          <cell r="Z1004">
            <v>8.4</v>
          </cell>
          <cell r="AA1004">
            <v>1135.5</v>
          </cell>
          <cell r="AB1004">
            <v>58.1</v>
          </cell>
          <cell r="AC1004">
            <v>556.70000000000005</v>
          </cell>
          <cell r="AD1004">
            <v>211.5</v>
          </cell>
          <cell r="AE1004">
            <v>1.6</v>
          </cell>
          <cell r="AF1004">
            <v>310.89999999999998</v>
          </cell>
          <cell r="AG1004">
            <v>100.4</v>
          </cell>
          <cell r="AH1004">
            <v>84.9</v>
          </cell>
          <cell r="AI1004">
            <v>85.3</v>
          </cell>
          <cell r="AJ1004">
            <v>210.9</v>
          </cell>
          <cell r="AK1004">
            <v>0.3</v>
          </cell>
          <cell r="AL1004">
            <v>0</v>
          </cell>
          <cell r="AM1004">
            <v>47.4</v>
          </cell>
          <cell r="AN1004">
            <v>38.5</v>
          </cell>
          <cell r="AO1004">
            <v>35.200000000000003</v>
          </cell>
          <cell r="AP1004">
            <v>198.4</v>
          </cell>
          <cell r="AQ1004">
            <v>82.3</v>
          </cell>
          <cell r="AR1004">
            <v>74.099999999999994</v>
          </cell>
          <cell r="AS1004">
            <v>7.1</v>
          </cell>
          <cell r="AT1004">
            <v>72.599999999999994</v>
          </cell>
          <cell r="AU1004">
            <v>127</v>
          </cell>
          <cell r="AV1004">
            <v>1028.3</v>
          </cell>
          <cell r="AW1004">
            <v>1079</v>
          </cell>
        </row>
        <row r="1005">
          <cell r="B1005">
            <v>47770</v>
          </cell>
          <cell r="D1005" t="str">
            <v xml:space="preserve">Commerce de détail d'articles d'horlogerie et de bijouterie en magasin spécialisé </v>
          </cell>
          <cell r="E1005">
            <v>5188</v>
          </cell>
          <cell r="F1005">
            <v>4108.1000000000004</v>
          </cell>
          <cell r="G1005">
            <v>2290.1999999999998</v>
          </cell>
          <cell r="H1005">
            <v>-35.6</v>
          </cell>
          <cell r="I1005">
            <v>1853.5</v>
          </cell>
          <cell r="J1005">
            <v>26.5</v>
          </cell>
          <cell r="K1005">
            <v>118</v>
          </cell>
          <cell r="L1005">
            <v>0.7</v>
          </cell>
          <cell r="M1005">
            <v>0.7</v>
          </cell>
          <cell r="N1005">
            <v>145.9</v>
          </cell>
          <cell r="O1005">
            <v>4252.6000000000004</v>
          </cell>
          <cell r="P1005">
            <v>125.6</v>
          </cell>
          <cell r="Q1005">
            <v>8.4</v>
          </cell>
          <cell r="R1005">
            <v>53.7</v>
          </cell>
          <cell r="S1005">
            <v>2.2999999999999998</v>
          </cell>
          <cell r="T1005">
            <v>915.2</v>
          </cell>
          <cell r="U1005">
            <v>106.5</v>
          </cell>
          <cell r="V1005">
            <v>280.39999999999998</v>
          </cell>
          <cell r="W1005">
            <v>1.6</v>
          </cell>
          <cell r="X1005">
            <v>19.3</v>
          </cell>
          <cell r="Y1005">
            <v>18.399999999999999</v>
          </cell>
          <cell r="Z1005">
            <v>8.4</v>
          </cell>
          <cell r="AA1005">
            <v>1135.5</v>
          </cell>
          <cell r="AB1005">
            <v>58.1</v>
          </cell>
          <cell r="AC1005">
            <v>556.70000000000005</v>
          </cell>
          <cell r="AD1005">
            <v>211.5</v>
          </cell>
          <cell r="AE1005">
            <v>1.6</v>
          </cell>
          <cell r="AF1005">
            <v>310.89999999999998</v>
          </cell>
          <cell r="AG1005">
            <v>100.4</v>
          </cell>
          <cell r="AH1005">
            <v>84.9</v>
          </cell>
          <cell r="AI1005">
            <v>85.3</v>
          </cell>
          <cell r="AJ1005">
            <v>210.9</v>
          </cell>
          <cell r="AK1005">
            <v>0.3</v>
          </cell>
          <cell r="AL1005">
            <v>0</v>
          </cell>
          <cell r="AM1005">
            <v>47.4</v>
          </cell>
          <cell r="AN1005">
            <v>38.5</v>
          </cell>
          <cell r="AO1005">
            <v>35.200000000000003</v>
          </cell>
          <cell r="AP1005">
            <v>198.4</v>
          </cell>
          <cell r="AQ1005">
            <v>82.3</v>
          </cell>
          <cell r="AR1005">
            <v>74.099999999999994</v>
          </cell>
          <cell r="AS1005">
            <v>7.1</v>
          </cell>
          <cell r="AT1005">
            <v>72.599999999999994</v>
          </cell>
          <cell r="AU1005">
            <v>127</v>
          </cell>
          <cell r="AV1005">
            <v>1028.3</v>
          </cell>
          <cell r="AW1005">
            <v>1079</v>
          </cell>
        </row>
        <row r="1006">
          <cell r="B1006">
            <v>4778</v>
          </cell>
          <cell r="D1006" t="str">
            <v xml:space="preserve">Autre commerce de détail de biens neufs en magasin spécialisé </v>
          </cell>
          <cell r="E1006">
            <v>44832</v>
          </cell>
          <cell r="F1006">
            <v>17828.2</v>
          </cell>
          <cell r="G1006">
            <v>11028.6</v>
          </cell>
          <cell r="H1006">
            <v>-69.7</v>
          </cell>
          <cell r="I1006">
            <v>6869.2</v>
          </cell>
          <cell r="J1006">
            <v>145.9</v>
          </cell>
          <cell r="K1006">
            <v>477</v>
          </cell>
          <cell r="L1006">
            <v>3</v>
          </cell>
          <cell r="M1006">
            <v>9.1</v>
          </cell>
          <cell r="N1006">
            <v>635</v>
          </cell>
          <cell r="O1006">
            <v>18451.099999999999</v>
          </cell>
          <cell r="P1006">
            <v>134</v>
          </cell>
          <cell r="Q1006">
            <v>10.199999999999999</v>
          </cell>
          <cell r="R1006">
            <v>202.6</v>
          </cell>
          <cell r="S1006">
            <v>-5.3</v>
          </cell>
          <cell r="T1006">
            <v>3231.4</v>
          </cell>
          <cell r="U1006">
            <v>252.6</v>
          </cell>
          <cell r="V1006">
            <v>748.6</v>
          </cell>
          <cell r="W1006">
            <v>43.5</v>
          </cell>
          <cell r="X1006">
            <v>49</v>
          </cell>
          <cell r="Y1006">
            <v>176.1</v>
          </cell>
          <cell r="Z1006">
            <v>96</v>
          </cell>
          <cell r="AA1006">
            <v>4033.4</v>
          </cell>
          <cell r="AB1006">
            <v>196.7</v>
          </cell>
          <cell r="AC1006">
            <v>2266</v>
          </cell>
          <cell r="AD1006">
            <v>784.3</v>
          </cell>
          <cell r="AE1006">
            <v>24</v>
          </cell>
          <cell r="AF1006">
            <v>810.4</v>
          </cell>
          <cell r="AG1006">
            <v>346.1</v>
          </cell>
          <cell r="AH1006">
            <v>168.2</v>
          </cell>
          <cell r="AI1006">
            <v>158.69999999999999</v>
          </cell>
          <cell r="AJ1006">
            <v>454.9</v>
          </cell>
          <cell r="AK1006">
            <v>2.2999999999999998</v>
          </cell>
          <cell r="AL1006">
            <v>2.6</v>
          </cell>
          <cell r="AM1006">
            <v>167.6</v>
          </cell>
          <cell r="AN1006">
            <v>146</v>
          </cell>
          <cell r="AO1006">
            <v>176.6</v>
          </cell>
          <cell r="AP1006">
            <v>464.3</v>
          </cell>
          <cell r="AQ1006">
            <v>549.79999999999995</v>
          </cell>
          <cell r="AR1006">
            <v>341.6</v>
          </cell>
          <cell r="AS1006">
            <v>12.2</v>
          </cell>
          <cell r="AT1006">
            <v>151.9</v>
          </cell>
          <cell r="AU1006">
            <v>508.4</v>
          </cell>
          <cell r="AV1006">
            <v>4075.5</v>
          </cell>
          <cell r="AW1006">
            <v>3860.7</v>
          </cell>
        </row>
        <row r="1007">
          <cell r="B1007">
            <v>47781</v>
          </cell>
          <cell r="D1007" t="str">
            <v xml:space="preserve">Commerces de détail d'optique </v>
          </cell>
          <cell r="E1007">
            <v>9937</v>
          </cell>
          <cell r="F1007">
            <v>5537.5</v>
          </cell>
          <cell r="G1007">
            <v>2122.4</v>
          </cell>
          <cell r="H1007">
            <v>-12.7</v>
          </cell>
          <cell r="I1007">
            <v>3427.8</v>
          </cell>
          <cell r="J1007">
            <v>74.7</v>
          </cell>
          <cell r="K1007">
            <v>79.599999999999994</v>
          </cell>
          <cell r="L1007">
            <v>0.2</v>
          </cell>
          <cell r="M1007">
            <v>0.9</v>
          </cell>
          <cell r="N1007">
            <v>155.5</v>
          </cell>
          <cell r="O1007">
            <v>5691.8</v>
          </cell>
          <cell r="P1007">
            <v>50.3</v>
          </cell>
          <cell r="Q1007">
            <v>3.4</v>
          </cell>
          <cell r="R1007">
            <v>55.6</v>
          </cell>
          <cell r="S1007">
            <v>-0.9</v>
          </cell>
          <cell r="T1007">
            <v>1261.3</v>
          </cell>
          <cell r="U1007">
            <v>78.2</v>
          </cell>
          <cell r="V1007">
            <v>349.5</v>
          </cell>
          <cell r="W1007">
            <v>20.6</v>
          </cell>
          <cell r="X1007">
            <v>20.5</v>
          </cell>
          <cell r="Y1007">
            <v>96</v>
          </cell>
          <cell r="Z1007">
            <v>55.7</v>
          </cell>
          <cell r="AA1007">
            <v>2221.5</v>
          </cell>
          <cell r="AB1007">
            <v>70.5</v>
          </cell>
          <cell r="AC1007">
            <v>1146.9000000000001</v>
          </cell>
          <cell r="AD1007">
            <v>399.6</v>
          </cell>
          <cell r="AE1007">
            <v>11</v>
          </cell>
          <cell r="AF1007">
            <v>615.6</v>
          </cell>
          <cell r="AG1007">
            <v>170.6</v>
          </cell>
          <cell r="AH1007">
            <v>61.5</v>
          </cell>
          <cell r="AI1007">
            <v>60.4</v>
          </cell>
          <cell r="AJ1007">
            <v>443.8</v>
          </cell>
          <cell r="AK1007">
            <v>1.2</v>
          </cell>
          <cell r="AL1007">
            <v>0.7</v>
          </cell>
          <cell r="AM1007">
            <v>63.2</v>
          </cell>
          <cell r="AN1007">
            <v>61.4</v>
          </cell>
          <cell r="AO1007">
            <v>36.6</v>
          </cell>
          <cell r="AP1007">
            <v>416.7</v>
          </cell>
          <cell r="AQ1007">
            <v>121.8</v>
          </cell>
          <cell r="AR1007">
            <v>98.9</v>
          </cell>
          <cell r="AS1007">
            <v>9</v>
          </cell>
          <cell r="AT1007">
            <v>97.2</v>
          </cell>
          <cell r="AU1007">
            <v>333.6</v>
          </cell>
          <cell r="AV1007">
            <v>2267.1999999999998</v>
          </cell>
          <cell r="AW1007">
            <v>2162</v>
          </cell>
        </row>
        <row r="1008">
          <cell r="B1008">
            <v>47782</v>
          </cell>
          <cell r="D1008" t="str">
            <v xml:space="preserve">Commerces de détail de charbons et combustibles </v>
          </cell>
          <cell r="E1008">
            <v>3384</v>
          </cell>
          <cell r="F1008">
            <v>5123.2</v>
          </cell>
          <cell r="G1008">
            <v>4536.8999999999996</v>
          </cell>
          <cell r="H1008">
            <v>45.6</v>
          </cell>
          <cell r="I1008">
            <v>540.70000000000005</v>
          </cell>
          <cell r="J1008">
            <v>19</v>
          </cell>
          <cell r="K1008">
            <v>56.5</v>
          </cell>
          <cell r="L1008">
            <v>0.6</v>
          </cell>
          <cell r="M1008">
            <v>0.6</v>
          </cell>
          <cell r="N1008">
            <v>76.599999999999994</v>
          </cell>
          <cell r="O1008">
            <v>5198.7</v>
          </cell>
          <cell r="P1008">
            <v>2.8</v>
          </cell>
          <cell r="Q1008">
            <v>0</v>
          </cell>
          <cell r="R1008">
            <v>44.3</v>
          </cell>
          <cell r="S1008">
            <v>-2.2000000000000002</v>
          </cell>
          <cell r="T1008">
            <v>315.10000000000002</v>
          </cell>
          <cell r="U1008">
            <v>14.5</v>
          </cell>
          <cell r="V1008">
            <v>28.3</v>
          </cell>
          <cell r="W1008">
            <v>9.5</v>
          </cell>
          <cell r="X1008">
            <v>5.4</v>
          </cell>
          <cell r="Y1008">
            <v>5.9</v>
          </cell>
          <cell r="Z1008">
            <v>0.6</v>
          </cell>
          <cell r="AA1008">
            <v>257.10000000000002</v>
          </cell>
          <cell r="AB1008">
            <v>19.5</v>
          </cell>
          <cell r="AC1008">
            <v>144.30000000000001</v>
          </cell>
          <cell r="AD1008">
            <v>59.2</v>
          </cell>
          <cell r="AE1008">
            <v>1.7</v>
          </cell>
          <cell r="AF1008">
            <v>35.799999999999997</v>
          </cell>
          <cell r="AG1008">
            <v>31.8</v>
          </cell>
          <cell r="AH1008">
            <v>14.2</v>
          </cell>
          <cell r="AI1008">
            <v>16.399999999999999</v>
          </cell>
          <cell r="AJ1008">
            <v>6.3</v>
          </cell>
          <cell r="AK1008">
            <v>0</v>
          </cell>
          <cell r="AL1008">
            <v>1.2</v>
          </cell>
          <cell r="AM1008">
            <v>6.3</v>
          </cell>
          <cell r="AN1008">
            <v>6</v>
          </cell>
          <cell r="AO1008">
            <v>14.3</v>
          </cell>
          <cell r="AP1008">
            <v>15.5</v>
          </cell>
          <cell r="AQ1008">
            <v>28.4</v>
          </cell>
          <cell r="AR1008">
            <v>23.9</v>
          </cell>
          <cell r="AS1008">
            <v>0.9</v>
          </cell>
          <cell r="AT1008">
            <v>10.4</v>
          </cell>
          <cell r="AU1008">
            <v>8.6999999999999993</v>
          </cell>
          <cell r="AV1008">
            <v>260.10000000000002</v>
          </cell>
          <cell r="AW1008">
            <v>239.3</v>
          </cell>
        </row>
        <row r="1009">
          <cell r="B1009">
            <v>47783</v>
          </cell>
          <cell r="D1009" t="str">
            <v xml:space="preserve">Autres commerces de détail spécialisés divers </v>
          </cell>
          <cell r="E1009">
            <v>31512</v>
          </cell>
          <cell r="F1009">
            <v>7167.4</v>
          </cell>
          <cell r="G1009">
            <v>4369.3999999999996</v>
          </cell>
          <cell r="H1009">
            <v>-102.6</v>
          </cell>
          <cell r="I1009">
            <v>2900.7</v>
          </cell>
          <cell r="J1009">
            <v>52.2</v>
          </cell>
          <cell r="K1009">
            <v>340.9</v>
          </cell>
          <cell r="L1009">
            <v>2.2999999999999998</v>
          </cell>
          <cell r="M1009">
            <v>7.6</v>
          </cell>
          <cell r="N1009">
            <v>402.9</v>
          </cell>
          <cell r="O1009">
            <v>7560.5</v>
          </cell>
          <cell r="P1009">
            <v>80.900000000000006</v>
          </cell>
          <cell r="Q1009">
            <v>6.8</v>
          </cell>
          <cell r="R1009">
            <v>102.7</v>
          </cell>
          <cell r="S1009">
            <v>-2.2999999999999998</v>
          </cell>
          <cell r="T1009">
            <v>1655</v>
          </cell>
          <cell r="U1009">
            <v>159.9</v>
          </cell>
          <cell r="V1009">
            <v>370.7</v>
          </cell>
          <cell r="W1009">
            <v>13.5</v>
          </cell>
          <cell r="X1009">
            <v>23.1</v>
          </cell>
          <cell r="Y1009">
            <v>74.2</v>
          </cell>
          <cell r="Z1009">
            <v>39.700000000000003</v>
          </cell>
          <cell r="AA1009">
            <v>1554.9</v>
          </cell>
          <cell r="AB1009">
            <v>106.8</v>
          </cell>
          <cell r="AC1009">
            <v>974.8</v>
          </cell>
          <cell r="AD1009">
            <v>325.5</v>
          </cell>
          <cell r="AE1009">
            <v>11.2</v>
          </cell>
          <cell r="AF1009">
            <v>159.1</v>
          </cell>
          <cell r="AG1009">
            <v>143.69999999999999</v>
          </cell>
          <cell r="AH1009">
            <v>92.4</v>
          </cell>
          <cell r="AI1009">
            <v>81.900000000000006</v>
          </cell>
          <cell r="AJ1009">
            <v>4.9000000000000004</v>
          </cell>
          <cell r="AK1009">
            <v>1</v>
          </cell>
          <cell r="AL1009">
            <v>0.7</v>
          </cell>
          <cell r="AM1009">
            <v>98.2</v>
          </cell>
          <cell r="AN1009">
            <v>78.599999999999994</v>
          </cell>
          <cell r="AO1009">
            <v>125.7</v>
          </cell>
          <cell r="AP1009">
            <v>32.1</v>
          </cell>
          <cell r="AQ1009">
            <v>399.6</v>
          </cell>
          <cell r="AR1009">
            <v>218.8</v>
          </cell>
          <cell r="AS1009">
            <v>2.4</v>
          </cell>
          <cell r="AT1009">
            <v>44.3</v>
          </cell>
          <cell r="AU1009">
            <v>166.2</v>
          </cell>
          <cell r="AV1009">
            <v>1548.2</v>
          </cell>
          <cell r="AW1009">
            <v>1459.3</v>
          </cell>
        </row>
        <row r="1010">
          <cell r="B1010">
            <v>4779</v>
          </cell>
          <cell r="D1010" t="str">
            <v xml:space="preserve">Commerce de détail de biens d'occasion en magasin </v>
          </cell>
          <cell r="E1010">
            <v>12830</v>
          </cell>
          <cell r="F1010">
            <v>1854</v>
          </cell>
          <cell r="G1010">
            <v>1093.5</v>
          </cell>
          <cell r="H1010">
            <v>-21.5</v>
          </cell>
          <cell r="I1010">
            <v>782.1</v>
          </cell>
          <cell r="J1010">
            <v>7.2</v>
          </cell>
          <cell r="K1010">
            <v>86</v>
          </cell>
          <cell r="L1010">
            <v>0.5</v>
          </cell>
          <cell r="M1010">
            <v>0.6</v>
          </cell>
          <cell r="N1010">
            <v>94.3</v>
          </cell>
          <cell r="O1010">
            <v>1947.3</v>
          </cell>
          <cell r="P1010">
            <v>17.7</v>
          </cell>
          <cell r="Q1010">
            <v>0.3</v>
          </cell>
          <cell r="R1010">
            <v>16</v>
          </cell>
          <cell r="S1010">
            <v>1.6</v>
          </cell>
          <cell r="T1010">
            <v>433</v>
          </cell>
          <cell r="U1010">
            <v>40.4</v>
          </cell>
          <cell r="V1010">
            <v>98.7</v>
          </cell>
          <cell r="W1010">
            <v>2.4</v>
          </cell>
          <cell r="X1010">
            <v>2.8</v>
          </cell>
          <cell r="Y1010">
            <v>22</v>
          </cell>
          <cell r="Z1010">
            <v>13.2</v>
          </cell>
          <cell r="AA1010">
            <v>421.4</v>
          </cell>
          <cell r="AB1010">
            <v>27.5</v>
          </cell>
          <cell r="AC1010">
            <v>216.4</v>
          </cell>
          <cell r="AD1010">
            <v>90</v>
          </cell>
          <cell r="AE1010">
            <v>3.3</v>
          </cell>
          <cell r="AF1010">
            <v>90.8</v>
          </cell>
          <cell r="AG1010">
            <v>32</v>
          </cell>
          <cell r="AH1010">
            <v>31</v>
          </cell>
          <cell r="AI1010">
            <v>26.2</v>
          </cell>
          <cell r="AJ1010">
            <v>53.9</v>
          </cell>
          <cell r="AK1010">
            <v>0.1</v>
          </cell>
          <cell r="AL1010">
            <v>0.5</v>
          </cell>
          <cell r="AM1010">
            <v>11.8</v>
          </cell>
          <cell r="AN1010">
            <v>10.1</v>
          </cell>
          <cell r="AO1010">
            <v>6.7</v>
          </cell>
          <cell r="AP1010">
            <v>49.3</v>
          </cell>
          <cell r="AQ1010">
            <v>94.8</v>
          </cell>
          <cell r="AR1010">
            <v>36.1</v>
          </cell>
          <cell r="AS1010">
            <v>1.1000000000000001</v>
          </cell>
          <cell r="AT1010">
            <v>30.9</v>
          </cell>
          <cell r="AU1010">
            <v>76.099999999999994</v>
          </cell>
          <cell r="AV1010">
            <v>425.7</v>
          </cell>
          <cell r="AW1010">
            <v>397.2</v>
          </cell>
        </row>
        <row r="1011">
          <cell r="B1011">
            <v>47790</v>
          </cell>
          <cell r="D1011" t="str">
            <v xml:space="preserve">Commerce de détail de biens d'occasion en magasin </v>
          </cell>
          <cell r="E1011">
            <v>12830</v>
          </cell>
          <cell r="F1011">
            <v>1854</v>
          </cell>
          <cell r="G1011">
            <v>1093.5</v>
          </cell>
          <cell r="H1011">
            <v>-21.5</v>
          </cell>
          <cell r="I1011">
            <v>782.1</v>
          </cell>
          <cell r="J1011">
            <v>7.2</v>
          </cell>
          <cell r="K1011">
            <v>86</v>
          </cell>
          <cell r="L1011">
            <v>0.5</v>
          </cell>
          <cell r="M1011">
            <v>0.6</v>
          </cell>
          <cell r="N1011">
            <v>94.3</v>
          </cell>
          <cell r="O1011">
            <v>1947.3</v>
          </cell>
          <cell r="P1011">
            <v>17.7</v>
          </cell>
          <cell r="Q1011">
            <v>0.3</v>
          </cell>
          <cell r="R1011">
            <v>16</v>
          </cell>
          <cell r="S1011">
            <v>1.6</v>
          </cell>
          <cell r="T1011">
            <v>433</v>
          </cell>
          <cell r="U1011">
            <v>40.4</v>
          </cell>
          <cell r="V1011">
            <v>98.7</v>
          </cell>
          <cell r="W1011">
            <v>2.4</v>
          </cell>
          <cell r="X1011">
            <v>2.8</v>
          </cell>
          <cell r="Y1011">
            <v>22</v>
          </cell>
          <cell r="Z1011">
            <v>13.2</v>
          </cell>
          <cell r="AA1011">
            <v>421.4</v>
          </cell>
          <cell r="AB1011">
            <v>27.5</v>
          </cell>
          <cell r="AC1011">
            <v>216.4</v>
          </cell>
          <cell r="AD1011">
            <v>90</v>
          </cell>
          <cell r="AE1011">
            <v>3.3</v>
          </cell>
          <cell r="AF1011">
            <v>90.8</v>
          </cell>
          <cell r="AG1011">
            <v>32</v>
          </cell>
          <cell r="AH1011">
            <v>31</v>
          </cell>
          <cell r="AI1011">
            <v>26.2</v>
          </cell>
          <cell r="AJ1011">
            <v>53.9</v>
          </cell>
          <cell r="AK1011">
            <v>0.1</v>
          </cell>
          <cell r="AL1011">
            <v>0.5</v>
          </cell>
          <cell r="AM1011">
            <v>11.8</v>
          </cell>
          <cell r="AN1011">
            <v>10.1</v>
          </cell>
          <cell r="AO1011">
            <v>6.7</v>
          </cell>
          <cell r="AP1011">
            <v>49.3</v>
          </cell>
          <cell r="AQ1011">
            <v>94.8</v>
          </cell>
          <cell r="AR1011">
            <v>36.1</v>
          </cell>
          <cell r="AS1011">
            <v>1.1000000000000001</v>
          </cell>
          <cell r="AT1011">
            <v>30.9</v>
          </cell>
          <cell r="AU1011">
            <v>76.099999999999994</v>
          </cell>
          <cell r="AV1011">
            <v>425.7</v>
          </cell>
          <cell r="AW1011">
            <v>397.2</v>
          </cell>
        </row>
        <row r="1012">
          <cell r="B1012">
            <v>478</v>
          </cell>
          <cell r="D1012" t="str">
            <v xml:space="preserve">Commerce de détail sur éventaires et marchés </v>
          </cell>
          <cell r="E1012">
            <v>123609</v>
          </cell>
          <cell r="F1012">
            <v>4490</v>
          </cell>
          <cell r="G1012">
            <v>2783</v>
          </cell>
          <cell r="H1012">
            <v>-74.7</v>
          </cell>
          <cell r="I1012">
            <v>1781.7</v>
          </cell>
          <cell r="J1012">
            <v>23</v>
          </cell>
          <cell r="K1012">
            <v>35.9</v>
          </cell>
          <cell r="L1012">
            <v>16.399999999999999</v>
          </cell>
          <cell r="M1012">
            <v>11.7</v>
          </cell>
          <cell r="N1012">
            <v>86.9</v>
          </cell>
          <cell r="O1012">
            <v>4548.8999999999996</v>
          </cell>
          <cell r="P1012">
            <v>40.5</v>
          </cell>
          <cell r="Q1012">
            <v>0.3</v>
          </cell>
          <cell r="R1012">
            <v>114.2</v>
          </cell>
          <cell r="S1012">
            <v>-1.8</v>
          </cell>
          <cell r="T1012">
            <v>706.3</v>
          </cell>
          <cell r="U1012">
            <v>13.1</v>
          </cell>
          <cell r="V1012">
            <v>46.6</v>
          </cell>
          <cell r="W1012">
            <v>4.8</v>
          </cell>
          <cell r="X1012">
            <v>3.7</v>
          </cell>
          <cell r="Y1012">
            <v>6.6</v>
          </cell>
          <cell r="Z1012">
            <v>2</v>
          </cell>
          <cell r="AA1012">
            <v>1083.7</v>
          </cell>
          <cell r="AB1012">
            <v>77.599999999999994</v>
          </cell>
          <cell r="AC1012">
            <v>416.2</v>
          </cell>
          <cell r="AD1012">
            <v>220.1</v>
          </cell>
          <cell r="AE1012">
            <v>7</v>
          </cell>
          <cell r="AF1012">
            <v>376.8</v>
          </cell>
          <cell r="AG1012">
            <v>144.9</v>
          </cell>
          <cell r="AH1012">
            <v>134.19999999999999</v>
          </cell>
          <cell r="AI1012">
            <v>25</v>
          </cell>
          <cell r="AJ1012">
            <v>122.7</v>
          </cell>
          <cell r="AK1012">
            <v>0.3</v>
          </cell>
          <cell r="AL1012">
            <v>0</v>
          </cell>
          <cell r="AM1012">
            <v>12.6</v>
          </cell>
          <cell r="AN1012">
            <v>10.9</v>
          </cell>
          <cell r="AO1012">
            <v>5</v>
          </cell>
          <cell r="AP1012">
            <v>114.8</v>
          </cell>
          <cell r="AQ1012">
            <v>10.6</v>
          </cell>
          <cell r="AR1012">
            <v>17.399999999999999</v>
          </cell>
          <cell r="AS1012">
            <v>0.1</v>
          </cell>
          <cell r="AT1012">
            <v>13.8</v>
          </cell>
          <cell r="AU1012">
            <v>94.1</v>
          </cell>
          <cell r="AV1012">
            <v>1049.9000000000001</v>
          </cell>
          <cell r="AW1012">
            <v>1013.1</v>
          </cell>
        </row>
        <row r="1013">
          <cell r="B1013">
            <v>4781</v>
          </cell>
          <cell r="D1013" t="str">
            <v xml:space="preserve">Commerce de détail alimentaire sur éventaires et marchés </v>
          </cell>
          <cell r="E1013">
            <v>29703</v>
          </cell>
          <cell r="F1013">
            <v>2928.6</v>
          </cell>
          <cell r="G1013">
            <v>1885</v>
          </cell>
          <cell r="H1013">
            <v>-19.2</v>
          </cell>
          <cell r="I1013">
            <v>1062.8</v>
          </cell>
          <cell r="J1013">
            <v>20.5</v>
          </cell>
          <cell r="K1013">
            <v>15.7</v>
          </cell>
          <cell r="L1013">
            <v>2.9</v>
          </cell>
          <cell r="M1013">
            <v>3.4</v>
          </cell>
          <cell r="N1013">
            <v>42.5</v>
          </cell>
          <cell r="O1013">
            <v>2964.8</v>
          </cell>
          <cell r="P1013">
            <v>12</v>
          </cell>
          <cell r="Q1013">
            <v>0.2</v>
          </cell>
          <cell r="R1013">
            <v>85.1</v>
          </cell>
          <cell r="S1013">
            <v>-0.4</v>
          </cell>
          <cell r="T1013">
            <v>409.9</v>
          </cell>
          <cell r="U1013">
            <v>4.3</v>
          </cell>
          <cell r="V1013">
            <v>30.7</v>
          </cell>
          <cell r="W1013">
            <v>4.4000000000000004</v>
          </cell>
          <cell r="X1013">
            <v>2</v>
          </cell>
          <cell r="Y1013">
            <v>2</v>
          </cell>
          <cell r="Z1013">
            <v>1.8</v>
          </cell>
          <cell r="AA1013">
            <v>620.5</v>
          </cell>
          <cell r="AB1013">
            <v>40.799999999999997</v>
          </cell>
          <cell r="AC1013">
            <v>275.89999999999998</v>
          </cell>
          <cell r="AD1013">
            <v>126.4</v>
          </cell>
          <cell r="AE1013">
            <v>2.6</v>
          </cell>
          <cell r="AF1013">
            <v>180</v>
          </cell>
          <cell r="AG1013">
            <v>66.2</v>
          </cell>
          <cell r="AH1013">
            <v>33.1</v>
          </cell>
          <cell r="AI1013">
            <v>8.8000000000000007</v>
          </cell>
          <cell r="AJ1013">
            <v>89.6</v>
          </cell>
          <cell r="AK1013">
            <v>0.1</v>
          </cell>
          <cell r="AL1013">
            <v>0</v>
          </cell>
          <cell r="AM1013">
            <v>7.7</v>
          </cell>
          <cell r="AN1013">
            <v>7.2</v>
          </cell>
          <cell r="AO1013">
            <v>1.8</v>
          </cell>
          <cell r="AP1013">
            <v>83.7</v>
          </cell>
          <cell r="AQ1013">
            <v>8.3000000000000007</v>
          </cell>
          <cell r="AR1013">
            <v>11.8</v>
          </cell>
          <cell r="AS1013">
            <v>0.1</v>
          </cell>
          <cell r="AT1013">
            <v>5.2</v>
          </cell>
          <cell r="AU1013">
            <v>74.8</v>
          </cell>
          <cell r="AV1013">
            <v>610.6</v>
          </cell>
          <cell r="AW1013">
            <v>582.29999999999995</v>
          </cell>
        </row>
        <row r="1014">
          <cell r="B1014">
            <v>47810</v>
          </cell>
          <cell r="D1014" t="str">
            <v xml:space="preserve">Commerce de détail alimentaire sur éventaires et marchés </v>
          </cell>
          <cell r="E1014">
            <v>29703</v>
          </cell>
          <cell r="F1014">
            <v>2928.6</v>
          </cell>
          <cell r="G1014">
            <v>1885</v>
          </cell>
          <cell r="H1014">
            <v>-19.2</v>
          </cell>
          <cell r="I1014">
            <v>1062.8</v>
          </cell>
          <cell r="J1014">
            <v>20.5</v>
          </cell>
          <cell r="K1014">
            <v>15.7</v>
          </cell>
          <cell r="L1014">
            <v>2.9</v>
          </cell>
          <cell r="M1014">
            <v>3.4</v>
          </cell>
          <cell r="N1014">
            <v>42.5</v>
          </cell>
          <cell r="O1014">
            <v>2964.8</v>
          </cell>
          <cell r="P1014">
            <v>12</v>
          </cell>
          <cell r="Q1014">
            <v>0.2</v>
          </cell>
          <cell r="R1014">
            <v>85.1</v>
          </cell>
          <cell r="S1014">
            <v>-0.4</v>
          </cell>
          <cell r="T1014">
            <v>409.9</v>
          </cell>
          <cell r="U1014">
            <v>4.3</v>
          </cell>
          <cell r="V1014">
            <v>30.7</v>
          </cell>
          <cell r="W1014">
            <v>4.4000000000000004</v>
          </cell>
          <cell r="X1014">
            <v>2</v>
          </cell>
          <cell r="Y1014">
            <v>2</v>
          </cell>
          <cell r="Z1014">
            <v>1.8</v>
          </cell>
          <cell r="AA1014">
            <v>620.5</v>
          </cell>
          <cell r="AB1014">
            <v>40.799999999999997</v>
          </cell>
          <cell r="AC1014">
            <v>275.89999999999998</v>
          </cell>
          <cell r="AD1014">
            <v>126.4</v>
          </cell>
          <cell r="AE1014">
            <v>2.6</v>
          </cell>
          <cell r="AF1014">
            <v>180</v>
          </cell>
          <cell r="AG1014">
            <v>66.2</v>
          </cell>
          <cell r="AH1014">
            <v>33.1</v>
          </cell>
          <cell r="AI1014">
            <v>8.8000000000000007</v>
          </cell>
          <cell r="AJ1014">
            <v>89.6</v>
          </cell>
          <cell r="AK1014">
            <v>0.1</v>
          </cell>
          <cell r="AL1014">
            <v>0</v>
          </cell>
          <cell r="AM1014">
            <v>7.7</v>
          </cell>
          <cell r="AN1014">
            <v>7.2</v>
          </cell>
          <cell r="AO1014">
            <v>1.8</v>
          </cell>
          <cell r="AP1014">
            <v>83.7</v>
          </cell>
          <cell r="AQ1014">
            <v>8.3000000000000007</v>
          </cell>
          <cell r="AR1014">
            <v>11.8</v>
          </cell>
          <cell r="AS1014">
            <v>0.1</v>
          </cell>
          <cell r="AT1014">
            <v>5.2</v>
          </cell>
          <cell r="AU1014">
            <v>74.8</v>
          </cell>
          <cell r="AV1014">
            <v>610.6</v>
          </cell>
          <cell r="AW1014">
            <v>582.29999999999995</v>
          </cell>
        </row>
        <row r="1015">
          <cell r="B1015">
            <v>4782</v>
          </cell>
          <cell r="D1015" t="str">
            <v xml:space="preserve">Commerce de détail de textiles, d'habillement et de chaussures sur éventaires et marchés </v>
          </cell>
          <cell r="E1015">
            <v>18908</v>
          </cell>
          <cell r="F1015">
            <v>253.8</v>
          </cell>
          <cell r="G1015">
            <v>146.80000000000001</v>
          </cell>
          <cell r="H1015">
            <v>-3.3</v>
          </cell>
          <cell r="I1015">
            <v>110.3</v>
          </cell>
          <cell r="J1015">
            <v>0.2</v>
          </cell>
          <cell r="K1015">
            <v>1.9</v>
          </cell>
          <cell r="L1015">
            <v>2.5</v>
          </cell>
          <cell r="M1015">
            <v>1.5</v>
          </cell>
          <cell r="N1015">
            <v>6</v>
          </cell>
          <cell r="O1015">
            <v>255.9</v>
          </cell>
          <cell r="P1015">
            <v>5.3</v>
          </cell>
          <cell r="Q1015">
            <v>0</v>
          </cell>
          <cell r="R1015">
            <v>2.8</v>
          </cell>
          <cell r="S1015">
            <v>-0.3</v>
          </cell>
          <cell r="T1015">
            <v>43.7</v>
          </cell>
          <cell r="U1015">
            <v>0.2</v>
          </cell>
          <cell r="V1015">
            <v>2.5</v>
          </cell>
          <cell r="W1015">
            <v>0</v>
          </cell>
          <cell r="X1015">
            <v>0</v>
          </cell>
          <cell r="Y1015">
            <v>0.9</v>
          </cell>
          <cell r="Z1015">
            <v>0.1</v>
          </cell>
          <cell r="AA1015">
            <v>74.5</v>
          </cell>
          <cell r="AB1015">
            <v>6.1</v>
          </cell>
          <cell r="AC1015">
            <v>24.7</v>
          </cell>
          <cell r="AD1015">
            <v>15.6</v>
          </cell>
          <cell r="AE1015">
            <v>0.9</v>
          </cell>
          <cell r="AF1015">
            <v>28.9</v>
          </cell>
          <cell r="AG1015">
            <v>14.8</v>
          </cell>
          <cell r="AH1015">
            <v>12.9</v>
          </cell>
          <cell r="AI1015">
            <v>1.1000000000000001</v>
          </cell>
          <cell r="AJ1015">
            <v>2.2999999999999998</v>
          </cell>
          <cell r="AK1015">
            <v>0.1</v>
          </cell>
          <cell r="AL1015">
            <v>0</v>
          </cell>
          <cell r="AM1015">
            <v>0.6</v>
          </cell>
          <cell r="AN1015">
            <v>0.6</v>
          </cell>
          <cell r="AO1015">
            <v>0.1</v>
          </cell>
          <cell r="AP1015">
            <v>1.8</v>
          </cell>
          <cell r="AQ1015">
            <v>0</v>
          </cell>
          <cell r="AR1015">
            <v>0.9</v>
          </cell>
          <cell r="AS1015">
            <v>0</v>
          </cell>
          <cell r="AT1015">
            <v>1.7</v>
          </cell>
          <cell r="AU1015">
            <v>-0.8</v>
          </cell>
          <cell r="AV1015">
            <v>70</v>
          </cell>
          <cell r="AW1015">
            <v>69.2</v>
          </cell>
        </row>
        <row r="1016">
          <cell r="B1016">
            <v>47820</v>
          </cell>
          <cell r="D1016" t="str">
            <v xml:space="preserve">Commerce de détail de textiles, d'habillement et de chaussures sur éventaires et marchés </v>
          </cell>
          <cell r="E1016">
            <v>18908</v>
          </cell>
          <cell r="F1016">
            <v>253.8</v>
          </cell>
          <cell r="G1016">
            <v>146.80000000000001</v>
          </cell>
          <cell r="H1016">
            <v>-3.3</v>
          </cell>
          <cell r="I1016">
            <v>110.3</v>
          </cell>
          <cell r="J1016">
            <v>0.2</v>
          </cell>
          <cell r="K1016">
            <v>1.9</v>
          </cell>
          <cell r="L1016">
            <v>2.5</v>
          </cell>
          <cell r="M1016">
            <v>1.5</v>
          </cell>
          <cell r="N1016">
            <v>6</v>
          </cell>
          <cell r="O1016">
            <v>255.9</v>
          </cell>
          <cell r="P1016">
            <v>5.3</v>
          </cell>
          <cell r="Q1016">
            <v>0</v>
          </cell>
          <cell r="R1016">
            <v>2.8</v>
          </cell>
          <cell r="S1016">
            <v>-0.3</v>
          </cell>
          <cell r="T1016">
            <v>43.7</v>
          </cell>
          <cell r="U1016">
            <v>0.2</v>
          </cell>
          <cell r="V1016">
            <v>2.5</v>
          </cell>
          <cell r="W1016">
            <v>0</v>
          </cell>
          <cell r="X1016">
            <v>0</v>
          </cell>
          <cell r="Y1016">
            <v>0.9</v>
          </cell>
          <cell r="Z1016">
            <v>0.1</v>
          </cell>
          <cell r="AA1016">
            <v>74.5</v>
          </cell>
          <cell r="AB1016">
            <v>6.1</v>
          </cell>
          <cell r="AC1016">
            <v>24.7</v>
          </cell>
          <cell r="AD1016">
            <v>15.6</v>
          </cell>
          <cell r="AE1016">
            <v>0.9</v>
          </cell>
          <cell r="AF1016">
            <v>28.9</v>
          </cell>
          <cell r="AG1016">
            <v>14.8</v>
          </cell>
          <cell r="AH1016">
            <v>12.9</v>
          </cell>
          <cell r="AI1016">
            <v>1.1000000000000001</v>
          </cell>
          <cell r="AJ1016">
            <v>2.2999999999999998</v>
          </cell>
          <cell r="AK1016">
            <v>0.1</v>
          </cell>
          <cell r="AL1016">
            <v>0</v>
          </cell>
          <cell r="AM1016">
            <v>0.6</v>
          </cell>
          <cell r="AN1016">
            <v>0.6</v>
          </cell>
          <cell r="AO1016">
            <v>0.1</v>
          </cell>
          <cell r="AP1016">
            <v>1.8</v>
          </cell>
          <cell r="AQ1016">
            <v>0</v>
          </cell>
          <cell r="AR1016">
            <v>0.9</v>
          </cell>
          <cell r="AS1016">
            <v>0</v>
          </cell>
          <cell r="AT1016">
            <v>1.7</v>
          </cell>
          <cell r="AU1016">
            <v>-0.8</v>
          </cell>
          <cell r="AV1016">
            <v>70</v>
          </cell>
          <cell r="AW1016">
            <v>69.2</v>
          </cell>
        </row>
        <row r="1017">
          <cell r="B1017">
            <v>4789</v>
          </cell>
          <cell r="D1017" t="str">
            <v xml:space="preserve">Autres commerces de détail sur éventaires et marchés </v>
          </cell>
          <cell r="E1017">
            <v>74999</v>
          </cell>
          <cell r="F1017">
            <v>1307.5999999999999</v>
          </cell>
          <cell r="G1017">
            <v>751.2</v>
          </cell>
          <cell r="H1017">
            <v>-52.2</v>
          </cell>
          <cell r="I1017">
            <v>608.6</v>
          </cell>
          <cell r="J1017">
            <v>2.4</v>
          </cell>
          <cell r="K1017">
            <v>18.3</v>
          </cell>
          <cell r="L1017">
            <v>11</v>
          </cell>
          <cell r="M1017">
            <v>6.8</v>
          </cell>
          <cell r="N1017">
            <v>38.5</v>
          </cell>
          <cell r="O1017">
            <v>1328.3</v>
          </cell>
          <cell r="P1017">
            <v>23.2</v>
          </cell>
          <cell r="Q1017">
            <v>0.1</v>
          </cell>
          <cell r="R1017">
            <v>26.3</v>
          </cell>
          <cell r="S1017">
            <v>-1.1000000000000001</v>
          </cell>
          <cell r="T1017">
            <v>252.6</v>
          </cell>
          <cell r="U1017">
            <v>8.6</v>
          </cell>
          <cell r="V1017">
            <v>13.3</v>
          </cell>
          <cell r="W1017">
            <v>0.4</v>
          </cell>
          <cell r="X1017">
            <v>1.6</v>
          </cell>
          <cell r="Y1017">
            <v>3.7</v>
          </cell>
          <cell r="Z1017">
            <v>0.2</v>
          </cell>
          <cell r="AA1017">
            <v>388.7</v>
          </cell>
          <cell r="AB1017">
            <v>30.7</v>
          </cell>
          <cell r="AC1017">
            <v>115.6</v>
          </cell>
          <cell r="AD1017">
            <v>78.2</v>
          </cell>
          <cell r="AE1017">
            <v>3.5</v>
          </cell>
          <cell r="AF1017">
            <v>167.8</v>
          </cell>
          <cell r="AG1017">
            <v>64</v>
          </cell>
          <cell r="AH1017">
            <v>88.2</v>
          </cell>
          <cell r="AI1017">
            <v>15.2</v>
          </cell>
          <cell r="AJ1017">
            <v>30.8</v>
          </cell>
          <cell r="AK1017">
            <v>0.2</v>
          </cell>
          <cell r="AL1017">
            <v>0</v>
          </cell>
          <cell r="AM1017">
            <v>4.4000000000000004</v>
          </cell>
          <cell r="AN1017">
            <v>3.1</v>
          </cell>
          <cell r="AO1017">
            <v>3.1</v>
          </cell>
          <cell r="AP1017">
            <v>29.4</v>
          </cell>
          <cell r="AQ1017">
            <v>2.2999999999999998</v>
          </cell>
          <cell r="AR1017">
            <v>4.7</v>
          </cell>
          <cell r="AS1017">
            <v>0</v>
          </cell>
          <cell r="AT1017">
            <v>6.9</v>
          </cell>
          <cell r="AU1017">
            <v>20.100000000000001</v>
          </cell>
          <cell r="AV1017">
            <v>369.3</v>
          </cell>
          <cell r="AW1017">
            <v>361.6</v>
          </cell>
        </row>
        <row r="1018">
          <cell r="B1018">
            <v>47890</v>
          </cell>
          <cell r="D1018" t="str">
            <v xml:space="preserve">Autres commerces de détail sur éventaires et marchés </v>
          </cell>
          <cell r="E1018">
            <v>74999</v>
          </cell>
          <cell r="F1018">
            <v>1307.5999999999999</v>
          </cell>
          <cell r="G1018">
            <v>751.2</v>
          </cell>
          <cell r="H1018">
            <v>-52.2</v>
          </cell>
          <cell r="I1018">
            <v>608.6</v>
          </cell>
          <cell r="J1018">
            <v>2.4</v>
          </cell>
          <cell r="K1018">
            <v>18.3</v>
          </cell>
          <cell r="L1018">
            <v>11</v>
          </cell>
          <cell r="M1018">
            <v>6.8</v>
          </cell>
          <cell r="N1018">
            <v>38.5</v>
          </cell>
          <cell r="O1018">
            <v>1328.3</v>
          </cell>
          <cell r="P1018">
            <v>23.2</v>
          </cell>
          <cell r="Q1018">
            <v>0.1</v>
          </cell>
          <cell r="R1018">
            <v>26.3</v>
          </cell>
          <cell r="S1018">
            <v>-1.1000000000000001</v>
          </cell>
          <cell r="T1018">
            <v>252.6</v>
          </cell>
          <cell r="U1018">
            <v>8.6</v>
          </cell>
          <cell r="V1018">
            <v>13.3</v>
          </cell>
          <cell r="W1018">
            <v>0.4</v>
          </cell>
          <cell r="X1018">
            <v>1.6</v>
          </cell>
          <cell r="Y1018">
            <v>3.7</v>
          </cell>
          <cell r="Z1018">
            <v>0.2</v>
          </cell>
          <cell r="AA1018">
            <v>388.7</v>
          </cell>
          <cell r="AB1018">
            <v>30.7</v>
          </cell>
          <cell r="AC1018">
            <v>115.6</v>
          </cell>
          <cell r="AD1018">
            <v>78.2</v>
          </cell>
          <cell r="AE1018">
            <v>3.5</v>
          </cell>
          <cell r="AF1018">
            <v>167.8</v>
          </cell>
          <cell r="AG1018">
            <v>64</v>
          </cell>
          <cell r="AH1018">
            <v>88.2</v>
          </cell>
          <cell r="AI1018">
            <v>15.2</v>
          </cell>
          <cell r="AJ1018">
            <v>30.8</v>
          </cell>
          <cell r="AK1018">
            <v>0.2</v>
          </cell>
          <cell r="AL1018">
            <v>0</v>
          </cell>
          <cell r="AM1018">
            <v>4.4000000000000004</v>
          </cell>
          <cell r="AN1018">
            <v>3.1</v>
          </cell>
          <cell r="AO1018">
            <v>3.1</v>
          </cell>
          <cell r="AP1018">
            <v>29.4</v>
          </cell>
          <cell r="AQ1018">
            <v>2.2999999999999998</v>
          </cell>
          <cell r="AR1018">
            <v>4.7</v>
          </cell>
          <cell r="AS1018">
            <v>0</v>
          </cell>
          <cell r="AT1018">
            <v>6.9</v>
          </cell>
          <cell r="AU1018">
            <v>20.100000000000001</v>
          </cell>
          <cell r="AV1018">
            <v>369.3</v>
          </cell>
          <cell r="AW1018">
            <v>361.6</v>
          </cell>
        </row>
        <row r="1019">
          <cell r="B1019">
            <v>479</v>
          </cell>
          <cell r="D1019" t="str">
            <v xml:space="preserve">Commerce de détail hors magasin, éventaires ou marchés </v>
          </cell>
          <cell r="E1019">
            <v>112661</v>
          </cell>
          <cell r="F1019">
            <v>19708.7</v>
          </cell>
          <cell r="G1019">
            <v>11450.1</v>
          </cell>
          <cell r="H1019">
            <v>-259.39999999999998</v>
          </cell>
          <cell r="I1019">
            <v>8518.1</v>
          </cell>
          <cell r="J1019">
            <v>150.9</v>
          </cell>
          <cell r="K1019">
            <v>1278.0999999999999</v>
          </cell>
          <cell r="L1019">
            <v>19</v>
          </cell>
          <cell r="M1019">
            <v>72.099999999999994</v>
          </cell>
          <cell r="N1019">
            <v>1520.2</v>
          </cell>
          <cell r="O1019">
            <v>21137.8</v>
          </cell>
          <cell r="P1019">
            <v>195.9</v>
          </cell>
          <cell r="Q1019">
            <v>1.5</v>
          </cell>
          <cell r="R1019">
            <v>297.89999999999998</v>
          </cell>
          <cell r="S1019">
            <v>-7.3</v>
          </cell>
          <cell r="T1019">
            <v>6396.9</v>
          </cell>
          <cell r="U1019">
            <v>859.9</v>
          </cell>
          <cell r="V1019">
            <v>403.3</v>
          </cell>
          <cell r="W1019">
            <v>49.6</v>
          </cell>
          <cell r="X1019">
            <v>159.5</v>
          </cell>
          <cell r="Y1019">
            <v>154.1</v>
          </cell>
          <cell r="Z1019">
            <v>35.5</v>
          </cell>
          <cell r="AA1019">
            <v>3392.6</v>
          </cell>
          <cell r="AB1019">
            <v>219.4</v>
          </cell>
          <cell r="AC1019">
            <v>2134.6999999999998</v>
          </cell>
          <cell r="AD1019">
            <v>802.4</v>
          </cell>
          <cell r="AE1019">
            <v>10.1</v>
          </cell>
          <cell r="AF1019">
            <v>246.3</v>
          </cell>
          <cell r="AG1019">
            <v>406.4</v>
          </cell>
          <cell r="AH1019">
            <v>483</v>
          </cell>
          <cell r="AI1019">
            <v>434.6</v>
          </cell>
          <cell r="AJ1019">
            <v>-208.4</v>
          </cell>
          <cell r="AK1019">
            <v>0.6</v>
          </cell>
          <cell r="AL1019">
            <v>2.2000000000000002</v>
          </cell>
          <cell r="AM1019">
            <v>265.3</v>
          </cell>
          <cell r="AN1019">
            <v>60.9</v>
          </cell>
          <cell r="AO1019">
            <v>181.6</v>
          </cell>
          <cell r="AP1019">
            <v>-290.5</v>
          </cell>
          <cell r="AQ1019">
            <v>350.3</v>
          </cell>
          <cell r="AR1019">
            <v>737.1</v>
          </cell>
          <cell r="AS1019">
            <v>19.5</v>
          </cell>
          <cell r="AT1019">
            <v>116</v>
          </cell>
          <cell r="AU1019">
            <v>-812.8</v>
          </cell>
          <cell r="AV1019">
            <v>3350.7</v>
          </cell>
          <cell r="AW1019">
            <v>3183.3</v>
          </cell>
        </row>
        <row r="1020">
          <cell r="B1020">
            <v>4791</v>
          </cell>
          <cell r="D1020" t="str">
            <v xml:space="preserve">Vente à distance </v>
          </cell>
          <cell r="E1020">
            <v>35671</v>
          </cell>
          <cell r="F1020">
            <v>15747</v>
          </cell>
          <cell r="G1020">
            <v>9371.7000000000007</v>
          </cell>
          <cell r="H1020">
            <v>-175.3</v>
          </cell>
          <cell r="I1020">
            <v>6550.7</v>
          </cell>
          <cell r="J1020">
            <v>63.8</v>
          </cell>
          <cell r="K1020">
            <v>1058.8</v>
          </cell>
          <cell r="L1020">
            <v>6.9</v>
          </cell>
          <cell r="M1020">
            <v>60.6</v>
          </cell>
          <cell r="N1020">
            <v>1190</v>
          </cell>
          <cell r="O1020">
            <v>16869.5</v>
          </cell>
          <cell r="P1020">
            <v>155.1</v>
          </cell>
          <cell r="Q1020">
            <v>1.4</v>
          </cell>
          <cell r="R1020">
            <v>208.8</v>
          </cell>
          <cell r="S1020">
            <v>-4.5999999999999996</v>
          </cell>
          <cell r="T1020">
            <v>5405.3</v>
          </cell>
          <cell r="U1020">
            <v>752.6</v>
          </cell>
          <cell r="V1020">
            <v>300.89999999999998</v>
          </cell>
          <cell r="W1020">
            <v>14.1</v>
          </cell>
          <cell r="X1020">
            <v>145</v>
          </cell>
          <cell r="Y1020">
            <v>119.2</v>
          </cell>
          <cell r="Z1020">
            <v>14.3</v>
          </cell>
          <cell r="AA1020">
            <v>2167.1</v>
          </cell>
          <cell r="AB1020">
            <v>159.9</v>
          </cell>
          <cell r="AC1020">
            <v>1418.1</v>
          </cell>
          <cell r="AD1020">
            <v>539.70000000000005</v>
          </cell>
          <cell r="AE1020">
            <v>5.6</v>
          </cell>
          <cell r="AF1020">
            <v>54.9</v>
          </cell>
          <cell r="AG1020">
            <v>259.10000000000002</v>
          </cell>
          <cell r="AH1020">
            <v>424.6</v>
          </cell>
          <cell r="AI1020">
            <v>375.3</v>
          </cell>
          <cell r="AJ1020">
            <v>-253.5</v>
          </cell>
          <cell r="AK1020">
            <v>0.4</v>
          </cell>
          <cell r="AL1020">
            <v>1.9</v>
          </cell>
          <cell r="AM1020">
            <v>248.7</v>
          </cell>
          <cell r="AN1020">
            <v>46.1</v>
          </cell>
          <cell r="AO1020">
            <v>161.19999999999999</v>
          </cell>
          <cell r="AP1020">
            <v>-339.6</v>
          </cell>
          <cell r="AQ1020">
            <v>284.89999999999998</v>
          </cell>
          <cell r="AR1020">
            <v>687.8</v>
          </cell>
          <cell r="AS1020">
            <v>16.399999999999999</v>
          </cell>
          <cell r="AT1020">
            <v>83.7</v>
          </cell>
          <cell r="AU1020">
            <v>-842.6</v>
          </cell>
          <cell r="AV1020">
            <v>2131.1999999999998</v>
          </cell>
          <cell r="AW1020">
            <v>2012.8</v>
          </cell>
        </row>
        <row r="1021">
          <cell r="B1021">
            <v>47911</v>
          </cell>
          <cell r="D1021" t="str">
            <v xml:space="preserve">Vente à distance sur catalogue général </v>
          </cell>
          <cell r="E1021">
            <v>17077</v>
          </cell>
          <cell r="F1021">
            <v>8338.2999999999993</v>
          </cell>
          <cell r="G1021">
            <v>5049.5</v>
          </cell>
          <cell r="H1021">
            <v>-78.099999999999994</v>
          </cell>
          <cell r="I1021">
            <v>3366.9</v>
          </cell>
          <cell r="J1021">
            <v>13.4</v>
          </cell>
          <cell r="K1021">
            <v>715.8</v>
          </cell>
          <cell r="L1021">
            <v>3.4</v>
          </cell>
          <cell r="M1021">
            <v>49.1</v>
          </cell>
          <cell r="N1021">
            <v>781.7</v>
          </cell>
          <cell r="O1021">
            <v>9067.5</v>
          </cell>
          <cell r="P1021">
            <v>40.1</v>
          </cell>
          <cell r="Q1021">
            <v>0.5</v>
          </cell>
          <cell r="R1021">
            <v>130.6</v>
          </cell>
          <cell r="S1021">
            <v>1.7</v>
          </cell>
          <cell r="T1021">
            <v>3123.2</v>
          </cell>
          <cell r="U1021">
            <v>401.5</v>
          </cell>
          <cell r="V1021">
            <v>167</v>
          </cell>
          <cell r="W1021">
            <v>9</v>
          </cell>
          <cell r="X1021">
            <v>105.7</v>
          </cell>
          <cell r="Y1021">
            <v>51.4</v>
          </cell>
          <cell r="Z1021">
            <v>6.5</v>
          </cell>
          <cell r="AA1021">
            <v>881.8</v>
          </cell>
          <cell r="AB1021">
            <v>84.1</v>
          </cell>
          <cell r="AC1021">
            <v>738.5</v>
          </cell>
          <cell r="AD1021">
            <v>280.89999999999998</v>
          </cell>
          <cell r="AE1021">
            <v>2.7</v>
          </cell>
          <cell r="AF1021">
            <v>-218.9</v>
          </cell>
          <cell r="AG1021">
            <v>155.80000000000001</v>
          </cell>
          <cell r="AH1021">
            <v>306.2</v>
          </cell>
          <cell r="AI1021">
            <v>257.89999999999998</v>
          </cell>
          <cell r="AJ1021">
            <v>-423.1</v>
          </cell>
          <cell r="AK1021">
            <v>0.1</v>
          </cell>
          <cell r="AL1021">
            <v>0.9</v>
          </cell>
          <cell r="AM1021">
            <v>213.3</v>
          </cell>
          <cell r="AN1021">
            <v>25.2</v>
          </cell>
          <cell r="AO1021">
            <v>126.3</v>
          </cell>
          <cell r="AP1021">
            <v>-509.2</v>
          </cell>
          <cell r="AQ1021">
            <v>231.4</v>
          </cell>
          <cell r="AR1021">
            <v>604.70000000000005</v>
          </cell>
          <cell r="AS1021">
            <v>5.4</v>
          </cell>
          <cell r="AT1021">
            <v>23.6</v>
          </cell>
          <cell r="AU1021">
            <v>-911.5</v>
          </cell>
          <cell r="AV1021">
            <v>893.1</v>
          </cell>
          <cell r="AW1021">
            <v>800.5</v>
          </cell>
        </row>
        <row r="1022">
          <cell r="B1022">
            <v>47912</v>
          </cell>
          <cell r="D1022" t="str">
            <v xml:space="preserve">Vente à distance sur catalogue spécialisé </v>
          </cell>
          <cell r="E1022">
            <v>18594</v>
          </cell>
          <cell r="F1022">
            <v>7408.7</v>
          </cell>
          <cell r="G1022">
            <v>4322.2</v>
          </cell>
          <cell r="H1022">
            <v>-97.2</v>
          </cell>
          <cell r="I1022">
            <v>3183.8</v>
          </cell>
          <cell r="J1022">
            <v>50.3</v>
          </cell>
          <cell r="K1022">
            <v>343</v>
          </cell>
          <cell r="L1022">
            <v>3.5</v>
          </cell>
          <cell r="M1022">
            <v>11.5</v>
          </cell>
          <cell r="N1022">
            <v>408.3</v>
          </cell>
          <cell r="O1022">
            <v>7802</v>
          </cell>
          <cell r="P1022">
            <v>114.9</v>
          </cell>
          <cell r="Q1022">
            <v>0.9</v>
          </cell>
          <cell r="R1022">
            <v>78.2</v>
          </cell>
          <cell r="S1022">
            <v>-6.4</v>
          </cell>
          <cell r="T1022">
            <v>2282.1</v>
          </cell>
          <cell r="U1022">
            <v>351.1</v>
          </cell>
          <cell r="V1022">
            <v>133.9</v>
          </cell>
          <cell r="W1022">
            <v>5.0999999999999996</v>
          </cell>
          <cell r="X1022">
            <v>39.299999999999997</v>
          </cell>
          <cell r="Y1022">
            <v>67.8</v>
          </cell>
          <cell r="Z1022">
            <v>7.7</v>
          </cell>
          <cell r="AA1022">
            <v>1285.3</v>
          </cell>
          <cell r="AB1022">
            <v>75.8</v>
          </cell>
          <cell r="AC1022">
            <v>679.6</v>
          </cell>
          <cell r="AD1022">
            <v>258.89999999999998</v>
          </cell>
          <cell r="AE1022">
            <v>2.9</v>
          </cell>
          <cell r="AF1022">
            <v>273.89999999999998</v>
          </cell>
          <cell r="AG1022">
            <v>103.4</v>
          </cell>
          <cell r="AH1022">
            <v>118.4</v>
          </cell>
          <cell r="AI1022">
            <v>117.4</v>
          </cell>
          <cell r="AJ1022">
            <v>169.6</v>
          </cell>
          <cell r="AK1022">
            <v>0.4</v>
          </cell>
          <cell r="AL1022">
            <v>1</v>
          </cell>
          <cell r="AM1022">
            <v>35.4</v>
          </cell>
          <cell r="AN1022">
            <v>20.9</v>
          </cell>
          <cell r="AO1022">
            <v>34.9</v>
          </cell>
          <cell r="AP1022">
            <v>169.6</v>
          </cell>
          <cell r="AQ1022">
            <v>53.5</v>
          </cell>
          <cell r="AR1022">
            <v>83.1</v>
          </cell>
          <cell r="AS1022">
            <v>11</v>
          </cell>
          <cell r="AT1022">
            <v>60.2</v>
          </cell>
          <cell r="AU1022">
            <v>68.900000000000006</v>
          </cell>
          <cell r="AV1022">
            <v>1238.0999999999999</v>
          </cell>
          <cell r="AW1022">
            <v>1212.3</v>
          </cell>
        </row>
        <row r="1023">
          <cell r="B1023">
            <v>4799</v>
          </cell>
          <cell r="D1023" t="str">
            <v xml:space="preserve">Autres commerces de détail hors magasin, éventaires ou marchés </v>
          </cell>
          <cell r="E1023">
            <v>76990</v>
          </cell>
          <cell r="F1023">
            <v>3961.7</v>
          </cell>
          <cell r="G1023">
            <v>2078.4</v>
          </cell>
          <cell r="H1023">
            <v>-84.1</v>
          </cell>
          <cell r="I1023">
            <v>1967.4</v>
          </cell>
          <cell r="J1023">
            <v>87.2</v>
          </cell>
          <cell r="K1023">
            <v>219.4</v>
          </cell>
          <cell r="L1023">
            <v>12.2</v>
          </cell>
          <cell r="M1023">
            <v>11.5</v>
          </cell>
          <cell r="N1023">
            <v>330.2</v>
          </cell>
          <cell r="O1023">
            <v>4268.3</v>
          </cell>
          <cell r="P1023">
            <v>40.799999999999997</v>
          </cell>
          <cell r="Q1023">
            <v>0.1</v>
          </cell>
          <cell r="R1023">
            <v>89.2</v>
          </cell>
          <cell r="S1023">
            <v>-2.6</v>
          </cell>
          <cell r="T1023">
            <v>991.6</v>
          </cell>
          <cell r="U1023">
            <v>107.3</v>
          </cell>
          <cell r="V1023">
            <v>102.4</v>
          </cell>
          <cell r="W1023">
            <v>35.5</v>
          </cell>
          <cell r="X1023">
            <v>14.6</v>
          </cell>
          <cell r="Y1023">
            <v>34.9</v>
          </cell>
          <cell r="Z1023">
            <v>21.3</v>
          </cell>
          <cell r="AA1023">
            <v>1225.5</v>
          </cell>
          <cell r="AB1023">
            <v>59.4</v>
          </cell>
          <cell r="AC1023">
            <v>716.6</v>
          </cell>
          <cell r="AD1023">
            <v>262.60000000000002</v>
          </cell>
          <cell r="AE1023">
            <v>4.5</v>
          </cell>
          <cell r="AF1023">
            <v>191.3</v>
          </cell>
          <cell r="AG1023">
            <v>147.19999999999999</v>
          </cell>
          <cell r="AH1023">
            <v>58.4</v>
          </cell>
          <cell r="AI1023">
            <v>59.3</v>
          </cell>
          <cell r="AJ1023">
            <v>45.1</v>
          </cell>
          <cell r="AK1023">
            <v>0.2</v>
          </cell>
          <cell r="AL1023">
            <v>0.4</v>
          </cell>
          <cell r="AM1023">
            <v>16.600000000000001</v>
          </cell>
          <cell r="AN1023">
            <v>14.8</v>
          </cell>
          <cell r="AO1023">
            <v>20.399999999999999</v>
          </cell>
          <cell r="AP1023">
            <v>49.1</v>
          </cell>
          <cell r="AQ1023">
            <v>65.400000000000006</v>
          </cell>
          <cell r="AR1023">
            <v>49.3</v>
          </cell>
          <cell r="AS1023">
            <v>3.2</v>
          </cell>
          <cell r="AT1023">
            <v>32.299999999999997</v>
          </cell>
          <cell r="AU1023">
            <v>29.8</v>
          </cell>
          <cell r="AV1023">
            <v>1219.5</v>
          </cell>
          <cell r="AW1023">
            <v>1170.5</v>
          </cell>
        </row>
        <row r="1024">
          <cell r="B1024">
            <v>47991</v>
          </cell>
          <cell r="D1024" t="str">
            <v xml:space="preserve">Vente à domicile </v>
          </cell>
          <cell r="E1024">
            <v>62646</v>
          </cell>
          <cell r="F1024">
            <v>2252.1999999999998</v>
          </cell>
          <cell r="G1024">
            <v>1184.2</v>
          </cell>
          <cell r="H1024">
            <v>-15.2</v>
          </cell>
          <cell r="I1024">
            <v>1083.2</v>
          </cell>
          <cell r="J1024">
            <v>51.8</v>
          </cell>
          <cell r="K1024">
            <v>114</v>
          </cell>
          <cell r="L1024">
            <v>7.9</v>
          </cell>
          <cell r="M1024">
            <v>4</v>
          </cell>
          <cell r="N1024">
            <v>177.7</v>
          </cell>
          <cell r="O1024">
            <v>2418</v>
          </cell>
          <cell r="P1024">
            <v>21.6</v>
          </cell>
          <cell r="Q1024">
            <v>0</v>
          </cell>
          <cell r="R1024">
            <v>48.7</v>
          </cell>
          <cell r="S1024">
            <v>-1.6</v>
          </cell>
          <cell r="T1024">
            <v>537.6</v>
          </cell>
          <cell r="U1024">
            <v>71.3</v>
          </cell>
          <cell r="V1024">
            <v>44.2</v>
          </cell>
          <cell r="W1024">
            <v>4.5999999999999996</v>
          </cell>
          <cell r="X1024">
            <v>7.2</v>
          </cell>
          <cell r="Y1024">
            <v>8.6999999999999993</v>
          </cell>
          <cell r="Z1024">
            <v>0.8</v>
          </cell>
          <cell r="AA1024">
            <v>689.2</v>
          </cell>
          <cell r="AB1024">
            <v>36.1</v>
          </cell>
          <cell r="AC1024">
            <v>406.5</v>
          </cell>
          <cell r="AD1024">
            <v>155.5</v>
          </cell>
          <cell r="AE1024">
            <v>3.1</v>
          </cell>
          <cell r="AF1024">
            <v>94.2</v>
          </cell>
          <cell r="AG1024">
            <v>61.3</v>
          </cell>
          <cell r="AH1024">
            <v>33.1</v>
          </cell>
          <cell r="AI1024">
            <v>33.799999999999997</v>
          </cell>
          <cell r="AJ1024">
            <v>33.6</v>
          </cell>
          <cell r="AK1024">
            <v>0.1</v>
          </cell>
          <cell r="AL1024">
            <v>0.4</v>
          </cell>
          <cell r="AM1024">
            <v>8.1999999999999993</v>
          </cell>
          <cell r="AN1024">
            <v>7</v>
          </cell>
          <cell r="AO1024">
            <v>15.2</v>
          </cell>
          <cell r="AP1024">
            <v>40.700000000000003</v>
          </cell>
          <cell r="AQ1024">
            <v>32</v>
          </cell>
          <cell r="AR1024">
            <v>22.5</v>
          </cell>
          <cell r="AS1024">
            <v>2.2999999999999998</v>
          </cell>
          <cell r="AT1024">
            <v>21.6</v>
          </cell>
          <cell r="AU1024">
            <v>26.4</v>
          </cell>
          <cell r="AV1024">
            <v>676.2</v>
          </cell>
          <cell r="AW1024">
            <v>656.2</v>
          </cell>
        </row>
        <row r="1025">
          <cell r="B1025">
            <v>47992</v>
          </cell>
          <cell r="D1025" t="str">
            <v xml:space="preserve">Vente par automates et autres commerces de détail hors magasin, éventaires ou marchés n.c.a. </v>
          </cell>
          <cell r="E1025">
            <v>14343</v>
          </cell>
          <cell r="F1025">
            <v>1709.5</v>
          </cell>
          <cell r="G1025">
            <v>894.1</v>
          </cell>
          <cell r="H1025">
            <v>-68.8</v>
          </cell>
          <cell r="I1025">
            <v>884.2</v>
          </cell>
          <cell r="J1025">
            <v>35.4</v>
          </cell>
          <cell r="K1025">
            <v>105.4</v>
          </cell>
          <cell r="L1025">
            <v>4.3</v>
          </cell>
          <cell r="M1025">
            <v>7.5</v>
          </cell>
          <cell r="N1025">
            <v>152.5</v>
          </cell>
          <cell r="O1025">
            <v>1850.3</v>
          </cell>
          <cell r="P1025">
            <v>19.2</v>
          </cell>
          <cell r="Q1025">
            <v>0.1</v>
          </cell>
          <cell r="R1025">
            <v>40.5</v>
          </cell>
          <cell r="S1025">
            <v>-1.1000000000000001</v>
          </cell>
          <cell r="T1025">
            <v>454</v>
          </cell>
          <cell r="U1025">
            <v>36</v>
          </cell>
          <cell r="V1025">
            <v>58.1</v>
          </cell>
          <cell r="W1025">
            <v>30.8</v>
          </cell>
          <cell r="X1025">
            <v>7.3</v>
          </cell>
          <cell r="Y1025">
            <v>26.2</v>
          </cell>
          <cell r="Z1025">
            <v>20.5</v>
          </cell>
          <cell r="AA1025">
            <v>536.29999999999995</v>
          </cell>
          <cell r="AB1025">
            <v>23.3</v>
          </cell>
          <cell r="AC1025">
            <v>310</v>
          </cell>
          <cell r="AD1025">
            <v>107.2</v>
          </cell>
          <cell r="AE1025">
            <v>1.4</v>
          </cell>
          <cell r="AF1025">
            <v>97.1</v>
          </cell>
          <cell r="AG1025">
            <v>85.9</v>
          </cell>
          <cell r="AH1025">
            <v>25.2</v>
          </cell>
          <cell r="AI1025">
            <v>25.5</v>
          </cell>
          <cell r="AJ1025">
            <v>11.5</v>
          </cell>
          <cell r="AK1025">
            <v>0.1</v>
          </cell>
          <cell r="AL1025">
            <v>0</v>
          </cell>
          <cell r="AM1025">
            <v>8.4</v>
          </cell>
          <cell r="AN1025">
            <v>7.8</v>
          </cell>
          <cell r="AO1025">
            <v>5.3</v>
          </cell>
          <cell r="AP1025">
            <v>8.4</v>
          </cell>
          <cell r="AQ1025">
            <v>33.4</v>
          </cell>
          <cell r="AR1025">
            <v>26.8</v>
          </cell>
          <cell r="AS1025">
            <v>0.8</v>
          </cell>
          <cell r="AT1025">
            <v>10.7</v>
          </cell>
          <cell r="AU1025">
            <v>3.4</v>
          </cell>
          <cell r="AV1025">
            <v>543.29999999999995</v>
          </cell>
          <cell r="AW1025">
            <v>514.29999999999995</v>
          </cell>
        </row>
        <row r="1026">
          <cell r="B1026">
            <v>49</v>
          </cell>
          <cell r="D1026" t="str">
            <v xml:space="preserve">Transports terrestres et transport par conduites </v>
          </cell>
          <cell r="E1026">
            <v>87581</v>
          </cell>
          <cell r="F1026">
            <v>1007.4</v>
          </cell>
          <cell r="G1026">
            <v>754.1</v>
          </cell>
          <cell r="H1026">
            <v>-6.9</v>
          </cell>
          <cell r="I1026">
            <v>260.2</v>
          </cell>
          <cell r="J1026">
            <v>53.6</v>
          </cell>
          <cell r="K1026">
            <v>77218.8</v>
          </cell>
          <cell r="L1026">
            <v>10.1</v>
          </cell>
          <cell r="M1026">
            <v>276.2</v>
          </cell>
          <cell r="N1026">
            <v>77558.600000000006</v>
          </cell>
          <cell r="O1026">
            <v>78279.7</v>
          </cell>
          <cell r="P1026">
            <v>577.5</v>
          </cell>
          <cell r="Q1026">
            <v>5.7</v>
          </cell>
          <cell r="R1026">
            <v>5935.2</v>
          </cell>
          <cell r="S1026">
            <v>78.099999999999994</v>
          </cell>
          <cell r="T1026">
            <v>38091.699999999997</v>
          </cell>
          <cell r="U1026">
            <v>12093.6</v>
          </cell>
          <cell r="V1026">
            <v>4959.6000000000004</v>
          </cell>
          <cell r="W1026">
            <v>1496.7</v>
          </cell>
          <cell r="X1026">
            <v>1273.3</v>
          </cell>
          <cell r="Y1026">
            <v>501.2</v>
          </cell>
          <cell r="Z1026">
            <v>74.099999999999994</v>
          </cell>
          <cell r="AA1026">
            <v>33790</v>
          </cell>
          <cell r="AB1026">
            <v>2188.8000000000002</v>
          </cell>
          <cell r="AC1026">
            <v>18900.599999999999</v>
          </cell>
          <cell r="AD1026">
            <v>7235.8</v>
          </cell>
          <cell r="AE1026">
            <v>1400.2</v>
          </cell>
          <cell r="AF1026">
            <v>6865</v>
          </cell>
          <cell r="AG1026">
            <v>4195.6000000000004</v>
          </cell>
          <cell r="AH1026">
            <v>994.5</v>
          </cell>
          <cell r="AI1026">
            <v>1764</v>
          </cell>
          <cell r="AJ1026">
            <v>3438.9</v>
          </cell>
          <cell r="AK1026">
            <v>24.9</v>
          </cell>
          <cell r="AL1026">
            <v>44.4</v>
          </cell>
          <cell r="AM1026">
            <v>1202.2</v>
          </cell>
          <cell r="AN1026">
            <v>797</v>
          </cell>
          <cell r="AO1026">
            <v>720.8</v>
          </cell>
          <cell r="AP1026">
            <v>2977.1</v>
          </cell>
          <cell r="AQ1026">
            <v>1454.9</v>
          </cell>
          <cell r="AR1026">
            <v>1366.3</v>
          </cell>
          <cell r="AS1026">
            <v>134.80000000000001</v>
          </cell>
          <cell r="AT1026">
            <v>363</v>
          </cell>
          <cell r="AU1026">
            <v>2567.8000000000002</v>
          </cell>
          <cell r="AV1026">
            <v>33713.699999999997</v>
          </cell>
          <cell r="AW1026">
            <v>33001.4</v>
          </cell>
        </row>
        <row r="1027">
          <cell r="B1027">
            <v>491</v>
          </cell>
          <cell r="D1027" t="str">
            <v xml:space="preserve">Transport ferroviaire interurbain de voyageurs </v>
          </cell>
          <cell r="E1027">
            <v>13</v>
          </cell>
          <cell r="F1027" t="str">
            <v>S</v>
          </cell>
          <cell r="G1027" t="str">
            <v>S</v>
          </cell>
          <cell r="H1027" t="str">
            <v>S</v>
          </cell>
          <cell r="I1027" t="str">
            <v>S</v>
          </cell>
          <cell r="J1027" t="str">
            <v>S</v>
          </cell>
          <cell r="K1027" t="str">
            <v>S</v>
          </cell>
          <cell r="L1027" t="str">
            <v>S</v>
          </cell>
          <cell r="M1027" t="str">
            <v>S</v>
          </cell>
          <cell r="N1027" t="str">
            <v>S</v>
          </cell>
          <cell r="O1027" t="str">
            <v>S</v>
          </cell>
          <cell r="P1027" t="str">
            <v>S</v>
          </cell>
          <cell r="Q1027" t="str">
            <v>S</v>
          </cell>
          <cell r="R1027" t="str">
            <v>S</v>
          </cell>
          <cell r="S1027" t="str">
            <v>S</v>
          </cell>
          <cell r="T1027" t="str">
            <v>S</v>
          </cell>
          <cell r="U1027" t="str">
            <v>S</v>
          </cell>
          <cell r="V1027" t="str">
            <v>S</v>
          </cell>
          <cell r="W1027" t="str">
            <v>S</v>
          </cell>
          <cell r="X1027" t="str">
            <v>S</v>
          </cell>
          <cell r="Y1027" t="str">
            <v>S</v>
          </cell>
          <cell r="Z1027" t="str">
            <v>S</v>
          </cell>
          <cell r="AA1027" t="str">
            <v>S</v>
          </cell>
          <cell r="AB1027" t="str">
            <v>S</v>
          </cell>
          <cell r="AC1027" t="str">
            <v>S</v>
          </cell>
          <cell r="AD1027" t="str">
            <v>S</v>
          </cell>
          <cell r="AE1027" t="str">
            <v>S</v>
          </cell>
          <cell r="AF1027" t="str">
            <v>S</v>
          </cell>
          <cell r="AG1027" t="str">
            <v>S</v>
          </cell>
          <cell r="AH1027" t="str">
            <v>S</v>
          </cell>
          <cell r="AI1027" t="str">
            <v>S</v>
          </cell>
          <cell r="AJ1027" t="str">
            <v>S</v>
          </cell>
          <cell r="AK1027" t="str">
            <v>S</v>
          </cell>
          <cell r="AL1027" t="str">
            <v>S</v>
          </cell>
          <cell r="AM1027" t="str">
            <v>S</v>
          </cell>
          <cell r="AN1027" t="str">
            <v>S</v>
          </cell>
          <cell r="AO1027" t="str">
            <v>S</v>
          </cell>
          <cell r="AP1027" t="str">
            <v>S</v>
          </cell>
          <cell r="AQ1027" t="str">
            <v>S</v>
          </cell>
          <cell r="AR1027" t="str">
            <v>S</v>
          </cell>
          <cell r="AS1027" t="str">
            <v>S</v>
          </cell>
          <cell r="AT1027" t="str">
            <v>S</v>
          </cell>
          <cell r="AU1027" t="str">
            <v>S</v>
          </cell>
          <cell r="AV1027" t="str">
            <v>S</v>
          </cell>
          <cell r="AW1027" t="str">
            <v>S</v>
          </cell>
        </row>
        <row r="1028">
          <cell r="B1028">
            <v>4910</v>
          </cell>
          <cell r="D1028" t="str">
            <v xml:space="preserve">Transport ferroviaire interurbain de voyageurs </v>
          </cell>
          <cell r="E1028">
            <v>13</v>
          </cell>
          <cell r="F1028" t="str">
            <v>S</v>
          </cell>
          <cell r="G1028" t="str">
            <v>S</v>
          </cell>
          <cell r="H1028" t="str">
            <v>S</v>
          </cell>
          <cell r="I1028" t="str">
            <v>S</v>
          </cell>
          <cell r="J1028" t="str">
            <v>S</v>
          </cell>
          <cell r="K1028" t="str">
            <v>S</v>
          </cell>
          <cell r="L1028" t="str">
            <v>S</v>
          </cell>
          <cell r="M1028" t="str">
            <v>S</v>
          </cell>
          <cell r="N1028" t="str">
            <v>S</v>
          </cell>
          <cell r="O1028" t="str">
            <v>S</v>
          </cell>
          <cell r="P1028" t="str">
            <v>S</v>
          </cell>
          <cell r="Q1028" t="str">
            <v>S</v>
          </cell>
          <cell r="R1028" t="str">
            <v>S</v>
          </cell>
          <cell r="S1028" t="str">
            <v>S</v>
          </cell>
          <cell r="T1028" t="str">
            <v>S</v>
          </cell>
          <cell r="U1028" t="str">
            <v>S</v>
          </cell>
          <cell r="V1028" t="str">
            <v>S</v>
          </cell>
          <cell r="W1028" t="str">
            <v>S</v>
          </cell>
          <cell r="X1028" t="str">
            <v>S</v>
          </cell>
          <cell r="Y1028" t="str">
            <v>S</v>
          </cell>
          <cell r="Z1028" t="str">
            <v>S</v>
          </cell>
          <cell r="AA1028" t="str">
            <v>S</v>
          </cell>
          <cell r="AB1028" t="str">
            <v>S</v>
          </cell>
          <cell r="AC1028" t="str">
            <v>S</v>
          </cell>
          <cell r="AD1028" t="str">
            <v>S</v>
          </cell>
          <cell r="AE1028" t="str">
            <v>S</v>
          </cell>
          <cell r="AF1028" t="str">
            <v>S</v>
          </cell>
          <cell r="AG1028" t="str">
            <v>S</v>
          </cell>
          <cell r="AH1028" t="str">
            <v>S</v>
          </cell>
          <cell r="AI1028" t="str">
            <v>S</v>
          </cell>
          <cell r="AJ1028" t="str">
            <v>S</v>
          </cell>
          <cell r="AK1028" t="str">
            <v>S</v>
          </cell>
          <cell r="AL1028" t="str">
            <v>S</v>
          </cell>
          <cell r="AM1028" t="str">
            <v>S</v>
          </cell>
          <cell r="AN1028" t="str">
            <v>S</v>
          </cell>
          <cell r="AO1028" t="str">
            <v>S</v>
          </cell>
          <cell r="AP1028" t="str">
            <v>S</v>
          </cell>
          <cell r="AQ1028" t="str">
            <v>S</v>
          </cell>
          <cell r="AR1028" t="str">
            <v>S</v>
          </cell>
          <cell r="AS1028" t="str">
            <v>S</v>
          </cell>
          <cell r="AT1028" t="str">
            <v>S</v>
          </cell>
          <cell r="AU1028" t="str">
            <v>S</v>
          </cell>
          <cell r="AV1028" t="str">
            <v>S</v>
          </cell>
          <cell r="AW1028" t="str">
            <v>S</v>
          </cell>
        </row>
        <row r="1029">
          <cell r="B1029">
            <v>49100</v>
          </cell>
          <cell r="D1029" t="str">
            <v xml:space="preserve">Transport ferroviaire interurbain de voyageurs </v>
          </cell>
          <cell r="E1029">
            <v>13</v>
          </cell>
          <cell r="F1029">
            <v>0.3</v>
          </cell>
          <cell r="G1029">
            <v>0.1</v>
          </cell>
          <cell r="H1029">
            <v>0</v>
          </cell>
          <cell r="I1029">
            <v>0.2</v>
          </cell>
          <cell r="J1029">
            <v>0</v>
          </cell>
          <cell r="K1029">
            <v>5878.5</v>
          </cell>
          <cell r="L1029">
            <v>0</v>
          </cell>
          <cell r="M1029">
            <v>0</v>
          </cell>
          <cell r="N1029">
            <v>5878.5</v>
          </cell>
          <cell r="O1029">
            <v>5878.8</v>
          </cell>
          <cell r="P1029">
            <v>0.8</v>
          </cell>
          <cell r="Q1029">
            <v>1.5</v>
          </cell>
          <cell r="R1029">
            <v>50.4</v>
          </cell>
          <cell r="S1029">
            <v>13.1</v>
          </cell>
          <cell r="T1029">
            <v>3444.9</v>
          </cell>
          <cell r="U1029">
            <v>1482.9</v>
          </cell>
          <cell r="V1029">
            <v>784.9</v>
          </cell>
          <cell r="W1029" t="str">
            <v>N</v>
          </cell>
          <cell r="X1029">
            <v>65.400000000000006</v>
          </cell>
          <cell r="Y1029">
            <v>27.6</v>
          </cell>
          <cell r="Z1029">
            <v>0.7</v>
          </cell>
          <cell r="AA1029">
            <v>2343.6</v>
          </cell>
          <cell r="AB1029">
            <v>298.8</v>
          </cell>
          <cell r="AC1029">
            <v>956.9</v>
          </cell>
          <cell r="AD1029">
            <v>456.1</v>
          </cell>
          <cell r="AE1029">
            <v>4.5</v>
          </cell>
          <cell r="AF1029">
            <v>636.5</v>
          </cell>
          <cell r="AG1029">
            <v>505.6</v>
          </cell>
          <cell r="AH1029">
            <v>85.9</v>
          </cell>
          <cell r="AI1029">
            <v>187.7</v>
          </cell>
          <cell r="AJ1029">
            <v>232.6</v>
          </cell>
          <cell r="AK1029">
            <v>0.1</v>
          </cell>
          <cell r="AL1029">
            <v>5.3</v>
          </cell>
          <cell r="AM1029">
            <v>72.599999999999994</v>
          </cell>
          <cell r="AN1029">
            <v>70.599999999999994</v>
          </cell>
          <cell r="AO1029">
            <v>4.7</v>
          </cell>
          <cell r="AP1029">
            <v>169.8</v>
          </cell>
          <cell r="AQ1029">
            <v>1.6</v>
          </cell>
          <cell r="AR1029">
            <v>3.8</v>
          </cell>
          <cell r="AS1029">
            <v>2.9</v>
          </cell>
          <cell r="AT1029">
            <v>-18.3</v>
          </cell>
          <cell r="AU1029">
            <v>183</v>
          </cell>
          <cell r="AV1029">
            <v>2370.4</v>
          </cell>
          <cell r="AW1029">
            <v>2049.4</v>
          </cell>
        </row>
        <row r="1030">
          <cell r="B1030">
            <v>492</v>
          </cell>
          <cell r="D1030" t="str">
            <v xml:space="preserve">Transports ferroviaires de fret </v>
          </cell>
          <cell r="E1030">
            <v>28</v>
          </cell>
          <cell r="F1030" t="str">
            <v>S</v>
          </cell>
          <cell r="G1030" t="str">
            <v>S</v>
          </cell>
          <cell r="H1030" t="str">
            <v>S</v>
          </cell>
          <cell r="I1030" t="str">
            <v>S</v>
          </cell>
          <cell r="J1030" t="str">
            <v>S</v>
          </cell>
          <cell r="K1030" t="str">
            <v>S</v>
          </cell>
          <cell r="L1030" t="str">
            <v>S</v>
          </cell>
          <cell r="M1030" t="str">
            <v>S</v>
          </cell>
          <cell r="N1030" t="str">
            <v>S</v>
          </cell>
          <cell r="O1030" t="str">
            <v>S</v>
          </cell>
          <cell r="P1030" t="str">
            <v>S</v>
          </cell>
          <cell r="Q1030" t="str">
            <v>S</v>
          </cell>
          <cell r="R1030" t="str">
            <v>S</v>
          </cell>
          <cell r="S1030" t="str">
            <v>S</v>
          </cell>
          <cell r="T1030" t="str">
            <v>S</v>
          </cell>
          <cell r="U1030" t="str">
            <v>S</v>
          </cell>
          <cell r="V1030" t="str">
            <v>S</v>
          </cell>
          <cell r="W1030" t="str">
            <v>S</v>
          </cell>
          <cell r="X1030" t="str">
            <v>S</v>
          </cell>
          <cell r="Y1030" t="str">
            <v>S</v>
          </cell>
          <cell r="Z1030" t="str">
            <v>S</v>
          </cell>
          <cell r="AA1030" t="str">
            <v>S</v>
          </cell>
          <cell r="AB1030" t="str">
            <v>S</v>
          </cell>
          <cell r="AC1030" t="str">
            <v>S</v>
          </cell>
          <cell r="AD1030" t="str">
            <v>S</v>
          </cell>
          <cell r="AE1030" t="str">
            <v>S</v>
          </cell>
          <cell r="AF1030" t="str">
            <v>S</v>
          </cell>
          <cell r="AG1030" t="str">
            <v>S</v>
          </cell>
          <cell r="AH1030" t="str">
            <v>S</v>
          </cell>
          <cell r="AI1030" t="str">
            <v>S</v>
          </cell>
          <cell r="AJ1030" t="str">
            <v>S</v>
          </cell>
          <cell r="AK1030" t="str">
            <v>S</v>
          </cell>
          <cell r="AL1030" t="str">
            <v>S</v>
          </cell>
          <cell r="AM1030" t="str">
            <v>S</v>
          </cell>
          <cell r="AN1030" t="str">
            <v>S</v>
          </cell>
          <cell r="AO1030" t="str">
            <v>S</v>
          </cell>
          <cell r="AP1030" t="str">
            <v>S</v>
          </cell>
          <cell r="AQ1030" t="str">
            <v>S</v>
          </cell>
          <cell r="AR1030" t="str">
            <v>S</v>
          </cell>
          <cell r="AS1030" t="str">
            <v>S</v>
          </cell>
          <cell r="AT1030" t="str">
            <v>S</v>
          </cell>
          <cell r="AU1030" t="str">
            <v>S</v>
          </cell>
          <cell r="AV1030" t="str">
            <v>S</v>
          </cell>
          <cell r="AW1030" t="str">
            <v>S</v>
          </cell>
        </row>
        <row r="1031">
          <cell r="B1031">
            <v>4920</v>
          </cell>
          <cell r="D1031" t="str">
            <v xml:space="preserve">Transports ferroviaires de fret </v>
          </cell>
          <cell r="E1031">
            <v>28</v>
          </cell>
          <cell r="F1031">
            <v>0</v>
          </cell>
          <cell r="G1031">
            <v>0</v>
          </cell>
          <cell r="H1031">
            <v>0</v>
          </cell>
          <cell r="I1031" t="str">
            <v>N</v>
          </cell>
          <cell r="J1031">
            <v>0</v>
          </cell>
          <cell r="K1031">
            <v>380.8</v>
          </cell>
          <cell r="L1031">
            <v>0</v>
          </cell>
          <cell r="M1031">
            <v>0</v>
          </cell>
          <cell r="N1031">
            <v>380.8</v>
          </cell>
          <cell r="O1031">
            <v>380.8</v>
          </cell>
          <cell r="P1031">
            <v>9.1999999999999993</v>
          </cell>
          <cell r="Q1031">
            <v>0</v>
          </cell>
          <cell r="R1031">
            <v>31.5</v>
          </cell>
          <cell r="S1031">
            <v>-1.3</v>
          </cell>
          <cell r="T1031">
            <v>265.10000000000002</v>
          </cell>
          <cell r="U1031">
            <v>128.9</v>
          </cell>
          <cell r="V1031">
            <v>63.3</v>
          </cell>
          <cell r="W1031">
            <v>1.9</v>
          </cell>
          <cell r="X1031">
            <v>6.7</v>
          </cell>
          <cell r="Y1031">
            <v>4.0999999999999996</v>
          </cell>
          <cell r="Z1031">
            <v>0.7</v>
          </cell>
          <cell r="AA1031">
            <v>90.6</v>
          </cell>
          <cell r="AB1031">
            <v>5.3</v>
          </cell>
          <cell r="AC1031">
            <v>77.5</v>
          </cell>
          <cell r="AD1031">
            <v>31.2</v>
          </cell>
          <cell r="AE1031">
            <v>1.8</v>
          </cell>
          <cell r="AF1031">
            <v>-21.6</v>
          </cell>
          <cell r="AG1031">
            <v>25.5</v>
          </cell>
          <cell r="AH1031">
            <v>2.4</v>
          </cell>
          <cell r="AI1031">
            <v>10.4</v>
          </cell>
          <cell r="AJ1031">
            <v>-39.200000000000003</v>
          </cell>
          <cell r="AK1031">
            <v>0</v>
          </cell>
          <cell r="AL1031">
            <v>0</v>
          </cell>
          <cell r="AM1031">
            <v>5.4</v>
          </cell>
          <cell r="AN1031">
            <v>5.2</v>
          </cell>
          <cell r="AO1031">
            <v>0.1</v>
          </cell>
          <cell r="AP1031">
            <v>-44.5</v>
          </cell>
          <cell r="AQ1031">
            <v>14.3</v>
          </cell>
          <cell r="AR1031">
            <v>16.3</v>
          </cell>
          <cell r="AS1031">
            <v>0</v>
          </cell>
          <cell r="AT1031">
            <v>0.7</v>
          </cell>
          <cell r="AU1031">
            <v>-47.2</v>
          </cell>
          <cell r="AV1031">
            <v>85.5</v>
          </cell>
          <cell r="AW1031">
            <v>87.1</v>
          </cell>
        </row>
        <row r="1032">
          <cell r="B1032">
            <v>49200</v>
          </cell>
          <cell r="D1032" t="str">
            <v xml:space="preserve">Transports ferroviaires de fret </v>
          </cell>
          <cell r="E1032">
            <v>28</v>
          </cell>
          <cell r="F1032">
            <v>0</v>
          </cell>
          <cell r="G1032">
            <v>0</v>
          </cell>
          <cell r="H1032">
            <v>0</v>
          </cell>
          <cell r="I1032" t="str">
            <v>N</v>
          </cell>
          <cell r="J1032">
            <v>0</v>
          </cell>
          <cell r="K1032">
            <v>380.8</v>
          </cell>
          <cell r="L1032">
            <v>0</v>
          </cell>
          <cell r="M1032">
            <v>0</v>
          </cell>
          <cell r="N1032">
            <v>380.8</v>
          </cell>
          <cell r="O1032">
            <v>380.8</v>
          </cell>
          <cell r="P1032">
            <v>9.1999999999999993</v>
          </cell>
          <cell r="Q1032">
            <v>0</v>
          </cell>
          <cell r="R1032">
            <v>31.5</v>
          </cell>
          <cell r="S1032">
            <v>-1.3</v>
          </cell>
          <cell r="T1032">
            <v>265.10000000000002</v>
          </cell>
          <cell r="U1032">
            <v>128.9</v>
          </cell>
          <cell r="V1032">
            <v>63.3</v>
          </cell>
          <cell r="W1032">
            <v>1.9</v>
          </cell>
          <cell r="X1032">
            <v>6.7</v>
          </cell>
          <cell r="Y1032">
            <v>4.0999999999999996</v>
          </cell>
          <cell r="Z1032">
            <v>0.7</v>
          </cell>
          <cell r="AA1032">
            <v>90.6</v>
          </cell>
          <cell r="AB1032">
            <v>5.3</v>
          </cell>
          <cell r="AC1032">
            <v>77.5</v>
          </cell>
          <cell r="AD1032">
            <v>31.2</v>
          </cell>
          <cell r="AE1032">
            <v>1.8</v>
          </cell>
          <cell r="AF1032">
            <v>-21.6</v>
          </cell>
          <cell r="AG1032">
            <v>25.5</v>
          </cell>
          <cell r="AH1032">
            <v>2.4</v>
          </cell>
          <cell r="AI1032">
            <v>10.4</v>
          </cell>
          <cell r="AJ1032">
            <v>-39.200000000000003</v>
          </cell>
          <cell r="AK1032">
            <v>0</v>
          </cell>
          <cell r="AL1032">
            <v>0</v>
          </cell>
          <cell r="AM1032">
            <v>5.4</v>
          </cell>
          <cell r="AN1032">
            <v>5.2</v>
          </cell>
          <cell r="AO1032">
            <v>0.1</v>
          </cell>
          <cell r="AP1032">
            <v>-44.5</v>
          </cell>
          <cell r="AQ1032">
            <v>14.3</v>
          </cell>
          <cell r="AR1032">
            <v>16.3</v>
          </cell>
          <cell r="AS1032">
            <v>0</v>
          </cell>
          <cell r="AT1032">
            <v>0.7</v>
          </cell>
          <cell r="AU1032">
            <v>-47.2</v>
          </cell>
          <cell r="AV1032">
            <v>85.5</v>
          </cell>
          <cell r="AW1032">
            <v>87.1</v>
          </cell>
        </row>
        <row r="1033">
          <cell r="B1033">
            <v>493</v>
          </cell>
          <cell r="D1033" t="str">
            <v xml:space="preserve">Autres transports terrestres de voyageurs </v>
          </cell>
          <cell r="E1033">
            <v>52692</v>
          </cell>
          <cell r="F1033">
            <v>93.7</v>
          </cell>
          <cell r="G1033">
            <v>84.9</v>
          </cell>
          <cell r="H1033">
            <v>-0.8</v>
          </cell>
          <cell r="I1033">
            <v>9.6</v>
          </cell>
          <cell r="J1033">
            <v>6.5</v>
          </cell>
          <cell r="K1033">
            <v>26712.400000000001</v>
          </cell>
          <cell r="L1033">
            <v>3.4</v>
          </cell>
          <cell r="M1033">
            <v>15.2</v>
          </cell>
          <cell r="N1033">
            <v>26737.5</v>
          </cell>
          <cell r="O1033">
            <v>26812.5</v>
          </cell>
          <cell r="P1033">
            <v>444.8</v>
          </cell>
          <cell r="Q1033">
            <v>3.2</v>
          </cell>
          <cell r="R1033">
            <v>1295.2</v>
          </cell>
          <cell r="S1033">
            <v>38.4</v>
          </cell>
          <cell r="T1033">
            <v>11398.8</v>
          </cell>
          <cell r="U1033">
            <v>3043.3</v>
          </cell>
          <cell r="V1033">
            <v>1701.6</v>
          </cell>
          <cell r="W1033">
            <v>363.3</v>
          </cell>
          <cell r="X1033">
            <v>410.7</v>
          </cell>
          <cell r="Y1033">
            <v>246.9</v>
          </cell>
          <cell r="Z1033">
            <v>54.7</v>
          </cell>
          <cell r="AA1033">
            <v>14212.6</v>
          </cell>
          <cell r="AB1033">
            <v>1055.5</v>
          </cell>
          <cell r="AC1033">
            <v>7802.2</v>
          </cell>
          <cell r="AD1033">
            <v>3511.6</v>
          </cell>
          <cell r="AE1033">
            <v>1355.5</v>
          </cell>
          <cell r="AF1033">
            <v>3198.9</v>
          </cell>
          <cell r="AG1033">
            <v>1973.4</v>
          </cell>
          <cell r="AH1033">
            <v>653.29999999999995</v>
          </cell>
          <cell r="AI1033">
            <v>951.8</v>
          </cell>
          <cell r="AJ1033">
            <v>1523.9</v>
          </cell>
          <cell r="AK1033">
            <v>23.6</v>
          </cell>
          <cell r="AL1033">
            <v>38.799999999999997</v>
          </cell>
          <cell r="AM1033">
            <v>826.4</v>
          </cell>
          <cell r="AN1033">
            <v>449.9</v>
          </cell>
          <cell r="AO1033">
            <v>568.79999999999995</v>
          </cell>
          <cell r="AP1033">
            <v>1281.5</v>
          </cell>
          <cell r="AQ1033">
            <v>591.4</v>
          </cell>
          <cell r="AR1033">
            <v>426.2</v>
          </cell>
          <cell r="AS1033">
            <v>76.900000000000006</v>
          </cell>
          <cell r="AT1033">
            <v>-22.6</v>
          </cell>
          <cell r="AU1033">
            <v>1392.4</v>
          </cell>
          <cell r="AV1033">
            <v>14014.7</v>
          </cell>
          <cell r="AW1033">
            <v>14512.6</v>
          </cell>
        </row>
        <row r="1034">
          <cell r="B1034">
            <v>4931</v>
          </cell>
          <cell r="D1034" t="str">
            <v xml:space="preserve">Transports urbains et suburbains de voyageurs </v>
          </cell>
          <cell r="E1034">
            <v>601</v>
          </cell>
          <cell r="F1034">
            <v>3.6</v>
          </cell>
          <cell r="G1034">
            <v>3.1</v>
          </cell>
          <cell r="H1034">
            <v>0</v>
          </cell>
          <cell r="I1034">
            <v>0.5</v>
          </cell>
          <cell r="J1034">
            <v>0</v>
          </cell>
          <cell r="K1034">
            <v>16812.3</v>
          </cell>
          <cell r="L1034">
            <v>1.1000000000000001</v>
          </cell>
          <cell r="M1034">
            <v>2.9</v>
          </cell>
          <cell r="N1034">
            <v>16816.400000000001</v>
          </cell>
          <cell r="O1034">
            <v>16815.900000000001</v>
          </cell>
          <cell r="P1034">
            <v>316.2</v>
          </cell>
          <cell r="Q1034">
            <v>2.1</v>
          </cell>
          <cell r="R1034">
            <v>628.6</v>
          </cell>
          <cell r="S1034">
            <v>38.6</v>
          </cell>
          <cell r="T1034">
            <v>7155.7</v>
          </cell>
          <cell r="U1034">
            <v>2318</v>
          </cell>
          <cell r="V1034">
            <v>1143.2</v>
          </cell>
          <cell r="W1034">
            <v>28.9</v>
          </cell>
          <cell r="X1034">
            <v>287.10000000000002</v>
          </cell>
          <cell r="Y1034">
            <v>140.19999999999999</v>
          </cell>
          <cell r="Z1034">
            <v>6.2</v>
          </cell>
          <cell r="AA1034">
            <v>9169.9</v>
          </cell>
          <cell r="AB1034">
            <v>774.5</v>
          </cell>
          <cell r="AC1034">
            <v>5333</v>
          </cell>
          <cell r="AD1034">
            <v>2355.6999999999998</v>
          </cell>
          <cell r="AE1034">
            <v>997.5</v>
          </cell>
          <cell r="AF1034">
            <v>1704.2</v>
          </cell>
          <cell r="AG1034">
            <v>1292.9000000000001</v>
          </cell>
          <cell r="AH1034">
            <v>561</v>
          </cell>
          <cell r="AI1034">
            <v>779.6</v>
          </cell>
          <cell r="AJ1034">
            <v>629.9</v>
          </cell>
          <cell r="AK1034">
            <v>22.6</v>
          </cell>
          <cell r="AL1034">
            <v>28.1</v>
          </cell>
          <cell r="AM1034">
            <v>465.9</v>
          </cell>
          <cell r="AN1034">
            <v>336.4</v>
          </cell>
          <cell r="AO1034">
            <v>189.1</v>
          </cell>
          <cell r="AP1034">
            <v>358.6</v>
          </cell>
          <cell r="AQ1034">
            <v>56.9</v>
          </cell>
          <cell r="AR1034">
            <v>44.8</v>
          </cell>
          <cell r="AS1034">
            <v>58</v>
          </cell>
          <cell r="AT1034">
            <v>-100</v>
          </cell>
          <cell r="AU1034">
            <v>412.6</v>
          </cell>
          <cell r="AV1034">
            <v>8993.9</v>
          </cell>
          <cell r="AW1034">
            <v>9392.9</v>
          </cell>
        </row>
        <row r="1035">
          <cell r="B1035">
            <v>49310</v>
          </cell>
          <cell r="D1035" t="str">
            <v xml:space="preserve">Transports urbains et suburbains de voyageurs </v>
          </cell>
          <cell r="E1035">
            <v>601</v>
          </cell>
          <cell r="F1035">
            <v>3.6</v>
          </cell>
          <cell r="G1035">
            <v>3.1</v>
          </cell>
          <cell r="H1035">
            <v>0</v>
          </cell>
          <cell r="I1035">
            <v>0.5</v>
          </cell>
          <cell r="J1035">
            <v>0</v>
          </cell>
          <cell r="K1035">
            <v>16812.3</v>
          </cell>
          <cell r="L1035">
            <v>1.1000000000000001</v>
          </cell>
          <cell r="M1035">
            <v>2.9</v>
          </cell>
          <cell r="N1035">
            <v>16816.400000000001</v>
          </cell>
          <cell r="O1035">
            <v>16815.900000000001</v>
          </cell>
          <cell r="P1035">
            <v>316.2</v>
          </cell>
          <cell r="Q1035">
            <v>2.1</v>
          </cell>
          <cell r="R1035">
            <v>628.6</v>
          </cell>
          <cell r="S1035">
            <v>38.6</v>
          </cell>
          <cell r="T1035">
            <v>7155.7</v>
          </cell>
          <cell r="U1035">
            <v>2318</v>
          </cell>
          <cell r="V1035">
            <v>1143.2</v>
          </cell>
          <cell r="W1035">
            <v>28.9</v>
          </cell>
          <cell r="X1035">
            <v>287.10000000000002</v>
          </cell>
          <cell r="Y1035">
            <v>140.19999999999999</v>
          </cell>
          <cell r="Z1035">
            <v>6.2</v>
          </cell>
          <cell r="AA1035">
            <v>9169.9</v>
          </cell>
          <cell r="AB1035">
            <v>774.5</v>
          </cell>
          <cell r="AC1035">
            <v>5333</v>
          </cell>
          <cell r="AD1035">
            <v>2355.6999999999998</v>
          </cell>
          <cell r="AE1035">
            <v>997.5</v>
          </cell>
          <cell r="AF1035">
            <v>1704.2</v>
          </cell>
          <cell r="AG1035">
            <v>1292.9000000000001</v>
          </cell>
          <cell r="AH1035">
            <v>561</v>
          </cell>
          <cell r="AI1035">
            <v>779.6</v>
          </cell>
          <cell r="AJ1035">
            <v>629.9</v>
          </cell>
          <cell r="AK1035">
            <v>22.6</v>
          </cell>
          <cell r="AL1035">
            <v>28.1</v>
          </cell>
          <cell r="AM1035">
            <v>465.9</v>
          </cell>
          <cell r="AN1035">
            <v>336.4</v>
          </cell>
          <cell r="AO1035">
            <v>189.1</v>
          </cell>
          <cell r="AP1035">
            <v>358.6</v>
          </cell>
          <cell r="AQ1035">
            <v>56.9</v>
          </cell>
          <cell r="AR1035">
            <v>44.8</v>
          </cell>
          <cell r="AS1035">
            <v>58</v>
          </cell>
          <cell r="AT1035">
            <v>-100</v>
          </cell>
          <cell r="AU1035">
            <v>412.6</v>
          </cell>
          <cell r="AV1035">
            <v>8993.9</v>
          </cell>
          <cell r="AW1035">
            <v>9392.9</v>
          </cell>
        </row>
        <row r="1036">
          <cell r="B1036">
            <v>4932</v>
          </cell>
          <cell r="D1036" t="str">
            <v xml:space="preserve">Transports de voyageurs par taxis </v>
          </cell>
          <cell r="E1036">
            <v>44778</v>
          </cell>
          <cell r="F1036">
            <v>28.5</v>
          </cell>
          <cell r="G1036">
            <v>20.100000000000001</v>
          </cell>
          <cell r="H1036">
            <v>0.3</v>
          </cell>
          <cell r="I1036">
            <v>8.1999999999999993</v>
          </cell>
          <cell r="J1036">
            <v>4.9000000000000004</v>
          </cell>
          <cell r="K1036">
            <v>2944.6</v>
          </cell>
          <cell r="L1036">
            <v>1.4</v>
          </cell>
          <cell r="M1036">
            <v>0.5</v>
          </cell>
          <cell r="N1036">
            <v>2951.4</v>
          </cell>
          <cell r="O1036">
            <v>2978</v>
          </cell>
          <cell r="P1036">
            <v>41.2</v>
          </cell>
          <cell r="Q1036">
            <v>0.2</v>
          </cell>
          <cell r="R1036">
            <v>93.7</v>
          </cell>
          <cell r="S1036">
            <v>0.4</v>
          </cell>
          <cell r="T1036">
            <v>1168.5999999999999</v>
          </cell>
          <cell r="U1036">
            <v>64.2</v>
          </cell>
          <cell r="V1036">
            <v>36.9</v>
          </cell>
          <cell r="W1036">
            <v>14.6</v>
          </cell>
          <cell r="X1036">
            <v>8.1999999999999993</v>
          </cell>
          <cell r="Y1036">
            <v>17.600000000000001</v>
          </cell>
          <cell r="Z1036">
            <v>0.9</v>
          </cell>
          <cell r="AA1036">
            <v>1720.4</v>
          </cell>
          <cell r="AB1036">
            <v>65.900000000000006</v>
          </cell>
          <cell r="AC1036">
            <v>423.1</v>
          </cell>
          <cell r="AD1036">
            <v>385.3</v>
          </cell>
          <cell r="AE1036">
            <v>9.6999999999999993</v>
          </cell>
          <cell r="AF1036">
            <v>855.9</v>
          </cell>
          <cell r="AG1036">
            <v>237.6</v>
          </cell>
          <cell r="AH1036">
            <v>12.6</v>
          </cell>
          <cell r="AI1036">
            <v>18.3</v>
          </cell>
          <cell r="AJ1036">
            <v>624.1</v>
          </cell>
          <cell r="AK1036">
            <v>0.1</v>
          </cell>
          <cell r="AL1036">
            <v>0.4</v>
          </cell>
          <cell r="AM1036">
            <v>62.8</v>
          </cell>
          <cell r="AN1036">
            <v>59.3</v>
          </cell>
          <cell r="AO1036">
            <v>6.5</v>
          </cell>
          <cell r="AP1036">
            <v>568.1</v>
          </cell>
          <cell r="AQ1036">
            <v>274.10000000000002</v>
          </cell>
          <cell r="AR1036">
            <v>179.8</v>
          </cell>
          <cell r="AS1036">
            <v>2.1</v>
          </cell>
          <cell r="AT1036">
            <v>22.4</v>
          </cell>
          <cell r="AU1036">
            <v>637.9</v>
          </cell>
          <cell r="AV1036">
            <v>1696.9</v>
          </cell>
          <cell r="AW1036">
            <v>1664.3</v>
          </cell>
        </row>
        <row r="1037">
          <cell r="B1037">
            <v>49320</v>
          </cell>
          <cell r="D1037" t="str">
            <v xml:space="preserve">Transports de voyageurs par taxis </v>
          </cell>
          <cell r="E1037">
            <v>44778</v>
          </cell>
          <cell r="F1037">
            <v>28.5</v>
          </cell>
          <cell r="G1037">
            <v>20.100000000000001</v>
          </cell>
          <cell r="H1037">
            <v>0.3</v>
          </cell>
          <cell r="I1037">
            <v>8.1999999999999993</v>
          </cell>
          <cell r="J1037">
            <v>4.9000000000000004</v>
          </cell>
          <cell r="K1037">
            <v>2944.6</v>
          </cell>
          <cell r="L1037">
            <v>1.4</v>
          </cell>
          <cell r="M1037">
            <v>0.5</v>
          </cell>
          <cell r="N1037">
            <v>2951.4</v>
          </cell>
          <cell r="O1037">
            <v>2978</v>
          </cell>
          <cell r="P1037">
            <v>41.2</v>
          </cell>
          <cell r="Q1037">
            <v>0.2</v>
          </cell>
          <cell r="R1037">
            <v>93.7</v>
          </cell>
          <cell r="S1037">
            <v>0.4</v>
          </cell>
          <cell r="T1037">
            <v>1168.5999999999999</v>
          </cell>
          <cell r="U1037">
            <v>64.2</v>
          </cell>
          <cell r="V1037">
            <v>36.9</v>
          </cell>
          <cell r="W1037">
            <v>14.6</v>
          </cell>
          <cell r="X1037">
            <v>8.1999999999999993</v>
          </cell>
          <cell r="Y1037">
            <v>17.600000000000001</v>
          </cell>
          <cell r="Z1037">
            <v>0.9</v>
          </cell>
          <cell r="AA1037">
            <v>1720.4</v>
          </cell>
          <cell r="AB1037">
            <v>65.900000000000006</v>
          </cell>
          <cell r="AC1037">
            <v>423.1</v>
          </cell>
          <cell r="AD1037">
            <v>385.3</v>
          </cell>
          <cell r="AE1037">
            <v>9.6999999999999993</v>
          </cell>
          <cell r="AF1037">
            <v>855.9</v>
          </cell>
          <cell r="AG1037">
            <v>237.6</v>
          </cell>
          <cell r="AH1037">
            <v>12.6</v>
          </cell>
          <cell r="AI1037">
            <v>18.3</v>
          </cell>
          <cell r="AJ1037">
            <v>624.1</v>
          </cell>
          <cell r="AK1037">
            <v>0.1</v>
          </cell>
          <cell r="AL1037">
            <v>0.4</v>
          </cell>
          <cell r="AM1037">
            <v>62.8</v>
          </cell>
          <cell r="AN1037">
            <v>59.3</v>
          </cell>
          <cell r="AO1037">
            <v>6.5</v>
          </cell>
          <cell r="AP1037">
            <v>568.1</v>
          </cell>
          <cell r="AQ1037">
            <v>274.10000000000002</v>
          </cell>
          <cell r="AR1037">
            <v>179.8</v>
          </cell>
          <cell r="AS1037">
            <v>2.1</v>
          </cell>
          <cell r="AT1037">
            <v>22.4</v>
          </cell>
          <cell r="AU1037">
            <v>637.9</v>
          </cell>
          <cell r="AV1037">
            <v>1696.9</v>
          </cell>
          <cell r="AW1037">
            <v>1664.3</v>
          </cell>
        </row>
        <row r="1038">
          <cell r="B1038">
            <v>4939</v>
          </cell>
          <cell r="D1038" t="str">
            <v xml:space="preserve">Autres transports terrestres de voyageurs n.c.a. </v>
          </cell>
          <cell r="E1038">
            <v>7312</v>
          </cell>
          <cell r="F1038">
            <v>61.6</v>
          </cell>
          <cell r="G1038">
            <v>61.7</v>
          </cell>
          <cell r="H1038">
            <v>-1.1000000000000001</v>
          </cell>
          <cell r="I1038">
            <v>1</v>
          </cell>
          <cell r="J1038">
            <v>1.6</v>
          </cell>
          <cell r="K1038">
            <v>6955.5</v>
          </cell>
          <cell r="L1038">
            <v>0.8</v>
          </cell>
          <cell r="M1038">
            <v>11.9</v>
          </cell>
          <cell r="N1038">
            <v>6969.8</v>
          </cell>
          <cell r="O1038">
            <v>7018.6</v>
          </cell>
          <cell r="P1038">
            <v>87.4</v>
          </cell>
          <cell r="Q1038">
            <v>0.9</v>
          </cell>
          <cell r="R1038">
            <v>572.9</v>
          </cell>
          <cell r="S1038">
            <v>-0.6</v>
          </cell>
          <cell r="T1038">
            <v>3074.6</v>
          </cell>
          <cell r="U1038">
            <v>661.1</v>
          </cell>
          <cell r="V1038">
            <v>521.4</v>
          </cell>
          <cell r="W1038">
            <v>319.8</v>
          </cell>
          <cell r="X1038">
            <v>115.4</v>
          </cell>
          <cell r="Y1038">
            <v>89</v>
          </cell>
          <cell r="Z1038">
            <v>47.6</v>
          </cell>
          <cell r="AA1038">
            <v>3322.3</v>
          </cell>
          <cell r="AB1038">
            <v>215.2</v>
          </cell>
          <cell r="AC1038">
            <v>2046.1</v>
          </cell>
          <cell r="AD1038">
            <v>770.6</v>
          </cell>
          <cell r="AE1038">
            <v>348.3</v>
          </cell>
          <cell r="AF1038">
            <v>638.70000000000005</v>
          </cell>
          <cell r="AG1038">
            <v>443</v>
          </cell>
          <cell r="AH1038">
            <v>79.599999999999994</v>
          </cell>
          <cell r="AI1038">
            <v>153.9</v>
          </cell>
          <cell r="AJ1038">
            <v>270</v>
          </cell>
          <cell r="AK1038">
            <v>0.9</v>
          </cell>
          <cell r="AL1038">
            <v>10.3</v>
          </cell>
          <cell r="AM1038">
            <v>297.7</v>
          </cell>
          <cell r="AN1038">
            <v>54.2</v>
          </cell>
          <cell r="AO1038">
            <v>373.3</v>
          </cell>
          <cell r="AP1038">
            <v>354.9</v>
          </cell>
          <cell r="AQ1038">
            <v>260.39999999999998</v>
          </cell>
          <cell r="AR1038">
            <v>201.5</v>
          </cell>
          <cell r="AS1038">
            <v>16.8</v>
          </cell>
          <cell r="AT1038">
            <v>55.1</v>
          </cell>
          <cell r="AU1038">
            <v>341.9</v>
          </cell>
          <cell r="AV1038">
            <v>3323.9</v>
          </cell>
          <cell r="AW1038">
            <v>3455.4</v>
          </cell>
        </row>
        <row r="1039">
          <cell r="B1039">
            <v>49391</v>
          </cell>
          <cell r="D1039" t="str">
            <v xml:space="preserve">Transports routiers réguliers de voyageurs </v>
          </cell>
          <cell r="E1039">
            <v>2303</v>
          </cell>
          <cell r="F1039">
            <v>47.4</v>
          </cell>
          <cell r="G1039">
            <v>48.3</v>
          </cell>
          <cell r="H1039">
            <v>-0.8</v>
          </cell>
          <cell r="I1039">
            <v>-0.1</v>
          </cell>
          <cell r="J1039">
            <v>1.6</v>
          </cell>
          <cell r="K1039">
            <v>4098.2</v>
          </cell>
          <cell r="L1039">
            <v>0.3</v>
          </cell>
          <cell r="M1039">
            <v>1</v>
          </cell>
          <cell r="N1039">
            <v>4101.1000000000004</v>
          </cell>
          <cell r="O1039">
            <v>4147.2</v>
          </cell>
          <cell r="P1039">
            <v>67.900000000000006</v>
          </cell>
          <cell r="Q1039">
            <v>0.1</v>
          </cell>
          <cell r="R1039">
            <v>429.4</v>
          </cell>
          <cell r="S1039">
            <v>0.9</v>
          </cell>
          <cell r="T1039">
            <v>1854.5</v>
          </cell>
          <cell r="U1039">
            <v>411.5</v>
          </cell>
          <cell r="V1039">
            <v>374.8</v>
          </cell>
          <cell r="W1039">
            <v>194.1</v>
          </cell>
          <cell r="X1039">
            <v>87.3</v>
          </cell>
          <cell r="Y1039">
            <v>16.5</v>
          </cell>
          <cell r="Z1039">
            <v>3.9</v>
          </cell>
          <cell r="AA1039">
            <v>1867.7</v>
          </cell>
          <cell r="AB1039">
            <v>112.4</v>
          </cell>
          <cell r="AC1039">
            <v>1281</v>
          </cell>
          <cell r="AD1039">
            <v>489.8</v>
          </cell>
          <cell r="AE1039">
            <v>268.8</v>
          </cell>
          <cell r="AF1039">
            <v>253.4</v>
          </cell>
          <cell r="AG1039">
            <v>203.6</v>
          </cell>
          <cell r="AH1039">
            <v>42</v>
          </cell>
          <cell r="AI1039">
            <v>88.9</v>
          </cell>
          <cell r="AJ1039">
            <v>96.7</v>
          </cell>
          <cell r="AK1039">
            <v>0.3</v>
          </cell>
          <cell r="AL1039">
            <v>9.6999999999999993</v>
          </cell>
          <cell r="AM1039">
            <v>270.89999999999998</v>
          </cell>
          <cell r="AN1039">
            <v>28.7</v>
          </cell>
          <cell r="AO1039">
            <v>355.4</v>
          </cell>
          <cell r="AP1039">
            <v>190.6</v>
          </cell>
          <cell r="AQ1039">
            <v>171</v>
          </cell>
          <cell r="AR1039">
            <v>133.80000000000001</v>
          </cell>
          <cell r="AS1039">
            <v>10.8</v>
          </cell>
          <cell r="AT1039">
            <v>10.7</v>
          </cell>
          <cell r="AU1039">
            <v>206.3</v>
          </cell>
          <cell r="AV1039">
            <v>1816.3</v>
          </cell>
          <cell r="AW1039">
            <v>2024.2</v>
          </cell>
        </row>
        <row r="1040">
          <cell r="B1040">
            <v>49392</v>
          </cell>
          <cell r="D1040" t="str">
            <v xml:space="preserve">Autres transports routiers de voyageurs </v>
          </cell>
          <cell r="E1040">
            <v>4878</v>
          </cell>
          <cell r="F1040">
            <v>13.6</v>
          </cell>
          <cell r="G1040">
            <v>13.1</v>
          </cell>
          <cell r="H1040">
            <v>-0.3</v>
          </cell>
          <cell r="I1040">
            <v>0.8</v>
          </cell>
          <cell r="J1040">
            <v>0</v>
          </cell>
          <cell r="K1040">
            <v>1702.3</v>
          </cell>
          <cell r="L1040">
            <v>0.4</v>
          </cell>
          <cell r="M1040">
            <v>0.5</v>
          </cell>
          <cell r="N1040">
            <v>1703.2</v>
          </cell>
          <cell r="O1040">
            <v>1715.9</v>
          </cell>
          <cell r="P1040">
            <v>15.3</v>
          </cell>
          <cell r="Q1040">
            <v>0</v>
          </cell>
          <cell r="R1040">
            <v>115.1</v>
          </cell>
          <cell r="S1040">
            <v>-0.2</v>
          </cell>
          <cell r="T1040">
            <v>872.6</v>
          </cell>
          <cell r="U1040">
            <v>212.3</v>
          </cell>
          <cell r="V1040">
            <v>109.2</v>
          </cell>
          <cell r="W1040">
            <v>103.5</v>
          </cell>
          <cell r="X1040">
            <v>23.1</v>
          </cell>
          <cell r="Y1040">
            <v>7.9</v>
          </cell>
          <cell r="Z1040">
            <v>1.5</v>
          </cell>
          <cell r="AA1040">
            <v>723.9</v>
          </cell>
          <cell r="AB1040">
            <v>31.2</v>
          </cell>
          <cell r="AC1040">
            <v>502.5</v>
          </cell>
          <cell r="AD1040">
            <v>167.7</v>
          </cell>
          <cell r="AE1040">
            <v>73.599999999999994</v>
          </cell>
          <cell r="AF1040">
            <v>96.1</v>
          </cell>
          <cell r="AG1040">
            <v>74.5</v>
          </cell>
          <cell r="AH1040">
            <v>10.1</v>
          </cell>
          <cell r="AI1040">
            <v>36.4</v>
          </cell>
          <cell r="AJ1040">
            <v>47.9</v>
          </cell>
          <cell r="AK1040">
            <v>0.1</v>
          </cell>
          <cell r="AL1040">
            <v>0.4</v>
          </cell>
          <cell r="AM1040">
            <v>8.5</v>
          </cell>
          <cell r="AN1040">
            <v>7.8</v>
          </cell>
          <cell r="AO1040">
            <v>10.1</v>
          </cell>
          <cell r="AP1040">
            <v>49.8</v>
          </cell>
          <cell r="AQ1040">
            <v>57</v>
          </cell>
          <cell r="AR1040">
            <v>38.4</v>
          </cell>
          <cell r="AS1040">
            <v>0.9</v>
          </cell>
          <cell r="AT1040">
            <v>10.6</v>
          </cell>
          <cell r="AU1040">
            <v>56.9</v>
          </cell>
          <cell r="AV1040">
            <v>716.5</v>
          </cell>
          <cell r="AW1040">
            <v>766.3</v>
          </cell>
        </row>
        <row r="1041">
          <cell r="B1041">
            <v>49393</v>
          </cell>
          <cell r="D1041" t="str">
            <v xml:space="preserve">Téléphériques et remontées mécaniques </v>
          </cell>
          <cell r="E1041">
            <v>131</v>
          </cell>
          <cell r="F1041">
            <v>0.5</v>
          </cell>
          <cell r="G1041">
            <v>0.3</v>
          </cell>
          <cell r="H1041">
            <v>0</v>
          </cell>
          <cell r="I1041">
            <v>0.2</v>
          </cell>
          <cell r="J1041">
            <v>0</v>
          </cell>
          <cell r="K1041">
            <v>1155</v>
          </cell>
          <cell r="L1041">
            <v>0.1</v>
          </cell>
          <cell r="M1041">
            <v>10.4</v>
          </cell>
          <cell r="N1041">
            <v>1165.5</v>
          </cell>
          <cell r="O1041">
            <v>1155.5</v>
          </cell>
          <cell r="P1041">
            <v>4.2</v>
          </cell>
          <cell r="Q1041">
            <v>0.7</v>
          </cell>
          <cell r="R1041">
            <v>28.5</v>
          </cell>
          <cell r="S1041">
            <v>-1.3</v>
          </cell>
          <cell r="T1041">
            <v>347.5</v>
          </cell>
          <cell r="U1041">
            <v>37.299999999999997</v>
          </cell>
          <cell r="V1041">
            <v>37.5</v>
          </cell>
          <cell r="W1041">
            <v>22.2</v>
          </cell>
          <cell r="X1041">
            <v>5</v>
          </cell>
          <cell r="Y1041">
            <v>64.599999999999994</v>
          </cell>
          <cell r="Z1041">
            <v>42.2</v>
          </cell>
          <cell r="AA1041">
            <v>730.7</v>
          </cell>
          <cell r="AB1041">
            <v>71.599999999999994</v>
          </cell>
          <cell r="AC1041">
            <v>262.5</v>
          </cell>
          <cell r="AD1041">
            <v>113.1</v>
          </cell>
          <cell r="AE1041">
            <v>5.9</v>
          </cell>
          <cell r="AF1041">
            <v>289.3</v>
          </cell>
          <cell r="AG1041">
            <v>164.9</v>
          </cell>
          <cell r="AH1041">
            <v>27.5</v>
          </cell>
          <cell r="AI1041">
            <v>28.6</v>
          </cell>
          <cell r="AJ1041">
            <v>125.4</v>
          </cell>
          <cell r="AK1041">
            <v>0.5</v>
          </cell>
          <cell r="AL1041">
            <v>0.2</v>
          </cell>
          <cell r="AM1041">
            <v>18.3</v>
          </cell>
          <cell r="AN1041">
            <v>17.7</v>
          </cell>
          <cell r="AO1041">
            <v>7.8</v>
          </cell>
          <cell r="AP1041">
            <v>114.6</v>
          </cell>
          <cell r="AQ1041">
            <v>32.299999999999997</v>
          </cell>
          <cell r="AR1041">
            <v>29.3</v>
          </cell>
          <cell r="AS1041">
            <v>5.0999999999999996</v>
          </cell>
          <cell r="AT1041">
            <v>33.700000000000003</v>
          </cell>
          <cell r="AU1041">
            <v>78.7</v>
          </cell>
          <cell r="AV1041">
            <v>791</v>
          </cell>
          <cell r="AW1041">
            <v>665</v>
          </cell>
        </row>
        <row r="1042">
          <cell r="B1042">
            <v>494</v>
          </cell>
          <cell r="D1042" t="str">
            <v xml:space="preserve">Transports routiers de fret et services de déménagement </v>
          </cell>
          <cell r="E1042">
            <v>34773</v>
          </cell>
          <cell r="F1042">
            <v>912.7</v>
          </cell>
          <cell r="G1042">
            <v>668.5</v>
          </cell>
          <cell r="H1042">
            <v>-6</v>
          </cell>
          <cell r="I1042">
            <v>250.2</v>
          </cell>
          <cell r="J1042">
            <v>40.200000000000003</v>
          </cell>
          <cell r="K1042">
            <v>41615.599999999999</v>
          </cell>
          <cell r="L1042">
            <v>2</v>
          </cell>
          <cell r="M1042">
            <v>13.1</v>
          </cell>
          <cell r="N1042">
            <v>41670.9</v>
          </cell>
          <cell r="O1042">
            <v>42568.4</v>
          </cell>
          <cell r="P1042">
            <v>121.2</v>
          </cell>
          <cell r="Q1042">
            <v>1</v>
          </cell>
          <cell r="R1042">
            <v>4456.3</v>
          </cell>
          <cell r="S1042">
            <v>4.9000000000000004</v>
          </cell>
          <cell r="T1042">
            <v>22165.200000000001</v>
          </cell>
          <cell r="U1042">
            <v>7299.2</v>
          </cell>
          <cell r="V1042">
            <v>2342.6</v>
          </cell>
          <cell r="W1042">
            <v>1130.2</v>
          </cell>
          <cell r="X1042">
            <v>784.8</v>
          </cell>
          <cell r="Y1042">
            <v>192.6</v>
          </cell>
          <cell r="Z1042">
            <v>14.2</v>
          </cell>
          <cell r="AA1042">
            <v>15223.4</v>
          </cell>
          <cell r="AB1042">
            <v>734.2</v>
          </cell>
          <cell r="AC1042">
            <v>9819.2000000000007</v>
          </cell>
          <cell r="AD1042">
            <v>3092.8</v>
          </cell>
          <cell r="AE1042">
            <v>38.299999999999997</v>
          </cell>
          <cell r="AF1042">
            <v>1615.4</v>
          </cell>
          <cell r="AG1042">
            <v>1226.5</v>
          </cell>
          <cell r="AH1042">
            <v>236.2</v>
          </cell>
          <cell r="AI1042">
            <v>593.79999999999995</v>
          </cell>
          <cell r="AJ1042">
            <v>746.6</v>
          </cell>
          <cell r="AK1042">
            <v>1.2</v>
          </cell>
          <cell r="AL1042">
            <v>0.3</v>
          </cell>
          <cell r="AM1042">
            <v>134.4</v>
          </cell>
          <cell r="AN1042">
            <v>108.1</v>
          </cell>
          <cell r="AO1042">
            <v>107.6</v>
          </cell>
          <cell r="AP1042">
            <v>718.9</v>
          </cell>
          <cell r="AQ1042">
            <v>751.8</v>
          </cell>
          <cell r="AR1042">
            <v>597</v>
          </cell>
          <cell r="AS1042">
            <v>36.799999999999997</v>
          </cell>
          <cell r="AT1042">
            <v>173</v>
          </cell>
          <cell r="AU1042">
            <v>663.9</v>
          </cell>
          <cell r="AV1042">
            <v>15294.7</v>
          </cell>
          <cell r="AW1042">
            <v>14527.5</v>
          </cell>
        </row>
        <row r="1043">
          <cell r="B1043">
            <v>4941</v>
          </cell>
          <cell r="D1043" t="str">
            <v xml:space="preserve">Transports routiers de fret </v>
          </cell>
          <cell r="E1043">
            <v>32883</v>
          </cell>
          <cell r="F1043">
            <v>899.2</v>
          </cell>
          <cell r="G1043">
            <v>660.1</v>
          </cell>
          <cell r="H1043">
            <v>-5.7</v>
          </cell>
          <cell r="I1043">
            <v>244.8</v>
          </cell>
          <cell r="J1043">
            <v>39.799999999999997</v>
          </cell>
          <cell r="K1043">
            <v>40274.9</v>
          </cell>
          <cell r="L1043">
            <v>1.7</v>
          </cell>
          <cell r="M1043">
            <v>12.7</v>
          </cell>
          <cell r="N1043">
            <v>40329</v>
          </cell>
          <cell r="O1043">
            <v>41213.800000000003</v>
          </cell>
          <cell r="P1043">
            <v>117.9</v>
          </cell>
          <cell r="Q1043">
            <v>1</v>
          </cell>
          <cell r="R1043">
            <v>4377.1000000000004</v>
          </cell>
          <cell r="S1043">
            <v>4.9000000000000004</v>
          </cell>
          <cell r="T1043">
            <v>21443.4</v>
          </cell>
          <cell r="U1043">
            <v>7003.7</v>
          </cell>
          <cell r="V1043">
            <v>2251.4</v>
          </cell>
          <cell r="W1043">
            <v>1115.5999999999999</v>
          </cell>
          <cell r="X1043">
            <v>751</v>
          </cell>
          <cell r="Y1043">
            <v>184</v>
          </cell>
          <cell r="Z1043">
            <v>11.5</v>
          </cell>
          <cell r="AA1043">
            <v>14682.3</v>
          </cell>
          <cell r="AB1043">
            <v>710.1</v>
          </cell>
          <cell r="AC1043">
            <v>9461.5</v>
          </cell>
          <cell r="AD1043">
            <v>2973.8</v>
          </cell>
          <cell r="AE1043">
            <v>37.6</v>
          </cell>
          <cell r="AF1043">
            <v>1574.4</v>
          </cell>
          <cell r="AG1043">
            <v>1201.0999999999999</v>
          </cell>
          <cell r="AH1043">
            <v>222.4</v>
          </cell>
          <cell r="AI1043">
            <v>576</v>
          </cell>
          <cell r="AJ1043">
            <v>726.9</v>
          </cell>
          <cell r="AK1043">
            <v>1.2</v>
          </cell>
          <cell r="AL1043">
            <v>0.2</v>
          </cell>
          <cell r="AM1043">
            <v>129.1</v>
          </cell>
          <cell r="AN1043">
            <v>104.9</v>
          </cell>
          <cell r="AO1043">
            <v>101.3</v>
          </cell>
          <cell r="AP1043">
            <v>698.1</v>
          </cell>
          <cell r="AQ1043">
            <v>733.5</v>
          </cell>
          <cell r="AR1043">
            <v>579.4</v>
          </cell>
          <cell r="AS1043">
            <v>35.799999999999997</v>
          </cell>
          <cell r="AT1043">
            <v>166.9</v>
          </cell>
          <cell r="AU1043">
            <v>649.6</v>
          </cell>
          <cell r="AV1043">
            <v>14748.4</v>
          </cell>
          <cell r="AW1043">
            <v>14009.7</v>
          </cell>
        </row>
        <row r="1044">
          <cell r="B1044">
            <v>49411</v>
          </cell>
          <cell r="D1044" t="str">
            <v xml:space="preserve">Transports routiers de fret interurbains </v>
          </cell>
          <cell r="E1044">
            <v>11166</v>
          </cell>
          <cell r="F1044">
            <v>402</v>
          </cell>
          <cell r="G1044">
            <v>290.89999999999998</v>
          </cell>
          <cell r="H1044">
            <v>-1.3</v>
          </cell>
          <cell r="I1044">
            <v>112.4</v>
          </cell>
          <cell r="J1044">
            <v>9.6</v>
          </cell>
          <cell r="K1044">
            <v>23507.4</v>
          </cell>
          <cell r="L1044">
            <v>0.6</v>
          </cell>
          <cell r="M1044">
            <v>8.6</v>
          </cell>
          <cell r="N1044">
            <v>23526.2</v>
          </cell>
          <cell r="O1044">
            <v>23919</v>
          </cell>
          <cell r="P1044">
            <v>66.400000000000006</v>
          </cell>
          <cell r="Q1044">
            <v>0.7</v>
          </cell>
          <cell r="R1044">
            <v>2977.3</v>
          </cell>
          <cell r="S1044">
            <v>4</v>
          </cell>
          <cell r="T1044">
            <v>12640.5</v>
          </cell>
          <cell r="U1044">
            <v>4496.3999999999996</v>
          </cell>
          <cell r="V1044">
            <v>1280.7</v>
          </cell>
          <cell r="W1044">
            <v>641.6</v>
          </cell>
          <cell r="X1044">
            <v>398.8</v>
          </cell>
          <cell r="Y1044">
            <v>116.9</v>
          </cell>
          <cell r="Z1044">
            <v>7.6</v>
          </cell>
          <cell r="AA1044">
            <v>7966.3</v>
          </cell>
          <cell r="AB1044">
            <v>412.4</v>
          </cell>
          <cell r="AC1044">
            <v>5189.8999999999996</v>
          </cell>
          <cell r="AD1044">
            <v>1631</v>
          </cell>
          <cell r="AE1044">
            <v>18.5</v>
          </cell>
          <cell r="AF1044">
            <v>751.5</v>
          </cell>
          <cell r="AG1044">
            <v>666.7</v>
          </cell>
          <cell r="AH1044">
            <v>117.7</v>
          </cell>
          <cell r="AI1044">
            <v>349.9</v>
          </cell>
          <cell r="AJ1044">
            <v>317</v>
          </cell>
          <cell r="AK1044">
            <v>0.4</v>
          </cell>
          <cell r="AL1044">
            <v>0</v>
          </cell>
          <cell r="AM1044">
            <v>69.599999999999994</v>
          </cell>
          <cell r="AN1044">
            <v>56.2</v>
          </cell>
          <cell r="AO1044">
            <v>50.6</v>
          </cell>
          <cell r="AP1044">
            <v>297.60000000000002</v>
          </cell>
          <cell r="AQ1044">
            <v>409.7</v>
          </cell>
          <cell r="AR1044">
            <v>324</v>
          </cell>
          <cell r="AS1044">
            <v>23.3</v>
          </cell>
          <cell r="AT1044">
            <v>88.2</v>
          </cell>
          <cell r="AU1044">
            <v>271.8</v>
          </cell>
          <cell r="AV1044">
            <v>8016.8</v>
          </cell>
          <cell r="AW1044">
            <v>7572.4</v>
          </cell>
        </row>
        <row r="1045">
          <cell r="B1045">
            <v>49412</v>
          </cell>
          <cell r="D1045" t="str">
            <v xml:space="preserve">Transports routiers de fret de proximité </v>
          </cell>
          <cell r="E1045">
            <v>20789</v>
          </cell>
          <cell r="F1045">
            <v>476.8</v>
          </cell>
          <cell r="G1045">
            <v>356.7</v>
          </cell>
          <cell r="H1045">
            <v>-4.2</v>
          </cell>
          <cell r="I1045">
            <v>124.3</v>
          </cell>
          <cell r="J1045">
            <v>16.100000000000001</v>
          </cell>
          <cell r="K1045">
            <v>14544.9</v>
          </cell>
          <cell r="L1045">
            <v>1.4</v>
          </cell>
          <cell r="M1045">
            <v>3.8</v>
          </cell>
          <cell r="N1045">
            <v>14566.2</v>
          </cell>
          <cell r="O1045">
            <v>15037.8</v>
          </cell>
          <cell r="P1045">
            <v>46.2</v>
          </cell>
          <cell r="Q1045">
            <v>0.3</v>
          </cell>
          <cell r="R1045">
            <v>1180.0999999999999</v>
          </cell>
          <cell r="S1045">
            <v>1</v>
          </cell>
          <cell r="T1045">
            <v>7691.4</v>
          </cell>
          <cell r="U1045">
            <v>2314.4</v>
          </cell>
          <cell r="V1045">
            <v>797</v>
          </cell>
          <cell r="W1045">
            <v>386.5</v>
          </cell>
          <cell r="X1045">
            <v>280.89999999999998</v>
          </cell>
          <cell r="Y1045">
            <v>62.4</v>
          </cell>
          <cell r="Z1045">
            <v>3.5</v>
          </cell>
          <cell r="AA1045">
            <v>5801.8</v>
          </cell>
          <cell r="AB1045">
            <v>252.4</v>
          </cell>
          <cell r="AC1045">
            <v>3692</v>
          </cell>
          <cell r="AD1045">
            <v>1159.0999999999999</v>
          </cell>
          <cell r="AE1045">
            <v>16.3</v>
          </cell>
          <cell r="AF1045">
            <v>714.6</v>
          </cell>
          <cell r="AG1045">
            <v>440.3</v>
          </cell>
          <cell r="AH1045">
            <v>92.6</v>
          </cell>
          <cell r="AI1045">
            <v>194.7</v>
          </cell>
          <cell r="AJ1045">
            <v>376.3</v>
          </cell>
          <cell r="AK1045">
            <v>0.2</v>
          </cell>
          <cell r="AL1045">
            <v>0.2</v>
          </cell>
          <cell r="AM1045">
            <v>53.3</v>
          </cell>
          <cell r="AN1045">
            <v>42.5</v>
          </cell>
          <cell r="AO1045">
            <v>43.6</v>
          </cell>
          <cell r="AP1045">
            <v>366.6</v>
          </cell>
          <cell r="AQ1045">
            <v>271.39999999999998</v>
          </cell>
          <cell r="AR1045">
            <v>218.9</v>
          </cell>
          <cell r="AS1045">
            <v>9.4</v>
          </cell>
          <cell r="AT1045">
            <v>67</v>
          </cell>
          <cell r="AU1045">
            <v>342.7</v>
          </cell>
          <cell r="AV1045">
            <v>5818</v>
          </cell>
          <cell r="AW1045">
            <v>5565.7</v>
          </cell>
        </row>
        <row r="1046">
          <cell r="B1046">
            <v>49413</v>
          </cell>
          <cell r="D1046" t="str">
            <v xml:space="preserve">Location de camions avec chauffeur </v>
          </cell>
          <cell r="E1046">
            <v>927</v>
          </cell>
          <cell r="F1046">
            <v>20.399999999999999</v>
          </cell>
          <cell r="G1046">
            <v>12.4</v>
          </cell>
          <cell r="H1046">
            <v>-0.2</v>
          </cell>
          <cell r="I1046">
            <v>8.1</v>
          </cell>
          <cell r="J1046">
            <v>14.1</v>
          </cell>
          <cell r="K1046">
            <v>2222.6</v>
          </cell>
          <cell r="L1046">
            <v>-0.3</v>
          </cell>
          <cell r="M1046">
            <v>0.2</v>
          </cell>
          <cell r="N1046">
            <v>2236.6</v>
          </cell>
          <cell r="O1046">
            <v>2257</v>
          </cell>
          <cell r="P1046">
            <v>5.2</v>
          </cell>
          <cell r="Q1046">
            <v>0</v>
          </cell>
          <cell r="R1046">
            <v>219.7</v>
          </cell>
          <cell r="S1046">
            <v>-0.1</v>
          </cell>
          <cell r="T1046">
            <v>1111.5</v>
          </cell>
          <cell r="U1046">
            <v>192.9</v>
          </cell>
          <cell r="V1046">
            <v>173.6</v>
          </cell>
          <cell r="W1046">
            <v>87.4</v>
          </cell>
          <cell r="X1046">
            <v>71.3</v>
          </cell>
          <cell r="Y1046">
            <v>4.5999999999999996</v>
          </cell>
          <cell r="Z1046">
            <v>0.4</v>
          </cell>
          <cell r="AA1046">
            <v>914.2</v>
          </cell>
          <cell r="AB1046">
            <v>45.4</v>
          </cell>
          <cell r="AC1046">
            <v>579.6</v>
          </cell>
          <cell r="AD1046">
            <v>183.6</v>
          </cell>
          <cell r="AE1046">
            <v>2.8</v>
          </cell>
          <cell r="AF1046">
            <v>108.4</v>
          </cell>
          <cell r="AG1046">
            <v>94.1</v>
          </cell>
          <cell r="AH1046">
            <v>12.1</v>
          </cell>
          <cell r="AI1046">
            <v>31.4</v>
          </cell>
          <cell r="AJ1046">
            <v>33.6</v>
          </cell>
          <cell r="AK1046">
            <v>0.6</v>
          </cell>
          <cell r="AL1046">
            <v>0</v>
          </cell>
          <cell r="AM1046">
            <v>6.3</v>
          </cell>
          <cell r="AN1046">
            <v>6.1</v>
          </cell>
          <cell r="AO1046">
            <v>7.1</v>
          </cell>
          <cell r="AP1046">
            <v>33.9</v>
          </cell>
          <cell r="AQ1046">
            <v>52.5</v>
          </cell>
          <cell r="AR1046">
            <v>36.5</v>
          </cell>
          <cell r="AS1046">
            <v>3.1</v>
          </cell>
          <cell r="AT1046">
            <v>11.6</v>
          </cell>
          <cell r="AU1046">
            <v>35.1</v>
          </cell>
          <cell r="AV1046">
            <v>913.6</v>
          </cell>
          <cell r="AW1046">
            <v>871.6</v>
          </cell>
        </row>
        <row r="1047">
          <cell r="B1047">
            <v>4942</v>
          </cell>
          <cell r="D1047" t="str">
            <v>Servicesdedéménagement</v>
          </cell>
          <cell r="E1047">
            <v>1890</v>
          </cell>
          <cell r="F1047">
            <v>13.5</v>
          </cell>
          <cell r="G1047">
            <v>8.4</v>
          </cell>
          <cell r="H1047">
            <v>-0.4</v>
          </cell>
          <cell r="I1047">
            <v>5.4</v>
          </cell>
          <cell r="J1047">
            <v>0.4</v>
          </cell>
          <cell r="K1047">
            <v>1340.7</v>
          </cell>
          <cell r="L1047">
            <v>0.3</v>
          </cell>
          <cell r="M1047">
            <v>0.4</v>
          </cell>
          <cell r="N1047">
            <v>1341.9</v>
          </cell>
          <cell r="O1047">
            <v>1354.6</v>
          </cell>
          <cell r="P1047">
            <v>3.4</v>
          </cell>
          <cell r="Q1047">
            <v>0</v>
          </cell>
          <cell r="R1047">
            <v>79.2</v>
          </cell>
          <cell r="S1047">
            <v>0</v>
          </cell>
          <cell r="T1047">
            <v>721.8</v>
          </cell>
          <cell r="U1047">
            <v>295.5</v>
          </cell>
          <cell r="V1047">
            <v>91.2</v>
          </cell>
          <cell r="W1047">
            <v>14.6</v>
          </cell>
          <cell r="X1047">
            <v>33.799999999999997</v>
          </cell>
          <cell r="Y1047">
            <v>8.6</v>
          </cell>
          <cell r="Z1047">
            <v>2.7</v>
          </cell>
          <cell r="AA1047">
            <v>541.1</v>
          </cell>
          <cell r="AB1047">
            <v>24.1</v>
          </cell>
          <cell r="AC1047">
            <v>357.7</v>
          </cell>
          <cell r="AD1047">
            <v>119</v>
          </cell>
          <cell r="AE1047">
            <v>0.7</v>
          </cell>
          <cell r="AF1047">
            <v>41</v>
          </cell>
          <cell r="AG1047">
            <v>25.3</v>
          </cell>
          <cell r="AH1047">
            <v>13.8</v>
          </cell>
          <cell r="AI1047">
            <v>17.899999999999999</v>
          </cell>
          <cell r="AJ1047">
            <v>19.7</v>
          </cell>
          <cell r="AK1047">
            <v>0</v>
          </cell>
          <cell r="AL1047">
            <v>0.1</v>
          </cell>
          <cell r="AM1047">
            <v>5.3</v>
          </cell>
          <cell r="AN1047">
            <v>3.2</v>
          </cell>
          <cell r="AO1047">
            <v>6.4</v>
          </cell>
          <cell r="AP1047">
            <v>20.8</v>
          </cell>
          <cell r="AQ1047">
            <v>18.2</v>
          </cell>
          <cell r="AR1047">
            <v>17.600000000000001</v>
          </cell>
          <cell r="AS1047">
            <v>1</v>
          </cell>
          <cell r="AT1047">
            <v>6.2</v>
          </cell>
          <cell r="AU1047">
            <v>14.3</v>
          </cell>
          <cell r="AV1047">
            <v>546.29999999999995</v>
          </cell>
          <cell r="AW1047">
            <v>517.70000000000005</v>
          </cell>
        </row>
        <row r="1048">
          <cell r="B1048">
            <v>49420</v>
          </cell>
          <cell r="D1048" t="str">
            <v>Servicesdedéménagement</v>
          </cell>
          <cell r="E1048">
            <v>1890</v>
          </cell>
          <cell r="F1048">
            <v>13.5</v>
          </cell>
          <cell r="G1048">
            <v>8.4</v>
          </cell>
          <cell r="H1048">
            <v>-0.4</v>
          </cell>
          <cell r="I1048">
            <v>5.4</v>
          </cell>
          <cell r="J1048">
            <v>0.4</v>
          </cell>
          <cell r="K1048">
            <v>1340.7</v>
          </cell>
          <cell r="L1048">
            <v>0.3</v>
          </cell>
          <cell r="M1048">
            <v>0.4</v>
          </cell>
          <cell r="N1048">
            <v>1341.9</v>
          </cell>
          <cell r="O1048">
            <v>1354.6</v>
          </cell>
          <cell r="P1048">
            <v>3.4</v>
          </cell>
          <cell r="Q1048">
            <v>0</v>
          </cell>
          <cell r="R1048">
            <v>79.2</v>
          </cell>
          <cell r="S1048">
            <v>0</v>
          </cell>
          <cell r="T1048">
            <v>721.8</v>
          </cell>
          <cell r="U1048">
            <v>295.5</v>
          </cell>
          <cell r="V1048">
            <v>91.2</v>
          </cell>
          <cell r="W1048">
            <v>14.6</v>
          </cell>
          <cell r="X1048">
            <v>33.799999999999997</v>
          </cell>
          <cell r="Y1048">
            <v>8.6</v>
          </cell>
          <cell r="Z1048">
            <v>2.7</v>
          </cell>
          <cell r="AA1048">
            <v>541.1</v>
          </cell>
          <cell r="AB1048">
            <v>24.1</v>
          </cell>
          <cell r="AC1048">
            <v>357.7</v>
          </cell>
          <cell r="AD1048">
            <v>119</v>
          </cell>
          <cell r="AE1048">
            <v>0.7</v>
          </cell>
          <cell r="AF1048">
            <v>41</v>
          </cell>
          <cell r="AG1048">
            <v>25.3</v>
          </cell>
          <cell r="AH1048">
            <v>13.8</v>
          </cell>
          <cell r="AI1048">
            <v>17.899999999999999</v>
          </cell>
          <cell r="AJ1048">
            <v>19.7</v>
          </cell>
          <cell r="AK1048">
            <v>0</v>
          </cell>
          <cell r="AL1048">
            <v>0.1</v>
          </cell>
          <cell r="AM1048">
            <v>5.3</v>
          </cell>
          <cell r="AN1048">
            <v>3.2</v>
          </cell>
          <cell r="AO1048">
            <v>6.4</v>
          </cell>
          <cell r="AP1048">
            <v>20.8</v>
          </cell>
          <cell r="AQ1048">
            <v>18.2</v>
          </cell>
          <cell r="AR1048">
            <v>17.600000000000001</v>
          </cell>
          <cell r="AS1048">
            <v>1</v>
          </cell>
          <cell r="AT1048">
            <v>6.2</v>
          </cell>
          <cell r="AU1048">
            <v>14.3</v>
          </cell>
          <cell r="AV1048">
            <v>546.29999999999995</v>
          </cell>
          <cell r="AW1048">
            <v>517.70000000000005</v>
          </cell>
        </row>
        <row r="1049">
          <cell r="B1049">
            <v>495</v>
          </cell>
          <cell r="D1049" t="str">
            <v xml:space="preserve">Transports par conduites </v>
          </cell>
          <cell r="E1049">
            <v>75</v>
          </cell>
          <cell r="F1049">
            <v>0.8</v>
          </cell>
          <cell r="G1049">
            <v>0.6</v>
          </cell>
          <cell r="H1049">
            <v>0</v>
          </cell>
          <cell r="I1049">
            <v>0.2</v>
          </cell>
          <cell r="J1049">
            <v>6.9</v>
          </cell>
          <cell r="K1049">
            <v>2631.5</v>
          </cell>
          <cell r="L1049">
            <v>4.7</v>
          </cell>
          <cell r="M1049">
            <v>247.9</v>
          </cell>
          <cell r="N1049">
            <v>2891</v>
          </cell>
          <cell r="O1049">
            <v>2639.2</v>
          </cell>
          <cell r="P1049">
            <v>1.4</v>
          </cell>
          <cell r="Q1049">
            <v>0</v>
          </cell>
          <cell r="R1049">
            <v>101.9</v>
          </cell>
          <cell r="S1049">
            <v>23</v>
          </cell>
          <cell r="T1049">
            <v>817.7</v>
          </cell>
          <cell r="U1049">
            <v>139.30000000000001</v>
          </cell>
          <cell r="V1049">
            <v>67.2</v>
          </cell>
          <cell r="W1049">
            <v>1.3</v>
          </cell>
          <cell r="X1049">
            <v>5.6</v>
          </cell>
          <cell r="Y1049">
            <v>30.1</v>
          </cell>
          <cell r="Z1049">
            <v>4</v>
          </cell>
          <cell r="AA1049">
            <v>1919.8</v>
          </cell>
          <cell r="AB1049">
            <v>95</v>
          </cell>
          <cell r="AC1049">
            <v>244.8</v>
          </cell>
          <cell r="AD1049">
            <v>144.1</v>
          </cell>
          <cell r="AE1049">
            <v>0</v>
          </cell>
          <cell r="AF1049">
            <v>1435.8</v>
          </cell>
          <cell r="AG1049">
            <v>464.6</v>
          </cell>
          <cell r="AH1049">
            <v>16.7</v>
          </cell>
          <cell r="AI1049">
            <v>20.399999999999999</v>
          </cell>
          <cell r="AJ1049">
            <v>975</v>
          </cell>
          <cell r="AK1049">
            <v>0</v>
          </cell>
          <cell r="AL1049">
            <v>0</v>
          </cell>
          <cell r="AM1049">
            <v>163.4</v>
          </cell>
          <cell r="AN1049">
            <v>163.30000000000001</v>
          </cell>
          <cell r="AO1049">
            <v>39.6</v>
          </cell>
          <cell r="AP1049">
            <v>851.3</v>
          </cell>
          <cell r="AQ1049">
            <v>95.8</v>
          </cell>
          <cell r="AR1049">
            <v>323</v>
          </cell>
          <cell r="AS1049">
            <v>18.2</v>
          </cell>
          <cell r="AT1049">
            <v>230.1</v>
          </cell>
          <cell r="AU1049">
            <v>375.7</v>
          </cell>
          <cell r="AV1049">
            <v>1948.5</v>
          </cell>
          <cell r="AW1049">
            <v>1824.8</v>
          </cell>
        </row>
        <row r="1050">
          <cell r="B1050">
            <v>4950</v>
          </cell>
          <cell r="D1050" t="str">
            <v xml:space="preserve">Transports par conduites </v>
          </cell>
          <cell r="E1050">
            <v>75</v>
          </cell>
          <cell r="F1050">
            <v>0.8</v>
          </cell>
          <cell r="G1050">
            <v>0.6</v>
          </cell>
          <cell r="H1050">
            <v>0</v>
          </cell>
          <cell r="I1050">
            <v>0.2</v>
          </cell>
          <cell r="J1050">
            <v>6.9</v>
          </cell>
          <cell r="K1050">
            <v>2631.5</v>
          </cell>
          <cell r="L1050">
            <v>4.7</v>
          </cell>
          <cell r="M1050">
            <v>247.9</v>
          </cell>
          <cell r="N1050">
            <v>2891</v>
          </cell>
          <cell r="O1050">
            <v>2639.2</v>
          </cell>
          <cell r="P1050">
            <v>1.4</v>
          </cell>
          <cell r="Q1050">
            <v>0</v>
          </cell>
          <cell r="R1050">
            <v>101.9</v>
          </cell>
          <cell r="S1050">
            <v>23</v>
          </cell>
          <cell r="T1050">
            <v>817.7</v>
          </cell>
          <cell r="U1050">
            <v>139.30000000000001</v>
          </cell>
          <cell r="V1050">
            <v>67.2</v>
          </cell>
          <cell r="W1050">
            <v>1.3</v>
          </cell>
          <cell r="X1050">
            <v>5.6</v>
          </cell>
          <cell r="Y1050">
            <v>30.1</v>
          </cell>
          <cell r="Z1050">
            <v>4</v>
          </cell>
          <cell r="AA1050">
            <v>1919.8</v>
          </cell>
          <cell r="AB1050">
            <v>95</v>
          </cell>
          <cell r="AC1050">
            <v>244.8</v>
          </cell>
          <cell r="AD1050">
            <v>144.1</v>
          </cell>
          <cell r="AE1050">
            <v>0</v>
          </cell>
          <cell r="AF1050">
            <v>1435.8</v>
          </cell>
          <cell r="AG1050">
            <v>464.6</v>
          </cell>
          <cell r="AH1050">
            <v>16.7</v>
          </cell>
          <cell r="AI1050">
            <v>20.399999999999999</v>
          </cell>
          <cell r="AJ1050">
            <v>975</v>
          </cell>
          <cell r="AK1050">
            <v>0</v>
          </cell>
          <cell r="AL1050">
            <v>0</v>
          </cell>
          <cell r="AM1050">
            <v>163.4</v>
          </cell>
          <cell r="AN1050">
            <v>163.30000000000001</v>
          </cell>
          <cell r="AO1050">
            <v>39.6</v>
          </cell>
          <cell r="AP1050">
            <v>851.3</v>
          </cell>
          <cell r="AQ1050">
            <v>95.8</v>
          </cell>
          <cell r="AR1050">
            <v>323</v>
          </cell>
          <cell r="AS1050">
            <v>18.2</v>
          </cell>
          <cell r="AT1050">
            <v>230.1</v>
          </cell>
          <cell r="AU1050">
            <v>375.7</v>
          </cell>
          <cell r="AV1050">
            <v>1948.5</v>
          </cell>
          <cell r="AW1050">
            <v>1824.8</v>
          </cell>
        </row>
        <row r="1051">
          <cell r="B1051">
            <v>49500</v>
          </cell>
          <cell r="D1051" t="str">
            <v xml:space="preserve">Transports par conduites </v>
          </cell>
          <cell r="E1051">
            <v>75</v>
          </cell>
          <cell r="F1051">
            <v>0.8</v>
          </cell>
          <cell r="G1051">
            <v>0.6</v>
          </cell>
          <cell r="H1051">
            <v>0</v>
          </cell>
          <cell r="I1051">
            <v>0.2</v>
          </cell>
          <cell r="J1051">
            <v>6.9</v>
          </cell>
          <cell r="K1051">
            <v>2631.5</v>
          </cell>
          <cell r="L1051">
            <v>4.7</v>
          </cell>
          <cell r="M1051">
            <v>247.9</v>
          </cell>
          <cell r="N1051">
            <v>2891</v>
          </cell>
          <cell r="O1051">
            <v>2639.2</v>
          </cell>
          <cell r="P1051">
            <v>1.4</v>
          </cell>
          <cell r="Q1051">
            <v>0</v>
          </cell>
          <cell r="R1051">
            <v>101.9</v>
          </cell>
          <cell r="S1051">
            <v>23</v>
          </cell>
          <cell r="T1051">
            <v>817.7</v>
          </cell>
          <cell r="U1051">
            <v>139.30000000000001</v>
          </cell>
          <cell r="V1051">
            <v>67.2</v>
          </cell>
          <cell r="W1051">
            <v>1.3</v>
          </cell>
          <cell r="X1051">
            <v>5.6</v>
          </cell>
          <cell r="Y1051">
            <v>30.1</v>
          </cell>
          <cell r="Z1051">
            <v>4</v>
          </cell>
          <cell r="AA1051">
            <v>1919.8</v>
          </cell>
          <cell r="AB1051">
            <v>95</v>
          </cell>
          <cell r="AC1051">
            <v>244.8</v>
          </cell>
          <cell r="AD1051">
            <v>144.1</v>
          </cell>
          <cell r="AE1051">
            <v>0</v>
          </cell>
          <cell r="AF1051">
            <v>1435.8</v>
          </cell>
          <cell r="AG1051">
            <v>464.6</v>
          </cell>
          <cell r="AH1051">
            <v>16.7</v>
          </cell>
          <cell r="AI1051">
            <v>20.399999999999999</v>
          </cell>
          <cell r="AJ1051">
            <v>975</v>
          </cell>
          <cell r="AK1051">
            <v>0</v>
          </cell>
          <cell r="AL1051">
            <v>0</v>
          </cell>
          <cell r="AM1051">
            <v>163.4</v>
          </cell>
          <cell r="AN1051">
            <v>163.30000000000001</v>
          </cell>
          <cell r="AO1051">
            <v>39.6</v>
          </cell>
          <cell r="AP1051">
            <v>851.3</v>
          </cell>
          <cell r="AQ1051">
            <v>95.8</v>
          </cell>
          <cell r="AR1051">
            <v>323</v>
          </cell>
          <cell r="AS1051">
            <v>18.2</v>
          </cell>
          <cell r="AT1051">
            <v>230.1</v>
          </cell>
          <cell r="AU1051">
            <v>375.7</v>
          </cell>
          <cell r="AV1051">
            <v>1948.5</v>
          </cell>
          <cell r="AW1051">
            <v>1824.8</v>
          </cell>
        </row>
        <row r="1052">
          <cell r="B1052">
            <v>50</v>
          </cell>
          <cell r="D1052" t="str">
            <v xml:space="preserve">Transports par eau </v>
          </cell>
          <cell r="E1052">
            <v>1981</v>
          </cell>
          <cell r="F1052">
            <v>276.5</v>
          </cell>
          <cell r="G1052">
            <v>246.5</v>
          </cell>
          <cell r="H1052">
            <v>0.2</v>
          </cell>
          <cell r="I1052">
            <v>29.8</v>
          </cell>
          <cell r="J1052">
            <v>1.4</v>
          </cell>
          <cell r="K1052">
            <v>14583.9</v>
          </cell>
          <cell r="L1052">
            <v>0</v>
          </cell>
          <cell r="M1052">
            <v>26.1</v>
          </cell>
          <cell r="N1052">
            <v>14611.4</v>
          </cell>
          <cell r="O1052">
            <v>14861.8</v>
          </cell>
          <cell r="P1052">
            <v>36.9</v>
          </cell>
          <cell r="Q1052">
            <v>0</v>
          </cell>
          <cell r="R1052">
            <v>2536.3000000000002</v>
          </cell>
          <cell r="S1052">
            <v>43.9</v>
          </cell>
          <cell r="T1052">
            <v>10756.2</v>
          </cell>
          <cell r="U1052">
            <v>1703.6</v>
          </cell>
          <cell r="V1052">
            <v>2710.3</v>
          </cell>
          <cell r="W1052">
            <v>257.39999999999998</v>
          </cell>
          <cell r="X1052">
            <v>179.7</v>
          </cell>
          <cell r="Y1052">
            <v>14.2</v>
          </cell>
          <cell r="Z1052">
            <v>1.7</v>
          </cell>
          <cell r="AA1052">
            <v>1327.5</v>
          </cell>
          <cell r="AB1052">
            <v>87.6</v>
          </cell>
          <cell r="AC1052">
            <v>761.9</v>
          </cell>
          <cell r="AD1052">
            <v>238.8</v>
          </cell>
          <cell r="AE1052">
            <v>162.69999999999999</v>
          </cell>
          <cell r="AF1052">
            <v>401.9</v>
          </cell>
          <cell r="AG1052">
            <v>291.8</v>
          </cell>
          <cell r="AH1052">
            <v>341.2</v>
          </cell>
          <cell r="AI1052">
            <v>466.1</v>
          </cell>
          <cell r="AJ1052">
            <v>235</v>
          </cell>
          <cell r="AK1052">
            <v>157.80000000000001</v>
          </cell>
          <cell r="AL1052">
            <v>7.5</v>
          </cell>
          <cell r="AM1052">
            <v>1093.3</v>
          </cell>
          <cell r="AN1052">
            <v>336.2</v>
          </cell>
          <cell r="AO1052">
            <v>1104</v>
          </cell>
          <cell r="AP1052">
            <v>95.3</v>
          </cell>
          <cell r="AQ1052">
            <v>1576.5</v>
          </cell>
          <cell r="AR1052">
            <v>1443.3</v>
          </cell>
          <cell r="AS1052">
            <v>8.1999999999999993</v>
          </cell>
          <cell r="AT1052">
            <v>4</v>
          </cell>
          <cell r="AU1052">
            <v>216.2</v>
          </cell>
          <cell r="AV1052">
            <v>1304.8</v>
          </cell>
          <cell r="AW1052">
            <v>1402.6</v>
          </cell>
        </row>
        <row r="1053">
          <cell r="B1053">
            <v>501</v>
          </cell>
          <cell r="D1053" t="str">
            <v xml:space="preserve">Transports maritimes et côtiers de passagers </v>
          </cell>
          <cell r="E1053">
            <v>720</v>
          </cell>
          <cell r="F1053">
            <v>61.1</v>
          </cell>
          <cell r="G1053">
            <v>38.200000000000003</v>
          </cell>
          <cell r="H1053">
            <v>0.3</v>
          </cell>
          <cell r="I1053">
            <v>22.7</v>
          </cell>
          <cell r="J1053">
            <v>0.2</v>
          </cell>
          <cell r="K1053">
            <v>1324.2</v>
          </cell>
          <cell r="L1053">
            <v>0</v>
          </cell>
          <cell r="M1053">
            <v>0.9</v>
          </cell>
          <cell r="N1053">
            <v>1325.3</v>
          </cell>
          <cell r="O1053">
            <v>1385.5</v>
          </cell>
          <cell r="P1053">
            <v>7.7</v>
          </cell>
          <cell r="Q1053">
            <v>0</v>
          </cell>
          <cell r="R1053">
            <v>194.8</v>
          </cell>
          <cell r="S1053">
            <v>0.1</v>
          </cell>
          <cell r="T1053">
            <v>919.5</v>
          </cell>
          <cell r="U1053">
            <v>211.7</v>
          </cell>
          <cell r="V1053">
            <v>223</v>
          </cell>
          <cell r="W1053">
            <v>11.7</v>
          </cell>
          <cell r="X1053">
            <v>17</v>
          </cell>
          <cell r="Y1053">
            <v>2.2999999999999998</v>
          </cell>
          <cell r="Z1053">
            <v>0.4</v>
          </cell>
          <cell r="AA1053">
            <v>239</v>
          </cell>
          <cell r="AB1053">
            <v>23</v>
          </cell>
          <cell r="AC1053">
            <v>227.8</v>
          </cell>
          <cell r="AD1053">
            <v>53</v>
          </cell>
          <cell r="AE1053">
            <v>98</v>
          </cell>
          <cell r="AF1053">
            <v>33.200000000000003</v>
          </cell>
          <cell r="AG1053">
            <v>67.5</v>
          </cell>
          <cell r="AH1053">
            <v>115</v>
          </cell>
          <cell r="AI1053">
            <v>83.3</v>
          </cell>
          <cell r="AJ1053">
            <v>-66</v>
          </cell>
          <cell r="AK1053" t="str">
            <v>N</v>
          </cell>
          <cell r="AL1053">
            <v>1</v>
          </cell>
          <cell r="AM1053">
            <v>30.7</v>
          </cell>
          <cell r="AN1053">
            <v>19.7</v>
          </cell>
          <cell r="AO1053">
            <v>39</v>
          </cell>
          <cell r="AP1053">
            <v>-56.8</v>
          </cell>
          <cell r="AQ1053">
            <v>215.3</v>
          </cell>
          <cell r="AR1053">
            <v>193</v>
          </cell>
          <cell r="AS1053">
            <v>0.1</v>
          </cell>
          <cell r="AT1053">
            <v>1.9</v>
          </cell>
          <cell r="AU1053">
            <v>-36.5</v>
          </cell>
          <cell r="AV1053">
            <v>233.6</v>
          </cell>
          <cell r="AW1053">
            <v>314</v>
          </cell>
        </row>
        <row r="1054">
          <cell r="B1054">
            <v>5010</v>
          </cell>
          <cell r="D1054" t="str">
            <v xml:space="preserve">Transports maritimes et côtiers de passagers </v>
          </cell>
          <cell r="E1054">
            <v>720</v>
          </cell>
          <cell r="F1054">
            <v>61.1</v>
          </cell>
          <cell r="G1054">
            <v>38.200000000000003</v>
          </cell>
          <cell r="H1054">
            <v>0.3</v>
          </cell>
          <cell r="I1054">
            <v>22.7</v>
          </cell>
          <cell r="J1054">
            <v>0.2</v>
          </cell>
          <cell r="K1054">
            <v>1324.2</v>
          </cell>
          <cell r="L1054">
            <v>0</v>
          </cell>
          <cell r="M1054">
            <v>0.9</v>
          </cell>
          <cell r="N1054">
            <v>1325.3</v>
          </cell>
          <cell r="O1054">
            <v>1385.5</v>
          </cell>
          <cell r="P1054">
            <v>7.7</v>
          </cell>
          <cell r="Q1054">
            <v>0</v>
          </cell>
          <cell r="R1054">
            <v>194.8</v>
          </cell>
          <cell r="S1054">
            <v>0.1</v>
          </cell>
          <cell r="T1054">
            <v>919.5</v>
          </cell>
          <cell r="U1054">
            <v>211.7</v>
          </cell>
          <cell r="V1054">
            <v>223</v>
          </cell>
          <cell r="W1054">
            <v>11.7</v>
          </cell>
          <cell r="X1054">
            <v>17</v>
          </cell>
          <cell r="Y1054">
            <v>2.2999999999999998</v>
          </cell>
          <cell r="Z1054">
            <v>0.4</v>
          </cell>
          <cell r="AA1054">
            <v>239</v>
          </cell>
          <cell r="AB1054">
            <v>23</v>
          </cell>
          <cell r="AC1054">
            <v>227.8</v>
          </cell>
          <cell r="AD1054">
            <v>53</v>
          </cell>
          <cell r="AE1054">
            <v>98</v>
          </cell>
          <cell r="AF1054">
            <v>33.200000000000003</v>
          </cell>
          <cell r="AG1054">
            <v>67.5</v>
          </cell>
          <cell r="AH1054">
            <v>115</v>
          </cell>
          <cell r="AI1054">
            <v>83.3</v>
          </cell>
          <cell r="AJ1054">
            <v>-66</v>
          </cell>
          <cell r="AK1054" t="str">
            <v>N</v>
          </cell>
          <cell r="AL1054">
            <v>1</v>
          </cell>
          <cell r="AM1054">
            <v>30.7</v>
          </cell>
          <cell r="AN1054">
            <v>19.7</v>
          </cell>
          <cell r="AO1054">
            <v>39</v>
          </cell>
          <cell r="AP1054">
            <v>-56.8</v>
          </cell>
          <cell r="AQ1054">
            <v>215.3</v>
          </cell>
          <cell r="AR1054">
            <v>193</v>
          </cell>
          <cell r="AS1054">
            <v>0.1</v>
          </cell>
          <cell r="AT1054">
            <v>1.9</v>
          </cell>
          <cell r="AU1054">
            <v>-36.5</v>
          </cell>
          <cell r="AV1054">
            <v>233.6</v>
          </cell>
          <cell r="AW1054">
            <v>314</v>
          </cell>
        </row>
        <row r="1055">
          <cell r="B1055">
            <v>50100</v>
          </cell>
          <cell r="D1055" t="str">
            <v xml:space="preserve">Transports maritimes et côtiers de passagers </v>
          </cell>
          <cell r="E1055">
            <v>720</v>
          </cell>
          <cell r="F1055">
            <v>61.1</v>
          </cell>
          <cell r="G1055">
            <v>38.200000000000003</v>
          </cell>
          <cell r="H1055">
            <v>0.3</v>
          </cell>
          <cell r="I1055">
            <v>22.7</v>
          </cell>
          <cell r="J1055">
            <v>0.2</v>
          </cell>
          <cell r="K1055">
            <v>1324.2</v>
          </cell>
          <cell r="L1055">
            <v>0</v>
          </cell>
          <cell r="M1055">
            <v>0.9</v>
          </cell>
          <cell r="N1055">
            <v>1325.3</v>
          </cell>
          <cell r="O1055">
            <v>1385.5</v>
          </cell>
          <cell r="P1055">
            <v>7.7</v>
          </cell>
          <cell r="Q1055">
            <v>0</v>
          </cell>
          <cell r="R1055">
            <v>194.8</v>
          </cell>
          <cell r="S1055">
            <v>0.1</v>
          </cell>
          <cell r="T1055">
            <v>919.5</v>
          </cell>
          <cell r="U1055">
            <v>211.7</v>
          </cell>
          <cell r="V1055">
            <v>223</v>
          </cell>
          <cell r="W1055">
            <v>11.7</v>
          </cell>
          <cell r="X1055">
            <v>17</v>
          </cell>
          <cell r="Y1055">
            <v>2.2999999999999998</v>
          </cell>
          <cell r="Z1055">
            <v>0.4</v>
          </cell>
          <cell r="AA1055">
            <v>239</v>
          </cell>
          <cell r="AB1055">
            <v>23</v>
          </cell>
          <cell r="AC1055">
            <v>227.8</v>
          </cell>
          <cell r="AD1055">
            <v>53</v>
          </cell>
          <cell r="AE1055">
            <v>98</v>
          </cell>
          <cell r="AF1055">
            <v>33.200000000000003</v>
          </cell>
          <cell r="AG1055">
            <v>67.5</v>
          </cell>
          <cell r="AH1055">
            <v>115</v>
          </cell>
          <cell r="AI1055">
            <v>83.3</v>
          </cell>
          <cell r="AJ1055">
            <v>-66</v>
          </cell>
          <cell r="AK1055" t="str">
            <v>N</v>
          </cell>
          <cell r="AL1055">
            <v>1</v>
          </cell>
          <cell r="AM1055">
            <v>30.7</v>
          </cell>
          <cell r="AN1055">
            <v>19.7</v>
          </cell>
          <cell r="AO1055">
            <v>39</v>
          </cell>
          <cell r="AP1055">
            <v>-56.8</v>
          </cell>
          <cell r="AQ1055">
            <v>215.3</v>
          </cell>
          <cell r="AR1055">
            <v>193</v>
          </cell>
          <cell r="AS1055">
            <v>0.1</v>
          </cell>
          <cell r="AT1055">
            <v>1.9</v>
          </cell>
          <cell r="AU1055">
            <v>-36.5</v>
          </cell>
          <cell r="AV1055">
            <v>233.6</v>
          </cell>
          <cell r="AW1055">
            <v>314</v>
          </cell>
        </row>
        <row r="1056">
          <cell r="B1056">
            <v>502</v>
          </cell>
          <cell r="D1056" t="str">
            <v xml:space="preserve">Transports maritimes et côtiers de fret </v>
          </cell>
          <cell r="E1056">
            <v>164</v>
          </cell>
          <cell r="F1056">
            <v>210.1</v>
          </cell>
          <cell r="G1056">
            <v>204.4</v>
          </cell>
          <cell r="H1056">
            <v>-0.1</v>
          </cell>
          <cell r="I1056">
            <v>5.8</v>
          </cell>
          <cell r="J1056">
            <v>0</v>
          </cell>
          <cell r="K1056">
            <v>12562.8</v>
          </cell>
          <cell r="L1056">
            <v>0</v>
          </cell>
          <cell r="M1056">
            <v>23.8</v>
          </cell>
          <cell r="N1056">
            <v>12586.7</v>
          </cell>
          <cell r="O1056">
            <v>12772.9</v>
          </cell>
          <cell r="P1056">
            <v>26.6</v>
          </cell>
          <cell r="Q1056">
            <v>0</v>
          </cell>
          <cell r="R1056">
            <v>2270.8000000000002</v>
          </cell>
          <cell r="S1056">
            <v>44.3</v>
          </cell>
          <cell r="T1056">
            <v>9453.9</v>
          </cell>
          <cell r="U1056">
            <v>1339.4</v>
          </cell>
          <cell r="V1056">
            <v>2442.1999999999998</v>
          </cell>
          <cell r="W1056">
            <v>236.5</v>
          </cell>
          <cell r="X1056">
            <v>158.30000000000001</v>
          </cell>
          <cell r="Y1056">
            <v>8.1</v>
          </cell>
          <cell r="Z1056">
            <v>0.3</v>
          </cell>
          <cell r="AA1056">
            <v>842</v>
          </cell>
          <cell r="AB1056">
            <v>50.3</v>
          </cell>
          <cell r="AC1056">
            <v>418.8</v>
          </cell>
          <cell r="AD1056">
            <v>138.19999999999999</v>
          </cell>
          <cell r="AE1056">
            <v>63.3</v>
          </cell>
          <cell r="AF1056">
            <v>298.10000000000002</v>
          </cell>
          <cell r="AG1056">
            <v>175</v>
          </cell>
          <cell r="AH1056">
            <v>216.1</v>
          </cell>
          <cell r="AI1056">
            <v>367.1</v>
          </cell>
          <cell r="AJ1056">
            <v>274.10000000000002</v>
          </cell>
          <cell r="AK1056">
            <v>157.80000000000001</v>
          </cell>
          <cell r="AL1056">
            <v>4.7</v>
          </cell>
          <cell r="AM1056">
            <v>1046.8</v>
          </cell>
          <cell r="AN1056">
            <v>306</v>
          </cell>
          <cell r="AO1056">
            <v>1051.9000000000001</v>
          </cell>
          <cell r="AP1056">
            <v>126.1</v>
          </cell>
          <cell r="AQ1056">
            <v>1327.6</v>
          </cell>
          <cell r="AR1056">
            <v>1214.5999999999999</v>
          </cell>
          <cell r="AS1056">
            <v>7.1</v>
          </cell>
          <cell r="AT1056">
            <v>-2.7</v>
          </cell>
          <cell r="AU1056">
            <v>234.7</v>
          </cell>
          <cell r="AV1056">
            <v>823.5</v>
          </cell>
          <cell r="AW1056">
            <v>855</v>
          </cell>
        </row>
        <row r="1057">
          <cell r="B1057">
            <v>5020</v>
          </cell>
          <cell r="D1057" t="str">
            <v xml:space="preserve">Transports maritimes et côtiers de fret </v>
          </cell>
          <cell r="E1057">
            <v>164</v>
          </cell>
          <cell r="F1057">
            <v>210.1</v>
          </cell>
          <cell r="G1057">
            <v>204.4</v>
          </cell>
          <cell r="H1057">
            <v>-0.1</v>
          </cell>
          <cell r="I1057">
            <v>5.8</v>
          </cell>
          <cell r="J1057">
            <v>0</v>
          </cell>
          <cell r="K1057">
            <v>12562.8</v>
          </cell>
          <cell r="L1057">
            <v>0</v>
          </cell>
          <cell r="M1057">
            <v>23.8</v>
          </cell>
          <cell r="N1057">
            <v>12586.7</v>
          </cell>
          <cell r="O1057">
            <v>12772.9</v>
          </cell>
          <cell r="P1057">
            <v>26.6</v>
          </cell>
          <cell r="Q1057">
            <v>0</v>
          </cell>
          <cell r="R1057">
            <v>2270.8000000000002</v>
          </cell>
          <cell r="S1057">
            <v>44.3</v>
          </cell>
          <cell r="T1057">
            <v>9453.9</v>
          </cell>
          <cell r="U1057">
            <v>1339.4</v>
          </cell>
          <cell r="V1057">
            <v>2442.1999999999998</v>
          </cell>
          <cell r="W1057">
            <v>236.5</v>
          </cell>
          <cell r="X1057">
            <v>158.30000000000001</v>
          </cell>
          <cell r="Y1057">
            <v>8.1</v>
          </cell>
          <cell r="Z1057">
            <v>0.3</v>
          </cell>
          <cell r="AA1057">
            <v>842</v>
          </cell>
          <cell r="AB1057">
            <v>50.3</v>
          </cell>
          <cell r="AC1057">
            <v>418.8</v>
          </cell>
          <cell r="AD1057">
            <v>138.19999999999999</v>
          </cell>
          <cell r="AE1057">
            <v>63.3</v>
          </cell>
          <cell r="AF1057">
            <v>298.10000000000002</v>
          </cell>
          <cell r="AG1057">
            <v>175</v>
          </cell>
          <cell r="AH1057">
            <v>216.1</v>
          </cell>
          <cell r="AI1057">
            <v>367.1</v>
          </cell>
          <cell r="AJ1057">
            <v>274.10000000000002</v>
          </cell>
          <cell r="AK1057">
            <v>157.80000000000001</v>
          </cell>
          <cell r="AL1057">
            <v>4.7</v>
          </cell>
          <cell r="AM1057">
            <v>1046.8</v>
          </cell>
          <cell r="AN1057">
            <v>306</v>
          </cell>
          <cell r="AO1057">
            <v>1051.9000000000001</v>
          </cell>
          <cell r="AP1057">
            <v>126.1</v>
          </cell>
          <cell r="AQ1057">
            <v>1327.6</v>
          </cell>
          <cell r="AR1057">
            <v>1214.5999999999999</v>
          </cell>
          <cell r="AS1057">
            <v>7.1</v>
          </cell>
          <cell r="AT1057">
            <v>-2.7</v>
          </cell>
          <cell r="AU1057">
            <v>234.7</v>
          </cell>
          <cell r="AV1057">
            <v>823.5</v>
          </cell>
          <cell r="AW1057">
            <v>855</v>
          </cell>
        </row>
        <row r="1058">
          <cell r="B1058">
            <v>50200</v>
          </cell>
          <cell r="D1058" t="str">
            <v xml:space="preserve">Transports maritimes et côtiers de fret </v>
          </cell>
          <cell r="E1058">
            <v>164</v>
          </cell>
          <cell r="F1058">
            <v>210.1</v>
          </cell>
          <cell r="G1058">
            <v>204.4</v>
          </cell>
          <cell r="H1058">
            <v>-0.1</v>
          </cell>
          <cell r="I1058">
            <v>5.8</v>
          </cell>
          <cell r="J1058">
            <v>0</v>
          </cell>
          <cell r="K1058">
            <v>12562.8</v>
          </cell>
          <cell r="L1058">
            <v>0</v>
          </cell>
          <cell r="M1058">
            <v>23.8</v>
          </cell>
          <cell r="N1058">
            <v>12586.7</v>
          </cell>
          <cell r="O1058">
            <v>12772.9</v>
          </cell>
          <cell r="P1058">
            <v>26.6</v>
          </cell>
          <cell r="Q1058">
            <v>0</v>
          </cell>
          <cell r="R1058">
            <v>2270.8000000000002</v>
          </cell>
          <cell r="S1058">
            <v>44.3</v>
          </cell>
          <cell r="T1058">
            <v>9453.9</v>
          </cell>
          <cell r="U1058">
            <v>1339.4</v>
          </cell>
          <cell r="V1058">
            <v>2442.1999999999998</v>
          </cell>
          <cell r="W1058">
            <v>236.5</v>
          </cell>
          <cell r="X1058">
            <v>158.30000000000001</v>
          </cell>
          <cell r="Y1058">
            <v>8.1</v>
          </cell>
          <cell r="Z1058">
            <v>0.3</v>
          </cell>
          <cell r="AA1058">
            <v>842</v>
          </cell>
          <cell r="AB1058">
            <v>50.3</v>
          </cell>
          <cell r="AC1058">
            <v>418.8</v>
          </cell>
          <cell r="AD1058">
            <v>138.19999999999999</v>
          </cell>
          <cell r="AE1058">
            <v>63.3</v>
          </cell>
          <cell r="AF1058">
            <v>298.10000000000002</v>
          </cell>
          <cell r="AG1058">
            <v>175</v>
          </cell>
          <cell r="AH1058">
            <v>216.1</v>
          </cell>
          <cell r="AI1058">
            <v>367.1</v>
          </cell>
          <cell r="AJ1058">
            <v>274.10000000000002</v>
          </cell>
          <cell r="AK1058">
            <v>157.80000000000001</v>
          </cell>
          <cell r="AL1058">
            <v>4.7</v>
          </cell>
          <cell r="AM1058">
            <v>1046.8</v>
          </cell>
          <cell r="AN1058">
            <v>306</v>
          </cell>
          <cell r="AO1058">
            <v>1051.9000000000001</v>
          </cell>
          <cell r="AP1058">
            <v>126.1</v>
          </cell>
          <cell r="AQ1058">
            <v>1327.6</v>
          </cell>
          <cell r="AR1058">
            <v>1214.5999999999999</v>
          </cell>
          <cell r="AS1058">
            <v>7.1</v>
          </cell>
          <cell r="AT1058">
            <v>-2.7</v>
          </cell>
          <cell r="AU1058">
            <v>234.7</v>
          </cell>
          <cell r="AV1058">
            <v>823.5</v>
          </cell>
          <cell r="AW1058">
            <v>855</v>
          </cell>
        </row>
        <row r="1059">
          <cell r="B1059">
            <v>503</v>
          </cell>
          <cell r="D1059" t="str">
            <v xml:space="preserve">Transports fluviaux de passagers </v>
          </cell>
          <cell r="E1059">
            <v>348</v>
          </cell>
          <cell r="F1059">
            <v>1.1000000000000001</v>
          </cell>
          <cell r="G1059" t="str">
            <v>N</v>
          </cell>
          <cell r="H1059">
            <v>0.1</v>
          </cell>
          <cell r="I1059">
            <v>1.2</v>
          </cell>
          <cell r="J1059">
            <v>1</v>
          </cell>
          <cell r="K1059">
            <v>322.10000000000002</v>
          </cell>
          <cell r="L1059">
            <v>0</v>
          </cell>
          <cell r="M1059">
            <v>1.2</v>
          </cell>
          <cell r="N1059">
            <v>324.3</v>
          </cell>
          <cell r="O1059">
            <v>324.2</v>
          </cell>
          <cell r="P1059">
            <v>2.4</v>
          </cell>
          <cell r="Q1059">
            <v>0</v>
          </cell>
          <cell r="R1059">
            <v>60.1</v>
          </cell>
          <cell r="S1059">
            <v>-0.4</v>
          </cell>
          <cell r="T1059">
            <v>132.4</v>
          </cell>
          <cell r="U1059">
            <v>17</v>
          </cell>
          <cell r="V1059">
            <v>31.1</v>
          </cell>
          <cell r="W1059">
            <v>0.8</v>
          </cell>
          <cell r="X1059">
            <v>2.5</v>
          </cell>
          <cell r="Y1059">
            <v>2.6</v>
          </cell>
          <cell r="Z1059">
            <v>0.8</v>
          </cell>
          <cell r="AA1059">
            <v>133.19999999999999</v>
          </cell>
          <cell r="AB1059">
            <v>6.4</v>
          </cell>
          <cell r="AC1059">
            <v>75.099999999999994</v>
          </cell>
          <cell r="AD1059">
            <v>27.6</v>
          </cell>
          <cell r="AE1059">
            <v>0.3</v>
          </cell>
          <cell r="AF1059">
            <v>24.3</v>
          </cell>
          <cell r="AG1059">
            <v>15.9</v>
          </cell>
          <cell r="AH1059">
            <v>1.2</v>
          </cell>
          <cell r="AI1059">
            <v>2.7</v>
          </cell>
          <cell r="AJ1059">
            <v>9.9</v>
          </cell>
          <cell r="AK1059">
            <v>0</v>
          </cell>
          <cell r="AL1059">
            <v>0</v>
          </cell>
          <cell r="AM1059">
            <v>1.7</v>
          </cell>
          <cell r="AN1059">
            <v>1.5</v>
          </cell>
          <cell r="AO1059">
            <v>1.9</v>
          </cell>
          <cell r="AP1059">
            <v>10.1</v>
          </cell>
          <cell r="AQ1059">
            <v>8.9</v>
          </cell>
          <cell r="AR1059">
            <v>6.7</v>
          </cell>
          <cell r="AS1059">
            <v>1</v>
          </cell>
          <cell r="AT1059">
            <v>1.7</v>
          </cell>
          <cell r="AU1059">
            <v>9.6</v>
          </cell>
          <cell r="AV1059">
            <v>133.4</v>
          </cell>
          <cell r="AW1059">
            <v>127</v>
          </cell>
        </row>
        <row r="1060">
          <cell r="B1060">
            <v>5030</v>
          </cell>
          <cell r="D1060" t="str">
            <v xml:space="preserve">Transports fluviaux de passagers </v>
          </cell>
          <cell r="E1060">
            <v>348</v>
          </cell>
          <cell r="F1060">
            <v>1.1000000000000001</v>
          </cell>
          <cell r="G1060" t="str">
            <v>N</v>
          </cell>
          <cell r="H1060">
            <v>0.1</v>
          </cell>
          <cell r="I1060">
            <v>1.2</v>
          </cell>
          <cell r="J1060">
            <v>1</v>
          </cell>
          <cell r="K1060">
            <v>322.10000000000002</v>
          </cell>
          <cell r="L1060">
            <v>0</v>
          </cell>
          <cell r="M1060">
            <v>1.2</v>
          </cell>
          <cell r="N1060">
            <v>324.3</v>
          </cell>
          <cell r="O1060">
            <v>324.2</v>
          </cell>
          <cell r="P1060">
            <v>2.4</v>
          </cell>
          <cell r="Q1060">
            <v>0</v>
          </cell>
          <cell r="R1060">
            <v>60.1</v>
          </cell>
          <cell r="S1060">
            <v>-0.4</v>
          </cell>
          <cell r="T1060">
            <v>132.4</v>
          </cell>
          <cell r="U1060">
            <v>17</v>
          </cell>
          <cell r="V1060">
            <v>31.1</v>
          </cell>
          <cell r="W1060">
            <v>0.8</v>
          </cell>
          <cell r="X1060">
            <v>2.5</v>
          </cell>
          <cell r="Y1060">
            <v>2.6</v>
          </cell>
          <cell r="Z1060">
            <v>0.8</v>
          </cell>
          <cell r="AA1060">
            <v>133.19999999999999</v>
          </cell>
          <cell r="AB1060">
            <v>6.4</v>
          </cell>
          <cell r="AC1060">
            <v>75.099999999999994</v>
          </cell>
          <cell r="AD1060">
            <v>27.6</v>
          </cell>
          <cell r="AE1060">
            <v>0.3</v>
          </cell>
          <cell r="AF1060">
            <v>24.3</v>
          </cell>
          <cell r="AG1060">
            <v>15.9</v>
          </cell>
          <cell r="AH1060">
            <v>1.2</v>
          </cell>
          <cell r="AI1060">
            <v>2.7</v>
          </cell>
          <cell r="AJ1060">
            <v>9.9</v>
          </cell>
          <cell r="AK1060">
            <v>0</v>
          </cell>
          <cell r="AL1060">
            <v>0</v>
          </cell>
          <cell r="AM1060">
            <v>1.7</v>
          </cell>
          <cell r="AN1060">
            <v>1.5</v>
          </cell>
          <cell r="AO1060">
            <v>1.9</v>
          </cell>
          <cell r="AP1060">
            <v>10.1</v>
          </cell>
          <cell r="AQ1060">
            <v>8.9</v>
          </cell>
          <cell r="AR1060">
            <v>6.7</v>
          </cell>
          <cell r="AS1060">
            <v>1</v>
          </cell>
          <cell r="AT1060">
            <v>1.7</v>
          </cell>
          <cell r="AU1060">
            <v>9.6</v>
          </cell>
          <cell r="AV1060">
            <v>133.4</v>
          </cell>
          <cell r="AW1060">
            <v>127</v>
          </cell>
        </row>
        <row r="1061">
          <cell r="B1061">
            <v>50300</v>
          </cell>
          <cell r="D1061" t="str">
            <v xml:space="preserve">Transports fluviaux de passagers </v>
          </cell>
          <cell r="E1061">
            <v>348</v>
          </cell>
          <cell r="F1061">
            <v>1.1000000000000001</v>
          </cell>
          <cell r="G1061" t="str">
            <v>N</v>
          </cell>
          <cell r="H1061">
            <v>0.1</v>
          </cell>
          <cell r="I1061">
            <v>1.2</v>
          </cell>
          <cell r="J1061">
            <v>1</v>
          </cell>
          <cell r="K1061">
            <v>322.10000000000002</v>
          </cell>
          <cell r="L1061">
            <v>0</v>
          </cell>
          <cell r="M1061">
            <v>1.2</v>
          </cell>
          <cell r="N1061">
            <v>324.3</v>
          </cell>
          <cell r="O1061">
            <v>324.2</v>
          </cell>
          <cell r="P1061">
            <v>2.4</v>
          </cell>
          <cell r="Q1061">
            <v>0</v>
          </cell>
          <cell r="R1061">
            <v>60.1</v>
          </cell>
          <cell r="S1061">
            <v>-0.4</v>
          </cell>
          <cell r="T1061">
            <v>132.4</v>
          </cell>
          <cell r="U1061">
            <v>17</v>
          </cell>
          <cell r="V1061">
            <v>31.1</v>
          </cell>
          <cell r="W1061">
            <v>0.8</v>
          </cell>
          <cell r="X1061">
            <v>2.5</v>
          </cell>
          <cell r="Y1061">
            <v>2.6</v>
          </cell>
          <cell r="Z1061">
            <v>0.8</v>
          </cell>
          <cell r="AA1061">
            <v>133.19999999999999</v>
          </cell>
          <cell r="AB1061">
            <v>6.4</v>
          </cell>
          <cell r="AC1061">
            <v>75.099999999999994</v>
          </cell>
          <cell r="AD1061">
            <v>27.6</v>
          </cell>
          <cell r="AE1061">
            <v>0.3</v>
          </cell>
          <cell r="AF1061">
            <v>24.3</v>
          </cell>
          <cell r="AG1061">
            <v>15.9</v>
          </cell>
          <cell r="AH1061">
            <v>1.2</v>
          </cell>
          <cell r="AI1061">
            <v>2.7</v>
          </cell>
          <cell r="AJ1061">
            <v>9.9</v>
          </cell>
          <cell r="AK1061">
            <v>0</v>
          </cell>
          <cell r="AL1061">
            <v>0</v>
          </cell>
          <cell r="AM1061">
            <v>1.7</v>
          </cell>
          <cell r="AN1061">
            <v>1.5</v>
          </cell>
          <cell r="AO1061">
            <v>1.9</v>
          </cell>
          <cell r="AP1061">
            <v>10.1</v>
          </cell>
          <cell r="AQ1061">
            <v>8.9</v>
          </cell>
          <cell r="AR1061">
            <v>6.7</v>
          </cell>
          <cell r="AS1061">
            <v>1</v>
          </cell>
          <cell r="AT1061">
            <v>1.7</v>
          </cell>
          <cell r="AU1061">
            <v>9.6</v>
          </cell>
          <cell r="AV1061">
            <v>133.4</v>
          </cell>
          <cell r="AW1061">
            <v>127</v>
          </cell>
        </row>
        <row r="1062">
          <cell r="B1062">
            <v>504</v>
          </cell>
          <cell r="D1062" t="str">
            <v xml:space="preserve">Transports fluviaux de fret </v>
          </cell>
          <cell r="E1062">
            <v>749</v>
          </cell>
          <cell r="F1062">
            <v>4.2</v>
          </cell>
          <cell r="G1062">
            <v>4</v>
          </cell>
          <cell r="H1062">
            <v>0</v>
          </cell>
          <cell r="I1062">
            <v>0.2</v>
          </cell>
          <cell r="J1062">
            <v>0.2</v>
          </cell>
          <cell r="K1062">
            <v>374.8</v>
          </cell>
          <cell r="L1062">
            <v>0</v>
          </cell>
          <cell r="M1062">
            <v>0.1</v>
          </cell>
          <cell r="N1062">
            <v>375.2</v>
          </cell>
          <cell r="O1062">
            <v>379.2</v>
          </cell>
          <cell r="P1062">
            <v>0.2</v>
          </cell>
          <cell r="Q1062">
            <v>0</v>
          </cell>
          <cell r="R1062">
            <v>10.7</v>
          </cell>
          <cell r="S1062">
            <v>0</v>
          </cell>
          <cell r="T1062">
            <v>250.4</v>
          </cell>
          <cell r="U1062">
            <v>135.5</v>
          </cell>
          <cell r="V1062">
            <v>14.1</v>
          </cell>
          <cell r="W1062">
            <v>8.4</v>
          </cell>
          <cell r="X1062">
            <v>1.9</v>
          </cell>
          <cell r="Y1062">
            <v>1.2</v>
          </cell>
          <cell r="Z1062">
            <v>0.2</v>
          </cell>
          <cell r="AA1062">
            <v>113.4</v>
          </cell>
          <cell r="AB1062">
            <v>7.9</v>
          </cell>
          <cell r="AC1062">
            <v>40.200000000000003</v>
          </cell>
          <cell r="AD1062">
            <v>20.100000000000001</v>
          </cell>
          <cell r="AE1062">
            <v>1.1000000000000001</v>
          </cell>
          <cell r="AF1062">
            <v>46.3</v>
          </cell>
          <cell r="AG1062">
            <v>33.4</v>
          </cell>
          <cell r="AH1062">
            <v>8.9</v>
          </cell>
          <cell r="AI1062">
            <v>13</v>
          </cell>
          <cell r="AJ1062">
            <v>17</v>
          </cell>
          <cell r="AK1062">
            <v>0</v>
          </cell>
          <cell r="AL1062">
            <v>1.9</v>
          </cell>
          <cell r="AM1062">
            <v>14.1</v>
          </cell>
          <cell r="AN1062">
            <v>9.1</v>
          </cell>
          <cell r="AO1062">
            <v>11.2</v>
          </cell>
          <cell r="AP1062">
            <v>15.9</v>
          </cell>
          <cell r="AQ1062">
            <v>24.6</v>
          </cell>
          <cell r="AR1062">
            <v>29</v>
          </cell>
          <cell r="AS1062">
            <v>0</v>
          </cell>
          <cell r="AT1062">
            <v>3.2</v>
          </cell>
          <cell r="AU1062">
            <v>8.4</v>
          </cell>
          <cell r="AV1062">
            <v>114.4</v>
          </cell>
          <cell r="AW1062">
            <v>106.6</v>
          </cell>
        </row>
        <row r="1063">
          <cell r="B1063">
            <v>5040</v>
          </cell>
          <cell r="D1063" t="str">
            <v xml:space="preserve">Transports fluviaux de fret </v>
          </cell>
          <cell r="E1063">
            <v>749</v>
          </cell>
          <cell r="F1063">
            <v>4.2</v>
          </cell>
          <cell r="G1063">
            <v>4</v>
          </cell>
          <cell r="H1063">
            <v>0</v>
          </cell>
          <cell r="I1063">
            <v>0.2</v>
          </cell>
          <cell r="J1063">
            <v>0.2</v>
          </cell>
          <cell r="K1063">
            <v>374.8</v>
          </cell>
          <cell r="L1063">
            <v>0</v>
          </cell>
          <cell r="M1063">
            <v>0.1</v>
          </cell>
          <cell r="N1063">
            <v>375.2</v>
          </cell>
          <cell r="O1063">
            <v>379.2</v>
          </cell>
          <cell r="P1063">
            <v>0.2</v>
          </cell>
          <cell r="Q1063">
            <v>0</v>
          </cell>
          <cell r="R1063">
            <v>10.7</v>
          </cell>
          <cell r="S1063">
            <v>0</v>
          </cell>
          <cell r="T1063">
            <v>250.4</v>
          </cell>
          <cell r="U1063">
            <v>135.5</v>
          </cell>
          <cell r="V1063">
            <v>14.1</v>
          </cell>
          <cell r="W1063">
            <v>8.4</v>
          </cell>
          <cell r="X1063">
            <v>1.9</v>
          </cell>
          <cell r="Y1063">
            <v>1.2</v>
          </cell>
          <cell r="Z1063">
            <v>0.2</v>
          </cell>
          <cell r="AA1063">
            <v>113.4</v>
          </cell>
          <cell r="AB1063">
            <v>7.9</v>
          </cell>
          <cell r="AC1063">
            <v>40.200000000000003</v>
          </cell>
          <cell r="AD1063">
            <v>20.100000000000001</v>
          </cell>
          <cell r="AE1063">
            <v>1.1000000000000001</v>
          </cell>
          <cell r="AF1063">
            <v>46.3</v>
          </cell>
          <cell r="AG1063">
            <v>33.4</v>
          </cell>
          <cell r="AH1063">
            <v>8.9</v>
          </cell>
          <cell r="AI1063">
            <v>13</v>
          </cell>
          <cell r="AJ1063">
            <v>17</v>
          </cell>
          <cell r="AK1063">
            <v>0</v>
          </cell>
          <cell r="AL1063">
            <v>1.9</v>
          </cell>
          <cell r="AM1063">
            <v>14.1</v>
          </cell>
          <cell r="AN1063">
            <v>9.1</v>
          </cell>
          <cell r="AO1063">
            <v>11.2</v>
          </cell>
          <cell r="AP1063">
            <v>15.9</v>
          </cell>
          <cell r="AQ1063">
            <v>24.6</v>
          </cell>
          <cell r="AR1063">
            <v>29</v>
          </cell>
          <cell r="AS1063">
            <v>0</v>
          </cell>
          <cell r="AT1063">
            <v>3.2</v>
          </cell>
          <cell r="AU1063">
            <v>8.4</v>
          </cell>
          <cell r="AV1063">
            <v>114.4</v>
          </cell>
          <cell r="AW1063">
            <v>106.6</v>
          </cell>
        </row>
        <row r="1064">
          <cell r="B1064">
            <v>50400</v>
          </cell>
          <cell r="D1064" t="str">
            <v xml:space="preserve">Transports fluviaux de fret </v>
          </cell>
          <cell r="E1064">
            <v>749</v>
          </cell>
          <cell r="F1064">
            <v>4.2</v>
          </cell>
          <cell r="G1064">
            <v>4</v>
          </cell>
          <cell r="H1064">
            <v>0</v>
          </cell>
          <cell r="I1064">
            <v>0.2</v>
          </cell>
          <cell r="J1064">
            <v>0.2</v>
          </cell>
          <cell r="K1064">
            <v>374.8</v>
          </cell>
          <cell r="L1064">
            <v>0</v>
          </cell>
          <cell r="M1064">
            <v>0.1</v>
          </cell>
          <cell r="N1064">
            <v>375.2</v>
          </cell>
          <cell r="O1064">
            <v>379.2</v>
          </cell>
          <cell r="P1064">
            <v>0.2</v>
          </cell>
          <cell r="Q1064">
            <v>0</v>
          </cell>
          <cell r="R1064">
            <v>10.7</v>
          </cell>
          <cell r="S1064">
            <v>0</v>
          </cell>
          <cell r="T1064">
            <v>250.4</v>
          </cell>
          <cell r="U1064">
            <v>135.5</v>
          </cell>
          <cell r="V1064">
            <v>14.1</v>
          </cell>
          <cell r="W1064">
            <v>8.4</v>
          </cell>
          <cell r="X1064">
            <v>1.9</v>
          </cell>
          <cell r="Y1064">
            <v>1.2</v>
          </cell>
          <cell r="Z1064">
            <v>0.2</v>
          </cell>
          <cell r="AA1064">
            <v>113.4</v>
          </cell>
          <cell r="AB1064">
            <v>7.9</v>
          </cell>
          <cell r="AC1064">
            <v>40.200000000000003</v>
          </cell>
          <cell r="AD1064">
            <v>20.100000000000001</v>
          </cell>
          <cell r="AE1064">
            <v>1.1000000000000001</v>
          </cell>
          <cell r="AF1064">
            <v>46.3</v>
          </cell>
          <cell r="AG1064">
            <v>33.4</v>
          </cell>
          <cell r="AH1064">
            <v>8.9</v>
          </cell>
          <cell r="AI1064">
            <v>13</v>
          </cell>
          <cell r="AJ1064">
            <v>17</v>
          </cell>
          <cell r="AK1064">
            <v>0</v>
          </cell>
          <cell r="AL1064">
            <v>1.9</v>
          </cell>
          <cell r="AM1064">
            <v>14.1</v>
          </cell>
          <cell r="AN1064">
            <v>9.1</v>
          </cell>
          <cell r="AO1064">
            <v>11.2</v>
          </cell>
          <cell r="AP1064">
            <v>15.9</v>
          </cell>
          <cell r="AQ1064">
            <v>24.6</v>
          </cell>
          <cell r="AR1064">
            <v>29</v>
          </cell>
          <cell r="AS1064">
            <v>0</v>
          </cell>
          <cell r="AT1064">
            <v>3.2</v>
          </cell>
          <cell r="AU1064">
            <v>8.4</v>
          </cell>
          <cell r="AV1064">
            <v>114.4</v>
          </cell>
          <cell r="AW1064">
            <v>106.6</v>
          </cell>
        </row>
        <row r="1065">
          <cell r="B1065">
            <v>51</v>
          </cell>
          <cell r="D1065" t="str">
            <v xml:space="preserve">Transports aériens </v>
          </cell>
          <cell r="E1065">
            <v>681</v>
          </cell>
          <cell r="F1065">
            <v>24.6</v>
          </cell>
          <cell r="G1065">
            <v>16.3</v>
          </cell>
          <cell r="H1065">
            <v>-1.2</v>
          </cell>
          <cell r="I1065">
            <v>9.4</v>
          </cell>
          <cell r="J1065">
            <v>912</v>
          </cell>
          <cell r="K1065">
            <v>19350.3</v>
          </cell>
          <cell r="L1065">
            <v>-9.1</v>
          </cell>
          <cell r="M1065">
            <v>145.9</v>
          </cell>
          <cell r="N1065">
            <v>20399.099999999999</v>
          </cell>
          <cell r="O1065">
            <v>20286.8</v>
          </cell>
          <cell r="P1065">
            <v>115.3</v>
          </cell>
          <cell r="Q1065">
            <v>40.6</v>
          </cell>
          <cell r="R1065">
            <v>1843.9</v>
          </cell>
          <cell r="S1065">
            <v>103.2</v>
          </cell>
          <cell r="T1065">
            <v>12435.8</v>
          </cell>
          <cell r="U1065">
            <v>3403.1</v>
          </cell>
          <cell r="V1065">
            <v>1912.4</v>
          </cell>
          <cell r="W1065">
            <v>283.39999999999998</v>
          </cell>
          <cell r="X1065">
            <v>132.19999999999999</v>
          </cell>
          <cell r="Y1065">
            <v>201.1</v>
          </cell>
          <cell r="Z1065">
            <v>18.100000000000001</v>
          </cell>
          <cell r="AA1065">
            <v>5939.8</v>
          </cell>
          <cell r="AB1065">
            <v>266.7</v>
          </cell>
          <cell r="AC1065">
            <v>3806.8</v>
          </cell>
          <cell r="AD1065">
            <v>1697.6</v>
          </cell>
          <cell r="AE1065">
            <v>103.4</v>
          </cell>
          <cell r="AF1065">
            <v>272.2</v>
          </cell>
          <cell r="AG1065">
            <v>705.9</v>
          </cell>
          <cell r="AH1065">
            <v>656</v>
          </cell>
          <cell r="AI1065">
            <v>456.7</v>
          </cell>
          <cell r="AJ1065">
            <v>-633.1</v>
          </cell>
          <cell r="AK1065">
            <v>94.5</v>
          </cell>
          <cell r="AL1065">
            <v>93.4</v>
          </cell>
          <cell r="AM1065">
            <v>1201.5</v>
          </cell>
          <cell r="AN1065">
            <v>91.5</v>
          </cell>
          <cell r="AO1065">
            <v>1084.9000000000001</v>
          </cell>
          <cell r="AP1065">
            <v>-750.9</v>
          </cell>
          <cell r="AQ1065">
            <v>1744.9</v>
          </cell>
          <cell r="AR1065">
            <v>1801.7</v>
          </cell>
          <cell r="AS1065">
            <v>8.4</v>
          </cell>
          <cell r="AT1065">
            <v>33.4</v>
          </cell>
          <cell r="AU1065">
            <v>-849.4</v>
          </cell>
          <cell r="AV1065">
            <v>6025.6</v>
          </cell>
          <cell r="AW1065">
            <v>5776.5</v>
          </cell>
        </row>
        <row r="1066">
          <cell r="B1066">
            <v>511</v>
          </cell>
          <cell r="D1066" t="str">
            <v xml:space="preserve">Transports aériens de passagers </v>
          </cell>
          <cell r="E1066">
            <v>641</v>
          </cell>
          <cell r="F1066" t="str">
            <v>S</v>
          </cell>
          <cell r="G1066" t="str">
            <v>S</v>
          </cell>
          <cell r="H1066" t="str">
            <v>S</v>
          </cell>
          <cell r="I1066" t="str">
            <v>S</v>
          </cell>
          <cell r="J1066" t="str">
            <v>S</v>
          </cell>
          <cell r="K1066" t="str">
            <v>S</v>
          </cell>
          <cell r="L1066" t="str">
            <v>S</v>
          </cell>
          <cell r="M1066" t="str">
            <v>S</v>
          </cell>
          <cell r="N1066" t="str">
            <v>S</v>
          </cell>
          <cell r="O1066" t="str">
            <v>S</v>
          </cell>
          <cell r="P1066" t="str">
            <v>S</v>
          </cell>
          <cell r="Q1066" t="str">
            <v>S</v>
          </cell>
          <cell r="R1066" t="str">
            <v>S</v>
          </cell>
          <cell r="S1066" t="str">
            <v>S</v>
          </cell>
          <cell r="T1066" t="str">
            <v>S</v>
          </cell>
          <cell r="U1066" t="str">
            <v>S</v>
          </cell>
          <cell r="V1066" t="str">
            <v>S</v>
          </cell>
          <cell r="W1066" t="str">
            <v>S</v>
          </cell>
          <cell r="X1066" t="str">
            <v>S</v>
          </cell>
          <cell r="Y1066" t="str">
            <v>S</v>
          </cell>
          <cell r="Z1066" t="str">
            <v>S</v>
          </cell>
          <cell r="AA1066" t="str">
            <v>S</v>
          </cell>
          <cell r="AB1066" t="str">
            <v>S</v>
          </cell>
          <cell r="AC1066" t="str">
            <v>S</v>
          </cell>
          <cell r="AD1066" t="str">
            <v>S</v>
          </cell>
          <cell r="AE1066" t="str">
            <v>S</v>
          </cell>
          <cell r="AF1066" t="str">
            <v>S</v>
          </cell>
          <cell r="AG1066" t="str">
            <v>S</v>
          </cell>
          <cell r="AH1066" t="str">
            <v>S</v>
          </cell>
          <cell r="AI1066" t="str">
            <v>S</v>
          </cell>
          <cell r="AJ1066" t="str">
            <v>S</v>
          </cell>
          <cell r="AK1066" t="str">
            <v>S</v>
          </cell>
          <cell r="AL1066" t="str">
            <v>S</v>
          </cell>
          <cell r="AM1066" t="str">
            <v>S</v>
          </cell>
          <cell r="AN1066" t="str">
            <v>S</v>
          </cell>
          <cell r="AO1066" t="str">
            <v>S</v>
          </cell>
          <cell r="AP1066" t="str">
            <v>S</v>
          </cell>
          <cell r="AQ1066" t="str">
            <v>S</v>
          </cell>
          <cell r="AR1066" t="str">
            <v>S</v>
          </cell>
          <cell r="AS1066" t="str">
            <v>S</v>
          </cell>
          <cell r="AT1066" t="str">
            <v>S</v>
          </cell>
          <cell r="AU1066" t="str">
            <v>S</v>
          </cell>
          <cell r="AV1066" t="str">
            <v>S</v>
          </cell>
          <cell r="AW1066" t="str">
            <v>S</v>
          </cell>
        </row>
        <row r="1067">
          <cell r="B1067">
            <v>5110</v>
          </cell>
          <cell r="D1067" t="str">
            <v xml:space="preserve">Transports aériens de passagers </v>
          </cell>
          <cell r="E1067">
            <v>641</v>
          </cell>
          <cell r="F1067">
            <v>23.9</v>
          </cell>
          <cell r="G1067">
            <v>16.2</v>
          </cell>
          <cell r="H1067">
            <v>-1.6</v>
          </cell>
          <cell r="I1067">
            <v>9.4</v>
          </cell>
          <cell r="J1067">
            <v>912</v>
          </cell>
          <cell r="K1067">
            <v>17235.7</v>
          </cell>
          <cell r="L1067">
            <v>2.8</v>
          </cell>
          <cell r="M1067">
            <v>145.1</v>
          </cell>
          <cell r="N1067">
            <v>18295.599999999999</v>
          </cell>
          <cell r="O1067">
            <v>18171.599999999999</v>
          </cell>
          <cell r="P1067">
            <v>115.2</v>
          </cell>
          <cell r="Q1067">
            <v>40.6</v>
          </cell>
          <cell r="R1067">
            <v>1127.4000000000001</v>
          </cell>
          <cell r="S1067">
            <v>-25.3</v>
          </cell>
          <cell r="T1067">
            <v>11449.8</v>
          </cell>
          <cell r="U1067">
            <v>3102.7</v>
          </cell>
          <cell r="V1067">
            <v>1848.9</v>
          </cell>
          <cell r="W1067">
            <v>283.39999999999998</v>
          </cell>
          <cell r="X1067">
            <v>99.6</v>
          </cell>
          <cell r="Y1067">
            <v>188.9</v>
          </cell>
          <cell r="Z1067">
            <v>18.100000000000001</v>
          </cell>
          <cell r="AA1067">
            <v>5679.3</v>
          </cell>
          <cell r="AB1067">
            <v>250.3</v>
          </cell>
          <cell r="AC1067">
            <v>3695.7</v>
          </cell>
          <cell r="AD1067">
            <v>1644.5</v>
          </cell>
          <cell r="AE1067">
            <v>102.7</v>
          </cell>
          <cell r="AF1067">
            <v>191.6</v>
          </cell>
          <cell r="AG1067">
            <v>663.1</v>
          </cell>
          <cell r="AH1067">
            <v>591.79999999999995</v>
          </cell>
          <cell r="AI1067">
            <v>435.3</v>
          </cell>
          <cell r="AJ1067">
            <v>-628</v>
          </cell>
          <cell r="AK1067">
            <v>94.5</v>
          </cell>
          <cell r="AL1067">
            <v>93.4</v>
          </cell>
          <cell r="AM1067">
            <v>1191.2</v>
          </cell>
          <cell r="AN1067">
            <v>88.7</v>
          </cell>
          <cell r="AO1067">
            <v>1074.0999999999999</v>
          </cell>
          <cell r="AP1067">
            <v>-746.2</v>
          </cell>
          <cell r="AQ1067">
            <v>1739.3</v>
          </cell>
          <cell r="AR1067">
            <v>1797.6</v>
          </cell>
          <cell r="AS1067">
            <v>7.1</v>
          </cell>
          <cell r="AT1067">
            <v>22.6</v>
          </cell>
          <cell r="AU1067">
            <v>-834.1</v>
          </cell>
          <cell r="AV1067">
            <v>5753</v>
          </cell>
          <cell r="AW1067">
            <v>5531.7</v>
          </cell>
        </row>
        <row r="1068">
          <cell r="B1068">
            <v>51100</v>
          </cell>
          <cell r="D1068" t="str">
            <v xml:space="preserve">Transports aériens de passagers </v>
          </cell>
          <cell r="E1068">
            <v>641</v>
          </cell>
          <cell r="F1068">
            <v>23.9</v>
          </cell>
          <cell r="G1068">
            <v>16.2</v>
          </cell>
          <cell r="H1068">
            <v>-1.6</v>
          </cell>
          <cell r="I1068">
            <v>9.4</v>
          </cell>
          <cell r="J1068">
            <v>912</v>
          </cell>
          <cell r="K1068">
            <v>17235.7</v>
          </cell>
          <cell r="L1068">
            <v>2.8</v>
          </cell>
          <cell r="M1068">
            <v>145.1</v>
          </cell>
          <cell r="N1068">
            <v>18295.599999999999</v>
          </cell>
          <cell r="O1068">
            <v>18171.599999999999</v>
          </cell>
          <cell r="P1068">
            <v>115.2</v>
          </cell>
          <cell r="Q1068">
            <v>40.6</v>
          </cell>
          <cell r="R1068">
            <v>1127.4000000000001</v>
          </cell>
          <cell r="S1068">
            <v>-25.3</v>
          </cell>
          <cell r="T1068">
            <v>11449.8</v>
          </cell>
          <cell r="U1068">
            <v>3102.7</v>
          </cell>
          <cell r="V1068">
            <v>1848.9</v>
          </cell>
          <cell r="W1068">
            <v>283.39999999999998</v>
          </cell>
          <cell r="X1068">
            <v>99.6</v>
          </cell>
          <cell r="Y1068">
            <v>188.9</v>
          </cell>
          <cell r="Z1068">
            <v>18.100000000000001</v>
          </cell>
          <cell r="AA1068">
            <v>5679.3</v>
          </cell>
          <cell r="AB1068">
            <v>250.3</v>
          </cell>
          <cell r="AC1068">
            <v>3695.7</v>
          </cell>
          <cell r="AD1068">
            <v>1644.5</v>
          </cell>
          <cell r="AE1068">
            <v>102.7</v>
          </cell>
          <cell r="AF1068">
            <v>191.6</v>
          </cell>
          <cell r="AG1068">
            <v>663.1</v>
          </cell>
          <cell r="AH1068">
            <v>591.79999999999995</v>
          </cell>
          <cell r="AI1068">
            <v>435.3</v>
          </cell>
          <cell r="AJ1068">
            <v>-628</v>
          </cell>
          <cell r="AK1068">
            <v>94.5</v>
          </cell>
          <cell r="AL1068">
            <v>93.4</v>
          </cell>
          <cell r="AM1068">
            <v>1191.2</v>
          </cell>
          <cell r="AN1068">
            <v>88.7</v>
          </cell>
          <cell r="AO1068">
            <v>1074.0999999999999</v>
          </cell>
          <cell r="AP1068">
            <v>-746.2</v>
          </cell>
          <cell r="AQ1068">
            <v>1739.3</v>
          </cell>
          <cell r="AR1068">
            <v>1797.6</v>
          </cell>
          <cell r="AS1068">
            <v>7.1</v>
          </cell>
          <cell r="AT1068">
            <v>22.6</v>
          </cell>
          <cell r="AU1068">
            <v>-834.1</v>
          </cell>
          <cell r="AV1068">
            <v>5753</v>
          </cell>
          <cell r="AW1068">
            <v>5531.7</v>
          </cell>
        </row>
        <row r="1069">
          <cell r="B1069">
            <v>512</v>
          </cell>
          <cell r="D1069" t="str">
            <v xml:space="preserve">Transports aériens de fret et transports spatiaux </v>
          </cell>
          <cell r="E1069">
            <v>40</v>
          </cell>
          <cell r="F1069" t="str">
            <v>S</v>
          </cell>
          <cell r="G1069" t="str">
            <v>S</v>
          </cell>
          <cell r="H1069" t="str">
            <v>S</v>
          </cell>
          <cell r="I1069" t="str">
            <v>S</v>
          </cell>
          <cell r="J1069" t="str">
            <v>S</v>
          </cell>
          <cell r="K1069" t="str">
            <v>S</v>
          </cell>
          <cell r="L1069" t="str">
            <v>S</v>
          </cell>
          <cell r="M1069" t="str">
            <v>S</v>
          </cell>
          <cell r="N1069" t="str">
            <v>S</v>
          </cell>
          <cell r="O1069" t="str">
            <v>S</v>
          </cell>
          <cell r="P1069" t="str">
            <v>S</v>
          </cell>
          <cell r="Q1069" t="str">
            <v>S</v>
          </cell>
          <cell r="R1069" t="str">
            <v>S</v>
          </cell>
          <cell r="S1069" t="str">
            <v>S</v>
          </cell>
          <cell r="T1069" t="str">
            <v>S</v>
          </cell>
          <cell r="U1069" t="str">
            <v>S</v>
          </cell>
          <cell r="V1069" t="str">
            <v>S</v>
          </cell>
          <cell r="W1069" t="str">
            <v>S</v>
          </cell>
          <cell r="X1069" t="str">
            <v>S</v>
          </cell>
          <cell r="Y1069" t="str">
            <v>S</v>
          </cell>
          <cell r="Z1069" t="str">
            <v>S</v>
          </cell>
          <cell r="AA1069" t="str">
            <v>S</v>
          </cell>
          <cell r="AB1069" t="str">
            <v>S</v>
          </cell>
          <cell r="AC1069" t="str">
            <v>S</v>
          </cell>
          <cell r="AD1069" t="str">
            <v>S</v>
          </cell>
          <cell r="AE1069" t="str">
            <v>S</v>
          </cell>
          <cell r="AF1069" t="str">
            <v>S</v>
          </cell>
          <cell r="AG1069" t="str">
            <v>S</v>
          </cell>
          <cell r="AH1069" t="str">
            <v>S</v>
          </cell>
          <cell r="AI1069" t="str">
            <v>S</v>
          </cell>
          <cell r="AJ1069" t="str">
            <v>S</v>
          </cell>
          <cell r="AK1069" t="str">
            <v>S</v>
          </cell>
          <cell r="AL1069" t="str">
            <v>S</v>
          </cell>
          <cell r="AM1069" t="str">
            <v>S</v>
          </cell>
          <cell r="AN1069" t="str">
            <v>S</v>
          </cell>
          <cell r="AO1069" t="str">
            <v>S</v>
          </cell>
          <cell r="AP1069" t="str">
            <v>S</v>
          </cell>
          <cell r="AQ1069" t="str">
            <v>S</v>
          </cell>
          <cell r="AR1069" t="str">
            <v>S</v>
          </cell>
          <cell r="AS1069" t="str">
            <v>S</v>
          </cell>
          <cell r="AT1069" t="str">
            <v>S</v>
          </cell>
          <cell r="AU1069" t="str">
            <v>S</v>
          </cell>
          <cell r="AV1069" t="str">
            <v>S</v>
          </cell>
          <cell r="AW1069" t="str">
            <v>S</v>
          </cell>
        </row>
        <row r="1070">
          <cell r="B1070">
            <v>5121</v>
          </cell>
          <cell r="D1070" t="str">
            <v xml:space="preserve">Transports aériens de fret </v>
          </cell>
          <cell r="E1070" t="str">
            <v>S</v>
          </cell>
          <cell r="F1070" t="str">
            <v>S</v>
          </cell>
          <cell r="G1070" t="str">
            <v>S</v>
          </cell>
          <cell r="H1070" t="str">
            <v>S</v>
          </cell>
          <cell r="I1070" t="str">
            <v>S</v>
          </cell>
          <cell r="J1070" t="str">
            <v>S</v>
          </cell>
          <cell r="K1070" t="str">
            <v>S</v>
          </cell>
          <cell r="L1070" t="str">
            <v>S</v>
          </cell>
          <cell r="M1070" t="str">
            <v>S</v>
          </cell>
          <cell r="N1070" t="str">
            <v>S</v>
          </cell>
          <cell r="O1070" t="str">
            <v>S</v>
          </cell>
          <cell r="P1070" t="str">
            <v>S</v>
          </cell>
          <cell r="Q1070" t="str">
            <v>S</v>
          </cell>
          <cell r="R1070" t="str">
            <v>S</v>
          </cell>
          <cell r="S1070" t="str">
            <v>S</v>
          </cell>
          <cell r="T1070" t="str">
            <v>S</v>
          </cell>
          <cell r="U1070" t="str">
            <v>S</v>
          </cell>
          <cell r="V1070" t="str">
            <v>S</v>
          </cell>
          <cell r="W1070" t="str">
            <v>S</v>
          </cell>
          <cell r="X1070" t="str">
            <v>S</v>
          </cell>
          <cell r="Y1070" t="str">
            <v>S</v>
          </cell>
          <cell r="Z1070" t="str">
            <v>S</v>
          </cell>
          <cell r="AA1070" t="str">
            <v>S</v>
          </cell>
          <cell r="AB1070" t="str">
            <v>S</v>
          </cell>
          <cell r="AC1070" t="str">
            <v>S</v>
          </cell>
          <cell r="AD1070" t="str">
            <v>S</v>
          </cell>
          <cell r="AE1070" t="str">
            <v>S</v>
          </cell>
          <cell r="AF1070" t="str">
            <v>S</v>
          </cell>
          <cell r="AG1070" t="str">
            <v>S</v>
          </cell>
          <cell r="AH1070" t="str">
            <v>S</v>
          </cell>
          <cell r="AI1070" t="str">
            <v>S</v>
          </cell>
          <cell r="AJ1070" t="str">
            <v>S</v>
          </cell>
          <cell r="AK1070" t="str">
            <v>S</v>
          </cell>
          <cell r="AL1070" t="str">
            <v>S</v>
          </cell>
          <cell r="AM1070" t="str">
            <v>S</v>
          </cell>
          <cell r="AN1070" t="str">
            <v>S</v>
          </cell>
          <cell r="AO1070" t="str">
            <v>S</v>
          </cell>
          <cell r="AP1070" t="str">
            <v>S</v>
          </cell>
          <cell r="AQ1070" t="str">
            <v>S</v>
          </cell>
          <cell r="AR1070" t="str">
            <v>S</v>
          </cell>
          <cell r="AS1070" t="str">
            <v>S</v>
          </cell>
          <cell r="AT1070" t="str">
            <v>S</v>
          </cell>
          <cell r="AU1070" t="str">
            <v>S</v>
          </cell>
          <cell r="AV1070" t="str">
            <v>S</v>
          </cell>
          <cell r="AW1070" t="str">
            <v>S</v>
          </cell>
        </row>
        <row r="1071">
          <cell r="B1071">
            <v>51210</v>
          </cell>
          <cell r="D1071" t="str">
            <v xml:space="preserve">Transports aériens de fret </v>
          </cell>
          <cell r="E1071" t="str">
            <v>S</v>
          </cell>
          <cell r="F1071" t="str">
            <v>S</v>
          </cell>
          <cell r="G1071" t="str">
            <v>S</v>
          </cell>
          <cell r="H1071" t="str">
            <v>S</v>
          </cell>
          <cell r="I1071" t="str">
            <v>S</v>
          </cell>
          <cell r="J1071" t="str">
            <v>S</v>
          </cell>
          <cell r="K1071" t="str">
            <v>S</v>
          </cell>
          <cell r="L1071" t="str">
            <v>S</v>
          </cell>
          <cell r="M1071" t="str">
            <v>S</v>
          </cell>
          <cell r="N1071" t="str">
            <v>S</v>
          </cell>
          <cell r="O1071" t="str">
            <v>S</v>
          </cell>
          <cell r="P1071" t="str">
            <v>S</v>
          </cell>
          <cell r="Q1071" t="str">
            <v>S</v>
          </cell>
          <cell r="R1071" t="str">
            <v>S</v>
          </cell>
          <cell r="S1071" t="str">
            <v>S</v>
          </cell>
          <cell r="T1071" t="str">
            <v>S</v>
          </cell>
          <cell r="U1071" t="str">
            <v>S</v>
          </cell>
          <cell r="V1071" t="str">
            <v>S</v>
          </cell>
          <cell r="W1071" t="str">
            <v>S</v>
          </cell>
          <cell r="X1071" t="str">
            <v>S</v>
          </cell>
          <cell r="Y1071" t="str">
            <v>S</v>
          </cell>
          <cell r="Z1071" t="str">
            <v>S</v>
          </cell>
          <cell r="AA1071" t="str">
            <v>S</v>
          </cell>
          <cell r="AB1071" t="str">
            <v>S</v>
          </cell>
          <cell r="AC1071" t="str">
            <v>S</v>
          </cell>
          <cell r="AD1071" t="str">
            <v>S</v>
          </cell>
          <cell r="AE1071" t="str">
            <v>S</v>
          </cell>
          <cell r="AF1071" t="str">
            <v>S</v>
          </cell>
          <cell r="AG1071" t="str">
            <v>S</v>
          </cell>
          <cell r="AH1071" t="str">
            <v>S</v>
          </cell>
          <cell r="AI1071" t="str">
            <v>S</v>
          </cell>
          <cell r="AJ1071" t="str">
            <v>S</v>
          </cell>
          <cell r="AK1071" t="str">
            <v>S</v>
          </cell>
          <cell r="AL1071" t="str">
            <v>S</v>
          </cell>
          <cell r="AM1071" t="str">
            <v>S</v>
          </cell>
          <cell r="AN1071" t="str">
            <v>S</v>
          </cell>
          <cell r="AO1071" t="str">
            <v>S</v>
          </cell>
          <cell r="AP1071" t="str">
            <v>S</v>
          </cell>
          <cell r="AQ1071" t="str">
            <v>S</v>
          </cell>
          <cell r="AR1071" t="str">
            <v>S</v>
          </cell>
          <cell r="AS1071" t="str">
            <v>S</v>
          </cell>
          <cell r="AT1071" t="str">
            <v>S</v>
          </cell>
          <cell r="AU1071" t="str">
            <v>S</v>
          </cell>
          <cell r="AV1071" t="str">
            <v>S</v>
          </cell>
          <cell r="AW1071" t="str">
            <v>S</v>
          </cell>
        </row>
        <row r="1072">
          <cell r="B1072">
            <v>5122</v>
          </cell>
          <cell r="D1072" t="str">
            <v xml:space="preserve">Transports spatiaux </v>
          </cell>
          <cell r="E1072" t="str">
            <v>S</v>
          </cell>
          <cell r="F1072" t="str">
            <v>S</v>
          </cell>
          <cell r="G1072" t="str">
            <v>S</v>
          </cell>
          <cell r="H1072" t="str">
            <v>S</v>
          </cell>
          <cell r="I1072" t="str">
            <v>S</v>
          </cell>
          <cell r="J1072" t="str">
            <v>S</v>
          </cell>
          <cell r="K1072" t="str">
            <v>S</v>
          </cell>
          <cell r="L1072" t="str">
            <v>S</v>
          </cell>
          <cell r="M1072" t="str">
            <v>S</v>
          </cell>
          <cell r="N1072" t="str">
            <v>S</v>
          </cell>
          <cell r="O1072" t="str">
            <v>S</v>
          </cell>
          <cell r="P1072" t="str">
            <v>S</v>
          </cell>
          <cell r="Q1072" t="str">
            <v>S</v>
          </cell>
          <cell r="R1072" t="str">
            <v>S</v>
          </cell>
          <cell r="S1072" t="str">
            <v>S</v>
          </cell>
          <cell r="T1072" t="str">
            <v>S</v>
          </cell>
          <cell r="U1072" t="str">
            <v>S</v>
          </cell>
          <cell r="V1072" t="str">
            <v>S</v>
          </cell>
          <cell r="W1072" t="str">
            <v>S</v>
          </cell>
          <cell r="X1072" t="str">
            <v>S</v>
          </cell>
          <cell r="Y1072" t="str">
            <v>S</v>
          </cell>
          <cell r="Z1072" t="str">
            <v>S</v>
          </cell>
          <cell r="AA1072" t="str">
            <v>S</v>
          </cell>
          <cell r="AB1072" t="str">
            <v>S</v>
          </cell>
          <cell r="AC1072" t="str">
            <v>S</v>
          </cell>
          <cell r="AD1072" t="str">
            <v>S</v>
          </cell>
          <cell r="AE1072" t="str">
            <v>S</v>
          </cell>
          <cell r="AF1072" t="str">
            <v>S</v>
          </cell>
          <cell r="AG1072" t="str">
            <v>S</v>
          </cell>
          <cell r="AH1072" t="str">
            <v>S</v>
          </cell>
          <cell r="AI1072" t="str">
            <v>S</v>
          </cell>
          <cell r="AJ1072" t="str">
            <v>S</v>
          </cell>
          <cell r="AK1072" t="str">
            <v>S</v>
          </cell>
          <cell r="AL1072" t="str">
            <v>S</v>
          </cell>
          <cell r="AM1072" t="str">
            <v>S</v>
          </cell>
          <cell r="AN1072" t="str">
            <v>S</v>
          </cell>
          <cell r="AO1072" t="str">
            <v>S</v>
          </cell>
          <cell r="AP1072" t="str">
            <v>S</v>
          </cell>
          <cell r="AQ1072" t="str">
            <v>S</v>
          </cell>
          <cell r="AR1072" t="str">
            <v>S</v>
          </cell>
          <cell r="AS1072" t="str">
            <v>S</v>
          </cell>
          <cell r="AT1072" t="str">
            <v>S</v>
          </cell>
          <cell r="AU1072" t="str">
            <v>S</v>
          </cell>
          <cell r="AV1072" t="str">
            <v>S</v>
          </cell>
          <cell r="AW1072" t="str">
            <v>S</v>
          </cell>
        </row>
        <row r="1073">
          <cell r="B1073">
            <v>51220</v>
          </cell>
          <cell r="D1073" t="str">
            <v xml:space="preserve">Transports spatiaux </v>
          </cell>
          <cell r="E1073" t="str">
            <v>S</v>
          </cell>
          <cell r="F1073" t="str">
            <v>S</v>
          </cell>
          <cell r="G1073" t="str">
            <v>S</v>
          </cell>
          <cell r="H1073" t="str">
            <v>S</v>
          </cell>
          <cell r="I1073" t="str">
            <v>S</v>
          </cell>
          <cell r="J1073" t="str">
            <v>S</v>
          </cell>
          <cell r="K1073" t="str">
            <v>S</v>
          </cell>
          <cell r="L1073" t="str">
            <v>S</v>
          </cell>
          <cell r="M1073" t="str">
            <v>S</v>
          </cell>
          <cell r="N1073" t="str">
            <v>S</v>
          </cell>
          <cell r="O1073" t="str">
            <v>S</v>
          </cell>
          <cell r="P1073" t="str">
            <v>S</v>
          </cell>
          <cell r="Q1073" t="str">
            <v>S</v>
          </cell>
          <cell r="R1073" t="str">
            <v>S</v>
          </cell>
          <cell r="S1073" t="str">
            <v>S</v>
          </cell>
          <cell r="T1073" t="str">
            <v>S</v>
          </cell>
          <cell r="U1073" t="str">
            <v>S</v>
          </cell>
          <cell r="V1073" t="str">
            <v>S</v>
          </cell>
          <cell r="W1073" t="str">
            <v>S</v>
          </cell>
          <cell r="X1073" t="str">
            <v>S</v>
          </cell>
          <cell r="Y1073" t="str">
            <v>S</v>
          </cell>
          <cell r="Z1073" t="str">
            <v>S</v>
          </cell>
          <cell r="AA1073" t="str">
            <v>S</v>
          </cell>
          <cell r="AB1073" t="str">
            <v>S</v>
          </cell>
          <cell r="AC1073" t="str">
            <v>S</v>
          </cell>
          <cell r="AD1073" t="str">
            <v>S</v>
          </cell>
          <cell r="AE1073" t="str">
            <v>S</v>
          </cell>
          <cell r="AF1073" t="str">
            <v>S</v>
          </cell>
          <cell r="AG1073" t="str">
            <v>S</v>
          </cell>
          <cell r="AH1073" t="str">
            <v>S</v>
          </cell>
          <cell r="AI1073" t="str">
            <v>S</v>
          </cell>
          <cell r="AJ1073" t="str">
            <v>S</v>
          </cell>
          <cell r="AK1073" t="str">
            <v>S</v>
          </cell>
          <cell r="AL1073" t="str">
            <v>S</v>
          </cell>
          <cell r="AM1073" t="str">
            <v>S</v>
          </cell>
          <cell r="AN1073" t="str">
            <v>S</v>
          </cell>
          <cell r="AO1073" t="str">
            <v>S</v>
          </cell>
          <cell r="AP1073" t="str">
            <v>S</v>
          </cell>
          <cell r="AQ1073" t="str">
            <v>S</v>
          </cell>
          <cell r="AR1073" t="str">
            <v>S</v>
          </cell>
          <cell r="AS1073" t="str">
            <v>S</v>
          </cell>
          <cell r="AT1073" t="str">
            <v>S</v>
          </cell>
          <cell r="AU1073" t="str">
            <v>S</v>
          </cell>
          <cell r="AV1073" t="str">
            <v>S</v>
          </cell>
          <cell r="AW1073" t="str">
            <v>S</v>
          </cell>
        </row>
        <row r="1074">
          <cell r="B1074">
            <v>52</v>
          </cell>
          <cell r="D1074" t="str">
            <v xml:space="preserve">Entreposage et services auxiliaires des transports </v>
          </cell>
          <cell r="E1074">
            <v>12110</v>
          </cell>
          <cell r="F1074">
            <v>1800.5</v>
          </cell>
          <cell r="G1074">
            <v>1727.5</v>
          </cell>
          <cell r="H1074">
            <v>9.9</v>
          </cell>
          <cell r="I1074">
            <v>63.1</v>
          </cell>
          <cell r="J1074">
            <v>263.39999999999998</v>
          </cell>
          <cell r="K1074">
            <v>72680.399999999994</v>
          </cell>
          <cell r="L1074">
            <v>5.4</v>
          </cell>
          <cell r="M1074">
            <v>1538.3</v>
          </cell>
          <cell r="N1074">
            <v>74487.600000000006</v>
          </cell>
          <cell r="O1074">
            <v>74744.3</v>
          </cell>
          <cell r="P1074">
            <v>503.7</v>
          </cell>
          <cell r="Q1074">
            <v>83.2</v>
          </cell>
          <cell r="R1074">
            <v>2226.6999999999998</v>
          </cell>
          <cell r="S1074">
            <v>86.9</v>
          </cell>
          <cell r="T1074">
            <v>43730.400000000001</v>
          </cell>
          <cell r="U1074">
            <v>27809.9</v>
          </cell>
          <cell r="V1074">
            <v>3787.9</v>
          </cell>
          <cell r="W1074">
            <v>263.7</v>
          </cell>
          <cell r="X1074">
            <v>2358.6</v>
          </cell>
          <cell r="Y1074">
            <v>602.6</v>
          </cell>
          <cell r="Z1074">
            <v>88.8</v>
          </cell>
          <cell r="AA1074">
            <v>28407.8</v>
          </cell>
          <cell r="AB1074">
            <v>2472.6999999999998</v>
          </cell>
          <cell r="AC1074">
            <v>9360</v>
          </cell>
          <cell r="AD1074">
            <v>4135.1000000000004</v>
          </cell>
          <cell r="AE1074">
            <v>462.1</v>
          </cell>
          <cell r="AF1074">
            <v>12902.1</v>
          </cell>
          <cell r="AG1074">
            <v>4843.7</v>
          </cell>
          <cell r="AH1074">
            <v>1546</v>
          </cell>
          <cell r="AI1074">
            <v>2027.2</v>
          </cell>
          <cell r="AJ1074">
            <v>8539.6</v>
          </cell>
          <cell r="AK1074">
            <v>39.6</v>
          </cell>
          <cell r="AL1074">
            <v>16.7</v>
          </cell>
          <cell r="AM1074">
            <v>5227.6000000000004</v>
          </cell>
          <cell r="AN1074">
            <v>4639.3</v>
          </cell>
          <cell r="AO1074">
            <v>2341</v>
          </cell>
          <cell r="AP1074">
            <v>5630.1</v>
          </cell>
          <cell r="AQ1074">
            <v>4079.2</v>
          </cell>
          <cell r="AR1074">
            <v>1522.6</v>
          </cell>
          <cell r="AS1074">
            <v>187.5</v>
          </cell>
          <cell r="AT1074">
            <v>2212.1</v>
          </cell>
          <cell r="AU1074">
            <v>5787.1</v>
          </cell>
          <cell r="AV1074">
            <v>28506.6</v>
          </cell>
          <cell r="AW1074">
            <v>26397.200000000001</v>
          </cell>
        </row>
        <row r="1075">
          <cell r="B1075">
            <v>521</v>
          </cell>
          <cell r="D1075" t="str">
            <v xml:space="preserve">Entreposage et stockage </v>
          </cell>
          <cell r="E1075">
            <v>1949</v>
          </cell>
          <cell r="F1075">
            <v>1538.5</v>
          </cell>
          <cell r="G1075">
            <v>1514.4</v>
          </cell>
          <cell r="H1075">
            <v>9.3000000000000007</v>
          </cell>
          <cell r="I1075">
            <v>14.9</v>
          </cell>
          <cell r="J1075">
            <v>0</v>
          </cell>
          <cell r="K1075">
            <v>10581.9</v>
          </cell>
          <cell r="L1075">
            <v>0.1</v>
          </cell>
          <cell r="M1075">
            <v>11.6</v>
          </cell>
          <cell r="N1075">
            <v>10593.6</v>
          </cell>
          <cell r="O1075">
            <v>12120.4</v>
          </cell>
          <cell r="P1075">
            <v>84.1</v>
          </cell>
          <cell r="Q1075">
            <v>0.8</v>
          </cell>
          <cell r="R1075">
            <v>1267</v>
          </cell>
          <cell r="S1075">
            <v>92.3</v>
          </cell>
          <cell r="T1075">
            <v>5210.5</v>
          </cell>
          <cell r="U1075">
            <v>1073.4000000000001</v>
          </cell>
          <cell r="V1075">
            <v>1015.9</v>
          </cell>
          <cell r="W1075">
            <v>61.1</v>
          </cell>
          <cell r="X1075">
            <v>827.5</v>
          </cell>
          <cell r="Y1075">
            <v>102.1</v>
          </cell>
          <cell r="Z1075">
            <v>5.5</v>
          </cell>
          <cell r="AA1075">
            <v>4020.7</v>
          </cell>
          <cell r="AB1075">
            <v>322.8</v>
          </cell>
          <cell r="AC1075">
            <v>1779.3</v>
          </cell>
          <cell r="AD1075">
            <v>769.1</v>
          </cell>
          <cell r="AE1075">
            <v>3.6</v>
          </cell>
          <cell r="AF1075">
            <v>1153</v>
          </cell>
          <cell r="AG1075">
            <v>469.5</v>
          </cell>
          <cell r="AH1075">
            <v>147</v>
          </cell>
          <cell r="AI1075">
            <v>180.1</v>
          </cell>
          <cell r="AJ1075">
            <v>716.6</v>
          </cell>
          <cell r="AK1075">
            <v>4.5</v>
          </cell>
          <cell r="AL1075">
            <v>4.5999999999999996</v>
          </cell>
          <cell r="AM1075">
            <v>110.8</v>
          </cell>
          <cell r="AN1075">
            <v>84.3</v>
          </cell>
          <cell r="AO1075">
            <v>157.30000000000001</v>
          </cell>
          <cell r="AP1075">
            <v>763.2</v>
          </cell>
          <cell r="AQ1075">
            <v>343.9</v>
          </cell>
          <cell r="AR1075">
            <v>367</v>
          </cell>
          <cell r="AS1075">
            <v>36.6</v>
          </cell>
          <cell r="AT1075">
            <v>214.8</v>
          </cell>
          <cell r="AU1075">
            <v>488.6</v>
          </cell>
          <cell r="AV1075">
            <v>4038.7</v>
          </cell>
          <cell r="AW1075">
            <v>3701.5</v>
          </cell>
        </row>
        <row r="1076">
          <cell r="B1076">
            <v>5210</v>
          </cell>
          <cell r="D1076" t="str">
            <v xml:space="preserve">Entreposage et stockage </v>
          </cell>
          <cell r="E1076">
            <v>1949</v>
          </cell>
          <cell r="F1076">
            <v>1538.5</v>
          </cell>
          <cell r="G1076">
            <v>1514.4</v>
          </cell>
          <cell r="H1076">
            <v>9.3000000000000007</v>
          </cell>
          <cell r="I1076">
            <v>14.9</v>
          </cell>
          <cell r="J1076">
            <v>0</v>
          </cell>
          <cell r="K1076">
            <v>10581.9</v>
          </cell>
          <cell r="L1076">
            <v>0.1</v>
          </cell>
          <cell r="M1076">
            <v>11.6</v>
          </cell>
          <cell r="N1076">
            <v>10593.6</v>
          </cell>
          <cell r="O1076">
            <v>12120.4</v>
          </cell>
          <cell r="P1076">
            <v>84.1</v>
          </cell>
          <cell r="Q1076">
            <v>0.8</v>
          </cell>
          <cell r="R1076">
            <v>1267</v>
          </cell>
          <cell r="S1076">
            <v>92.3</v>
          </cell>
          <cell r="T1076">
            <v>5210.5</v>
          </cell>
          <cell r="U1076">
            <v>1073.4000000000001</v>
          </cell>
          <cell r="V1076">
            <v>1015.9</v>
          </cell>
          <cell r="W1076">
            <v>61.1</v>
          </cell>
          <cell r="X1076">
            <v>827.5</v>
          </cell>
          <cell r="Y1076">
            <v>102.1</v>
          </cell>
          <cell r="Z1076">
            <v>5.5</v>
          </cell>
          <cell r="AA1076">
            <v>4020.7</v>
          </cell>
          <cell r="AB1076">
            <v>322.8</v>
          </cell>
          <cell r="AC1076">
            <v>1779.3</v>
          </cell>
          <cell r="AD1076">
            <v>769.1</v>
          </cell>
          <cell r="AE1076">
            <v>3.6</v>
          </cell>
          <cell r="AF1076">
            <v>1153</v>
          </cell>
          <cell r="AG1076">
            <v>469.5</v>
          </cell>
          <cell r="AH1076">
            <v>147</v>
          </cell>
          <cell r="AI1076">
            <v>180.1</v>
          </cell>
          <cell r="AJ1076">
            <v>716.6</v>
          </cell>
          <cell r="AK1076">
            <v>4.5</v>
          </cell>
          <cell r="AL1076">
            <v>4.5999999999999996</v>
          </cell>
          <cell r="AM1076">
            <v>110.8</v>
          </cell>
          <cell r="AN1076">
            <v>84.3</v>
          </cell>
          <cell r="AO1076">
            <v>157.30000000000001</v>
          </cell>
          <cell r="AP1076">
            <v>763.2</v>
          </cell>
          <cell r="AQ1076">
            <v>343.9</v>
          </cell>
          <cell r="AR1076">
            <v>367</v>
          </cell>
          <cell r="AS1076">
            <v>36.6</v>
          </cell>
          <cell r="AT1076">
            <v>214.8</v>
          </cell>
          <cell r="AU1076">
            <v>488.6</v>
          </cell>
          <cell r="AV1076">
            <v>4038.7</v>
          </cell>
          <cell r="AW1076">
            <v>3701.5</v>
          </cell>
        </row>
        <row r="1077">
          <cell r="B1077">
            <v>52101</v>
          </cell>
          <cell r="D1077" t="str">
            <v xml:space="preserve">Entreposage et stockage frigorifique </v>
          </cell>
          <cell r="E1077">
            <v>298</v>
          </cell>
          <cell r="F1077">
            <v>46.2</v>
          </cell>
          <cell r="G1077">
            <v>22.7</v>
          </cell>
          <cell r="H1077">
            <v>15.1</v>
          </cell>
          <cell r="I1077">
            <v>8.4</v>
          </cell>
          <cell r="J1077">
            <v>0</v>
          </cell>
          <cell r="K1077">
            <v>929.2</v>
          </cell>
          <cell r="L1077">
            <v>-0.6</v>
          </cell>
          <cell r="M1077">
            <v>0.9</v>
          </cell>
          <cell r="N1077">
            <v>929.5</v>
          </cell>
          <cell r="O1077">
            <v>975.3</v>
          </cell>
          <cell r="P1077">
            <v>7.7</v>
          </cell>
          <cell r="Q1077">
            <v>0</v>
          </cell>
          <cell r="R1077">
            <v>15.6</v>
          </cell>
          <cell r="S1077">
            <v>-0.1</v>
          </cell>
          <cell r="T1077">
            <v>533.70000000000005</v>
          </cell>
          <cell r="U1077">
            <v>105.5</v>
          </cell>
          <cell r="V1077">
            <v>107.6</v>
          </cell>
          <cell r="W1077">
            <v>18.8</v>
          </cell>
          <cell r="X1077">
            <v>96.4</v>
          </cell>
          <cell r="Y1077">
            <v>16.899999999999999</v>
          </cell>
          <cell r="Z1077">
            <v>0.1</v>
          </cell>
          <cell r="AA1077">
            <v>379.4</v>
          </cell>
          <cell r="AB1077">
            <v>36.299999999999997</v>
          </cell>
          <cell r="AC1077">
            <v>195.7</v>
          </cell>
          <cell r="AD1077">
            <v>80.900000000000006</v>
          </cell>
          <cell r="AE1077">
            <v>0.6</v>
          </cell>
          <cell r="AF1077">
            <v>67.2</v>
          </cell>
          <cell r="AG1077">
            <v>35.6</v>
          </cell>
          <cell r="AH1077">
            <v>7.4</v>
          </cell>
          <cell r="AI1077">
            <v>13.3</v>
          </cell>
          <cell r="AJ1077">
            <v>37.4</v>
          </cell>
          <cell r="AK1077">
            <v>0</v>
          </cell>
          <cell r="AL1077">
            <v>0.1</v>
          </cell>
          <cell r="AM1077">
            <v>8.5</v>
          </cell>
          <cell r="AN1077">
            <v>6.9</v>
          </cell>
          <cell r="AO1077">
            <v>10.7</v>
          </cell>
          <cell r="AP1077">
            <v>39.700000000000003</v>
          </cell>
          <cell r="AQ1077">
            <v>31.2</v>
          </cell>
          <cell r="AR1077">
            <v>28.6</v>
          </cell>
          <cell r="AS1077">
            <v>2</v>
          </cell>
          <cell r="AT1077">
            <v>8.6</v>
          </cell>
          <cell r="AU1077">
            <v>31.8</v>
          </cell>
          <cell r="AV1077">
            <v>388.7</v>
          </cell>
          <cell r="AW1077">
            <v>343.7</v>
          </cell>
        </row>
        <row r="1078">
          <cell r="B1078">
            <v>52102</v>
          </cell>
          <cell r="D1078" t="str">
            <v xml:space="preserve">Entreposage et stockage non frigorifique </v>
          </cell>
          <cell r="E1078">
            <v>1651</v>
          </cell>
          <cell r="F1078">
            <v>1492.3</v>
          </cell>
          <cell r="G1078">
            <v>1491.7</v>
          </cell>
          <cell r="H1078">
            <v>-5.8</v>
          </cell>
          <cell r="I1078">
            <v>6.5</v>
          </cell>
          <cell r="J1078">
            <v>0</v>
          </cell>
          <cell r="K1078">
            <v>9652.7000000000007</v>
          </cell>
          <cell r="L1078">
            <v>0.7</v>
          </cell>
          <cell r="M1078">
            <v>10.7</v>
          </cell>
          <cell r="N1078">
            <v>9664.2000000000007</v>
          </cell>
          <cell r="O1078">
            <v>11145.1</v>
          </cell>
          <cell r="P1078">
            <v>76.400000000000006</v>
          </cell>
          <cell r="Q1078">
            <v>0.8</v>
          </cell>
          <cell r="R1078">
            <v>1251.4000000000001</v>
          </cell>
          <cell r="S1078">
            <v>92.4</v>
          </cell>
          <cell r="T1078">
            <v>4676.8999999999996</v>
          </cell>
          <cell r="U1078">
            <v>967.9</v>
          </cell>
          <cell r="V1078">
            <v>908.3</v>
          </cell>
          <cell r="W1078">
            <v>42.3</v>
          </cell>
          <cell r="X1078">
            <v>731.1</v>
          </cell>
          <cell r="Y1078">
            <v>85.2</v>
          </cell>
          <cell r="Z1078">
            <v>5.4</v>
          </cell>
          <cell r="AA1078">
            <v>3641.3</v>
          </cell>
          <cell r="AB1078">
            <v>286.5</v>
          </cell>
          <cell r="AC1078">
            <v>1583.7</v>
          </cell>
          <cell r="AD1078">
            <v>688.3</v>
          </cell>
          <cell r="AE1078">
            <v>3</v>
          </cell>
          <cell r="AF1078">
            <v>1085.9000000000001</v>
          </cell>
          <cell r="AG1078">
            <v>433.9</v>
          </cell>
          <cell r="AH1078">
            <v>139.6</v>
          </cell>
          <cell r="AI1078">
            <v>166.8</v>
          </cell>
          <cell r="AJ1078">
            <v>679.2</v>
          </cell>
          <cell r="AK1078">
            <v>4.5</v>
          </cell>
          <cell r="AL1078">
            <v>4.5</v>
          </cell>
          <cell r="AM1078">
            <v>102.3</v>
          </cell>
          <cell r="AN1078">
            <v>77.400000000000006</v>
          </cell>
          <cell r="AO1078">
            <v>146.5</v>
          </cell>
          <cell r="AP1078">
            <v>723.5</v>
          </cell>
          <cell r="AQ1078">
            <v>312.7</v>
          </cell>
          <cell r="AR1078">
            <v>338.4</v>
          </cell>
          <cell r="AS1078">
            <v>34.6</v>
          </cell>
          <cell r="AT1078">
            <v>206.2</v>
          </cell>
          <cell r="AU1078">
            <v>456.8</v>
          </cell>
          <cell r="AV1078">
            <v>3650</v>
          </cell>
          <cell r="AW1078">
            <v>3357.8</v>
          </cell>
        </row>
        <row r="1079">
          <cell r="B1079">
            <v>522</v>
          </cell>
          <cell r="D1079" t="str">
            <v>Servicesauxiliairesdestransports</v>
          </cell>
          <cell r="E1079">
            <v>10161</v>
          </cell>
          <cell r="F1079">
            <v>262</v>
          </cell>
          <cell r="G1079">
            <v>213.2</v>
          </cell>
          <cell r="H1079">
            <v>0.6</v>
          </cell>
          <cell r="I1079">
            <v>48.2</v>
          </cell>
          <cell r="J1079">
            <v>263.39999999999998</v>
          </cell>
          <cell r="K1079">
            <v>62098.5</v>
          </cell>
          <cell r="L1079">
            <v>5.3</v>
          </cell>
          <cell r="M1079">
            <v>1526.7</v>
          </cell>
          <cell r="N1079">
            <v>63894</v>
          </cell>
          <cell r="O1079">
            <v>62623.9</v>
          </cell>
          <cell r="P1079">
            <v>419.7</v>
          </cell>
          <cell r="Q1079">
            <v>82.5</v>
          </cell>
          <cell r="R1079">
            <v>959.8</v>
          </cell>
          <cell r="S1079">
            <v>-5.4</v>
          </cell>
          <cell r="T1079">
            <v>38519.9</v>
          </cell>
          <cell r="U1079">
            <v>26736.5</v>
          </cell>
          <cell r="V1079">
            <v>2772</v>
          </cell>
          <cell r="W1079">
            <v>202.6</v>
          </cell>
          <cell r="X1079">
            <v>1531.1</v>
          </cell>
          <cell r="Y1079">
            <v>500.5</v>
          </cell>
          <cell r="Z1079">
            <v>83.3</v>
          </cell>
          <cell r="AA1079">
            <v>24387.1</v>
          </cell>
          <cell r="AB1079">
            <v>2149.9</v>
          </cell>
          <cell r="AC1079">
            <v>7580.7</v>
          </cell>
          <cell r="AD1079">
            <v>3366</v>
          </cell>
          <cell r="AE1079">
            <v>458.5</v>
          </cell>
          <cell r="AF1079">
            <v>11749</v>
          </cell>
          <cell r="AG1079">
            <v>4374.2</v>
          </cell>
          <cell r="AH1079">
            <v>1399</v>
          </cell>
          <cell r="AI1079">
            <v>1847.1</v>
          </cell>
          <cell r="AJ1079">
            <v>7823</v>
          </cell>
          <cell r="AK1079">
            <v>35.1</v>
          </cell>
          <cell r="AL1079">
            <v>12.1</v>
          </cell>
          <cell r="AM1079">
            <v>5116.8</v>
          </cell>
          <cell r="AN1079">
            <v>4555</v>
          </cell>
          <cell r="AO1079">
            <v>2183.6999999999998</v>
          </cell>
          <cell r="AP1079">
            <v>4867</v>
          </cell>
          <cell r="AQ1079">
            <v>3735.3</v>
          </cell>
          <cell r="AR1079">
            <v>1155.5999999999999</v>
          </cell>
          <cell r="AS1079">
            <v>150.9</v>
          </cell>
          <cell r="AT1079">
            <v>1997.2</v>
          </cell>
          <cell r="AU1079">
            <v>5298.5</v>
          </cell>
          <cell r="AV1079">
            <v>24467.9</v>
          </cell>
          <cell r="AW1079">
            <v>22695.7</v>
          </cell>
        </row>
        <row r="1080">
          <cell r="B1080">
            <v>5221</v>
          </cell>
          <cell r="D1080" t="str">
            <v>Servicesauxiliairesdestransportsterrestres</v>
          </cell>
          <cell r="E1080">
            <v>2464</v>
          </cell>
          <cell r="F1080">
            <v>8.5</v>
          </cell>
          <cell r="G1080">
            <v>7</v>
          </cell>
          <cell r="H1080">
            <v>0.1</v>
          </cell>
          <cell r="I1080">
            <v>1.4</v>
          </cell>
          <cell r="J1080">
            <v>175.5</v>
          </cell>
          <cell r="K1080">
            <v>20722.8</v>
          </cell>
          <cell r="L1080">
            <v>-0.6</v>
          </cell>
          <cell r="M1080">
            <v>1431.9</v>
          </cell>
          <cell r="N1080">
            <v>22329.7</v>
          </cell>
          <cell r="O1080">
            <v>20906.8</v>
          </cell>
          <cell r="P1080">
            <v>216.8</v>
          </cell>
          <cell r="Q1080">
            <v>1.8</v>
          </cell>
          <cell r="R1080">
            <v>223.6</v>
          </cell>
          <cell r="S1080">
            <v>-4.7</v>
          </cell>
          <cell r="T1080">
            <v>10100.5</v>
          </cell>
          <cell r="U1080">
            <v>6946.4</v>
          </cell>
          <cell r="V1080">
            <v>433.2</v>
          </cell>
          <cell r="W1080">
            <v>18.399999999999999</v>
          </cell>
          <cell r="X1080">
            <v>197.3</v>
          </cell>
          <cell r="Y1080">
            <v>164</v>
          </cell>
          <cell r="Z1080">
            <v>27.2</v>
          </cell>
          <cell r="AA1080">
            <v>12064.4</v>
          </cell>
          <cell r="AB1080">
            <v>1168.4000000000001</v>
          </cell>
          <cell r="AC1080">
            <v>1130.5999999999999</v>
          </cell>
          <cell r="AD1080">
            <v>597.5</v>
          </cell>
          <cell r="AE1080">
            <v>266.3</v>
          </cell>
          <cell r="AF1080">
            <v>9434.1</v>
          </cell>
          <cell r="AG1080">
            <v>2819.8</v>
          </cell>
          <cell r="AH1080">
            <v>904.6</v>
          </cell>
          <cell r="AI1080">
            <v>424.7</v>
          </cell>
          <cell r="AJ1080">
            <v>6134.4</v>
          </cell>
          <cell r="AK1080">
            <v>4.0999999999999996</v>
          </cell>
          <cell r="AL1080">
            <v>3.8</v>
          </cell>
          <cell r="AM1080">
            <v>4037.6</v>
          </cell>
          <cell r="AN1080">
            <v>3743.3</v>
          </cell>
          <cell r="AO1080">
            <v>1336</v>
          </cell>
          <cell r="AP1080">
            <v>3432.4</v>
          </cell>
          <cell r="AQ1080">
            <v>3051.7</v>
          </cell>
          <cell r="AR1080">
            <v>583</v>
          </cell>
          <cell r="AS1080">
            <v>71.099999999999994</v>
          </cell>
          <cell r="AT1080">
            <v>1415.2</v>
          </cell>
          <cell r="AU1080">
            <v>4415</v>
          </cell>
          <cell r="AV1080">
            <v>12011.6</v>
          </cell>
          <cell r="AW1080">
            <v>11162.2</v>
          </cell>
        </row>
        <row r="1081">
          <cell r="B1081">
            <v>52210</v>
          </cell>
          <cell r="D1081" t="str">
            <v>Servicesauxiliairesdestransportsterrestres</v>
          </cell>
          <cell r="E1081">
            <v>2464</v>
          </cell>
          <cell r="F1081">
            <v>8.5</v>
          </cell>
          <cell r="G1081">
            <v>7</v>
          </cell>
          <cell r="H1081">
            <v>0.1</v>
          </cell>
          <cell r="I1081">
            <v>1.4</v>
          </cell>
          <cell r="J1081">
            <v>175.5</v>
          </cell>
          <cell r="K1081">
            <v>20722.8</v>
          </cell>
          <cell r="L1081">
            <v>-0.6</v>
          </cell>
          <cell r="M1081">
            <v>1431.9</v>
          </cell>
          <cell r="N1081">
            <v>22329.7</v>
          </cell>
          <cell r="O1081">
            <v>20906.8</v>
          </cell>
          <cell r="P1081">
            <v>216.8</v>
          </cell>
          <cell r="Q1081">
            <v>1.8</v>
          </cell>
          <cell r="R1081">
            <v>223.6</v>
          </cell>
          <cell r="S1081">
            <v>-4.7</v>
          </cell>
          <cell r="T1081">
            <v>10100.5</v>
          </cell>
          <cell r="U1081">
            <v>6946.4</v>
          </cell>
          <cell r="V1081">
            <v>433.2</v>
          </cell>
          <cell r="W1081">
            <v>18.399999999999999</v>
          </cell>
          <cell r="X1081">
            <v>197.3</v>
          </cell>
          <cell r="Y1081">
            <v>164</v>
          </cell>
          <cell r="Z1081">
            <v>27.2</v>
          </cell>
          <cell r="AA1081">
            <v>12064.4</v>
          </cell>
          <cell r="AB1081">
            <v>1168.4000000000001</v>
          </cell>
          <cell r="AC1081">
            <v>1130.5999999999999</v>
          </cell>
          <cell r="AD1081">
            <v>597.5</v>
          </cell>
          <cell r="AE1081">
            <v>266.3</v>
          </cell>
          <cell r="AF1081">
            <v>9434.1</v>
          </cell>
          <cell r="AG1081">
            <v>2819.8</v>
          </cell>
          <cell r="AH1081">
            <v>904.6</v>
          </cell>
          <cell r="AI1081">
            <v>424.7</v>
          </cell>
          <cell r="AJ1081">
            <v>6134.4</v>
          </cell>
          <cell r="AK1081">
            <v>4.0999999999999996</v>
          </cell>
          <cell r="AL1081">
            <v>3.8</v>
          </cell>
          <cell r="AM1081">
            <v>4037.6</v>
          </cell>
          <cell r="AN1081">
            <v>3743.3</v>
          </cell>
          <cell r="AO1081">
            <v>1336</v>
          </cell>
          <cell r="AP1081">
            <v>3432.4</v>
          </cell>
          <cell r="AQ1081">
            <v>3051.7</v>
          </cell>
          <cell r="AR1081">
            <v>583</v>
          </cell>
          <cell r="AS1081">
            <v>71.099999999999994</v>
          </cell>
          <cell r="AT1081">
            <v>1415.2</v>
          </cell>
          <cell r="AU1081">
            <v>4415</v>
          </cell>
          <cell r="AV1081">
            <v>12011.6</v>
          </cell>
          <cell r="AW1081">
            <v>11162.2</v>
          </cell>
        </row>
        <row r="1082">
          <cell r="B1082">
            <v>5222</v>
          </cell>
          <cell r="D1082" t="str">
            <v>Servicesauxiliairesdestransportspareau</v>
          </cell>
          <cell r="E1082">
            <v>566</v>
          </cell>
          <cell r="F1082">
            <v>19.899999999999999</v>
          </cell>
          <cell r="G1082">
            <v>17.399999999999999</v>
          </cell>
          <cell r="H1082">
            <v>0</v>
          </cell>
          <cell r="I1082">
            <v>2.4</v>
          </cell>
          <cell r="J1082">
            <v>0.9</v>
          </cell>
          <cell r="K1082">
            <v>1619.4</v>
          </cell>
          <cell r="L1082">
            <v>0</v>
          </cell>
          <cell r="M1082">
            <v>9.1999999999999993</v>
          </cell>
          <cell r="N1082">
            <v>1629.5</v>
          </cell>
          <cell r="O1082">
            <v>1640.2</v>
          </cell>
          <cell r="P1082">
            <v>17.600000000000001</v>
          </cell>
          <cell r="Q1082">
            <v>0.2</v>
          </cell>
          <cell r="R1082">
            <v>34.299999999999997</v>
          </cell>
          <cell r="S1082">
            <v>0.6</v>
          </cell>
          <cell r="T1082">
            <v>813.1</v>
          </cell>
          <cell r="U1082" t="str">
            <v>N</v>
          </cell>
          <cell r="V1082">
            <v>121.7</v>
          </cell>
          <cell r="W1082">
            <v>8.9</v>
          </cell>
          <cell r="X1082">
            <v>46</v>
          </cell>
          <cell r="Y1082">
            <v>18.399999999999999</v>
          </cell>
          <cell r="Z1082">
            <v>3.2</v>
          </cell>
          <cell r="AA1082">
            <v>783.2</v>
          </cell>
          <cell r="AB1082">
            <v>117.4</v>
          </cell>
          <cell r="AC1082">
            <v>434.7</v>
          </cell>
          <cell r="AD1082">
            <v>157</v>
          </cell>
          <cell r="AE1082">
            <v>124.6</v>
          </cell>
          <cell r="AF1082">
            <v>198.7</v>
          </cell>
          <cell r="AG1082">
            <v>263.39999999999998</v>
          </cell>
          <cell r="AH1082">
            <v>20</v>
          </cell>
          <cell r="AI1082">
            <v>626.20000000000005</v>
          </cell>
          <cell r="AJ1082">
            <v>541.5</v>
          </cell>
          <cell r="AK1082">
            <v>0.1</v>
          </cell>
          <cell r="AL1082">
            <v>2.2999999999999998</v>
          </cell>
          <cell r="AM1082">
            <v>328.7</v>
          </cell>
          <cell r="AN1082">
            <v>270</v>
          </cell>
          <cell r="AO1082">
            <v>193.6</v>
          </cell>
          <cell r="AP1082">
            <v>408.5</v>
          </cell>
          <cell r="AQ1082">
            <v>89.3</v>
          </cell>
          <cell r="AR1082">
            <v>80.8</v>
          </cell>
          <cell r="AS1082">
            <v>9.4</v>
          </cell>
          <cell r="AT1082">
            <v>109.7</v>
          </cell>
          <cell r="AU1082">
            <v>297.89999999999998</v>
          </cell>
          <cell r="AV1082">
            <v>783.9</v>
          </cell>
          <cell r="AW1082">
            <v>790.4</v>
          </cell>
        </row>
        <row r="1083">
          <cell r="B1083">
            <v>52220</v>
          </cell>
          <cell r="D1083" t="str">
            <v>Servicesauxiliairesdestransportspareau</v>
          </cell>
          <cell r="E1083">
            <v>566</v>
          </cell>
          <cell r="F1083">
            <v>19.899999999999999</v>
          </cell>
          <cell r="G1083">
            <v>17.399999999999999</v>
          </cell>
          <cell r="H1083">
            <v>0</v>
          </cell>
          <cell r="I1083">
            <v>2.4</v>
          </cell>
          <cell r="J1083">
            <v>0.9</v>
          </cell>
          <cell r="K1083">
            <v>1619.4</v>
          </cell>
          <cell r="L1083">
            <v>0</v>
          </cell>
          <cell r="M1083">
            <v>9.1999999999999993</v>
          </cell>
          <cell r="N1083">
            <v>1629.5</v>
          </cell>
          <cell r="O1083">
            <v>1640.2</v>
          </cell>
          <cell r="P1083">
            <v>17.600000000000001</v>
          </cell>
          <cell r="Q1083">
            <v>0.2</v>
          </cell>
          <cell r="R1083">
            <v>34.299999999999997</v>
          </cell>
          <cell r="S1083">
            <v>0.6</v>
          </cell>
          <cell r="T1083">
            <v>813.1</v>
          </cell>
          <cell r="U1083" t="str">
            <v>N</v>
          </cell>
          <cell r="V1083">
            <v>121.7</v>
          </cell>
          <cell r="W1083">
            <v>8.9</v>
          </cell>
          <cell r="X1083">
            <v>46</v>
          </cell>
          <cell r="Y1083">
            <v>18.399999999999999</v>
          </cell>
          <cell r="Z1083">
            <v>3.2</v>
          </cell>
          <cell r="AA1083">
            <v>783.2</v>
          </cell>
          <cell r="AB1083">
            <v>117.4</v>
          </cell>
          <cell r="AC1083">
            <v>434.7</v>
          </cell>
          <cell r="AD1083">
            <v>157</v>
          </cell>
          <cell r="AE1083">
            <v>124.6</v>
          </cell>
          <cell r="AF1083">
            <v>198.7</v>
          </cell>
          <cell r="AG1083">
            <v>263.39999999999998</v>
          </cell>
          <cell r="AH1083">
            <v>20</v>
          </cell>
          <cell r="AI1083">
            <v>626.20000000000005</v>
          </cell>
          <cell r="AJ1083">
            <v>541.5</v>
          </cell>
          <cell r="AK1083">
            <v>0.1</v>
          </cell>
          <cell r="AL1083">
            <v>2.2999999999999998</v>
          </cell>
          <cell r="AM1083">
            <v>328.7</v>
          </cell>
          <cell r="AN1083">
            <v>270</v>
          </cell>
          <cell r="AO1083">
            <v>193.6</v>
          </cell>
          <cell r="AP1083">
            <v>408.5</v>
          </cell>
          <cell r="AQ1083">
            <v>89.3</v>
          </cell>
          <cell r="AR1083">
            <v>80.8</v>
          </cell>
          <cell r="AS1083">
            <v>9.4</v>
          </cell>
          <cell r="AT1083">
            <v>109.7</v>
          </cell>
          <cell r="AU1083">
            <v>297.89999999999998</v>
          </cell>
          <cell r="AV1083">
            <v>783.9</v>
          </cell>
          <cell r="AW1083">
            <v>790.4</v>
          </cell>
        </row>
        <row r="1084">
          <cell r="B1084">
            <v>5223</v>
          </cell>
          <cell r="D1084" t="str">
            <v>Servicesauxiliairesdestransportsaériens</v>
          </cell>
          <cell r="E1084">
            <v>490</v>
          </cell>
          <cell r="F1084">
            <v>76.400000000000006</v>
          </cell>
          <cell r="G1084">
            <v>67.2</v>
          </cell>
          <cell r="H1084">
            <v>1</v>
          </cell>
          <cell r="I1084">
            <v>8.1999999999999993</v>
          </cell>
          <cell r="J1084">
            <v>38.5</v>
          </cell>
          <cell r="K1084">
            <v>5301.5</v>
          </cell>
          <cell r="L1084">
            <v>-2.1</v>
          </cell>
          <cell r="M1084">
            <v>67.2</v>
          </cell>
          <cell r="N1084">
            <v>5405.1</v>
          </cell>
          <cell r="O1084">
            <v>5416.4</v>
          </cell>
          <cell r="P1084">
            <v>7.9</v>
          </cell>
          <cell r="Q1084">
            <v>0.1</v>
          </cell>
          <cell r="R1084">
            <v>28.2</v>
          </cell>
          <cell r="S1084">
            <v>-0.1</v>
          </cell>
          <cell r="T1084">
            <v>2107.9</v>
          </cell>
          <cell r="U1084">
            <v>1084.3</v>
          </cell>
          <cell r="V1084">
            <v>145.19999999999999</v>
          </cell>
          <cell r="W1084">
            <v>5.8</v>
          </cell>
          <cell r="X1084">
            <v>176.9</v>
          </cell>
          <cell r="Y1084">
            <v>51</v>
          </cell>
          <cell r="Z1084">
            <v>4.0999999999999996</v>
          </cell>
          <cell r="AA1084">
            <v>3234.3</v>
          </cell>
          <cell r="AB1084">
            <v>337.4</v>
          </cell>
          <cell r="AC1084">
            <v>1098</v>
          </cell>
          <cell r="AD1084">
            <v>493.1</v>
          </cell>
          <cell r="AE1084">
            <v>42.3</v>
          </cell>
          <cell r="AF1084">
            <v>1348</v>
          </cell>
          <cell r="AG1084">
            <v>646.70000000000005</v>
          </cell>
          <cell r="AH1084">
            <v>132.6</v>
          </cell>
          <cell r="AI1084">
            <v>248.5</v>
          </cell>
          <cell r="AJ1084">
            <v>817.3</v>
          </cell>
          <cell r="AK1084">
            <v>0</v>
          </cell>
          <cell r="AL1084">
            <v>0.1</v>
          </cell>
          <cell r="AM1084">
            <v>171.4</v>
          </cell>
          <cell r="AN1084">
            <v>161.5</v>
          </cell>
          <cell r="AO1084">
            <v>75.5</v>
          </cell>
          <cell r="AP1084">
            <v>721.5</v>
          </cell>
          <cell r="AQ1084">
            <v>55.1</v>
          </cell>
          <cell r="AR1084">
            <v>41.1</v>
          </cell>
          <cell r="AS1084">
            <v>21.2</v>
          </cell>
          <cell r="AT1084">
            <v>247.2</v>
          </cell>
          <cell r="AU1084">
            <v>467.1</v>
          </cell>
          <cell r="AV1084">
            <v>3277.4</v>
          </cell>
          <cell r="AW1084">
            <v>2939.2</v>
          </cell>
        </row>
        <row r="1085">
          <cell r="B1085">
            <v>52230</v>
          </cell>
          <cell r="D1085" t="str">
            <v>Servicesauxiliairesdestransportsaériens</v>
          </cell>
          <cell r="E1085">
            <v>490</v>
          </cell>
          <cell r="F1085">
            <v>76.400000000000006</v>
          </cell>
          <cell r="G1085">
            <v>67.2</v>
          </cell>
          <cell r="H1085">
            <v>1</v>
          </cell>
          <cell r="I1085">
            <v>8.1999999999999993</v>
          </cell>
          <cell r="J1085">
            <v>38.5</v>
          </cell>
          <cell r="K1085">
            <v>5301.5</v>
          </cell>
          <cell r="L1085">
            <v>-2.1</v>
          </cell>
          <cell r="M1085">
            <v>67.2</v>
          </cell>
          <cell r="N1085">
            <v>5405.1</v>
          </cell>
          <cell r="O1085">
            <v>5416.4</v>
          </cell>
          <cell r="P1085">
            <v>7.9</v>
          </cell>
          <cell r="Q1085">
            <v>0.1</v>
          </cell>
          <cell r="R1085">
            <v>28.2</v>
          </cell>
          <cell r="S1085">
            <v>-0.1</v>
          </cell>
          <cell r="T1085">
            <v>2107.9</v>
          </cell>
          <cell r="U1085">
            <v>1084.3</v>
          </cell>
          <cell r="V1085">
            <v>145.19999999999999</v>
          </cell>
          <cell r="W1085">
            <v>5.8</v>
          </cell>
          <cell r="X1085">
            <v>176.9</v>
          </cell>
          <cell r="Y1085">
            <v>51</v>
          </cell>
          <cell r="Z1085">
            <v>4.0999999999999996</v>
          </cell>
          <cell r="AA1085">
            <v>3234.3</v>
          </cell>
          <cell r="AB1085">
            <v>337.4</v>
          </cell>
          <cell r="AC1085">
            <v>1098</v>
          </cell>
          <cell r="AD1085">
            <v>493.1</v>
          </cell>
          <cell r="AE1085">
            <v>42.3</v>
          </cell>
          <cell r="AF1085">
            <v>1348</v>
          </cell>
          <cell r="AG1085">
            <v>646.70000000000005</v>
          </cell>
          <cell r="AH1085">
            <v>132.6</v>
          </cell>
          <cell r="AI1085">
            <v>248.5</v>
          </cell>
          <cell r="AJ1085">
            <v>817.3</v>
          </cell>
          <cell r="AK1085">
            <v>0</v>
          </cell>
          <cell r="AL1085">
            <v>0.1</v>
          </cell>
          <cell r="AM1085">
            <v>171.4</v>
          </cell>
          <cell r="AN1085">
            <v>161.5</v>
          </cell>
          <cell r="AO1085">
            <v>75.5</v>
          </cell>
          <cell r="AP1085">
            <v>721.5</v>
          </cell>
          <cell r="AQ1085">
            <v>55.1</v>
          </cell>
          <cell r="AR1085">
            <v>41.1</v>
          </cell>
          <cell r="AS1085">
            <v>21.2</v>
          </cell>
          <cell r="AT1085">
            <v>247.2</v>
          </cell>
          <cell r="AU1085">
            <v>467.1</v>
          </cell>
          <cell r="AV1085">
            <v>3277.4</v>
          </cell>
          <cell r="AW1085">
            <v>2939.2</v>
          </cell>
        </row>
        <row r="1086">
          <cell r="B1086">
            <v>5224</v>
          </cell>
          <cell r="D1086" t="str">
            <v xml:space="preserve">Manutention </v>
          </cell>
          <cell r="E1086">
            <v>1143</v>
          </cell>
          <cell r="F1086">
            <v>5.8</v>
          </cell>
          <cell r="G1086">
            <v>3.6</v>
          </cell>
          <cell r="H1086">
            <v>-0.3</v>
          </cell>
          <cell r="I1086">
            <v>2.5</v>
          </cell>
          <cell r="J1086">
            <v>12.8</v>
          </cell>
          <cell r="K1086">
            <v>2772.2</v>
          </cell>
          <cell r="L1086">
            <v>0</v>
          </cell>
          <cell r="M1086">
            <v>0.4</v>
          </cell>
          <cell r="N1086">
            <v>2785.4</v>
          </cell>
          <cell r="O1086">
            <v>2790.8</v>
          </cell>
          <cell r="P1086">
            <v>10.3</v>
          </cell>
          <cell r="Q1086">
            <v>0</v>
          </cell>
          <cell r="R1086">
            <v>65.8</v>
          </cell>
          <cell r="S1086">
            <v>-1</v>
          </cell>
          <cell r="T1086">
            <v>1647.9</v>
          </cell>
          <cell r="U1086">
            <v>621.29999999999995</v>
          </cell>
          <cell r="V1086">
            <v>279.8</v>
          </cell>
          <cell r="W1086">
            <v>51.9</v>
          </cell>
          <cell r="X1086">
            <v>265</v>
          </cell>
          <cell r="Y1086">
            <v>20.6</v>
          </cell>
          <cell r="Z1086">
            <v>0.9</v>
          </cell>
          <cell r="AA1086">
            <v>1064.8</v>
          </cell>
          <cell r="AB1086">
            <v>66.5</v>
          </cell>
          <cell r="AC1086">
            <v>572.70000000000005</v>
          </cell>
          <cell r="AD1086">
            <v>259.7</v>
          </cell>
          <cell r="AE1086">
            <v>2</v>
          </cell>
          <cell r="AF1086">
            <v>167.8</v>
          </cell>
          <cell r="AG1086">
            <v>76.099999999999994</v>
          </cell>
          <cell r="AH1086">
            <v>28.9</v>
          </cell>
          <cell r="AI1086">
            <v>48.8</v>
          </cell>
          <cell r="AJ1086">
            <v>111.7</v>
          </cell>
          <cell r="AK1086">
            <v>20</v>
          </cell>
          <cell r="AL1086">
            <v>1.4</v>
          </cell>
          <cell r="AM1086">
            <v>21.4</v>
          </cell>
          <cell r="AN1086">
            <v>12.1</v>
          </cell>
          <cell r="AO1086">
            <v>14.8</v>
          </cell>
          <cell r="AP1086">
            <v>86.6</v>
          </cell>
          <cell r="AQ1086">
            <v>51.3</v>
          </cell>
          <cell r="AR1086">
            <v>51.8</v>
          </cell>
          <cell r="AS1086">
            <v>3.8</v>
          </cell>
          <cell r="AT1086">
            <v>28.8</v>
          </cell>
          <cell r="AU1086">
            <v>53.4</v>
          </cell>
          <cell r="AV1086">
            <v>1075.0999999999999</v>
          </cell>
          <cell r="AW1086">
            <v>1000.3</v>
          </cell>
        </row>
        <row r="1087">
          <cell r="B1087">
            <v>52241</v>
          </cell>
          <cell r="D1087" t="str">
            <v xml:space="preserve">Manutention portuaire </v>
          </cell>
          <cell r="E1087">
            <v>280</v>
          </cell>
          <cell r="F1087">
            <v>1.1000000000000001</v>
          </cell>
          <cell r="G1087">
            <v>0.8</v>
          </cell>
          <cell r="H1087">
            <v>-0.2</v>
          </cell>
          <cell r="I1087">
            <v>0.4</v>
          </cell>
          <cell r="J1087">
            <v>0.6</v>
          </cell>
          <cell r="K1087">
            <v>1603.8</v>
          </cell>
          <cell r="L1087">
            <v>-0.1</v>
          </cell>
          <cell r="M1087">
            <v>0.1</v>
          </cell>
          <cell r="N1087">
            <v>1604.4</v>
          </cell>
          <cell r="O1087">
            <v>1605.4</v>
          </cell>
          <cell r="P1087">
            <v>5.9</v>
          </cell>
          <cell r="Q1087">
            <v>0</v>
          </cell>
          <cell r="R1087">
            <v>22.6</v>
          </cell>
          <cell r="S1087">
            <v>-1.8</v>
          </cell>
          <cell r="T1087">
            <v>1022.5</v>
          </cell>
          <cell r="U1087">
            <v>465.8</v>
          </cell>
          <cell r="V1087">
            <v>110.8</v>
          </cell>
          <cell r="W1087">
            <v>25.6</v>
          </cell>
          <cell r="X1087">
            <v>161.80000000000001</v>
          </cell>
          <cell r="Y1087">
            <v>5.2</v>
          </cell>
          <cell r="Z1087">
            <v>0.8</v>
          </cell>
          <cell r="AA1087">
            <v>562.4</v>
          </cell>
          <cell r="AB1087">
            <v>29.6</v>
          </cell>
          <cell r="AC1087">
            <v>285.2</v>
          </cell>
          <cell r="AD1087">
            <v>138.30000000000001</v>
          </cell>
          <cell r="AE1087">
            <v>1.7</v>
          </cell>
          <cell r="AF1087">
            <v>111</v>
          </cell>
          <cell r="AG1087">
            <v>46.9</v>
          </cell>
          <cell r="AH1087">
            <v>17.399999999999999</v>
          </cell>
          <cell r="AI1087">
            <v>31.8</v>
          </cell>
          <cell r="AJ1087">
            <v>78.5</v>
          </cell>
          <cell r="AK1087">
            <v>20</v>
          </cell>
          <cell r="AL1087">
            <v>1.4</v>
          </cell>
          <cell r="AM1087">
            <v>15.1</v>
          </cell>
          <cell r="AN1087">
            <v>9.6</v>
          </cell>
          <cell r="AO1087">
            <v>12.6</v>
          </cell>
          <cell r="AP1087">
            <v>57.4</v>
          </cell>
          <cell r="AQ1087">
            <v>30.1</v>
          </cell>
          <cell r="AR1087">
            <v>29.4</v>
          </cell>
          <cell r="AS1087">
            <v>1.6</v>
          </cell>
          <cell r="AT1087">
            <v>20.5</v>
          </cell>
          <cell r="AU1087">
            <v>36.1</v>
          </cell>
          <cell r="AV1087">
            <v>561.6</v>
          </cell>
          <cell r="AW1087">
            <v>534.4</v>
          </cell>
        </row>
        <row r="1088">
          <cell r="B1088">
            <v>52242</v>
          </cell>
          <cell r="D1088" t="str">
            <v xml:space="preserve">Manutention non portuaire </v>
          </cell>
          <cell r="E1088">
            <v>863</v>
          </cell>
          <cell r="F1088">
            <v>4.7</v>
          </cell>
          <cell r="G1088">
            <v>2.8</v>
          </cell>
          <cell r="H1088">
            <v>-0.1</v>
          </cell>
          <cell r="I1088">
            <v>2.1</v>
          </cell>
          <cell r="J1088">
            <v>12.2</v>
          </cell>
          <cell r="K1088">
            <v>1168.4000000000001</v>
          </cell>
          <cell r="L1088">
            <v>0</v>
          </cell>
          <cell r="M1088">
            <v>0.3</v>
          </cell>
          <cell r="N1088">
            <v>1181</v>
          </cell>
          <cell r="O1088">
            <v>1185.4000000000001</v>
          </cell>
          <cell r="P1088">
            <v>4.3</v>
          </cell>
          <cell r="Q1088">
            <v>0</v>
          </cell>
          <cell r="R1088">
            <v>43.2</v>
          </cell>
          <cell r="S1088">
            <v>0.8</v>
          </cell>
          <cell r="T1088">
            <v>625.4</v>
          </cell>
          <cell r="U1088">
            <v>155.5</v>
          </cell>
          <cell r="V1088">
            <v>169</v>
          </cell>
          <cell r="W1088">
            <v>26.2</v>
          </cell>
          <cell r="X1088">
            <v>103.2</v>
          </cell>
          <cell r="Y1088">
            <v>15.4</v>
          </cell>
          <cell r="Z1088">
            <v>0.1</v>
          </cell>
          <cell r="AA1088">
            <v>502.4</v>
          </cell>
          <cell r="AB1088">
            <v>36.9</v>
          </cell>
          <cell r="AC1088">
            <v>287.60000000000002</v>
          </cell>
          <cell r="AD1088">
            <v>121.4</v>
          </cell>
          <cell r="AE1088">
            <v>0.3</v>
          </cell>
          <cell r="AF1088">
            <v>56.9</v>
          </cell>
          <cell r="AG1088">
            <v>29.2</v>
          </cell>
          <cell r="AH1088">
            <v>11.5</v>
          </cell>
          <cell r="AI1088">
            <v>17</v>
          </cell>
          <cell r="AJ1088">
            <v>33.200000000000003</v>
          </cell>
          <cell r="AK1088">
            <v>0</v>
          </cell>
          <cell r="AL1088">
            <v>0</v>
          </cell>
          <cell r="AM1088">
            <v>6.3</v>
          </cell>
          <cell r="AN1088">
            <v>2.6</v>
          </cell>
          <cell r="AO1088">
            <v>2.2999999999999998</v>
          </cell>
          <cell r="AP1088">
            <v>29.1</v>
          </cell>
          <cell r="AQ1088">
            <v>21.2</v>
          </cell>
          <cell r="AR1088">
            <v>22.4</v>
          </cell>
          <cell r="AS1088">
            <v>2.2000000000000002</v>
          </cell>
          <cell r="AT1088">
            <v>8.4</v>
          </cell>
          <cell r="AU1088">
            <v>17.399999999999999</v>
          </cell>
          <cell r="AV1088">
            <v>513.5</v>
          </cell>
          <cell r="AW1088">
            <v>465.9</v>
          </cell>
        </row>
        <row r="1089">
          <cell r="B1089">
            <v>5229</v>
          </cell>
          <cell r="D1089" t="str">
            <v xml:space="preserve">Autres services auxiliaires des transports </v>
          </cell>
          <cell r="E1089">
            <v>5498</v>
          </cell>
          <cell r="F1089">
            <v>151.4</v>
          </cell>
          <cell r="G1089">
            <v>118</v>
          </cell>
          <cell r="H1089">
            <v>-0.3</v>
          </cell>
          <cell r="I1089">
            <v>33.700000000000003</v>
          </cell>
          <cell r="J1089">
            <v>35.700000000000003</v>
          </cell>
          <cell r="K1089">
            <v>31682.6</v>
          </cell>
          <cell r="L1089">
            <v>8</v>
          </cell>
          <cell r="M1089">
            <v>18</v>
          </cell>
          <cell r="N1089">
            <v>31744.3</v>
          </cell>
          <cell r="O1089">
            <v>31869.7</v>
          </cell>
          <cell r="P1089">
            <v>167.1</v>
          </cell>
          <cell r="Q1089">
            <v>80.5</v>
          </cell>
          <cell r="R1089">
            <v>607.9</v>
          </cell>
          <cell r="S1089">
            <v>-0.3</v>
          </cell>
          <cell r="T1089">
            <v>23850.5</v>
          </cell>
          <cell r="U1089">
            <v>16933.2</v>
          </cell>
          <cell r="V1089">
            <v>1792.2</v>
          </cell>
          <cell r="W1089">
            <v>117.8</v>
          </cell>
          <cell r="X1089">
            <v>845.9</v>
          </cell>
          <cell r="Y1089">
            <v>246.6</v>
          </cell>
          <cell r="Z1089">
            <v>47.9</v>
          </cell>
          <cell r="AA1089">
            <v>7240.4</v>
          </cell>
          <cell r="AB1089">
            <v>460.1</v>
          </cell>
          <cell r="AC1089">
            <v>4344.7</v>
          </cell>
          <cell r="AD1089">
            <v>1858.6</v>
          </cell>
          <cell r="AE1089">
            <v>23.3</v>
          </cell>
          <cell r="AF1089">
            <v>600.4</v>
          </cell>
          <cell r="AG1089">
            <v>568.29999999999995</v>
          </cell>
          <cell r="AH1089">
            <v>313.10000000000002</v>
          </cell>
          <cell r="AI1089">
            <v>499</v>
          </cell>
          <cell r="AJ1089">
            <v>218</v>
          </cell>
          <cell r="AK1089">
            <v>10.8</v>
          </cell>
          <cell r="AL1089">
            <v>4.5999999999999996</v>
          </cell>
          <cell r="AM1089">
            <v>557.6</v>
          </cell>
          <cell r="AN1089">
            <v>368</v>
          </cell>
          <cell r="AO1089">
            <v>563.79999999999995</v>
          </cell>
          <cell r="AP1089">
            <v>218</v>
          </cell>
          <cell r="AQ1089">
            <v>487.9</v>
          </cell>
          <cell r="AR1089">
            <v>399</v>
          </cell>
          <cell r="AS1089">
            <v>45.4</v>
          </cell>
          <cell r="AT1089">
            <v>196.4</v>
          </cell>
          <cell r="AU1089">
            <v>65.099999999999994</v>
          </cell>
          <cell r="AV1089">
            <v>7319.9</v>
          </cell>
          <cell r="AW1089">
            <v>6803.7</v>
          </cell>
        </row>
        <row r="1090">
          <cell r="B1090">
            <v>52291</v>
          </cell>
          <cell r="D1090" t="str">
            <v xml:space="preserve">Messagerie, fret express </v>
          </cell>
          <cell r="E1090">
            <v>1172</v>
          </cell>
          <cell r="F1090">
            <v>16.899999999999999</v>
          </cell>
          <cell r="G1090">
            <v>4.8</v>
          </cell>
          <cell r="H1090">
            <v>0</v>
          </cell>
          <cell r="I1090">
            <v>12</v>
          </cell>
          <cell r="J1090">
            <v>30.4</v>
          </cell>
          <cell r="K1090">
            <v>10517.4</v>
          </cell>
          <cell r="L1090">
            <v>7.9</v>
          </cell>
          <cell r="M1090">
            <v>2.8</v>
          </cell>
          <cell r="N1090">
            <v>10558.5</v>
          </cell>
          <cell r="O1090">
            <v>10564.6</v>
          </cell>
          <cell r="P1090">
            <v>17.399999999999999</v>
          </cell>
          <cell r="Q1090">
            <v>80.400000000000006</v>
          </cell>
          <cell r="R1090">
            <v>172.9</v>
          </cell>
          <cell r="S1090">
            <v>-0.3</v>
          </cell>
          <cell r="T1090">
            <v>6739.9</v>
          </cell>
          <cell r="U1090">
            <v>3931.6</v>
          </cell>
          <cell r="V1090">
            <v>930.1</v>
          </cell>
          <cell r="W1090">
            <v>45.6</v>
          </cell>
          <cell r="X1090">
            <v>438.3</v>
          </cell>
          <cell r="Y1090">
            <v>151.5</v>
          </cell>
          <cell r="Z1090">
            <v>41.9</v>
          </cell>
          <cell r="AA1090">
            <v>3523.9</v>
          </cell>
          <cell r="AB1090">
            <v>220.8</v>
          </cell>
          <cell r="AC1090">
            <v>2117.1999999999998</v>
          </cell>
          <cell r="AD1090">
            <v>921.7</v>
          </cell>
          <cell r="AE1090">
            <v>5.0999999999999996</v>
          </cell>
          <cell r="AF1090">
            <v>269.39999999999998</v>
          </cell>
          <cell r="AG1090">
            <v>377.7</v>
          </cell>
          <cell r="AH1090">
            <v>164.8</v>
          </cell>
          <cell r="AI1090">
            <v>252.9</v>
          </cell>
          <cell r="AJ1090">
            <v>-20.2</v>
          </cell>
          <cell r="AK1090">
            <v>7</v>
          </cell>
          <cell r="AL1090">
            <v>1.8</v>
          </cell>
          <cell r="AM1090">
            <v>295.39999999999998</v>
          </cell>
          <cell r="AN1090">
            <v>283.8</v>
          </cell>
          <cell r="AO1090">
            <v>63.1</v>
          </cell>
          <cell r="AP1090">
            <v>-257.8</v>
          </cell>
          <cell r="AQ1090">
            <v>120.5</v>
          </cell>
          <cell r="AR1090" t="str">
            <v>N</v>
          </cell>
          <cell r="AS1090">
            <v>15.8</v>
          </cell>
          <cell r="AT1090">
            <v>40.1</v>
          </cell>
          <cell r="AU1090">
            <v>-181.8</v>
          </cell>
          <cell r="AV1090">
            <v>3658</v>
          </cell>
          <cell r="AW1090">
            <v>3308.3</v>
          </cell>
        </row>
        <row r="1091">
          <cell r="B1091">
            <v>52292</v>
          </cell>
          <cell r="D1091" t="str">
            <v xml:space="preserve">Affrètement et organisation des transports </v>
          </cell>
          <cell r="E1091">
            <v>4326</v>
          </cell>
          <cell r="F1091">
            <v>134.5</v>
          </cell>
          <cell r="G1091">
            <v>113.1</v>
          </cell>
          <cell r="H1091">
            <v>-0.3</v>
          </cell>
          <cell r="I1091">
            <v>21.7</v>
          </cell>
          <cell r="J1091">
            <v>5.3</v>
          </cell>
          <cell r="K1091">
            <v>21165.3</v>
          </cell>
          <cell r="L1091">
            <v>0.1</v>
          </cell>
          <cell r="M1091">
            <v>15.2</v>
          </cell>
          <cell r="N1091">
            <v>21185.8</v>
          </cell>
          <cell r="O1091">
            <v>21305.1</v>
          </cell>
          <cell r="P1091">
            <v>149.69999999999999</v>
          </cell>
          <cell r="Q1091">
            <v>0</v>
          </cell>
          <cell r="R1091">
            <v>434.9</v>
          </cell>
          <cell r="S1091">
            <v>0</v>
          </cell>
          <cell r="T1091">
            <v>17110.599999999999</v>
          </cell>
          <cell r="U1091">
            <v>13001.6</v>
          </cell>
          <cell r="V1091">
            <v>862.1</v>
          </cell>
          <cell r="W1091">
            <v>72.2</v>
          </cell>
          <cell r="X1091">
            <v>407.6</v>
          </cell>
          <cell r="Y1091">
            <v>95.1</v>
          </cell>
          <cell r="Z1091">
            <v>6</v>
          </cell>
          <cell r="AA1091">
            <v>3716.5</v>
          </cell>
          <cell r="AB1091">
            <v>239.3</v>
          </cell>
          <cell r="AC1091">
            <v>2227.5</v>
          </cell>
          <cell r="AD1091">
            <v>937</v>
          </cell>
          <cell r="AE1091">
            <v>18.2</v>
          </cell>
          <cell r="AF1091">
            <v>331</v>
          </cell>
          <cell r="AG1091">
            <v>190.5</v>
          </cell>
          <cell r="AH1091">
            <v>148.30000000000001</v>
          </cell>
          <cell r="AI1091">
            <v>246.1</v>
          </cell>
          <cell r="AJ1091">
            <v>238.2</v>
          </cell>
          <cell r="AK1091">
            <v>3.9</v>
          </cell>
          <cell r="AL1091">
            <v>2.8</v>
          </cell>
          <cell r="AM1091">
            <v>262.2</v>
          </cell>
          <cell r="AN1091">
            <v>84.2</v>
          </cell>
          <cell r="AO1091">
            <v>500.8</v>
          </cell>
          <cell r="AP1091">
            <v>475.8</v>
          </cell>
          <cell r="AQ1091">
            <v>367.4</v>
          </cell>
          <cell r="AR1091">
            <v>410.3</v>
          </cell>
          <cell r="AS1091">
            <v>29.6</v>
          </cell>
          <cell r="AT1091">
            <v>156.30000000000001</v>
          </cell>
          <cell r="AU1091">
            <v>246.9</v>
          </cell>
          <cell r="AV1091">
            <v>3662</v>
          </cell>
          <cell r="AW1091">
            <v>3495.5</v>
          </cell>
        </row>
        <row r="1092">
          <cell r="B1092">
            <v>53</v>
          </cell>
          <cell r="D1092" t="str">
            <v xml:space="preserve">Activités de poste et de courrier </v>
          </cell>
          <cell r="E1092">
            <v>3683</v>
          </cell>
          <cell r="F1092">
            <v>81.7</v>
          </cell>
          <cell r="G1092">
            <v>50.9</v>
          </cell>
          <cell r="H1092">
            <v>1.6</v>
          </cell>
          <cell r="I1092">
            <v>29.1</v>
          </cell>
          <cell r="J1092">
            <v>2.8</v>
          </cell>
          <cell r="K1092">
            <v>14126.8</v>
          </cell>
          <cell r="L1092">
            <v>-5.5</v>
          </cell>
          <cell r="M1092">
            <v>71.2</v>
          </cell>
          <cell r="N1092">
            <v>14195.3</v>
          </cell>
          <cell r="O1092">
            <v>14211.3</v>
          </cell>
          <cell r="P1092">
            <v>2213.1999999999998</v>
          </cell>
          <cell r="Q1092">
            <v>0</v>
          </cell>
          <cell r="R1092">
            <v>129.19999999999999</v>
          </cell>
          <cell r="S1092">
            <v>10.9</v>
          </cell>
          <cell r="T1092">
            <v>5451.4</v>
          </cell>
          <cell r="U1092">
            <v>2417.9</v>
          </cell>
          <cell r="V1092">
            <v>1004.9</v>
          </cell>
          <cell r="W1092">
            <v>4.9000000000000004</v>
          </cell>
          <cell r="X1092">
            <v>206.7</v>
          </cell>
          <cell r="Y1092">
            <v>129.9</v>
          </cell>
          <cell r="Z1092">
            <v>0.7</v>
          </cell>
          <cell r="AA1092">
            <v>10716.3</v>
          </cell>
          <cell r="AB1092">
            <v>824.5</v>
          </cell>
          <cell r="AC1092">
            <v>6752</v>
          </cell>
          <cell r="AD1092">
            <v>3123.6</v>
          </cell>
          <cell r="AE1092">
            <v>156.69999999999999</v>
          </cell>
          <cell r="AF1092">
            <v>173</v>
          </cell>
          <cell r="AG1092">
            <v>385.1</v>
          </cell>
          <cell r="AH1092">
            <v>435.2</v>
          </cell>
          <cell r="AI1092">
            <v>411.1</v>
          </cell>
          <cell r="AJ1092">
            <v>-236.2</v>
          </cell>
          <cell r="AK1092">
            <v>0</v>
          </cell>
          <cell r="AL1092">
            <v>0</v>
          </cell>
          <cell r="AM1092">
            <v>411.5</v>
          </cell>
          <cell r="AN1092">
            <v>339.1</v>
          </cell>
          <cell r="AO1092">
            <v>910.7</v>
          </cell>
          <cell r="AP1092">
            <v>263</v>
          </cell>
          <cell r="AQ1092">
            <v>47.4</v>
          </cell>
          <cell r="AR1092">
            <v>119.8</v>
          </cell>
          <cell r="AS1092">
            <v>11</v>
          </cell>
          <cell r="AT1092">
            <v>-227.7</v>
          </cell>
          <cell r="AU1092">
            <v>407.3</v>
          </cell>
          <cell r="AV1092">
            <v>8633</v>
          </cell>
          <cell r="AW1092">
            <v>10048.6</v>
          </cell>
        </row>
        <row r="1093">
          <cell r="B1093">
            <v>531</v>
          </cell>
          <cell r="D1093" t="str">
            <v xml:space="preserve">Activités de poste dans le cadre d'une obligation de service universel </v>
          </cell>
          <cell r="E1093">
            <v>756</v>
          </cell>
          <cell r="F1093">
            <v>66.900000000000006</v>
          </cell>
          <cell r="G1093">
            <v>39.9</v>
          </cell>
          <cell r="H1093">
            <v>1.6</v>
          </cell>
          <cell r="I1093">
            <v>25.5</v>
          </cell>
          <cell r="J1093">
            <v>0</v>
          </cell>
          <cell r="K1093">
            <v>12200.6</v>
          </cell>
          <cell r="L1093">
            <v>-5.8</v>
          </cell>
          <cell r="M1093">
            <v>68.5</v>
          </cell>
          <cell r="N1093">
            <v>12263.3</v>
          </cell>
          <cell r="O1093">
            <v>12267.6</v>
          </cell>
          <cell r="P1093">
            <v>2188</v>
          </cell>
          <cell r="Q1093">
            <v>0</v>
          </cell>
          <cell r="R1093">
            <v>96.9</v>
          </cell>
          <cell r="S1093">
            <v>10.8</v>
          </cell>
          <cell r="T1093">
            <v>4130.6000000000004</v>
          </cell>
          <cell r="U1093">
            <v>1437.8</v>
          </cell>
          <cell r="V1093">
            <v>925.9</v>
          </cell>
          <cell r="W1093">
            <v>0</v>
          </cell>
          <cell r="X1093">
            <v>160.69999999999999</v>
          </cell>
          <cell r="Y1093">
            <v>102.7</v>
          </cell>
          <cell r="Z1093">
            <v>0</v>
          </cell>
          <cell r="AA1093">
            <v>10135.700000000001</v>
          </cell>
          <cell r="AB1093">
            <v>796.8</v>
          </cell>
          <cell r="AC1093">
            <v>6460</v>
          </cell>
          <cell r="AD1093">
            <v>3012.1</v>
          </cell>
          <cell r="AE1093">
            <v>155.5</v>
          </cell>
          <cell r="AF1093">
            <v>22.4</v>
          </cell>
          <cell r="AG1093">
            <v>348.9</v>
          </cell>
          <cell r="AH1093">
            <v>421</v>
          </cell>
          <cell r="AI1093">
            <v>397.6</v>
          </cell>
          <cell r="AJ1093">
            <v>-350</v>
          </cell>
          <cell r="AK1093">
            <v>0</v>
          </cell>
          <cell r="AL1093">
            <v>0</v>
          </cell>
          <cell r="AM1093">
            <v>395</v>
          </cell>
          <cell r="AN1093">
            <v>323.8</v>
          </cell>
          <cell r="AO1093">
            <v>908.6</v>
          </cell>
          <cell r="AP1093">
            <v>163.69999999999999</v>
          </cell>
          <cell r="AQ1093">
            <v>39</v>
          </cell>
          <cell r="AR1093">
            <v>63.6</v>
          </cell>
          <cell r="AS1093">
            <v>1.8</v>
          </cell>
          <cell r="AT1093">
            <v>-260</v>
          </cell>
          <cell r="AU1093">
            <v>397.3</v>
          </cell>
          <cell r="AV1093">
            <v>8050.5</v>
          </cell>
          <cell r="AW1093">
            <v>9494.5</v>
          </cell>
        </row>
        <row r="1094">
          <cell r="B1094">
            <v>5310</v>
          </cell>
          <cell r="D1094" t="str">
            <v xml:space="preserve">Activités de poste dans le cadre d'une obligation de service universel </v>
          </cell>
          <cell r="E1094">
            <v>756</v>
          </cell>
          <cell r="F1094">
            <v>66.900000000000006</v>
          </cell>
          <cell r="G1094">
            <v>39.9</v>
          </cell>
          <cell r="H1094">
            <v>1.6</v>
          </cell>
          <cell r="I1094">
            <v>25.5</v>
          </cell>
          <cell r="J1094">
            <v>0</v>
          </cell>
          <cell r="K1094">
            <v>12200.6</v>
          </cell>
          <cell r="L1094">
            <v>-5.8</v>
          </cell>
          <cell r="M1094">
            <v>68.5</v>
          </cell>
          <cell r="N1094">
            <v>12263.3</v>
          </cell>
          <cell r="O1094">
            <v>12267.6</v>
          </cell>
          <cell r="P1094">
            <v>2188</v>
          </cell>
          <cell r="Q1094">
            <v>0</v>
          </cell>
          <cell r="R1094">
            <v>96.9</v>
          </cell>
          <cell r="S1094">
            <v>10.8</v>
          </cell>
          <cell r="T1094">
            <v>4130.6000000000004</v>
          </cell>
          <cell r="U1094">
            <v>1437.8</v>
          </cell>
          <cell r="V1094">
            <v>925.9</v>
          </cell>
          <cell r="W1094">
            <v>0</v>
          </cell>
          <cell r="X1094">
            <v>160.69999999999999</v>
          </cell>
          <cell r="Y1094">
            <v>102.7</v>
          </cell>
          <cell r="Z1094">
            <v>0</v>
          </cell>
          <cell r="AA1094">
            <v>10135.700000000001</v>
          </cell>
          <cell r="AB1094">
            <v>796.8</v>
          </cell>
          <cell r="AC1094">
            <v>6460</v>
          </cell>
          <cell r="AD1094">
            <v>3012.1</v>
          </cell>
          <cell r="AE1094">
            <v>155.5</v>
          </cell>
          <cell r="AF1094">
            <v>22.4</v>
          </cell>
          <cell r="AG1094">
            <v>348.9</v>
          </cell>
          <cell r="AH1094">
            <v>421</v>
          </cell>
          <cell r="AI1094">
            <v>397.6</v>
          </cell>
          <cell r="AJ1094">
            <v>-350</v>
          </cell>
          <cell r="AK1094">
            <v>0</v>
          </cell>
          <cell r="AL1094">
            <v>0</v>
          </cell>
          <cell r="AM1094">
            <v>395</v>
          </cell>
          <cell r="AN1094">
            <v>323.8</v>
          </cell>
          <cell r="AO1094">
            <v>908.6</v>
          </cell>
          <cell r="AP1094">
            <v>163.69999999999999</v>
          </cell>
          <cell r="AQ1094">
            <v>39</v>
          </cell>
          <cell r="AR1094">
            <v>63.6</v>
          </cell>
          <cell r="AS1094">
            <v>1.8</v>
          </cell>
          <cell r="AT1094">
            <v>-260</v>
          </cell>
          <cell r="AU1094">
            <v>397.3</v>
          </cell>
          <cell r="AV1094">
            <v>8050.5</v>
          </cell>
          <cell r="AW1094">
            <v>9494.5</v>
          </cell>
        </row>
        <row r="1095">
          <cell r="B1095">
            <v>53100</v>
          </cell>
          <cell r="D1095" t="str">
            <v xml:space="preserve">Activités de poste dans le cadre d'une obligation de service universel </v>
          </cell>
          <cell r="E1095">
            <v>756</v>
          </cell>
          <cell r="F1095">
            <v>66.900000000000006</v>
          </cell>
          <cell r="G1095">
            <v>39.9</v>
          </cell>
          <cell r="H1095">
            <v>1.6</v>
          </cell>
          <cell r="I1095">
            <v>25.5</v>
          </cell>
          <cell r="J1095">
            <v>0</v>
          </cell>
          <cell r="K1095">
            <v>12200.6</v>
          </cell>
          <cell r="L1095">
            <v>-5.8</v>
          </cell>
          <cell r="M1095">
            <v>68.5</v>
          </cell>
          <cell r="N1095">
            <v>12263.3</v>
          </cell>
          <cell r="O1095">
            <v>12267.6</v>
          </cell>
          <cell r="P1095">
            <v>2188</v>
          </cell>
          <cell r="Q1095">
            <v>0</v>
          </cell>
          <cell r="R1095">
            <v>96.9</v>
          </cell>
          <cell r="S1095">
            <v>10.8</v>
          </cell>
          <cell r="T1095">
            <v>4130.6000000000004</v>
          </cell>
          <cell r="U1095">
            <v>1437.8</v>
          </cell>
          <cell r="V1095">
            <v>925.9</v>
          </cell>
          <cell r="W1095">
            <v>0</v>
          </cell>
          <cell r="X1095">
            <v>160.69999999999999</v>
          </cell>
          <cell r="Y1095">
            <v>102.7</v>
          </cell>
          <cell r="Z1095">
            <v>0</v>
          </cell>
          <cell r="AA1095">
            <v>10135.700000000001</v>
          </cell>
          <cell r="AB1095">
            <v>796.8</v>
          </cell>
          <cell r="AC1095">
            <v>6460</v>
          </cell>
          <cell r="AD1095">
            <v>3012.1</v>
          </cell>
          <cell r="AE1095">
            <v>155.5</v>
          </cell>
          <cell r="AF1095">
            <v>22.4</v>
          </cell>
          <cell r="AG1095">
            <v>348.9</v>
          </cell>
          <cell r="AH1095">
            <v>421</v>
          </cell>
          <cell r="AI1095">
            <v>397.6</v>
          </cell>
          <cell r="AJ1095">
            <v>-350</v>
          </cell>
          <cell r="AK1095">
            <v>0</v>
          </cell>
          <cell r="AL1095">
            <v>0</v>
          </cell>
          <cell r="AM1095">
            <v>395</v>
          </cell>
          <cell r="AN1095">
            <v>323.8</v>
          </cell>
          <cell r="AO1095">
            <v>908.6</v>
          </cell>
          <cell r="AP1095">
            <v>163.69999999999999</v>
          </cell>
          <cell r="AQ1095">
            <v>39</v>
          </cell>
          <cell r="AR1095">
            <v>63.6</v>
          </cell>
          <cell r="AS1095">
            <v>1.8</v>
          </cell>
          <cell r="AT1095">
            <v>-260</v>
          </cell>
          <cell r="AU1095">
            <v>397.3</v>
          </cell>
          <cell r="AV1095">
            <v>8050.5</v>
          </cell>
          <cell r="AW1095">
            <v>9494.5</v>
          </cell>
        </row>
        <row r="1096">
          <cell r="B1096">
            <v>532</v>
          </cell>
          <cell r="D1096" t="str">
            <v xml:space="preserve">Autres activités de poste et de courrier </v>
          </cell>
          <cell r="E1096">
            <v>2927</v>
          </cell>
          <cell r="F1096">
            <v>14.7</v>
          </cell>
          <cell r="G1096">
            <v>11.1</v>
          </cell>
          <cell r="H1096">
            <v>0.1</v>
          </cell>
          <cell r="I1096">
            <v>3.6</v>
          </cell>
          <cell r="J1096">
            <v>2.8</v>
          </cell>
          <cell r="K1096">
            <v>1926.2</v>
          </cell>
          <cell r="L1096">
            <v>0.4</v>
          </cell>
          <cell r="M1096">
            <v>2.7</v>
          </cell>
          <cell r="N1096">
            <v>1932.1</v>
          </cell>
          <cell r="O1096">
            <v>1943.7</v>
          </cell>
          <cell r="P1096">
            <v>25.2</v>
          </cell>
          <cell r="Q1096">
            <v>0</v>
          </cell>
          <cell r="R1096">
            <v>32.299999999999997</v>
          </cell>
          <cell r="S1096">
            <v>0.1</v>
          </cell>
          <cell r="T1096">
            <v>1320.7</v>
          </cell>
          <cell r="U1096">
            <v>980.1</v>
          </cell>
          <cell r="V1096">
            <v>78.900000000000006</v>
          </cell>
          <cell r="W1096">
            <v>4.9000000000000004</v>
          </cell>
          <cell r="X1096">
            <v>46</v>
          </cell>
          <cell r="Y1096">
            <v>27.1</v>
          </cell>
          <cell r="Z1096">
            <v>0.7</v>
          </cell>
          <cell r="AA1096">
            <v>580.6</v>
          </cell>
          <cell r="AB1096">
            <v>27.7</v>
          </cell>
          <cell r="AC1096">
            <v>292</v>
          </cell>
          <cell r="AD1096">
            <v>111.5</v>
          </cell>
          <cell r="AE1096">
            <v>1.2</v>
          </cell>
          <cell r="AF1096">
            <v>150.6</v>
          </cell>
          <cell r="AG1096">
            <v>36.200000000000003</v>
          </cell>
          <cell r="AH1096">
            <v>14.2</v>
          </cell>
          <cell r="AI1096">
            <v>13.6</v>
          </cell>
          <cell r="AJ1096">
            <v>113.8</v>
          </cell>
          <cell r="AK1096">
            <v>0</v>
          </cell>
          <cell r="AL1096">
            <v>0</v>
          </cell>
          <cell r="AM1096">
            <v>16.5</v>
          </cell>
          <cell r="AN1096">
            <v>15.4</v>
          </cell>
          <cell r="AO1096">
            <v>2</v>
          </cell>
          <cell r="AP1096">
            <v>99.4</v>
          </cell>
          <cell r="AQ1096">
            <v>8.4</v>
          </cell>
          <cell r="AR1096">
            <v>56.3</v>
          </cell>
          <cell r="AS1096">
            <v>9.3000000000000007</v>
          </cell>
          <cell r="AT1096">
            <v>32.299999999999997</v>
          </cell>
          <cell r="AU1096">
            <v>9.9</v>
          </cell>
          <cell r="AV1096">
            <v>582.6</v>
          </cell>
          <cell r="AW1096">
            <v>554.1</v>
          </cell>
        </row>
        <row r="1097">
          <cell r="B1097">
            <v>5320</v>
          </cell>
          <cell r="D1097" t="str">
            <v xml:space="preserve">Autres activités de poste et de courrier </v>
          </cell>
          <cell r="E1097">
            <v>2927</v>
          </cell>
          <cell r="F1097">
            <v>14.7</v>
          </cell>
          <cell r="G1097">
            <v>11.1</v>
          </cell>
          <cell r="H1097">
            <v>0.1</v>
          </cell>
          <cell r="I1097">
            <v>3.6</v>
          </cell>
          <cell r="J1097">
            <v>2.8</v>
          </cell>
          <cell r="K1097">
            <v>1926.2</v>
          </cell>
          <cell r="L1097">
            <v>0.4</v>
          </cell>
          <cell r="M1097">
            <v>2.7</v>
          </cell>
          <cell r="N1097">
            <v>1932.1</v>
          </cell>
          <cell r="O1097">
            <v>1943.7</v>
          </cell>
          <cell r="P1097">
            <v>25.2</v>
          </cell>
          <cell r="Q1097">
            <v>0</v>
          </cell>
          <cell r="R1097">
            <v>32.299999999999997</v>
          </cell>
          <cell r="S1097">
            <v>0.1</v>
          </cell>
          <cell r="T1097">
            <v>1320.7</v>
          </cell>
          <cell r="U1097">
            <v>980.1</v>
          </cell>
          <cell r="V1097">
            <v>78.900000000000006</v>
          </cell>
          <cell r="W1097">
            <v>4.9000000000000004</v>
          </cell>
          <cell r="X1097">
            <v>46</v>
          </cell>
          <cell r="Y1097">
            <v>27.1</v>
          </cell>
          <cell r="Z1097">
            <v>0.7</v>
          </cell>
          <cell r="AA1097">
            <v>580.6</v>
          </cell>
          <cell r="AB1097">
            <v>27.7</v>
          </cell>
          <cell r="AC1097">
            <v>292</v>
          </cell>
          <cell r="AD1097">
            <v>111.5</v>
          </cell>
          <cell r="AE1097">
            <v>1.2</v>
          </cell>
          <cell r="AF1097">
            <v>150.6</v>
          </cell>
          <cell r="AG1097">
            <v>36.200000000000003</v>
          </cell>
          <cell r="AH1097">
            <v>14.2</v>
          </cell>
          <cell r="AI1097">
            <v>13.6</v>
          </cell>
          <cell r="AJ1097">
            <v>113.8</v>
          </cell>
          <cell r="AK1097">
            <v>0</v>
          </cell>
          <cell r="AL1097">
            <v>0</v>
          </cell>
          <cell r="AM1097">
            <v>16.5</v>
          </cell>
          <cell r="AN1097">
            <v>15.4</v>
          </cell>
          <cell r="AO1097">
            <v>2</v>
          </cell>
          <cell r="AP1097">
            <v>99.4</v>
          </cell>
          <cell r="AQ1097">
            <v>8.4</v>
          </cell>
          <cell r="AR1097">
            <v>56.3</v>
          </cell>
          <cell r="AS1097">
            <v>9.3000000000000007</v>
          </cell>
          <cell r="AT1097">
            <v>32.299999999999997</v>
          </cell>
          <cell r="AU1097">
            <v>9.9</v>
          </cell>
          <cell r="AV1097">
            <v>582.6</v>
          </cell>
          <cell r="AW1097">
            <v>554.1</v>
          </cell>
        </row>
        <row r="1098">
          <cell r="B1098">
            <v>53200</v>
          </cell>
          <cell r="D1098" t="str">
            <v xml:space="preserve">Autres activités de poste et de courrier </v>
          </cell>
          <cell r="E1098">
            <v>2927</v>
          </cell>
          <cell r="F1098">
            <v>14.7</v>
          </cell>
          <cell r="G1098">
            <v>11.1</v>
          </cell>
          <cell r="H1098">
            <v>0.1</v>
          </cell>
          <cell r="I1098">
            <v>3.6</v>
          </cell>
          <cell r="J1098">
            <v>2.8</v>
          </cell>
          <cell r="K1098">
            <v>1926.2</v>
          </cell>
          <cell r="L1098">
            <v>0.4</v>
          </cell>
          <cell r="M1098">
            <v>2.7</v>
          </cell>
          <cell r="N1098">
            <v>1932.1</v>
          </cell>
          <cell r="O1098">
            <v>1943.7</v>
          </cell>
          <cell r="P1098">
            <v>25.2</v>
          </cell>
          <cell r="Q1098">
            <v>0</v>
          </cell>
          <cell r="R1098">
            <v>32.299999999999997</v>
          </cell>
          <cell r="S1098">
            <v>0.1</v>
          </cell>
          <cell r="T1098">
            <v>1320.7</v>
          </cell>
          <cell r="U1098">
            <v>980.1</v>
          </cell>
          <cell r="V1098">
            <v>78.900000000000006</v>
          </cell>
          <cell r="W1098">
            <v>4.9000000000000004</v>
          </cell>
          <cell r="X1098">
            <v>46</v>
          </cell>
          <cell r="Y1098">
            <v>27.1</v>
          </cell>
          <cell r="Z1098">
            <v>0.7</v>
          </cell>
          <cell r="AA1098">
            <v>580.6</v>
          </cell>
          <cell r="AB1098">
            <v>27.7</v>
          </cell>
          <cell r="AC1098">
            <v>292</v>
          </cell>
          <cell r="AD1098">
            <v>111.5</v>
          </cell>
          <cell r="AE1098">
            <v>1.2</v>
          </cell>
          <cell r="AF1098">
            <v>150.6</v>
          </cell>
          <cell r="AG1098">
            <v>36.200000000000003</v>
          </cell>
          <cell r="AH1098">
            <v>14.2</v>
          </cell>
          <cell r="AI1098">
            <v>13.6</v>
          </cell>
          <cell r="AJ1098">
            <v>113.8</v>
          </cell>
          <cell r="AK1098">
            <v>0</v>
          </cell>
          <cell r="AL1098">
            <v>0</v>
          </cell>
          <cell r="AM1098">
            <v>16.5</v>
          </cell>
          <cell r="AN1098">
            <v>15.4</v>
          </cell>
          <cell r="AO1098">
            <v>2</v>
          </cell>
          <cell r="AP1098">
            <v>99.4</v>
          </cell>
          <cell r="AQ1098">
            <v>8.4</v>
          </cell>
          <cell r="AR1098">
            <v>56.3</v>
          </cell>
          <cell r="AS1098">
            <v>9.3000000000000007</v>
          </cell>
          <cell r="AT1098">
            <v>32.299999999999997</v>
          </cell>
          <cell r="AU1098">
            <v>9.9</v>
          </cell>
          <cell r="AV1098">
            <v>582.6</v>
          </cell>
          <cell r="AW1098">
            <v>554.1</v>
          </cell>
        </row>
        <row r="1099">
          <cell r="B1099">
            <v>55</v>
          </cell>
          <cell r="D1099" t="str">
            <v xml:space="preserve">Hébergement </v>
          </cell>
          <cell r="E1099">
            <v>49734</v>
          </cell>
          <cell r="F1099">
            <v>149.9</v>
          </cell>
          <cell r="G1099">
            <v>54.8</v>
          </cell>
          <cell r="H1099">
            <v>1.8</v>
          </cell>
          <cell r="I1099">
            <v>93.3</v>
          </cell>
          <cell r="J1099">
            <v>14.3</v>
          </cell>
          <cell r="K1099">
            <v>23784.7</v>
          </cell>
          <cell r="L1099">
            <v>136</v>
          </cell>
          <cell r="M1099">
            <v>118.1</v>
          </cell>
          <cell r="N1099">
            <v>24053.200000000001</v>
          </cell>
          <cell r="O1099">
            <v>23949</v>
          </cell>
          <cell r="P1099">
            <v>189.4</v>
          </cell>
          <cell r="Q1099">
            <v>33.799999999999997</v>
          </cell>
          <cell r="R1099">
            <v>1572.1</v>
          </cell>
          <cell r="S1099">
            <v>9.1</v>
          </cell>
          <cell r="T1099">
            <v>11704.7</v>
          </cell>
          <cell r="U1099">
            <v>1767.8</v>
          </cell>
          <cell r="V1099">
            <v>3145.8</v>
          </cell>
          <cell r="W1099">
            <v>331.1</v>
          </cell>
          <cell r="X1099">
            <v>496.4</v>
          </cell>
          <cell r="Y1099">
            <v>1086.5</v>
          </cell>
          <cell r="Z1099">
            <v>240.3</v>
          </cell>
          <cell r="AA1099">
            <v>9963.4</v>
          </cell>
          <cell r="AB1099">
            <v>812.7</v>
          </cell>
          <cell r="AC1099">
            <v>5212</v>
          </cell>
          <cell r="AD1099">
            <v>1637.3</v>
          </cell>
          <cell r="AE1099">
            <v>69.599999999999994</v>
          </cell>
          <cell r="AF1099">
            <v>2371</v>
          </cell>
          <cell r="AG1099">
            <v>1842.9</v>
          </cell>
          <cell r="AH1099">
            <v>258</v>
          </cell>
          <cell r="AI1099">
            <v>477</v>
          </cell>
          <cell r="AJ1099">
            <v>747.2</v>
          </cell>
          <cell r="AK1099">
            <v>20.9</v>
          </cell>
          <cell r="AL1099">
            <v>21.2</v>
          </cell>
          <cell r="AM1099">
            <v>587.1</v>
          </cell>
          <cell r="AN1099">
            <v>471.2</v>
          </cell>
          <cell r="AO1099">
            <v>404.2</v>
          </cell>
          <cell r="AP1099">
            <v>564.6</v>
          </cell>
          <cell r="AQ1099">
            <v>1602.6</v>
          </cell>
          <cell r="AR1099">
            <v>1052.4000000000001</v>
          </cell>
          <cell r="AS1099">
            <v>20.3</v>
          </cell>
          <cell r="AT1099">
            <v>355.8</v>
          </cell>
          <cell r="AU1099">
            <v>738.7</v>
          </cell>
          <cell r="AV1099">
            <v>10860.6</v>
          </cell>
          <cell r="AW1099">
            <v>9220.2999999999993</v>
          </cell>
        </row>
        <row r="1100">
          <cell r="B1100">
            <v>551</v>
          </cell>
          <cell r="D1100" t="str">
            <v xml:space="preserve">Hôtels et hébergement similaire </v>
          </cell>
          <cell r="E1100">
            <v>18659</v>
          </cell>
          <cell r="F1100">
            <v>16.100000000000001</v>
          </cell>
          <cell r="G1100">
            <v>5.3</v>
          </cell>
          <cell r="H1100">
            <v>1.2</v>
          </cell>
          <cell r="I1100">
            <v>9.6</v>
          </cell>
          <cell r="J1100">
            <v>0.8</v>
          </cell>
          <cell r="K1100">
            <v>16511.8</v>
          </cell>
          <cell r="L1100">
            <v>-7.9</v>
          </cell>
          <cell r="M1100">
            <v>57.1</v>
          </cell>
          <cell r="N1100">
            <v>16561.7</v>
          </cell>
          <cell r="O1100">
            <v>16528.7</v>
          </cell>
          <cell r="P1100">
            <v>83.4</v>
          </cell>
          <cell r="Q1100">
            <v>24.2</v>
          </cell>
          <cell r="R1100">
            <v>1193.7</v>
          </cell>
          <cell r="S1100">
            <v>4.5</v>
          </cell>
          <cell r="T1100">
            <v>7074.5</v>
          </cell>
          <cell r="U1100">
            <v>872.7</v>
          </cell>
          <cell r="V1100">
            <v>1882.8</v>
          </cell>
          <cell r="W1100">
            <v>166.1</v>
          </cell>
          <cell r="X1100">
            <v>397.1</v>
          </cell>
          <cell r="Y1100">
            <v>1029.5</v>
          </cell>
          <cell r="Z1100">
            <v>224.1</v>
          </cell>
          <cell r="AA1100">
            <v>7352.5</v>
          </cell>
          <cell r="AB1100">
            <v>582.20000000000005</v>
          </cell>
          <cell r="AC1100">
            <v>3975.6</v>
          </cell>
          <cell r="AD1100">
            <v>1207.0999999999999</v>
          </cell>
          <cell r="AE1100">
            <v>18.8</v>
          </cell>
          <cell r="AF1100">
            <v>1606.4</v>
          </cell>
          <cell r="AG1100">
            <v>1159.7</v>
          </cell>
          <cell r="AH1100">
            <v>141.69999999999999</v>
          </cell>
          <cell r="AI1100">
            <v>288.39999999999998</v>
          </cell>
          <cell r="AJ1100">
            <v>593.4</v>
          </cell>
          <cell r="AK1100">
            <v>12.6</v>
          </cell>
          <cell r="AL1100">
            <v>16.8</v>
          </cell>
          <cell r="AM1100">
            <v>344.9</v>
          </cell>
          <cell r="AN1100">
            <v>297.39999999999998</v>
          </cell>
          <cell r="AO1100">
            <v>312.60000000000002</v>
          </cell>
          <cell r="AP1100">
            <v>565.4</v>
          </cell>
          <cell r="AQ1100">
            <v>1202.3</v>
          </cell>
          <cell r="AR1100">
            <v>799.9</v>
          </cell>
          <cell r="AS1100">
            <v>18.2</v>
          </cell>
          <cell r="AT1100">
            <v>291.60000000000002</v>
          </cell>
          <cell r="AU1100">
            <v>658.1</v>
          </cell>
          <cell r="AV1100">
            <v>8298.7000000000007</v>
          </cell>
          <cell r="AW1100">
            <v>6789.1</v>
          </cell>
        </row>
        <row r="1101">
          <cell r="B1101">
            <v>5510</v>
          </cell>
          <cell r="D1101" t="str">
            <v xml:space="preserve">Hôtels et hébergement similaire </v>
          </cell>
          <cell r="E1101">
            <v>18659</v>
          </cell>
          <cell r="F1101">
            <v>16.100000000000001</v>
          </cell>
          <cell r="G1101">
            <v>5.3</v>
          </cell>
          <cell r="H1101">
            <v>1.2</v>
          </cell>
          <cell r="I1101">
            <v>9.6</v>
          </cell>
          <cell r="J1101">
            <v>0.8</v>
          </cell>
          <cell r="K1101">
            <v>16511.8</v>
          </cell>
          <cell r="L1101">
            <v>-7.9</v>
          </cell>
          <cell r="M1101">
            <v>57.1</v>
          </cell>
          <cell r="N1101">
            <v>16561.7</v>
          </cell>
          <cell r="O1101">
            <v>16528.7</v>
          </cell>
          <cell r="P1101">
            <v>83.4</v>
          </cell>
          <cell r="Q1101">
            <v>24.2</v>
          </cell>
          <cell r="R1101">
            <v>1193.7</v>
          </cell>
          <cell r="S1101">
            <v>4.5</v>
          </cell>
          <cell r="T1101">
            <v>7074.5</v>
          </cell>
          <cell r="U1101">
            <v>872.7</v>
          </cell>
          <cell r="V1101">
            <v>1882.8</v>
          </cell>
          <cell r="W1101">
            <v>166.1</v>
          </cell>
          <cell r="X1101">
            <v>397.1</v>
          </cell>
          <cell r="Y1101">
            <v>1029.5</v>
          </cell>
          <cell r="Z1101">
            <v>224.1</v>
          </cell>
          <cell r="AA1101">
            <v>7352.5</v>
          </cell>
          <cell r="AB1101">
            <v>582.20000000000005</v>
          </cell>
          <cell r="AC1101">
            <v>3975.6</v>
          </cell>
          <cell r="AD1101">
            <v>1207.0999999999999</v>
          </cell>
          <cell r="AE1101">
            <v>18.8</v>
          </cell>
          <cell r="AF1101">
            <v>1606.4</v>
          </cell>
          <cell r="AG1101">
            <v>1159.7</v>
          </cell>
          <cell r="AH1101">
            <v>141.69999999999999</v>
          </cell>
          <cell r="AI1101">
            <v>288.39999999999998</v>
          </cell>
          <cell r="AJ1101">
            <v>593.4</v>
          </cell>
          <cell r="AK1101">
            <v>12.6</v>
          </cell>
          <cell r="AL1101">
            <v>16.8</v>
          </cell>
          <cell r="AM1101">
            <v>344.9</v>
          </cell>
          <cell r="AN1101">
            <v>297.39999999999998</v>
          </cell>
          <cell r="AO1101">
            <v>312.60000000000002</v>
          </cell>
          <cell r="AP1101">
            <v>565.4</v>
          </cell>
          <cell r="AQ1101">
            <v>1202.3</v>
          </cell>
          <cell r="AR1101">
            <v>799.9</v>
          </cell>
          <cell r="AS1101">
            <v>18.2</v>
          </cell>
          <cell r="AT1101">
            <v>291.60000000000002</v>
          </cell>
          <cell r="AU1101">
            <v>658.1</v>
          </cell>
          <cell r="AV1101">
            <v>8298.7000000000007</v>
          </cell>
          <cell r="AW1101">
            <v>6789.1</v>
          </cell>
        </row>
        <row r="1102">
          <cell r="B1102">
            <v>55100</v>
          </cell>
          <cell r="D1102" t="str">
            <v xml:space="preserve">Hôtels et hébergement similaire </v>
          </cell>
          <cell r="E1102">
            <v>18659</v>
          </cell>
          <cell r="F1102">
            <v>16.100000000000001</v>
          </cell>
          <cell r="G1102">
            <v>5.3</v>
          </cell>
          <cell r="H1102">
            <v>1.2</v>
          </cell>
          <cell r="I1102">
            <v>9.6</v>
          </cell>
          <cell r="J1102">
            <v>0.8</v>
          </cell>
          <cell r="K1102">
            <v>16511.8</v>
          </cell>
          <cell r="L1102">
            <v>-7.9</v>
          </cell>
          <cell r="M1102">
            <v>57.1</v>
          </cell>
          <cell r="N1102">
            <v>16561.7</v>
          </cell>
          <cell r="O1102">
            <v>16528.7</v>
          </cell>
          <cell r="P1102">
            <v>83.4</v>
          </cell>
          <cell r="Q1102">
            <v>24.2</v>
          </cell>
          <cell r="R1102">
            <v>1193.7</v>
          </cell>
          <cell r="S1102">
            <v>4.5</v>
          </cell>
          <cell r="T1102">
            <v>7074.5</v>
          </cell>
          <cell r="U1102">
            <v>872.7</v>
          </cell>
          <cell r="V1102">
            <v>1882.8</v>
          </cell>
          <cell r="W1102">
            <v>166.1</v>
          </cell>
          <cell r="X1102">
            <v>397.1</v>
          </cell>
          <cell r="Y1102">
            <v>1029.5</v>
          </cell>
          <cell r="Z1102">
            <v>224.1</v>
          </cell>
          <cell r="AA1102">
            <v>7352.5</v>
          </cell>
          <cell r="AB1102">
            <v>582.20000000000005</v>
          </cell>
          <cell r="AC1102">
            <v>3975.6</v>
          </cell>
          <cell r="AD1102">
            <v>1207.0999999999999</v>
          </cell>
          <cell r="AE1102">
            <v>18.8</v>
          </cell>
          <cell r="AF1102">
            <v>1606.4</v>
          </cell>
          <cell r="AG1102">
            <v>1159.7</v>
          </cell>
          <cell r="AH1102">
            <v>141.69999999999999</v>
          </cell>
          <cell r="AI1102">
            <v>288.39999999999998</v>
          </cell>
          <cell r="AJ1102">
            <v>593.4</v>
          </cell>
          <cell r="AK1102">
            <v>12.6</v>
          </cell>
          <cell r="AL1102">
            <v>16.8</v>
          </cell>
          <cell r="AM1102">
            <v>344.9</v>
          </cell>
          <cell r="AN1102">
            <v>297.39999999999998</v>
          </cell>
          <cell r="AO1102">
            <v>312.60000000000002</v>
          </cell>
          <cell r="AP1102">
            <v>565.4</v>
          </cell>
          <cell r="AQ1102">
            <v>1202.3</v>
          </cell>
          <cell r="AR1102">
            <v>799.9</v>
          </cell>
          <cell r="AS1102">
            <v>18.2</v>
          </cell>
          <cell r="AT1102">
            <v>291.60000000000002</v>
          </cell>
          <cell r="AU1102">
            <v>658.1</v>
          </cell>
          <cell r="AV1102">
            <v>8298.7000000000007</v>
          </cell>
          <cell r="AW1102">
            <v>6789.1</v>
          </cell>
        </row>
        <row r="1103">
          <cell r="B1103">
            <v>552</v>
          </cell>
          <cell r="D1103" t="str">
            <v xml:space="preserve">Hébergement touristique et autre hébergement de courte durée </v>
          </cell>
          <cell r="E1103">
            <v>25881</v>
          </cell>
          <cell r="F1103">
            <v>76.8</v>
          </cell>
          <cell r="G1103">
            <v>18.8</v>
          </cell>
          <cell r="H1103">
            <v>3.5</v>
          </cell>
          <cell r="I1103">
            <v>54.5</v>
          </cell>
          <cell r="J1103">
            <v>13.5</v>
          </cell>
          <cell r="K1103">
            <v>4356.3</v>
          </cell>
          <cell r="L1103">
            <v>142.9</v>
          </cell>
          <cell r="M1103">
            <v>30.4</v>
          </cell>
          <cell r="N1103">
            <v>4543.1000000000004</v>
          </cell>
          <cell r="O1103">
            <v>4446.6000000000004</v>
          </cell>
          <cell r="P1103">
            <v>71.099999999999994</v>
          </cell>
          <cell r="Q1103">
            <v>2.8</v>
          </cell>
          <cell r="R1103">
            <v>274.89999999999998</v>
          </cell>
          <cell r="S1103">
            <v>4.4000000000000004</v>
          </cell>
          <cell r="T1103">
            <v>3086.9</v>
          </cell>
          <cell r="U1103">
            <v>712.4</v>
          </cell>
          <cell r="V1103">
            <v>953.7</v>
          </cell>
          <cell r="W1103">
            <v>17.7</v>
          </cell>
          <cell r="X1103">
            <v>58.1</v>
          </cell>
          <cell r="Y1103">
            <v>31.7</v>
          </cell>
          <cell r="Z1103">
            <v>9.4</v>
          </cell>
          <cell r="AA1103">
            <v>1270.7</v>
          </cell>
          <cell r="AB1103">
            <v>131.30000000000001</v>
          </cell>
          <cell r="AC1103">
            <v>697.7</v>
          </cell>
          <cell r="AD1103">
            <v>248</v>
          </cell>
          <cell r="AE1103">
            <v>28.6</v>
          </cell>
          <cell r="AF1103">
            <v>222.3</v>
          </cell>
          <cell r="AG1103">
            <v>336.2</v>
          </cell>
          <cell r="AH1103">
            <v>64.8</v>
          </cell>
          <cell r="AI1103">
            <v>95.9</v>
          </cell>
          <cell r="AJ1103">
            <v>-82.7</v>
          </cell>
          <cell r="AK1103">
            <v>8.1</v>
          </cell>
          <cell r="AL1103">
            <v>3.5</v>
          </cell>
          <cell r="AM1103">
            <v>149.69999999999999</v>
          </cell>
          <cell r="AN1103">
            <v>88.4</v>
          </cell>
          <cell r="AO1103">
            <v>62.2</v>
          </cell>
          <cell r="AP1103">
            <v>-174.9</v>
          </cell>
          <cell r="AQ1103">
            <v>216.5</v>
          </cell>
          <cell r="AR1103">
            <v>156.6</v>
          </cell>
          <cell r="AS1103">
            <v>1</v>
          </cell>
          <cell r="AT1103">
            <v>12.5</v>
          </cell>
          <cell r="AU1103">
            <v>-128.5</v>
          </cell>
          <cell r="AV1103">
            <v>1231.4000000000001</v>
          </cell>
          <cell r="AW1103">
            <v>1168</v>
          </cell>
        </row>
        <row r="1104">
          <cell r="B1104">
            <v>5520</v>
          </cell>
          <cell r="D1104" t="str">
            <v xml:space="preserve">Hébergement touristique et autre hébergement de courte durée </v>
          </cell>
          <cell r="E1104">
            <v>25881</v>
          </cell>
          <cell r="F1104">
            <v>76.8</v>
          </cell>
          <cell r="G1104">
            <v>18.8</v>
          </cell>
          <cell r="H1104">
            <v>3.5</v>
          </cell>
          <cell r="I1104">
            <v>54.5</v>
          </cell>
          <cell r="J1104">
            <v>13.5</v>
          </cell>
          <cell r="K1104">
            <v>4356.3</v>
          </cell>
          <cell r="L1104">
            <v>142.9</v>
          </cell>
          <cell r="M1104">
            <v>30.4</v>
          </cell>
          <cell r="N1104">
            <v>4543.1000000000004</v>
          </cell>
          <cell r="O1104">
            <v>4446.6000000000004</v>
          </cell>
          <cell r="P1104">
            <v>71.099999999999994</v>
          </cell>
          <cell r="Q1104">
            <v>2.8</v>
          </cell>
          <cell r="R1104">
            <v>274.89999999999998</v>
          </cell>
          <cell r="S1104">
            <v>4.4000000000000004</v>
          </cell>
          <cell r="T1104">
            <v>3086.9</v>
          </cell>
          <cell r="U1104">
            <v>712.4</v>
          </cell>
          <cell r="V1104">
            <v>953.7</v>
          </cell>
          <cell r="W1104">
            <v>17.7</v>
          </cell>
          <cell r="X1104">
            <v>58.1</v>
          </cell>
          <cell r="Y1104">
            <v>31.7</v>
          </cell>
          <cell r="Z1104">
            <v>9.4</v>
          </cell>
          <cell r="AA1104">
            <v>1270.7</v>
          </cell>
          <cell r="AB1104">
            <v>131.30000000000001</v>
          </cell>
          <cell r="AC1104">
            <v>697.7</v>
          </cell>
          <cell r="AD1104">
            <v>248</v>
          </cell>
          <cell r="AE1104">
            <v>28.6</v>
          </cell>
          <cell r="AF1104">
            <v>222.3</v>
          </cell>
          <cell r="AG1104">
            <v>336.2</v>
          </cell>
          <cell r="AH1104">
            <v>64.8</v>
          </cell>
          <cell r="AI1104">
            <v>95.9</v>
          </cell>
          <cell r="AJ1104">
            <v>-82.7</v>
          </cell>
          <cell r="AK1104">
            <v>8.1</v>
          </cell>
          <cell r="AL1104">
            <v>3.5</v>
          </cell>
          <cell r="AM1104">
            <v>149.69999999999999</v>
          </cell>
          <cell r="AN1104">
            <v>88.4</v>
          </cell>
          <cell r="AO1104">
            <v>62.2</v>
          </cell>
          <cell r="AP1104">
            <v>-174.9</v>
          </cell>
          <cell r="AQ1104">
            <v>216.5</v>
          </cell>
          <cell r="AR1104">
            <v>156.6</v>
          </cell>
          <cell r="AS1104">
            <v>1</v>
          </cell>
          <cell r="AT1104">
            <v>12.5</v>
          </cell>
          <cell r="AU1104">
            <v>-128.5</v>
          </cell>
          <cell r="AV1104">
            <v>1231.4000000000001</v>
          </cell>
          <cell r="AW1104">
            <v>1168</v>
          </cell>
        </row>
        <row r="1105">
          <cell r="B1105">
            <v>55200</v>
          </cell>
          <cell r="D1105" t="str">
            <v xml:space="preserve">Hébergement touristique et autre hébergement de courte durée </v>
          </cell>
          <cell r="E1105">
            <v>25881</v>
          </cell>
          <cell r="F1105">
            <v>76.8</v>
          </cell>
          <cell r="G1105">
            <v>18.8</v>
          </cell>
          <cell r="H1105">
            <v>3.5</v>
          </cell>
          <cell r="I1105">
            <v>54.5</v>
          </cell>
          <cell r="J1105">
            <v>13.5</v>
          </cell>
          <cell r="K1105">
            <v>4356.3</v>
          </cell>
          <cell r="L1105">
            <v>142.9</v>
          </cell>
          <cell r="M1105">
            <v>30.4</v>
          </cell>
          <cell r="N1105">
            <v>4543.1000000000004</v>
          </cell>
          <cell r="O1105">
            <v>4446.6000000000004</v>
          </cell>
          <cell r="P1105">
            <v>71.099999999999994</v>
          </cell>
          <cell r="Q1105">
            <v>2.8</v>
          </cell>
          <cell r="R1105">
            <v>274.89999999999998</v>
          </cell>
          <cell r="S1105">
            <v>4.4000000000000004</v>
          </cell>
          <cell r="T1105">
            <v>3086.9</v>
          </cell>
          <cell r="U1105">
            <v>712.4</v>
          </cell>
          <cell r="V1105">
            <v>953.7</v>
          </cell>
          <cell r="W1105">
            <v>17.7</v>
          </cell>
          <cell r="X1105">
            <v>58.1</v>
          </cell>
          <cell r="Y1105">
            <v>31.7</v>
          </cell>
          <cell r="Z1105">
            <v>9.4</v>
          </cell>
          <cell r="AA1105">
            <v>1270.7</v>
          </cell>
          <cell r="AB1105">
            <v>131.30000000000001</v>
          </cell>
          <cell r="AC1105">
            <v>697.7</v>
          </cell>
          <cell r="AD1105">
            <v>248</v>
          </cell>
          <cell r="AE1105">
            <v>28.6</v>
          </cell>
          <cell r="AF1105">
            <v>222.3</v>
          </cell>
          <cell r="AG1105">
            <v>336.2</v>
          </cell>
          <cell r="AH1105">
            <v>64.8</v>
          </cell>
          <cell r="AI1105">
            <v>95.9</v>
          </cell>
          <cell r="AJ1105">
            <v>-82.7</v>
          </cell>
          <cell r="AK1105">
            <v>8.1</v>
          </cell>
          <cell r="AL1105">
            <v>3.5</v>
          </cell>
          <cell r="AM1105">
            <v>149.69999999999999</v>
          </cell>
          <cell r="AN1105">
            <v>88.4</v>
          </cell>
          <cell r="AO1105">
            <v>62.2</v>
          </cell>
          <cell r="AP1105">
            <v>-174.9</v>
          </cell>
          <cell r="AQ1105">
            <v>216.5</v>
          </cell>
          <cell r="AR1105">
            <v>156.6</v>
          </cell>
          <cell r="AS1105">
            <v>1</v>
          </cell>
          <cell r="AT1105">
            <v>12.5</v>
          </cell>
          <cell r="AU1105">
            <v>-128.5</v>
          </cell>
          <cell r="AV1105">
            <v>1231.4000000000001</v>
          </cell>
          <cell r="AW1105">
            <v>1168</v>
          </cell>
        </row>
        <row r="1106">
          <cell r="B1106">
            <v>553</v>
          </cell>
          <cell r="D1106" t="str">
            <v xml:space="preserve">Terrains de camping et parcs pour caravanes ou véhicules de loisirs </v>
          </cell>
          <cell r="E1106">
            <v>4725</v>
          </cell>
          <cell r="F1106">
            <v>50.6</v>
          </cell>
          <cell r="G1106">
            <v>25.9</v>
          </cell>
          <cell r="H1106">
            <v>-3.1</v>
          </cell>
          <cell r="I1106">
            <v>27.9</v>
          </cell>
          <cell r="J1106">
            <v>0</v>
          </cell>
          <cell r="K1106">
            <v>2300.5</v>
          </cell>
          <cell r="L1106">
            <v>1</v>
          </cell>
          <cell r="M1106">
            <v>29.1</v>
          </cell>
          <cell r="N1106">
            <v>2330.6</v>
          </cell>
          <cell r="O1106">
            <v>2351.1999999999998</v>
          </cell>
          <cell r="P1106">
            <v>27.9</v>
          </cell>
          <cell r="Q1106">
            <v>6.5</v>
          </cell>
          <cell r="R1106">
            <v>77.599999999999994</v>
          </cell>
          <cell r="S1106">
            <v>0.1</v>
          </cell>
          <cell r="T1106">
            <v>1225.4000000000001</v>
          </cell>
          <cell r="U1106">
            <v>107.5</v>
          </cell>
          <cell r="V1106">
            <v>217.4</v>
          </cell>
          <cell r="W1106">
            <v>145.6</v>
          </cell>
          <cell r="X1106">
            <v>28.8</v>
          </cell>
          <cell r="Y1106">
            <v>17.5</v>
          </cell>
          <cell r="Z1106">
            <v>5.7</v>
          </cell>
          <cell r="AA1106">
            <v>1065.7</v>
          </cell>
          <cell r="AB1106">
            <v>69.099999999999994</v>
          </cell>
          <cell r="AC1106">
            <v>414.9</v>
          </cell>
          <cell r="AD1106">
            <v>131</v>
          </cell>
          <cell r="AE1106">
            <v>2.2000000000000002</v>
          </cell>
          <cell r="AF1106">
            <v>453</v>
          </cell>
          <cell r="AG1106">
            <v>280</v>
          </cell>
          <cell r="AH1106">
            <v>17.100000000000001</v>
          </cell>
          <cell r="AI1106">
            <v>36.9</v>
          </cell>
          <cell r="AJ1106">
            <v>192.8</v>
          </cell>
          <cell r="AK1106">
            <v>0</v>
          </cell>
          <cell r="AL1106">
            <v>0.9</v>
          </cell>
          <cell r="AM1106">
            <v>68.900000000000006</v>
          </cell>
          <cell r="AN1106">
            <v>62.9</v>
          </cell>
          <cell r="AO1106">
            <v>25.7</v>
          </cell>
          <cell r="AP1106">
            <v>150.6</v>
          </cell>
          <cell r="AQ1106">
            <v>131.9</v>
          </cell>
          <cell r="AR1106">
            <v>61.7</v>
          </cell>
          <cell r="AS1106">
            <v>0.7</v>
          </cell>
          <cell r="AT1106">
            <v>50.1</v>
          </cell>
          <cell r="AU1106">
            <v>170</v>
          </cell>
          <cell r="AV1106">
            <v>1055.3</v>
          </cell>
          <cell r="AW1106">
            <v>998.9</v>
          </cell>
        </row>
        <row r="1107">
          <cell r="B1107">
            <v>5530</v>
          </cell>
          <cell r="D1107" t="str">
            <v xml:space="preserve">Terrains de camping et parcs pour caravanes ou véhicules de loisirs </v>
          </cell>
          <cell r="E1107">
            <v>4725</v>
          </cell>
          <cell r="F1107">
            <v>50.6</v>
          </cell>
          <cell r="G1107">
            <v>25.9</v>
          </cell>
          <cell r="H1107">
            <v>-3.1</v>
          </cell>
          <cell r="I1107">
            <v>27.9</v>
          </cell>
          <cell r="J1107">
            <v>0</v>
          </cell>
          <cell r="K1107">
            <v>2300.5</v>
          </cell>
          <cell r="L1107">
            <v>1</v>
          </cell>
          <cell r="M1107">
            <v>29.1</v>
          </cell>
          <cell r="N1107">
            <v>2330.6</v>
          </cell>
          <cell r="O1107">
            <v>2351.1999999999998</v>
          </cell>
          <cell r="P1107">
            <v>27.9</v>
          </cell>
          <cell r="Q1107">
            <v>6.5</v>
          </cell>
          <cell r="R1107">
            <v>77.599999999999994</v>
          </cell>
          <cell r="S1107">
            <v>0.1</v>
          </cell>
          <cell r="T1107">
            <v>1225.4000000000001</v>
          </cell>
          <cell r="U1107">
            <v>107.5</v>
          </cell>
          <cell r="V1107">
            <v>217.4</v>
          </cell>
          <cell r="W1107">
            <v>145.6</v>
          </cell>
          <cell r="X1107">
            <v>28.8</v>
          </cell>
          <cell r="Y1107">
            <v>17.5</v>
          </cell>
          <cell r="Z1107">
            <v>5.7</v>
          </cell>
          <cell r="AA1107">
            <v>1065.7</v>
          </cell>
          <cell r="AB1107">
            <v>69.099999999999994</v>
          </cell>
          <cell r="AC1107">
            <v>414.9</v>
          </cell>
          <cell r="AD1107">
            <v>131</v>
          </cell>
          <cell r="AE1107">
            <v>2.2000000000000002</v>
          </cell>
          <cell r="AF1107">
            <v>453</v>
          </cell>
          <cell r="AG1107">
            <v>280</v>
          </cell>
          <cell r="AH1107">
            <v>17.100000000000001</v>
          </cell>
          <cell r="AI1107">
            <v>36.9</v>
          </cell>
          <cell r="AJ1107">
            <v>192.8</v>
          </cell>
          <cell r="AK1107">
            <v>0</v>
          </cell>
          <cell r="AL1107">
            <v>0.9</v>
          </cell>
          <cell r="AM1107">
            <v>68.900000000000006</v>
          </cell>
          <cell r="AN1107">
            <v>62.9</v>
          </cell>
          <cell r="AO1107">
            <v>25.7</v>
          </cell>
          <cell r="AP1107">
            <v>150.6</v>
          </cell>
          <cell r="AQ1107">
            <v>131.9</v>
          </cell>
          <cell r="AR1107">
            <v>61.7</v>
          </cell>
          <cell r="AS1107">
            <v>0.7</v>
          </cell>
          <cell r="AT1107">
            <v>50.1</v>
          </cell>
          <cell r="AU1107">
            <v>170</v>
          </cell>
          <cell r="AV1107">
            <v>1055.3</v>
          </cell>
          <cell r="AW1107">
            <v>998.9</v>
          </cell>
        </row>
        <row r="1108">
          <cell r="B1108">
            <v>55300</v>
          </cell>
          <cell r="D1108" t="str">
            <v xml:space="preserve">Terrains de camping et parcs pour caravanes ou véhicules de loisirs </v>
          </cell>
          <cell r="E1108">
            <v>4725</v>
          </cell>
          <cell r="F1108">
            <v>50.6</v>
          </cell>
          <cell r="G1108">
            <v>25.9</v>
          </cell>
          <cell r="H1108">
            <v>-3.1</v>
          </cell>
          <cell r="I1108">
            <v>27.9</v>
          </cell>
          <cell r="J1108">
            <v>0</v>
          </cell>
          <cell r="K1108">
            <v>2300.5</v>
          </cell>
          <cell r="L1108">
            <v>1</v>
          </cell>
          <cell r="M1108">
            <v>29.1</v>
          </cell>
          <cell r="N1108">
            <v>2330.6</v>
          </cell>
          <cell r="O1108">
            <v>2351.1999999999998</v>
          </cell>
          <cell r="P1108">
            <v>27.9</v>
          </cell>
          <cell r="Q1108">
            <v>6.5</v>
          </cell>
          <cell r="R1108">
            <v>77.599999999999994</v>
          </cell>
          <cell r="S1108">
            <v>0.1</v>
          </cell>
          <cell r="T1108">
            <v>1225.4000000000001</v>
          </cell>
          <cell r="U1108">
            <v>107.5</v>
          </cell>
          <cell r="V1108">
            <v>217.4</v>
          </cell>
          <cell r="W1108">
            <v>145.6</v>
          </cell>
          <cell r="X1108">
            <v>28.8</v>
          </cell>
          <cell r="Y1108">
            <v>17.5</v>
          </cell>
          <cell r="Z1108">
            <v>5.7</v>
          </cell>
          <cell r="AA1108">
            <v>1065.7</v>
          </cell>
          <cell r="AB1108">
            <v>69.099999999999994</v>
          </cell>
          <cell r="AC1108">
            <v>414.9</v>
          </cell>
          <cell r="AD1108">
            <v>131</v>
          </cell>
          <cell r="AE1108">
            <v>2.2000000000000002</v>
          </cell>
          <cell r="AF1108">
            <v>453</v>
          </cell>
          <cell r="AG1108">
            <v>280</v>
          </cell>
          <cell r="AH1108">
            <v>17.100000000000001</v>
          </cell>
          <cell r="AI1108">
            <v>36.9</v>
          </cell>
          <cell r="AJ1108">
            <v>192.8</v>
          </cell>
          <cell r="AK1108">
            <v>0</v>
          </cell>
          <cell r="AL1108">
            <v>0.9</v>
          </cell>
          <cell r="AM1108">
            <v>68.900000000000006</v>
          </cell>
          <cell r="AN1108">
            <v>62.9</v>
          </cell>
          <cell r="AO1108">
            <v>25.7</v>
          </cell>
          <cell r="AP1108">
            <v>150.6</v>
          </cell>
          <cell r="AQ1108">
            <v>131.9</v>
          </cell>
          <cell r="AR1108">
            <v>61.7</v>
          </cell>
          <cell r="AS1108">
            <v>0.7</v>
          </cell>
          <cell r="AT1108">
            <v>50.1</v>
          </cell>
          <cell r="AU1108">
            <v>170</v>
          </cell>
          <cell r="AV1108">
            <v>1055.3</v>
          </cell>
          <cell r="AW1108">
            <v>998.9</v>
          </cell>
        </row>
        <row r="1109">
          <cell r="B1109">
            <v>559</v>
          </cell>
          <cell r="D1109" t="str">
            <v xml:space="preserve">Autres hébergements </v>
          </cell>
          <cell r="E1109">
            <v>470</v>
          </cell>
          <cell r="F1109">
            <v>6.4</v>
          </cell>
          <cell r="G1109">
            <v>4.8</v>
          </cell>
          <cell r="H1109">
            <v>0.3</v>
          </cell>
          <cell r="I1109">
            <v>1.3</v>
          </cell>
          <cell r="J1109">
            <v>0</v>
          </cell>
          <cell r="K1109">
            <v>616.20000000000005</v>
          </cell>
          <cell r="L1109">
            <v>0.1</v>
          </cell>
          <cell r="M1109">
            <v>1.6</v>
          </cell>
          <cell r="N1109">
            <v>617.9</v>
          </cell>
          <cell r="O1109">
            <v>622.5</v>
          </cell>
          <cell r="P1109">
            <v>7</v>
          </cell>
          <cell r="Q1109">
            <v>0.2</v>
          </cell>
          <cell r="R1109">
            <v>25.9</v>
          </cell>
          <cell r="S1109">
            <v>0.1</v>
          </cell>
          <cell r="T1109">
            <v>317.89999999999998</v>
          </cell>
          <cell r="U1109">
            <v>75.2</v>
          </cell>
          <cell r="V1109">
            <v>92</v>
          </cell>
          <cell r="W1109">
            <v>1.8</v>
          </cell>
          <cell r="X1109">
            <v>12.4</v>
          </cell>
          <cell r="Y1109">
            <v>7.8</v>
          </cell>
          <cell r="Z1109">
            <v>1.1000000000000001</v>
          </cell>
          <cell r="AA1109">
            <v>274.5</v>
          </cell>
          <cell r="AB1109">
            <v>30.2</v>
          </cell>
          <cell r="AC1109">
            <v>123.8</v>
          </cell>
          <cell r="AD1109">
            <v>51.2</v>
          </cell>
          <cell r="AE1109">
            <v>20</v>
          </cell>
          <cell r="AF1109">
            <v>89.4</v>
          </cell>
          <cell r="AG1109">
            <v>67.099999999999994</v>
          </cell>
          <cell r="AH1109">
            <v>34.4</v>
          </cell>
          <cell r="AI1109">
            <v>55.8</v>
          </cell>
          <cell r="AJ1109">
            <v>43.7</v>
          </cell>
          <cell r="AK1109">
            <v>0.1</v>
          </cell>
          <cell r="AL1109">
            <v>0</v>
          </cell>
          <cell r="AM1109">
            <v>23.7</v>
          </cell>
          <cell r="AN1109">
            <v>22.5</v>
          </cell>
          <cell r="AO1109">
            <v>3.6</v>
          </cell>
          <cell r="AP1109">
            <v>23.5</v>
          </cell>
          <cell r="AQ1109">
            <v>51.9</v>
          </cell>
          <cell r="AR1109">
            <v>34.299999999999997</v>
          </cell>
          <cell r="AS1109">
            <v>0.3</v>
          </cell>
          <cell r="AT1109">
            <v>1.6</v>
          </cell>
          <cell r="AU1109">
            <v>39.1</v>
          </cell>
          <cell r="AV1109">
            <v>275.3</v>
          </cell>
          <cell r="AW1109">
            <v>264.39999999999998</v>
          </cell>
        </row>
        <row r="1110">
          <cell r="B1110">
            <v>5590</v>
          </cell>
          <cell r="D1110" t="str">
            <v xml:space="preserve">Autres hébergements </v>
          </cell>
          <cell r="E1110">
            <v>470</v>
          </cell>
          <cell r="F1110">
            <v>6.4</v>
          </cell>
          <cell r="G1110">
            <v>4.8</v>
          </cell>
          <cell r="H1110">
            <v>0.3</v>
          </cell>
          <cell r="I1110">
            <v>1.3</v>
          </cell>
          <cell r="J1110">
            <v>0</v>
          </cell>
          <cell r="K1110">
            <v>616.20000000000005</v>
          </cell>
          <cell r="L1110">
            <v>0.1</v>
          </cell>
          <cell r="M1110">
            <v>1.6</v>
          </cell>
          <cell r="N1110">
            <v>617.9</v>
          </cell>
          <cell r="O1110">
            <v>622.5</v>
          </cell>
          <cell r="P1110">
            <v>7</v>
          </cell>
          <cell r="Q1110">
            <v>0.2</v>
          </cell>
          <cell r="R1110">
            <v>25.9</v>
          </cell>
          <cell r="S1110">
            <v>0.1</v>
          </cell>
          <cell r="T1110">
            <v>317.89999999999998</v>
          </cell>
          <cell r="U1110">
            <v>75.2</v>
          </cell>
          <cell r="V1110">
            <v>92</v>
          </cell>
          <cell r="W1110">
            <v>1.8</v>
          </cell>
          <cell r="X1110">
            <v>12.4</v>
          </cell>
          <cell r="Y1110">
            <v>7.8</v>
          </cell>
          <cell r="Z1110">
            <v>1.1000000000000001</v>
          </cell>
          <cell r="AA1110">
            <v>274.5</v>
          </cell>
          <cell r="AB1110">
            <v>30.2</v>
          </cell>
          <cell r="AC1110">
            <v>123.8</v>
          </cell>
          <cell r="AD1110">
            <v>51.2</v>
          </cell>
          <cell r="AE1110">
            <v>20</v>
          </cell>
          <cell r="AF1110">
            <v>89.4</v>
          </cell>
          <cell r="AG1110">
            <v>67.099999999999994</v>
          </cell>
          <cell r="AH1110">
            <v>34.4</v>
          </cell>
          <cell r="AI1110">
            <v>55.8</v>
          </cell>
          <cell r="AJ1110">
            <v>43.7</v>
          </cell>
          <cell r="AK1110">
            <v>0.1</v>
          </cell>
          <cell r="AL1110">
            <v>0</v>
          </cell>
          <cell r="AM1110">
            <v>23.7</v>
          </cell>
          <cell r="AN1110">
            <v>22.5</v>
          </cell>
          <cell r="AO1110">
            <v>3.6</v>
          </cell>
          <cell r="AP1110">
            <v>23.5</v>
          </cell>
          <cell r="AQ1110">
            <v>51.9</v>
          </cell>
          <cell r="AR1110">
            <v>34.299999999999997</v>
          </cell>
          <cell r="AS1110">
            <v>0.3</v>
          </cell>
          <cell r="AT1110">
            <v>1.6</v>
          </cell>
          <cell r="AU1110">
            <v>39.1</v>
          </cell>
          <cell r="AV1110">
            <v>275.3</v>
          </cell>
          <cell r="AW1110">
            <v>264.39999999999998</v>
          </cell>
        </row>
        <row r="1111">
          <cell r="B1111">
            <v>55900</v>
          </cell>
          <cell r="D1111" t="str">
            <v xml:space="preserve">Autres hébergements </v>
          </cell>
          <cell r="E1111">
            <v>470</v>
          </cell>
          <cell r="F1111">
            <v>6.4</v>
          </cell>
          <cell r="G1111">
            <v>4.8</v>
          </cell>
          <cell r="H1111">
            <v>0.3</v>
          </cell>
          <cell r="I1111">
            <v>1.3</v>
          </cell>
          <cell r="J1111">
            <v>0</v>
          </cell>
          <cell r="K1111">
            <v>616.20000000000005</v>
          </cell>
          <cell r="L1111">
            <v>0.1</v>
          </cell>
          <cell r="M1111">
            <v>1.6</v>
          </cell>
          <cell r="N1111">
            <v>617.9</v>
          </cell>
          <cell r="O1111">
            <v>622.5</v>
          </cell>
          <cell r="P1111">
            <v>7</v>
          </cell>
          <cell r="Q1111">
            <v>0.2</v>
          </cell>
          <cell r="R1111">
            <v>25.9</v>
          </cell>
          <cell r="S1111">
            <v>0.1</v>
          </cell>
          <cell r="T1111">
            <v>317.89999999999998</v>
          </cell>
          <cell r="U1111">
            <v>75.2</v>
          </cell>
          <cell r="V1111">
            <v>92</v>
          </cell>
          <cell r="W1111">
            <v>1.8</v>
          </cell>
          <cell r="X1111">
            <v>12.4</v>
          </cell>
          <cell r="Y1111">
            <v>7.8</v>
          </cell>
          <cell r="Z1111">
            <v>1.1000000000000001</v>
          </cell>
          <cell r="AA1111">
            <v>274.5</v>
          </cell>
          <cell r="AB1111">
            <v>30.2</v>
          </cell>
          <cell r="AC1111">
            <v>123.8</v>
          </cell>
          <cell r="AD1111">
            <v>51.2</v>
          </cell>
          <cell r="AE1111">
            <v>20</v>
          </cell>
          <cell r="AF1111">
            <v>89.4</v>
          </cell>
          <cell r="AG1111">
            <v>67.099999999999994</v>
          </cell>
          <cell r="AH1111">
            <v>34.4</v>
          </cell>
          <cell r="AI1111">
            <v>55.8</v>
          </cell>
          <cell r="AJ1111">
            <v>43.7</v>
          </cell>
          <cell r="AK1111">
            <v>0.1</v>
          </cell>
          <cell r="AL1111">
            <v>0</v>
          </cell>
          <cell r="AM1111">
            <v>23.7</v>
          </cell>
          <cell r="AN1111">
            <v>22.5</v>
          </cell>
          <cell r="AO1111">
            <v>3.6</v>
          </cell>
          <cell r="AP1111">
            <v>23.5</v>
          </cell>
          <cell r="AQ1111">
            <v>51.9</v>
          </cell>
          <cell r="AR1111">
            <v>34.299999999999997</v>
          </cell>
          <cell r="AS1111">
            <v>0.3</v>
          </cell>
          <cell r="AT1111">
            <v>1.6</v>
          </cell>
          <cell r="AU1111">
            <v>39.1</v>
          </cell>
          <cell r="AV1111">
            <v>275.3</v>
          </cell>
          <cell r="AW1111">
            <v>264.39999999999998</v>
          </cell>
        </row>
        <row r="1112">
          <cell r="B1112">
            <v>56</v>
          </cell>
          <cell r="D1112" t="str">
            <v xml:space="preserve">Restauration </v>
          </cell>
          <cell r="E1112">
            <v>223259</v>
          </cell>
          <cell r="F1112">
            <v>1691.7</v>
          </cell>
          <cell r="G1112">
            <v>759.9</v>
          </cell>
          <cell r="H1112">
            <v>30.4</v>
          </cell>
          <cell r="I1112">
            <v>901.4</v>
          </cell>
          <cell r="J1112">
            <v>798.4</v>
          </cell>
          <cell r="K1112">
            <v>63761</v>
          </cell>
          <cell r="L1112">
            <v>7.7</v>
          </cell>
          <cell r="M1112">
            <v>110.7</v>
          </cell>
          <cell r="N1112">
            <v>64677.7</v>
          </cell>
          <cell r="O1112">
            <v>66251</v>
          </cell>
          <cell r="P1112">
            <v>702.3</v>
          </cell>
          <cell r="Q1112">
            <v>257.7</v>
          </cell>
          <cell r="R1112">
            <v>18663.3</v>
          </cell>
          <cell r="S1112">
            <v>-93.9</v>
          </cell>
          <cell r="T1112">
            <v>17723.2</v>
          </cell>
          <cell r="U1112">
            <v>962.8</v>
          </cell>
          <cell r="V1112">
            <v>3383.5</v>
          </cell>
          <cell r="W1112">
            <v>99.9</v>
          </cell>
          <cell r="X1112">
            <v>579.79999999999995</v>
          </cell>
          <cell r="Y1112">
            <v>1844.4</v>
          </cell>
          <cell r="Z1112">
            <v>1218.4000000000001</v>
          </cell>
          <cell r="AA1112">
            <v>28144.400000000001</v>
          </cell>
          <cell r="AB1112">
            <v>1216.0999999999999</v>
          </cell>
          <cell r="AC1112">
            <v>17127.3</v>
          </cell>
          <cell r="AD1112">
            <v>5611</v>
          </cell>
          <cell r="AE1112">
            <v>109</v>
          </cell>
          <cell r="AF1112">
            <v>4299</v>
          </cell>
          <cell r="AG1112">
            <v>2381.1</v>
          </cell>
          <cell r="AH1112">
            <v>1065.4000000000001</v>
          </cell>
          <cell r="AI1112">
            <v>1501.2</v>
          </cell>
          <cell r="AJ1112">
            <v>2353.8000000000002</v>
          </cell>
          <cell r="AK1112">
            <v>5.7</v>
          </cell>
          <cell r="AL1112">
            <v>88</v>
          </cell>
          <cell r="AM1112">
            <v>941.1</v>
          </cell>
          <cell r="AN1112">
            <v>697</v>
          </cell>
          <cell r="AO1112">
            <v>118.4</v>
          </cell>
          <cell r="AP1112">
            <v>1613.4</v>
          </cell>
          <cell r="AQ1112">
            <v>2675.2</v>
          </cell>
          <cell r="AR1112">
            <v>1726</v>
          </cell>
          <cell r="AS1112">
            <v>33</v>
          </cell>
          <cell r="AT1112">
            <v>392.1</v>
          </cell>
          <cell r="AU1112">
            <v>2137.5</v>
          </cell>
          <cell r="AV1112">
            <v>29286.5</v>
          </cell>
          <cell r="AW1112">
            <v>27037.3</v>
          </cell>
        </row>
        <row r="1113">
          <cell r="B1113">
            <v>561</v>
          </cell>
          <cell r="D1113" t="str">
            <v xml:space="preserve">Restaurants et services de restauration mobile </v>
          </cell>
          <cell r="E1113">
            <v>169546</v>
          </cell>
          <cell r="F1113">
            <v>624.79999999999995</v>
          </cell>
          <cell r="G1113">
            <v>281.5</v>
          </cell>
          <cell r="H1113">
            <v>27.8</v>
          </cell>
          <cell r="I1113">
            <v>315.5</v>
          </cell>
          <cell r="J1113">
            <v>689.1</v>
          </cell>
          <cell r="K1113">
            <v>48483</v>
          </cell>
          <cell r="L1113">
            <v>4.2</v>
          </cell>
          <cell r="M1113">
            <v>93.4</v>
          </cell>
          <cell r="N1113">
            <v>49269.7</v>
          </cell>
          <cell r="O1113">
            <v>49796.9</v>
          </cell>
          <cell r="P1113">
            <v>374.4</v>
          </cell>
          <cell r="Q1113">
            <v>255.5</v>
          </cell>
          <cell r="R1113">
            <v>14357.4</v>
          </cell>
          <cell r="S1113">
            <v>-89.7</v>
          </cell>
          <cell r="T1113">
            <v>13637.7</v>
          </cell>
          <cell r="U1113">
            <v>553.9</v>
          </cell>
          <cell r="V1113">
            <v>2785.3</v>
          </cell>
          <cell r="W1113">
            <v>79.599999999999994</v>
          </cell>
          <cell r="X1113">
            <v>256.7</v>
          </cell>
          <cell r="Y1113">
            <v>1594.1</v>
          </cell>
          <cell r="Z1113">
            <v>1123.7</v>
          </cell>
          <cell r="AA1113">
            <v>20460</v>
          </cell>
          <cell r="AB1113">
            <v>872.4</v>
          </cell>
          <cell r="AC1113">
            <v>12992.2</v>
          </cell>
          <cell r="AD1113">
            <v>3934.5</v>
          </cell>
          <cell r="AE1113">
            <v>78.400000000000006</v>
          </cell>
          <cell r="AF1113">
            <v>2739.4</v>
          </cell>
          <cell r="AG1113">
            <v>1952.7</v>
          </cell>
          <cell r="AH1113">
            <v>666.2</v>
          </cell>
          <cell r="AI1113">
            <v>1325.3</v>
          </cell>
          <cell r="AJ1113">
            <v>1445.8</v>
          </cell>
          <cell r="AK1113">
            <v>4.5</v>
          </cell>
          <cell r="AL1113">
            <v>63.7</v>
          </cell>
          <cell r="AM1113">
            <v>680.8</v>
          </cell>
          <cell r="AN1113">
            <v>447.4</v>
          </cell>
          <cell r="AO1113">
            <v>31.4</v>
          </cell>
          <cell r="AP1113">
            <v>855.6</v>
          </cell>
          <cell r="AQ1113">
            <v>1906</v>
          </cell>
          <cell r="AR1113">
            <v>1217.5</v>
          </cell>
          <cell r="AS1113">
            <v>18.600000000000001</v>
          </cell>
          <cell r="AT1113">
            <v>377.9</v>
          </cell>
          <cell r="AU1113">
            <v>1147.5</v>
          </cell>
          <cell r="AV1113">
            <v>21679.7</v>
          </cell>
          <cell r="AW1113">
            <v>19666</v>
          </cell>
        </row>
        <row r="1114">
          <cell r="B1114">
            <v>5610</v>
          </cell>
          <cell r="D1114" t="str">
            <v xml:space="preserve">Restaurants et services de restauration mobile </v>
          </cell>
          <cell r="E1114">
            <v>169546</v>
          </cell>
          <cell r="F1114">
            <v>624.79999999999995</v>
          </cell>
          <cell r="G1114">
            <v>281.5</v>
          </cell>
          <cell r="H1114">
            <v>27.8</v>
          </cell>
          <cell r="I1114">
            <v>315.5</v>
          </cell>
          <cell r="J1114">
            <v>689.1</v>
          </cell>
          <cell r="K1114">
            <v>48483</v>
          </cell>
          <cell r="L1114">
            <v>4.2</v>
          </cell>
          <cell r="M1114">
            <v>93.4</v>
          </cell>
          <cell r="N1114">
            <v>49269.7</v>
          </cell>
          <cell r="O1114">
            <v>49796.9</v>
          </cell>
          <cell r="P1114">
            <v>374.4</v>
          </cell>
          <cell r="Q1114">
            <v>255.5</v>
          </cell>
          <cell r="R1114">
            <v>14357.4</v>
          </cell>
          <cell r="S1114">
            <v>-89.7</v>
          </cell>
          <cell r="T1114">
            <v>13637.7</v>
          </cell>
          <cell r="U1114">
            <v>553.9</v>
          </cell>
          <cell r="V1114">
            <v>2785.3</v>
          </cell>
          <cell r="W1114">
            <v>79.599999999999994</v>
          </cell>
          <cell r="X1114">
            <v>256.7</v>
          </cell>
          <cell r="Y1114">
            <v>1594.1</v>
          </cell>
          <cell r="Z1114">
            <v>1123.7</v>
          </cell>
          <cell r="AA1114">
            <v>20460</v>
          </cell>
          <cell r="AB1114">
            <v>872.4</v>
          </cell>
          <cell r="AC1114">
            <v>12992.2</v>
          </cell>
          <cell r="AD1114">
            <v>3934.5</v>
          </cell>
          <cell r="AE1114">
            <v>78.400000000000006</v>
          </cell>
          <cell r="AF1114">
            <v>2739.4</v>
          </cell>
          <cell r="AG1114">
            <v>1952.7</v>
          </cell>
          <cell r="AH1114">
            <v>666.2</v>
          </cell>
          <cell r="AI1114">
            <v>1325.3</v>
          </cell>
          <cell r="AJ1114">
            <v>1445.8</v>
          </cell>
          <cell r="AK1114">
            <v>4.5</v>
          </cell>
          <cell r="AL1114">
            <v>63.7</v>
          </cell>
          <cell r="AM1114">
            <v>680.8</v>
          </cell>
          <cell r="AN1114">
            <v>447.4</v>
          </cell>
          <cell r="AO1114">
            <v>31.4</v>
          </cell>
          <cell r="AP1114">
            <v>855.6</v>
          </cell>
          <cell r="AQ1114">
            <v>1906</v>
          </cell>
          <cell r="AR1114">
            <v>1217.5</v>
          </cell>
          <cell r="AS1114">
            <v>18.600000000000001</v>
          </cell>
          <cell r="AT1114">
            <v>377.9</v>
          </cell>
          <cell r="AU1114">
            <v>1147.5</v>
          </cell>
          <cell r="AV1114">
            <v>21679.7</v>
          </cell>
          <cell r="AW1114">
            <v>19666</v>
          </cell>
        </row>
        <row r="1115">
          <cell r="B1115">
            <v>56101</v>
          </cell>
          <cell r="D1115" t="str">
            <v xml:space="preserve">Restauration traditionnelle </v>
          </cell>
          <cell r="E1115">
            <v>102273</v>
          </cell>
          <cell r="F1115">
            <v>442.1</v>
          </cell>
          <cell r="G1115">
            <v>196.2</v>
          </cell>
          <cell r="H1115">
            <v>13.6</v>
          </cell>
          <cell r="I1115">
            <v>232.3</v>
          </cell>
          <cell r="J1115">
            <v>431.4</v>
          </cell>
          <cell r="K1115">
            <v>29478.9</v>
          </cell>
          <cell r="L1115">
            <v>1.3</v>
          </cell>
          <cell r="M1115">
            <v>72.8</v>
          </cell>
          <cell r="N1115">
            <v>29984.400000000001</v>
          </cell>
          <cell r="O1115">
            <v>30352.400000000001</v>
          </cell>
          <cell r="P1115">
            <v>266.10000000000002</v>
          </cell>
          <cell r="Q1115">
            <v>8.6999999999999993</v>
          </cell>
          <cell r="R1115">
            <v>9129.1</v>
          </cell>
          <cell r="S1115">
            <v>-56.1</v>
          </cell>
          <cell r="T1115">
            <v>8650.1</v>
          </cell>
          <cell r="U1115">
            <v>304.3</v>
          </cell>
          <cell r="V1115">
            <v>1610.7</v>
          </cell>
          <cell r="W1115">
            <v>64.900000000000006</v>
          </cell>
          <cell r="X1115">
            <v>131.80000000000001</v>
          </cell>
          <cell r="Y1115">
            <v>323.7</v>
          </cell>
          <cell r="Z1115">
            <v>176.4</v>
          </cell>
          <cell r="AA1115">
            <v>12435.9</v>
          </cell>
          <cell r="AB1115">
            <v>577.70000000000005</v>
          </cell>
          <cell r="AC1115">
            <v>9318.6</v>
          </cell>
          <cell r="AD1115">
            <v>2848.9</v>
          </cell>
          <cell r="AE1115">
            <v>59</v>
          </cell>
          <cell r="AF1115">
            <v>-250.3</v>
          </cell>
          <cell r="AG1115">
            <v>1256.4000000000001</v>
          </cell>
          <cell r="AH1115">
            <v>421.3</v>
          </cell>
          <cell r="AI1115">
            <v>870.6</v>
          </cell>
          <cell r="AJ1115">
            <v>-1057.4000000000001</v>
          </cell>
          <cell r="AK1115">
            <v>2.9</v>
          </cell>
          <cell r="AL1115">
            <v>15.2</v>
          </cell>
          <cell r="AM1115">
            <v>471.8</v>
          </cell>
          <cell r="AN1115">
            <v>333.4</v>
          </cell>
          <cell r="AO1115">
            <v>11.2</v>
          </cell>
          <cell r="AP1115">
            <v>-1505.8</v>
          </cell>
          <cell r="AQ1115">
            <v>1244.5</v>
          </cell>
          <cell r="AR1115">
            <v>877.5</v>
          </cell>
          <cell r="AS1115">
            <v>7.4</v>
          </cell>
          <cell r="AT1115">
            <v>168.1</v>
          </cell>
          <cell r="AU1115" t="str">
            <v>N</v>
          </cell>
          <cell r="AV1115">
            <v>12493.5</v>
          </cell>
          <cell r="AW1115">
            <v>11917.2</v>
          </cell>
        </row>
        <row r="1116">
          <cell r="B1116">
            <v>56102</v>
          </cell>
          <cell r="D1116" t="str">
            <v xml:space="preserve">Cafétérias et autres libres-services </v>
          </cell>
          <cell r="E1116">
            <v>358</v>
          </cell>
          <cell r="F1116">
            <v>4.2</v>
          </cell>
          <cell r="G1116">
            <v>2</v>
          </cell>
          <cell r="H1116">
            <v>9.1</v>
          </cell>
          <cell r="I1116">
            <v>-6.8</v>
          </cell>
          <cell r="J1116">
            <v>31.3</v>
          </cell>
          <cell r="K1116">
            <v>1785.8</v>
          </cell>
          <cell r="L1116">
            <v>0</v>
          </cell>
          <cell r="M1116">
            <v>0.6</v>
          </cell>
          <cell r="N1116">
            <v>1817.7</v>
          </cell>
          <cell r="O1116">
            <v>1821.3</v>
          </cell>
          <cell r="P1116">
            <v>6.6</v>
          </cell>
          <cell r="Q1116">
            <v>1.6</v>
          </cell>
          <cell r="R1116">
            <v>524.6</v>
          </cell>
          <cell r="S1116">
            <v>-7.2</v>
          </cell>
          <cell r="T1116">
            <v>396.3</v>
          </cell>
          <cell r="U1116">
            <v>10.3</v>
          </cell>
          <cell r="V1116">
            <v>113.1</v>
          </cell>
          <cell r="W1116">
            <v>0.5</v>
          </cell>
          <cell r="X1116">
            <v>17.399999999999999</v>
          </cell>
          <cell r="Y1116">
            <v>42.9</v>
          </cell>
          <cell r="Z1116">
            <v>6.6</v>
          </cell>
          <cell r="AA1116">
            <v>860.9</v>
          </cell>
          <cell r="AB1116">
            <v>35.6</v>
          </cell>
          <cell r="AC1116">
            <v>374.1</v>
          </cell>
          <cell r="AD1116">
            <v>130.5</v>
          </cell>
          <cell r="AE1116">
            <v>1.9</v>
          </cell>
          <cell r="AF1116">
            <v>322.60000000000002</v>
          </cell>
          <cell r="AG1116">
            <v>76.900000000000006</v>
          </cell>
          <cell r="AH1116">
            <v>61.1</v>
          </cell>
          <cell r="AI1116">
            <v>52.6</v>
          </cell>
          <cell r="AJ1116">
            <v>237.2</v>
          </cell>
          <cell r="AK1116">
            <v>0.4</v>
          </cell>
          <cell r="AL1116">
            <v>3.3</v>
          </cell>
          <cell r="AM1116">
            <v>61.4</v>
          </cell>
          <cell r="AN1116">
            <v>6.4</v>
          </cell>
          <cell r="AO1116">
            <v>3.2</v>
          </cell>
          <cell r="AP1116">
            <v>181.9</v>
          </cell>
          <cell r="AQ1116">
            <v>32.700000000000003</v>
          </cell>
          <cell r="AR1116">
            <v>65.400000000000006</v>
          </cell>
          <cell r="AS1116">
            <v>1.4</v>
          </cell>
          <cell r="AT1116">
            <v>-7.4</v>
          </cell>
          <cell r="AU1116">
            <v>155.30000000000001</v>
          </cell>
          <cell r="AV1116">
            <v>897.2</v>
          </cell>
          <cell r="AW1116">
            <v>827.2</v>
          </cell>
        </row>
        <row r="1117">
          <cell r="B1117">
            <v>56103</v>
          </cell>
          <cell r="D1117" t="str">
            <v xml:space="preserve">Restauration de type rapide </v>
          </cell>
          <cell r="E1117">
            <v>66915</v>
          </cell>
          <cell r="F1117">
            <v>178.5</v>
          </cell>
          <cell r="G1117">
            <v>83.4</v>
          </cell>
          <cell r="H1117">
            <v>5.0999999999999996</v>
          </cell>
          <cell r="I1117">
            <v>90</v>
          </cell>
          <cell r="J1117">
            <v>226.5</v>
          </cell>
          <cell r="K1117">
            <v>17218.2</v>
          </cell>
          <cell r="L1117">
            <v>2.9</v>
          </cell>
          <cell r="M1117">
            <v>20</v>
          </cell>
          <cell r="N1117">
            <v>17467.599999999999</v>
          </cell>
          <cell r="O1117">
            <v>17623.2</v>
          </cell>
          <cell r="P1117">
            <v>101.7</v>
          </cell>
          <cell r="Q1117">
            <v>245.3</v>
          </cell>
          <cell r="R1117">
            <v>4703.7</v>
          </cell>
          <cell r="S1117">
            <v>-26.5</v>
          </cell>
          <cell r="T1117">
            <v>4591.3</v>
          </cell>
          <cell r="U1117">
            <v>239.4</v>
          </cell>
          <cell r="V1117">
            <v>1061.5999999999999</v>
          </cell>
          <cell r="W1117">
            <v>14.2</v>
          </cell>
          <cell r="X1117">
            <v>107.6</v>
          </cell>
          <cell r="Y1117">
            <v>1227.5</v>
          </cell>
          <cell r="Z1117">
            <v>940.7</v>
          </cell>
          <cell r="AA1117">
            <v>7163.2</v>
          </cell>
          <cell r="AB1117">
            <v>259.10000000000002</v>
          </cell>
          <cell r="AC1117">
            <v>3299.5</v>
          </cell>
          <cell r="AD1117">
            <v>955</v>
          </cell>
          <cell r="AE1117">
            <v>17.5</v>
          </cell>
          <cell r="AF1117">
            <v>2667.1</v>
          </cell>
          <cell r="AG1117">
            <v>619.4</v>
          </cell>
          <cell r="AH1117">
            <v>183.9</v>
          </cell>
          <cell r="AI1117">
            <v>402.2</v>
          </cell>
          <cell r="AJ1117">
            <v>2266</v>
          </cell>
          <cell r="AK1117">
            <v>1.3</v>
          </cell>
          <cell r="AL1117">
            <v>45.3</v>
          </cell>
          <cell r="AM1117">
            <v>147.6</v>
          </cell>
          <cell r="AN1117">
            <v>107.5</v>
          </cell>
          <cell r="AO1117">
            <v>17</v>
          </cell>
          <cell r="AP1117">
            <v>2179.4</v>
          </cell>
          <cell r="AQ1117">
            <v>628.79999999999995</v>
          </cell>
          <cell r="AR1117">
            <v>274.60000000000002</v>
          </cell>
          <cell r="AS1117">
            <v>9.9</v>
          </cell>
          <cell r="AT1117">
            <v>217.2</v>
          </cell>
          <cell r="AU1117">
            <v>2306.5</v>
          </cell>
          <cell r="AV1117">
            <v>8289.1</v>
          </cell>
          <cell r="AW1117">
            <v>6921.6</v>
          </cell>
        </row>
        <row r="1118">
          <cell r="B1118">
            <v>562</v>
          </cell>
          <cell r="D1118" t="str">
            <v xml:space="preserve">Traiteurs et autres services de restauration </v>
          </cell>
          <cell r="E1118">
            <v>13272</v>
          </cell>
          <cell r="F1118">
            <v>196.7</v>
          </cell>
          <cell r="G1118">
            <v>157.30000000000001</v>
          </cell>
          <cell r="H1118">
            <v>0.1</v>
          </cell>
          <cell r="I1118">
            <v>39.299999999999997</v>
          </cell>
          <cell r="J1118">
            <v>61.5</v>
          </cell>
          <cell r="K1118">
            <v>10080.1</v>
          </cell>
          <cell r="L1118">
            <v>2.2000000000000002</v>
          </cell>
          <cell r="M1118">
            <v>12.8</v>
          </cell>
          <cell r="N1118">
            <v>10156.5</v>
          </cell>
          <cell r="O1118">
            <v>10338.200000000001</v>
          </cell>
          <cell r="P1118">
            <v>273.8</v>
          </cell>
          <cell r="Q1118">
            <v>1.7</v>
          </cell>
          <cell r="R1118">
            <v>3198.1</v>
          </cell>
          <cell r="S1118">
            <v>-2.5</v>
          </cell>
          <cell r="T1118">
            <v>2211.6999999999998</v>
          </cell>
          <cell r="U1118">
            <v>362.2</v>
          </cell>
          <cell r="V1118">
            <v>414.9</v>
          </cell>
          <cell r="W1118">
            <v>16.5</v>
          </cell>
          <cell r="X1118">
            <v>305.5</v>
          </cell>
          <cell r="Y1118">
            <v>136</v>
          </cell>
          <cell r="Z1118">
            <v>54.2</v>
          </cell>
          <cell r="AA1118">
            <v>4926.3</v>
          </cell>
          <cell r="AB1118">
            <v>210.5</v>
          </cell>
          <cell r="AC1118">
            <v>2944.3</v>
          </cell>
          <cell r="AD1118">
            <v>1176.5999999999999</v>
          </cell>
          <cell r="AE1118">
            <v>14.2</v>
          </cell>
          <cell r="AF1118">
            <v>609.1</v>
          </cell>
          <cell r="AG1118">
            <v>193.9</v>
          </cell>
          <cell r="AH1118">
            <v>312.10000000000002</v>
          </cell>
          <cell r="AI1118">
            <v>116</v>
          </cell>
          <cell r="AJ1118">
            <v>219</v>
          </cell>
          <cell r="AK1118">
            <v>0.6</v>
          </cell>
          <cell r="AL1118">
            <v>24.3</v>
          </cell>
          <cell r="AM1118">
            <v>181.4</v>
          </cell>
          <cell r="AN1118">
            <v>174.1</v>
          </cell>
          <cell r="AO1118">
            <v>81.400000000000006</v>
          </cell>
          <cell r="AP1118">
            <v>142.80000000000001</v>
          </cell>
          <cell r="AQ1118">
            <v>328.8</v>
          </cell>
          <cell r="AR1118">
            <v>114.7</v>
          </cell>
          <cell r="AS1118">
            <v>14.4</v>
          </cell>
          <cell r="AT1118">
            <v>-36.700000000000003</v>
          </cell>
          <cell r="AU1118">
            <v>379.2</v>
          </cell>
          <cell r="AV1118">
            <v>4788.5</v>
          </cell>
          <cell r="AW1118">
            <v>4730</v>
          </cell>
        </row>
        <row r="1119">
          <cell r="B1119">
            <v>5621</v>
          </cell>
          <cell r="D1119" t="str">
            <v>Servicesdestraiteurs</v>
          </cell>
          <cell r="E1119">
            <v>12416</v>
          </cell>
          <cell r="F1119">
            <v>156.30000000000001</v>
          </cell>
          <cell r="G1119">
            <v>124.1</v>
          </cell>
          <cell r="H1119">
            <v>0</v>
          </cell>
          <cell r="I1119">
            <v>32.200000000000003</v>
          </cell>
          <cell r="J1119">
            <v>9.9</v>
          </cell>
          <cell r="K1119">
            <v>1739</v>
          </cell>
          <cell r="L1119">
            <v>1.1000000000000001</v>
          </cell>
          <cell r="M1119">
            <v>2.6</v>
          </cell>
          <cell r="N1119">
            <v>1752.6</v>
          </cell>
          <cell r="O1119">
            <v>1905.2</v>
          </cell>
          <cell r="P1119">
            <v>12.1</v>
          </cell>
          <cell r="Q1119">
            <v>1.4</v>
          </cell>
          <cell r="R1119">
            <v>514.9</v>
          </cell>
          <cell r="S1119">
            <v>-3.7</v>
          </cell>
          <cell r="T1119">
            <v>612.29999999999995</v>
          </cell>
          <cell r="U1119">
            <v>58.8</v>
          </cell>
          <cell r="V1119">
            <v>131.69999999999999</v>
          </cell>
          <cell r="W1119">
            <v>6.6</v>
          </cell>
          <cell r="X1119">
            <v>24.2</v>
          </cell>
          <cell r="Y1119">
            <v>13.4</v>
          </cell>
          <cell r="Z1119">
            <v>5.6</v>
          </cell>
          <cell r="AA1119">
            <v>660</v>
          </cell>
          <cell r="AB1119">
            <v>31.4</v>
          </cell>
          <cell r="AC1119">
            <v>518</v>
          </cell>
          <cell r="AD1119">
            <v>177.9</v>
          </cell>
          <cell r="AE1119">
            <v>5.6</v>
          </cell>
          <cell r="AF1119">
            <v>-61.7</v>
          </cell>
          <cell r="AG1119">
            <v>60.8</v>
          </cell>
          <cell r="AH1119">
            <v>27.4</v>
          </cell>
          <cell r="AI1119">
            <v>25.7</v>
          </cell>
          <cell r="AJ1119">
            <v>-124.2</v>
          </cell>
          <cell r="AK1119">
            <v>0.2</v>
          </cell>
          <cell r="AL1119">
            <v>24.3</v>
          </cell>
          <cell r="AM1119">
            <v>14.6</v>
          </cell>
          <cell r="AN1119">
            <v>10.5</v>
          </cell>
          <cell r="AO1119">
            <v>10.1</v>
          </cell>
          <cell r="AP1119">
            <v>-104.6</v>
          </cell>
          <cell r="AQ1119">
            <v>75.7</v>
          </cell>
          <cell r="AR1119">
            <v>50.2</v>
          </cell>
          <cell r="AS1119">
            <v>1.5</v>
          </cell>
          <cell r="AT1119">
            <v>16.7</v>
          </cell>
          <cell r="AU1119">
            <v>-97.3</v>
          </cell>
          <cell r="AV1119">
            <v>661.3</v>
          </cell>
          <cell r="AW1119">
            <v>634.1</v>
          </cell>
        </row>
        <row r="1120">
          <cell r="B1120">
            <v>56210</v>
          </cell>
          <cell r="D1120" t="str">
            <v>Servicesdestraiteurs</v>
          </cell>
          <cell r="E1120">
            <v>12416</v>
          </cell>
          <cell r="F1120">
            <v>156.30000000000001</v>
          </cell>
          <cell r="G1120">
            <v>124.1</v>
          </cell>
          <cell r="H1120">
            <v>0</v>
          </cell>
          <cell r="I1120">
            <v>32.200000000000003</v>
          </cell>
          <cell r="J1120">
            <v>9.9</v>
          </cell>
          <cell r="K1120">
            <v>1739</v>
          </cell>
          <cell r="L1120">
            <v>1.1000000000000001</v>
          </cell>
          <cell r="M1120">
            <v>2.6</v>
          </cell>
          <cell r="N1120">
            <v>1752.6</v>
          </cell>
          <cell r="O1120">
            <v>1905.2</v>
          </cell>
          <cell r="P1120">
            <v>12.1</v>
          </cell>
          <cell r="Q1120">
            <v>1.4</v>
          </cell>
          <cell r="R1120">
            <v>514.9</v>
          </cell>
          <cell r="S1120">
            <v>-3.7</v>
          </cell>
          <cell r="T1120">
            <v>612.29999999999995</v>
          </cell>
          <cell r="U1120">
            <v>58.8</v>
          </cell>
          <cell r="V1120">
            <v>131.69999999999999</v>
          </cell>
          <cell r="W1120">
            <v>6.6</v>
          </cell>
          <cell r="X1120">
            <v>24.2</v>
          </cell>
          <cell r="Y1120">
            <v>13.4</v>
          </cell>
          <cell r="Z1120">
            <v>5.6</v>
          </cell>
          <cell r="AA1120">
            <v>660</v>
          </cell>
          <cell r="AB1120">
            <v>31.4</v>
          </cell>
          <cell r="AC1120">
            <v>518</v>
          </cell>
          <cell r="AD1120">
            <v>177.9</v>
          </cell>
          <cell r="AE1120">
            <v>5.6</v>
          </cell>
          <cell r="AF1120">
            <v>-61.7</v>
          </cell>
          <cell r="AG1120">
            <v>60.8</v>
          </cell>
          <cell r="AH1120">
            <v>27.4</v>
          </cell>
          <cell r="AI1120">
            <v>25.7</v>
          </cell>
          <cell r="AJ1120">
            <v>-124.2</v>
          </cell>
          <cell r="AK1120">
            <v>0.2</v>
          </cell>
          <cell r="AL1120">
            <v>24.3</v>
          </cell>
          <cell r="AM1120">
            <v>14.6</v>
          </cell>
          <cell r="AN1120">
            <v>10.5</v>
          </cell>
          <cell r="AO1120">
            <v>10.1</v>
          </cell>
          <cell r="AP1120">
            <v>-104.6</v>
          </cell>
          <cell r="AQ1120">
            <v>75.7</v>
          </cell>
          <cell r="AR1120">
            <v>50.2</v>
          </cell>
          <cell r="AS1120">
            <v>1.5</v>
          </cell>
          <cell r="AT1120">
            <v>16.7</v>
          </cell>
          <cell r="AU1120">
            <v>-97.3</v>
          </cell>
          <cell r="AV1120">
            <v>661.3</v>
          </cell>
          <cell r="AW1120">
            <v>634.1</v>
          </cell>
        </row>
        <row r="1121">
          <cell r="B1121">
            <v>5629</v>
          </cell>
          <cell r="D1121" t="str">
            <v xml:space="preserve">Autres services de restauration </v>
          </cell>
          <cell r="E1121">
            <v>856</v>
          </cell>
          <cell r="F1121">
            <v>40.4</v>
          </cell>
          <cell r="G1121">
            <v>33.200000000000003</v>
          </cell>
          <cell r="H1121">
            <v>0.1</v>
          </cell>
          <cell r="I1121">
            <v>7.1</v>
          </cell>
          <cell r="J1121">
            <v>51.6</v>
          </cell>
          <cell r="K1121">
            <v>8341.1</v>
          </cell>
          <cell r="L1121">
            <v>1.1000000000000001</v>
          </cell>
          <cell r="M1121">
            <v>10.199999999999999</v>
          </cell>
          <cell r="N1121">
            <v>8403.9</v>
          </cell>
          <cell r="O1121">
            <v>8433</v>
          </cell>
          <cell r="P1121">
            <v>261.7</v>
          </cell>
          <cell r="Q1121">
            <v>0.4</v>
          </cell>
          <cell r="R1121">
            <v>2683.2</v>
          </cell>
          <cell r="S1121">
            <v>1.2</v>
          </cell>
          <cell r="T1121">
            <v>1599.4</v>
          </cell>
          <cell r="U1121">
            <v>303.39999999999998</v>
          </cell>
          <cell r="V1121">
            <v>283.2</v>
          </cell>
          <cell r="W1121">
            <v>9.9</v>
          </cell>
          <cell r="X1121">
            <v>281.3</v>
          </cell>
          <cell r="Y1121">
            <v>122.6</v>
          </cell>
          <cell r="Z1121">
            <v>48.6</v>
          </cell>
          <cell r="AA1121">
            <v>4266.3</v>
          </cell>
          <cell r="AB1121">
            <v>179.1</v>
          </cell>
          <cell r="AC1121">
            <v>2426.3000000000002</v>
          </cell>
          <cell r="AD1121">
            <v>998.7</v>
          </cell>
          <cell r="AE1121">
            <v>8.6</v>
          </cell>
          <cell r="AF1121">
            <v>670.8</v>
          </cell>
          <cell r="AG1121">
            <v>133.1</v>
          </cell>
          <cell r="AH1121">
            <v>284.7</v>
          </cell>
          <cell r="AI1121">
            <v>90.2</v>
          </cell>
          <cell r="AJ1121">
            <v>343.2</v>
          </cell>
          <cell r="AK1121">
            <v>0.4</v>
          </cell>
          <cell r="AL1121">
            <v>0.1</v>
          </cell>
          <cell r="AM1121">
            <v>166.8</v>
          </cell>
          <cell r="AN1121">
            <v>163.6</v>
          </cell>
          <cell r="AO1121">
            <v>71.3</v>
          </cell>
          <cell r="AP1121">
            <v>247.3</v>
          </cell>
          <cell r="AQ1121">
            <v>253.1</v>
          </cell>
          <cell r="AR1121">
            <v>64.599999999999994</v>
          </cell>
          <cell r="AS1121">
            <v>12.8</v>
          </cell>
          <cell r="AT1121">
            <v>-53.4</v>
          </cell>
          <cell r="AU1121">
            <v>476.4</v>
          </cell>
          <cell r="AV1121">
            <v>4127.2</v>
          </cell>
          <cell r="AW1121">
            <v>4095.8</v>
          </cell>
        </row>
        <row r="1122">
          <cell r="B1122">
            <v>56291</v>
          </cell>
          <cell r="D1122" t="str">
            <v xml:space="preserve">Restauration collective sous contrat </v>
          </cell>
          <cell r="E1122">
            <v>262</v>
          </cell>
          <cell r="F1122">
            <v>30.7</v>
          </cell>
          <cell r="G1122">
            <v>22</v>
          </cell>
          <cell r="H1122">
            <v>0.1</v>
          </cell>
          <cell r="I1122">
            <v>8.6</v>
          </cell>
          <cell r="J1122">
            <v>50.6</v>
          </cell>
          <cell r="K1122">
            <v>6497.4</v>
          </cell>
          <cell r="L1122">
            <v>1.1000000000000001</v>
          </cell>
          <cell r="M1122">
            <v>9.9</v>
          </cell>
          <cell r="N1122">
            <v>6559.1</v>
          </cell>
          <cell r="O1122">
            <v>6578.7</v>
          </cell>
          <cell r="P1122">
            <v>260.3</v>
          </cell>
          <cell r="Q1122">
            <v>0.4</v>
          </cell>
          <cell r="R1122">
            <v>2008.8</v>
          </cell>
          <cell r="S1122">
            <v>2.5</v>
          </cell>
          <cell r="T1122">
            <v>1276</v>
          </cell>
          <cell r="U1122">
            <v>235.6</v>
          </cell>
          <cell r="V1122">
            <v>231.8</v>
          </cell>
          <cell r="W1122">
            <v>6.8</v>
          </cell>
          <cell r="X1122">
            <v>229.4</v>
          </cell>
          <cell r="Y1122">
            <v>100.5</v>
          </cell>
          <cell r="Z1122">
            <v>42.6</v>
          </cell>
          <cell r="AA1122">
            <v>3440.2</v>
          </cell>
          <cell r="AB1122">
            <v>146.5</v>
          </cell>
          <cell r="AC1122">
            <v>1914.4</v>
          </cell>
          <cell r="AD1122">
            <v>792.5</v>
          </cell>
          <cell r="AE1122">
            <v>1.6</v>
          </cell>
          <cell r="AF1122">
            <v>588.5</v>
          </cell>
          <cell r="AG1122">
            <v>112.8</v>
          </cell>
          <cell r="AH1122">
            <v>221.6</v>
          </cell>
          <cell r="AI1122">
            <v>63.9</v>
          </cell>
          <cell r="AJ1122">
            <v>318</v>
          </cell>
          <cell r="AK1122">
            <v>0.1</v>
          </cell>
          <cell r="AL1122">
            <v>0</v>
          </cell>
          <cell r="AM1122">
            <v>159.19999999999999</v>
          </cell>
          <cell r="AN1122">
            <v>158.9</v>
          </cell>
          <cell r="AO1122">
            <v>66.3</v>
          </cell>
          <cell r="AP1122">
            <v>225.1</v>
          </cell>
          <cell r="AQ1122">
            <v>237.7</v>
          </cell>
          <cell r="AR1122">
            <v>47.1</v>
          </cell>
          <cell r="AS1122">
            <v>10.4</v>
          </cell>
          <cell r="AT1122">
            <v>-42</v>
          </cell>
          <cell r="AU1122">
            <v>447.3</v>
          </cell>
          <cell r="AV1122">
            <v>3280.4</v>
          </cell>
          <cell r="AW1122">
            <v>3295.3</v>
          </cell>
        </row>
        <row r="1123">
          <cell r="B1123">
            <v>56292</v>
          </cell>
          <cell r="D1123" t="str">
            <v xml:space="preserve">Autres services de restauration n.c.a. </v>
          </cell>
          <cell r="E1123">
            <v>594</v>
          </cell>
          <cell r="F1123">
            <v>9.6999999999999993</v>
          </cell>
          <cell r="G1123">
            <v>11.2</v>
          </cell>
          <cell r="H1123">
            <v>0</v>
          </cell>
          <cell r="I1123">
            <v>-1.6</v>
          </cell>
          <cell r="J1123">
            <v>0.9</v>
          </cell>
          <cell r="K1123">
            <v>1843.7</v>
          </cell>
          <cell r="L1123">
            <v>0</v>
          </cell>
          <cell r="M1123">
            <v>0.2</v>
          </cell>
          <cell r="N1123">
            <v>1844.8</v>
          </cell>
          <cell r="O1123">
            <v>1854.3</v>
          </cell>
          <cell r="P1123">
            <v>1.4</v>
          </cell>
          <cell r="Q1123">
            <v>0</v>
          </cell>
          <cell r="R1123">
            <v>674.4</v>
          </cell>
          <cell r="S1123">
            <v>-1.3</v>
          </cell>
          <cell r="T1123">
            <v>323.39999999999998</v>
          </cell>
          <cell r="U1123">
            <v>67.8</v>
          </cell>
          <cell r="V1123">
            <v>51.4</v>
          </cell>
          <cell r="W1123">
            <v>3.1</v>
          </cell>
          <cell r="X1123">
            <v>51.9</v>
          </cell>
          <cell r="Y1123">
            <v>22.1</v>
          </cell>
          <cell r="Z1123">
            <v>6.1</v>
          </cell>
          <cell r="AA1123">
            <v>826.1</v>
          </cell>
          <cell r="AB1123">
            <v>32.6</v>
          </cell>
          <cell r="AC1123">
            <v>511.9</v>
          </cell>
          <cell r="AD1123">
            <v>206.3</v>
          </cell>
          <cell r="AE1123">
            <v>7</v>
          </cell>
          <cell r="AF1123">
            <v>82.3</v>
          </cell>
          <cell r="AG1123">
            <v>20.3</v>
          </cell>
          <cell r="AH1123">
            <v>63.2</v>
          </cell>
          <cell r="AI1123">
            <v>26.4</v>
          </cell>
          <cell r="AJ1123">
            <v>25.2</v>
          </cell>
          <cell r="AK1123">
            <v>0.3</v>
          </cell>
          <cell r="AL1123">
            <v>0</v>
          </cell>
          <cell r="AM1123">
            <v>7.6</v>
          </cell>
          <cell r="AN1123">
            <v>4.7</v>
          </cell>
          <cell r="AO1123">
            <v>5</v>
          </cell>
          <cell r="AP1123">
            <v>22.2</v>
          </cell>
          <cell r="AQ1123">
            <v>15.4</v>
          </cell>
          <cell r="AR1123">
            <v>17.5</v>
          </cell>
          <cell r="AS1123">
            <v>2.4</v>
          </cell>
          <cell r="AT1123">
            <v>-11.4</v>
          </cell>
          <cell r="AU1123">
            <v>29.1</v>
          </cell>
          <cell r="AV1123">
            <v>846.8</v>
          </cell>
          <cell r="AW1123">
            <v>800.5</v>
          </cell>
        </row>
        <row r="1124">
          <cell r="B1124">
            <v>563</v>
          </cell>
          <cell r="D1124" t="str">
            <v xml:space="preserve">Débits de boissons </v>
          </cell>
          <cell r="E1124">
            <v>40441</v>
          </cell>
          <cell r="F1124">
            <v>870.2</v>
          </cell>
          <cell r="G1124">
            <v>321.10000000000002</v>
          </cell>
          <cell r="H1124">
            <v>2.6</v>
          </cell>
          <cell r="I1124">
            <v>546.6</v>
          </cell>
          <cell r="J1124">
            <v>47.8</v>
          </cell>
          <cell r="K1124">
            <v>5198</v>
          </cell>
          <cell r="L1124">
            <v>1.3</v>
          </cell>
          <cell r="M1124">
            <v>4.5</v>
          </cell>
          <cell r="N1124">
            <v>5251.6</v>
          </cell>
          <cell r="O1124">
            <v>6116</v>
          </cell>
          <cell r="P1124">
            <v>54.2</v>
          </cell>
          <cell r="Q1124">
            <v>0.5</v>
          </cell>
          <cell r="R1124">
            <v>1107.8</v>
          </cell>
          <cell r="S1124">
            <v>-1.7</v>
          </cell>
          <cell r="T1124">
            <v>1873.8</v>
          </cell>
          <cell r="U1124">
            <v>46.7</v>
          </cell>
          <cell r="V1124">
            <v>183.3</v>
          </cell>
          <cell r="W1124">
            <v>3.9</v>
          </cell>
          <cell r="X1124">
            <v>17.7</v>
          </cell>
          <cell r="Y1124">
            <v>114.3</v>
          </cell>
          <cell r="Z1124">
            <v>40.4</v>
          </cell>
          <cell r="AA1124">
            <v>2758.2</v>
          </cell>
          <cell r="AB1124">
            <v>133.19999999999999</v>
          </cell>
          <cell r="AC1124">
            <v>1190.8</v>
          </cell>
          <cell r="AD1124">
            <v>499.9</v>
          </cell>
          <cell r="AE1124">
            <v>16.399999999999999</v>
          </cell>
          <cell r="AF1124">
            <v>950.6</v>
          </cell>
          <cell r="AG1124">
            <v>234.5</v>
          </cell>
          <cell r="AH1124">
            <v>87.1</v>
          </cell>
          <cell r="AI1124">
            <v>59.9</v>
          </cell>
          <cell r="AJ1124">
            <v>689</v>
          </cell>
          <cell r="AK1124">
            <v>0.6</v>
          </cell>
          <cell r="AL1124">
            <v>0</v>
          </cell>
          <cell r="AM1124">
            <v>78.900000000000006</v>
          </cell>
          <cell r="AN1124">
            <v>75.5</v>
          </cell>
          <cell r="AO1124">
            <v>5.6</v>
          </cell>
          <cell r="AP1124">
            <v>615.1</v>
          </cell>
          <cell r="AQ1124">
            <v>440.5</v>
          </cell>
          <cell r="AR1124">
            <v>393.7</v>
          </cell>
          <cell r="AS1124">
            <v>0.1</v>
          </cell>
          <cell r="AT1124">
            <v>51</v>
          </cell>
          <cell r="AU1124">
            <v>610.79999999999995</v>
          </cell>
          <cell r="AV1124">
            <v>2818.3</v>
          </cell>
          <cell r="AW1124">
            <v>2641.3</v>
          </cell>
        </row>
        <row r="1125">
          <cell r="B1125">
            <v>5630</v>
          </cell>
          <cell r="D1125" t="str">
            <v xml:space="preserve">Débits de boissons </v>
          </cell>
          <cell r="E1125">
            <v>40441</v>
          </cell>
          <cell r="F1125">
            <v>870.2</v>
          </cell>
          <cell r="G1125">
            <v>321.10000000000002</v>
          </cell>
          <cell r="H1125">
            <v>2.6</v>
          </cell>
          <cell r="I1125">
            <v>546.6</v>
          </cell>
          <cell r="J1125">
            <v>47.8</v>
          </cell>
          <cell r="K1125">
            <v>5198</v>
          </cell>
          <cell r="L1125">
            <v>1.3</v>
          </cell>
          <cell r="M1125">
            <v>4.5</v>
          </cell>
          <cell r="N1125">
            <v>5251.6</v>
          </cell>
          <cell r="O1125">
            <v>6116</v>
          </cell>
          <cell r="P1125">
            <v>54.2</v>
          </cell>
          <cell r="Q1125">
            <v>0.5</v>
          </cell>
          <cell r="R1125">
            <v>1107.8</v>
          </cell>
          <cell r="S1125">
            <v>-1.7</v>
          </cell>
          <cell r="T1125">
            <v>1873.8</v>
          </cell>
          <cell r="U1125">
            <v>46.7</v>
          </cell>
          <cell r="V1125">
            <v>183.3</v>
          </cell>
          <cell r="W1125">
            <v>3.9</v>
          </cell>
          <cell r="X1125">
            <v>17.7</v>
          </cell>
          <cell r="Y1125">
            <v>114.3</v>
          </cell>
          <cell r="Z1125">
            <v>40.4</v>
          </cell>
          <cell r="AA1125">
            <v>2758.2</v>
          </cell>
          <cell r="AB1125">
            <v>133.19999999999999</v>
          </cell>
          <cell r="AC1125">
            <v>1190.8</v>
          </cell>
          <cell r="AD1125">
            <v>499.9</v>
          </cell>
          <cell r="AE1125">
            <v>16.399999999999999</v>
          </cell>
          <cell r="AF1125">
            <v>950.6</v>
          </cell>
          <cell r="AG1125">
            <v>234.5</v>
          </cell>
          <cell r="AH1125">
            <v>87.1</v>
          </cell>
          <cell r="AI1125">
            <v>59.9</v>
          </cell>
          <cell r="AJ1125">
            <v>689</v>
          </cell>
          <cell r="AK1125">
            <v>0.6</v>
          </cell>
          <cell r="AL1125">
            <v>0</v>
          </cell>
          <cell r="AM1125">
            <v>78.900000000000006</v>
          </cell>
          <cell r="AN1125">
            <v>75.5</v>
          </cell>
          <cell r="AO1125">
            <v>5.6</v>
          </cell>
          <cell r="AP1125">
            <v>615.1</v>
          </cell>
          <cell r="AQ1125">
            <v>440.5</v>
          </cell>
          <cell r="AR1125">
            <v>393.7</v>
          </cell>
          <cell r="AS1125">
            <v>0.1</v>
          </cell>
          <cell r="AT1125">
            <v>51</v>
          </cell>
          <cell r="AU1125">
            <v>610.79999999999995</v>
          </cell>
          <cell r="AV1125">
            <v>2818.3</v>
          </cell>
          <cell r="AW1125">
            <v>2641.3</v>
          </cell>
        </row>
        <row r="1126">
          <cell r="B1126">
            <v>56300</v>
          </cell>
          <cell r="D1126" t="str">
            <v xml:space="preserve">Débits de boissons </v>
          </cell>
          <cell r="E1126">
            <v>40441</v>
          </cell>
          <cell r="F1126">
            <v>870.2</v>
          </cell>
          <cell r="G1126">
            <v>321.10000000000002</v>
          </cell>
          <cell r="H1126">
            <v>2.6</v>
          </cell>
          <cell r="I1126">
            <v>546.6</v>
          </cell>
          <cell r="J1126">
            <v>47.8</v>
          </cell>
          <cell r="K1126">
            <v>5198</v>
          </cell>
          <cell r="L1126">
            <v>1.3</v>
          </cell>
          <cell r="M1126">
            <v>4.5</v>
          </cell>
          <cell r="N1126">
            <v>5251.6</v>
          </cell>
          <cell r="O1126">
            <v>6116</v>
          </cell>
          <cell r="P1126">
            <v>54.2</v>
          </cell>
          <cell r="Q1126">
            <v>0.5</v>
          </cell>
          <cell r="R1126">
            <v>1107.8</v>
          </cell>
          <cell r="S1126">
            <v>-1.7</v>
          </cell>
          <cell r="T1126">
            <v>1873.8</v>
          </cell>
          <cell r="U1126">
            <v>46.7</v>
          </cell>
          <cell r="V1126">
            <v>183.3</v>
          </cell>
          <cell r="W1126">
            <v>3.9</v>
          </cell>
          <cell r="X1126">
            <v>17.7</v>
          </cell>
          <cell r="Y1126">
            <v>114.3</v>
          </cell>
          <cell r="Z1126">
            <v>40.4</v>
          </cell>
          <cell r="AA1126">
            <v>2758.2</v>
          </cell>
          <cell r="AB1126">
            <v>133.19999999999999</v>
          </cell>
          <cell r="AC1126">
            <v>1190.8</v>
          </cell>
          <cell r="AD1126">
            <v>499.9</v>
          </cell>
          <cell r="AE1126">
            <v>16.399999999999999</v>
          </cell>
          <cell r="AF1126">
            <v>950.6</v>
          </cell>
          <cell r="AG1126">
            <v>234.5</v>
          </cell>
          <cell r="AH1126">
            <v>87.1</v>
          </cell>
          <cell r="AI1126">
            <v>59.9</v>
          </cell>
          <cell r="AJ1126">
            <v>689</v>
          </cell>
          <cell r="AK1126">
            <v>0.6</v>
          </cell>
          <cell r="AL1126">
            <v>0</v>
          </cell>
          <cell r="AM1126">
            <v>78.900000000000006</v>
          </cell>
          <cell r="AN1126">
            <v>75.5</v>
          </cell>
          <cell r="AO1126">
            <v>5.6</v>
          </cell>
          <cell r="AP1126">
            <v>615.1</v>
          </cell>
          <cell r="AQ1126">
            <v>440.5</v>
          </cell>
          <cell r="AR1126">
            <v>393.7</v>
          </cell>
          <cell r="AS1126">
            <v>0.1</v>
          </cell>
          <cell r="AT1126">
            <v>51</v>
          </cell>
          <cell r="AU1126">
            <v>610.79999999999995</v>
          </cell>
          <cell r="AV1126">
            <v>2818.3</v>
          </cell>
          <cell r="AW1126">
            <v>2641.3</v>
          </cell>
        </row>
        <row r="1127">
          <cell r="B1127">
            <v>58</v>
          </cell>
          <cell r="D1127" t="str">
            <v xml:space="preserve">Édition </v>
          </cell>
          <cell r="E1127">
            <v>17074</v>
          </cell>
          <cell r="F1127">
            <v>1569.8</v>
          </cell>
          <cell r="G1127">
            <v>1584.5</v>
          </cell>
          <cell r="H1127">
            <v>-13.8</v>
          </cell>
          <cell r="I1127">
            <v>-1</v>
          </cell>
          <cell r="J1127">
            <v>149.9</v>
          </cell>
          <cell r="K1127">
            <v>25905.7</v>
          </cell>
          <cell r="L1127">
            <v>-24.2</v>
          </cell>
          <cell r="M1127">
            <v>866.5</v>
          </cell>
          <cell r="N1127">
            <v>26898</v>
          </cell>
          <cell r="O1127">
            <v>27625.4</v>
          </cell>
          <cell r="P1127">
            <v>346.6</v>
          </cell>
          <cell r="Q1127">
            <v>113.2</v>
          </cell>
          <cell r="R1127">
            <v>1680.9</v>
          </cell>
          <cell r="S1127">
            <v>12</v>
          </cell>
          <cell r="T1127">
            <v>12558.9</v>
          </cell>
          <cell r="U1127">
            <v>4370.7</v>
          </cell>
          <cell r="V1127">
            <v>853.8</v>
          </cell>
          <cell r="W1127">
            <v>27.9</v>
          </cell>
          <cell r="X1127">
            <v>296.3</v>
          </cell>
          <cell r="Y1127">
            <v>1342.8</v>
          </cell>
          <cell r="Z1127">
            <v>826</v>
          </cell>
          <cell r="AA1127">
            <v>11649.1</v>
          </cell>
          <cell r="AB1127">
            <v>424.1</v>
          </cell>
          <cell r="AC1127">
            <v>6218</v>
          </cell>
          <cell r="AD1127">
            <v>2613.1999999999998</v>
          </cell>
          <cell r="AE1127">
            <v>158.6</v>
          </cell>
          <cell r="AF1127">
            <v>2552.3000000000002</v>
          </cell>
          <cell r="AG1127">
            <v>1163</v>
          </cell>
          <cell r="AH1127">
            <v>1904.4</v>
          </cell>
          <cell r="AI1127">
            <v>1548.9</v>
          </cell>
          <cell r="AJ1127">
            <v>1033.8</v>
          </cell>
          <cell r="AK1127">
            <v>29.7</v>
          </cell>
          <cell r="AL1127">
            <v>28</v>
          </cell>
          <cell r="AM1127">
            <v>736.7</v>
          </cell>
          <cell r="AN1127">
            <v>159</v>
          </cell>
          <cell r="AO1127">
            <v>728</v>
          </cell>
          <cell r="AP1127">
            <v>1023.4</v>
          </cell>
          <cell r="AQ1127">
            <v>1146.3</v>
          </cell>
          <cell r="AR1127">
            <v>1540.2</v>
          </cell>
          <cell r="AS1127">
            <v>128.1</v>
          </cell>
          <cell r="AT1127">
            <v>348.4</v>
          </cell>
          <cell r="AU1127">
            <v>152.9</v>
          </cell>
          <cell r="AV1127">
            <v>12645.2</v>
          </cell>
          <cell r="AW1127">
            <v>11383.6</v>
          </cell>
        </row>
        <row r="1128">
          <cell r="B1128">
            <v>581</v>
          </cell>
          <cell r="D1128" t="str">
            <v xml:space="preserve">Édition de livres et périodiques et autres activités d'édition </v>
          </cell>
          <cell r="E1128">
            <v>10495</v>
          </cell>
          <cell r="F1128">
            <v>1166.2</v>
          </cell>
          <cell r="G1128">
            <v>748</v>
          </cell>
          <cell r="H1128">
            <v>-3.9</v>
          </cell>
          <cell r="I1128">
            <v>422</v>
          </cell>
          <cell r="J1128">
            <v>149.30000000000001</v>
          </cell>
          <cell r="K1128">
            <v>14835.2</v>
          </cell>
          <cell r="L1128">
            <v>-30.8</v>
          </cell>
          <cell r="M1128">
            <v>86.8</v>
          </cell>
          <cell r="N1128">
            <v>15040.5</v>
          </cell>
          <cell r="O1128">
            <v>16150.7</v>
          </cell>
          <cell r="P1128">
            <v>274.89999999999998</v>
          </cell>
          <cell r="Q1128">
            <v>73.599999999999994</v>
          </cell>
          <cell r="R1128">
            <v>1167.0999999999999</v>
          </cell>
          <cell r="S1128">
            <v>10.199999999999999</v>
          </cell>
          <cell r="T1128">
            <v>8240.7999999999993</v>
          </cell>
          <cell r="U1128">
            <v>2598.1999999999998</v>
          </cell>
          <cell r="V1128">
            <v>491.1</v>
          </cell>
          <cell r="W1128">
            <v>17.7</v>
          </cell>
          <cell r="X1128">
            <v>169.5</v>
          </cell>
          <cell r="Y1128">
            <v>684.6</v>
          </cell>
          <cell r="Z1128">
            <v>215.7</v>
          </cell>
          <cell r="AA1128">
            <v>5634.8</v>
          </cell>
          <cell r="AB1128">
            <v>231.8</v>
          </cell>
          <cell r="AC1128">
            <v>3205.3</v>
          </cell>
          <cell r="AD1128">
            <v>1354.6</v>
          </cell>
          <cell r="AE1128">
            <v>107.4</v>
          </cell>
          <cell r="AF1128">
            <v>950.5</v>
          </cell>
          <cell r="AG1128">
            <v>296.60000000000002</v>
          </cell>
          <cell r="AH1128">
            <v>962.2</v>
          </cell>
          <cell r="AI1128">
            <v>1094.2</v>
          </cell>
          <cell r="AJ1128">
            <v>785.9</v>
          </cell>
          <cell r="AK1128">
            <v>29.6</v>
          </cell>
          <cell r="AL1128">
            <v>27.9</v>
          </cell>
          <cell r="AM1128">
            <v>312.2</v>
          </cell>
          <cell r="AN1128">
            <v>76.8</v>
          </cell>
          <cell r="AO1128">
            <v>337.6</v>
          </cell>
          <cell r="AP1128">
            <v>809.5</v>
          </cell>
          <cell r="AQ1128">
            <v>598.9</v>
          </cell>
          <cell r="AR1128">
            <v>1087.0999999999999</v>
          </cell>
          <cell r="AS1128">
            <v>51</v>
          </cell>
          <cell r="AT1128">
            <v>300.7</v>
          </cell>
          <cell r="AU1128">
            <v>-30.4</v>
          </cell>
          <cell r="AV1128">
            <v>6044.5</v>
          </cell>
          <cell r="AW1128">
            <v>5510.4</v>
          </cell>
        </row>
        <row r="1129">
          <cell r="B1129">
            <v>5811</v>
          </cell>
          <cell r="D1129" t="str">
            <v xml:space="preserve">Édition de livres </v>
          </cell>
          <cell r="E1129">
            <v>4085</v>
          </cell>
          <cell r="F1129">
            <v>878.7</v>
          </cell>
          <cell r="G1129">
            <v>547.79999999999995</v>
          </cell>
          <cell r="H1129">
            <v>1.7</v>
          </cell>
          <cell r="I1129">
            <v>329.2</v>
          </cell>
          <cell r="J1129">
            <v>21.2</v>
          </cell>
          <cell r="K1129">
            <v>3493.2</v>
          </cell>
          <cell r="L1129">
            <v>-27.4</v>
          </cell>
          <cell r="M1129">
            <v>17.600000000000001</v>
          </cell>
          <cell r="N1129">
            <v>3504.7</v>
          </cell>
          <cell r="O1129">
            <v>4393.1000000000004</v>
          </cell>
          <cell r="P1129">
            <v>117.4</v>
          </cell>
          <cell r="Q1129">
            <v>25.3</v>
          </cell>
          <cell r="R1129">
            <v>488.4</v>
          </cell>
          <cell r="S1129">
            <v>0.7</v>
          </cell>
          <cell r="T1129">
            <v>1946.7</v>
          </cell>
          <cell r="U1129">
            <v>763.8</v>
          </cell>
          <cell r="V1129">
            <v>136.9</v>
          </cell>
          <cell r="W1129">
            <v>1.4</v>
          </cell>
          <cell r="X1129">
            <v>38.700000000000003</v>
          </cell>
          <cell r="Y1129">
            <v>463.7</v>
          </cell>
          <cell r="Z1129">
            <v>138.80000000000001</v>
          </cell>
          <cell r="AA1129">
            <v>1051.8</v>
          </cell>
          <cell r="AB1129">
            <v>61.9</v>
          </cell>
          <cell r="AC1129">
            <v>583.29999999999995</v>
          </cell>
          <cell r="AD1129">
            <v>259.5</v>
          </cell>
          <cell r="AE1129">
            <v>19.600000000000001</v>
          </cell>
          <cell r="AF1129">
            <v>166.7</v>
          </cell>
          <cell r="AG1129">
            <v>55.6</v>
          </cell>
          <cell r="AH1129">
            <v>707</v>
          </cell>
          <cell r="AI1129">
            <v>718.2</v>
          </cell>
          <cell r="AJ1129">
            <v>122.4</v>
          </cell>
          <cell r="AK1129">
            <v>24.6</v>
          </cell>
          <cell r="AL1129">
            <v>21.5</v>
          </cell>
          <cell r="AM1129">
            <v>87.6</v>
          </cell>
          <cell r="AN1129">
            <v>11.2</v>
          </cell>
          <cell r="AO1129">
            <v>114.3</v>
          </cell>
          <cell r="AP1129">
            <v>145.80000000000001</v>
          </cell>
          <cell r="AQ1129">
            <v>99.9</v>
          </cell>
          <cell r="AR1129">
            <v>140.19999999999999</v>
          </cell>
          <cell r="AS1129">
            <v>11.5</v>
          </cell>
          <cell r="AT1129">
            <v>74</v>
          </cell>
          <cell r="AU1129">
            <v>20.100000000000001</v>
          </cell>
          <cell r="AV1129">
            <v>1398</v>
          </cell>
          <cell r="AW1129">
            <v>1009.5</v>
          </cell>
        </row>
        <row r="1130">
          <cell r="B1130">
            <v>58110</v>
          </cell>
          <cell r="D1130" t="str">
            <v xml:space="preserve">Édition de livres </v>
          </cell>
          <cell r="E1130">
            <v>4085</v>
          </cell>
          <cell r="F1130">
            <v>878.7</v>
          </cell>
          <cell r="G1130">
            <v>547.79999999999995</v>
          </cell>
          <cell r="H1130">
            <v>1.7</v>
          </cell>
          <cell r="I1130">
            <v>329.2</v>
          </cell>
          <cell r="J1130">
            <v>21.2</v>
          </cell>
          <cell r="K1130">
            <v>3493.2</v>
          </cell>
          <cell r="L1130">
            <v>-27.4</v>
          </cell>
          <cell r="M1130">
            <v>17.600000000000001</v>
          </cell>
          <cell r="N1130">
            <v>3504.7</v>
          </cell>
          <cell r="O1130">
            <v>4393.1000000000004</v>
          </cell>
          <cell r="P1130">
            <v>117.4</v>
          </cell>
          <cell r="Q1130">
            <v>25.3</v>
          </cell>
          <cell r="R1130">
            <v>488.4</v>
          </cell>
          <cell r="S1130">
            <v>0.7</v>
          </cell>
          <cell r="T1130">
            <v>1946.7</v>
          </cell>
          <cell r="U1130">
            <v>763.8</v>
          </cell>
          <cell r="V1130">
            <v>136.9</v>
          </cell>
          <cell r="W1130">
            <v>1.4</v>
          </cell>
          <cell r="X1130">
            <v>38.700000000000003</v>
          </cell>
          <cell r="Y1130">
            <v>463.7</v>
          </cell>
          <cell r="Z1130">
            <v>138.80000000000001</v>
          </cell>
          <cell r="AA1130">
            <v>1051.8</v>
          </cell>
          <cell r="AB1130">
            <v>61.9</v>
          </cell>
          <cell r="AC1130">
            <v>583.29999999999995</v>
          </cell>
          <cell r="AD1130">
            <v>259.5</v>
          </cell>
          <cell r="AE1130">
            <v>19.600000000000001</v>
          </cell>
          <cell r="AF1130">
            <v>166.7</v>
          </cell>
          <cell r="AG1130">
            <v>55.6</v>
          </cell>
          <cell r="AH1130">
            <v>707</v>
          </cell>
          <cell r="AI1130">
            <v>718.2</v>
          </cell>
          <cell r="AJ1130">
            <v>122.4</v>
          </cell>
          <cell r="AK1130">
            <v>24.6</v>
          </cell>
          <cell r="AL1130">
            <v>21.5</v>
          </cell>
          <cell r="AM1130">
            <v>87.6</v>
          </cell>
          <cell r="AN1130">
            <v>11.2</v>
          </cell>
          <cell r="AO1130">
            <v>114.3</v>
          </cell>
          <cell r="AP1130">
            <v>145.80000000000001</v>
          </cell>
          <cell r="AQ1130">
            <v>99.9</v>
          </cell>
          <cell r="AR1130">
            <v>140.19999999999999</v>
          </cell>
          <cell r="AS1130">
            <v>11.5</v>
          </cell>
          <cell r="AT1130">
            <v>74</v>
          </cell>
          <cell r="AU1130">
            <v>20.100000000000001</v>
          </cell>
          <cell r="AV1130">
            <v>1398</v>
          </cell>
          <cell r="AW1130">
            <v>1009.5</v>
          </cell>
        </row>
        <row r="1131">
          <cell r="B1131">
            <v>5812</v>
          </cell>
          <cell r="D1131" t="str">
            <v xml:space="preserve">Édition de répertoires et de fichiers d'adresses </v>
          </cell>
          <cell r="E1131">
            <v>86</v>
          </cell>
          <cell r="F1131" t="str">
            <v>S</v>
          </cell>
          <cell r="G1131" t="str">
            <v>S</v>
          </cell>
          <cell r="H1131" t="str">
            <v>S</v>
          </cell>
          <cell r="I1131" t="str">
            <v>S</v>
          </cell>
          <cell r="J1131" t="str">
            <v>S</v>
          </cell>
          <cell r="K1131" t="str">
            <v>S</v>
          </cell>
          <cell r="L1131" t="str">
            <v>S</v>
          </cell>
          <cell r="M1131" t="str">
            <v>S</v>
          </cell>
          <cell r="N1131" t="str">
            <v>S</v>
          </cell>
          <cell r="O1131" t="str">
            <v>S</v>
          </cell>
          <cell r="P1131" t="str">
            <v>S</v>
          </cell>
          <cell r="Q1131" t="str">
            <v>S</v>
          </cell>
          <cell r="R1131" t="str">
            <v>S</v>
          </cell>
          <cell r="S1131" t="str">
            <v>S</v>
          </cell>
          <cell r="T1131" t="str">
            <v>S</v>
          </cell>
          <cell r="U1131" t="str">
            <v>S</v>
          </cell>
          <cell r="V1131" t="str">
            <v>S</v>
          </cell>
          <cell r="W1131" t="str">
            <v>S</v>
          </cell>
          <cell r="X1131" t="str">
            <v>S</v>
          </cell>
          <cell r="Y1131" t="str">
            <v>S</v>
          </cell>
          <cell r="Z1131" t="str">
            <v>S</v>
          </cell>
          <cell r="AA1131" t="str">
            <v>S</v>
          </cell>
          <cell r="AB1131" t="str">
            <v>S</v>
          </cell>
          <cell r="AC1131" t="str">
            <v>S</v>
          </cell>
          <cell r="AD1131" t="str">
            <v>S</v>
          </cell>
          <cell r="AE1131" t="str">
            <v>S</v>
          </cell>
          <cell r="AF1131" t="str">
            <v>S</v>
          </cell>
          <cell r="AG1131" t="str">
            <v>S</v>
          </cell>
          <cell r="AH1131" t="str">
            <v>S</v>
          </cell>
          <cell r="AI1131" t="str">
            <v>S</v>
          </cell>
          <cell r="AJ1131" t="str">
            <v>S</v>
          </cell>
          <cell r="AK1131" t="str">
            <v>S</v>
          </cell>
          <cell r="AL1131" t="str">
            <v>S</v>
          </cell>
          <cell r="AM1131" t="str">
            <v>S</v>
          </cell>
          <cell r="AN1131" t="str">
            <v>S</v>
          </cell>
          <cell r="AO1131" t="str">
            <v>S</v>
          </cell>
          <cell r="AP1131" t="str">
            <v>S</v>
          </cell>
          <cell r="AQ1131" t="str">
            <v>S</v>
          </cell>
          <cell r="AR1131" t="str">
            <v>S</v>
          </cell>
          <cell r="AS1131" t="str">
            <v>S</v>
          </cell>
          <cell r="AT1131" t="str">
            <v>S</v>
          </cell>
          <cell r="AU1131" t="str">
            <v>S</v>
          </cell>
          <cell r="AV1131" t="str">
            <v>S</v>
          </cell>
          <cell r="AW1131" t="str">
            <v>S</v>
          </cell>
        </row>
        <row r="1132">
          <cell r="B1132">
            <v>58120</v>
          </cell>
          <cell r="D1132" t="str">
            <v xml:space="preserve">Édition de répertoires et de fichiers d'adresses </v>
          </cell>
          <cell r="E1132">
            <v>86</v>
          </cell>
          <cell r="F1132" t="str">
            <v>S</v>
          </cell>
          <cell r="G1132" t="str">
            <v>S</v>
          </cell>
          <cell r="H1132" t="str">
            <v>S</v>
          </cell>
          <cell r="I1132" t="str">
            <v>S</v>
          </cell>
          <cell r="J1132" t="str">
            <v>S</v>
          </cell>
          <cell r="K1132" t="str">
            <v>S</v>
          </cell>
          <cell r="L1132" t="str">
            <v>S</v>
          </cell>
          <cell r="M1132" t="str">
            <v>S</v>
          </cell>
          <cell r="N1132" t="str">
            <v>S</v>
          </cell>
          <cell r="O1132" t="str">
            <v>S</v>
          </cell>
          <cell r="P1132" t="str">
            <v>S</v>
          </cell>
          <cell r="Q1132" t="str">
            <v>S</v>
          </cell>
          <cell r="R1132" t="str">
            <v>S</v>
          </cell>
          <cell r="S1132" t="str">
            <v>S</v>
          </cell>
          <cell r="T1132" t="str">
            <v>S</v>
          </cell>
          <cell r="U1132" t="str">
            <v>S</v>
          </cell>
          <cell r="V1132" t="str">
            <v>S</v>
          </cell>
          <cell r="W1132" t="str">
            <v>S</v>
          </cell>
          <cell r="X1132" t="str">
            <v>S</v>
          </cell>
          <cell r="Y1132" t="str">
            <v>S</v>
          </cell>
          <cell r="Z1132" t="str">
            <v>S</v>
          </cell>
          <cell r="AA1132" t="str">
            <v>S</v>
          </cell>
          <cell r="AB1132" t="str">
            <v>S</v>
          </cell>
          <cell r="AC1132" t="str">
            <v>S</v>
          </cell>
          <cell r="AD1132" t="str">
            <v>S</v>
          </cell>
          <cell r="AE1132" t="str">
            <v>S</v>
          </cell>
          <cell r="AF1132" t="str">
            <v>S</v>
          </cell>
          <cell r="AG1132" t="str">
            <v>S</v>
          </cell>
          <cell r="AH1132" t="str">
            <v>S</v>
          </cell>
          <cell r="AI1132" t="str">
            <v>S</v>
          </cell>
          <cell r="AJ1132" t="str">
            <v>S</v>
          </cell>
          <cell r="AK1132" t="str">
            <v>S</v>
          </cell>
          <cell r="AL1132" t="str">
            <v>S</v>
          </cell>
          <cell r="AM1132" t="str">
            <v>S</v>
          </cell>
          <cell r="AN1132" t="str">
            <v>S</v>
          </cell>
          <cell r="AO1132" t="str">
            <v>S</v>
          </cell>
          <cell r="AP1132" t="str">
            <v>S</v>
          </cell>
          <cell r="AQ1132" t="str">
            <v>S</v>
          </cell>
          <cell r="AR1132" t="str">
            <v>S</v>
          </cell>
          <cell r="AS1132" t="str">
            <v>S</v>
          </cell>
          <cell r="AT1132" t="str">
            <v>S</v>
          </cell>
          <cell r="AU1132" t="str">
            <v>S</v>
          </cell>
          <cell r="AV1132" t="str">
            <v>S</v>
          </cell>
          <cell r="AW1132" t="str">
            <v>S</v>
          </cell>
        </row>
        <row r="1133">
          <cell r="B1133">
            <v>5813</v>
          </cell>
          <cell r="D1133" t="str">
            <v xml:space="preserve">Édition de journaux </v>
          </cell>
          <cell r="E1133">
            <v>952</v>
          </cell>
          <cell r="F1133" t="str">
            <v>S</v>
          </cell>
          <cell r="G1133" t="str">
            <v>S</v>
          </cell>
          <cell r="H1133" t="str">
            <v>S</v>
          </cell>
          <cell r="I1133" t="str">
            <v>S</v>
          </cell>
          <cell r="J1133" t="str">
            <v>S</v>
          </cell>
          <cell r="K1133" t="str">
            <v>S</v>
          </cell>
          <cell r="L1133" t="str">
            <v>S</v>
          </cell>
          <cell r="M1133" t="str">
            <v>S</v>
          </cell>
          <cell r="N1133" t="str">
            <v>S</v>
          </cell>
          <cell r="O1133" t="str">
            <v>S</v>
          </cell>
          <cell r="P1133" t="str">
            <v>S</v>
          </cell>
          <cell r="Q1133" t="str">
            <v>S</v>
          </cell>
          <cell r="R1133" t="str">
            <v>S</v>
          </cell>
          <cell r="S1133" t="str">
            <v>S</v>
          </cell>
          <cell r="T1133" t="str">
            <v>S</v>
          </cell>
          <cell r="U1133" t="str">
            <v>S</v>
          </cell>
          <cell r="V1133" t="str">
            <v>S</v>
          </cell>
          <cell r="W1133" t="str">
            <v>S</v>
          </cell>
          <cell r="X1133" t="str">
            <v>S</v>
          </cell>
          <cell r="Y1133" t="str">
            <v>S</v>
          </cell>
          <cell r="Z1133" t="str">
            <v>S</v>
          </cell>
          <cell r="AA1133" t="str">
            <v>S</v>
          </cell>
          <cell r="AB1133" t="str">
            <v>S</v>
          </cell>
          <cell r="AC1133" t="str">
            <v>S</v>
          </cell>
          <cell r="AD1133" t="str">
            <v>S</v>
          </cell>
          <cell r="AE1133" t="str">
            <v>S</v>
          </cell>
          <cell r="AF1133" t="str">
            <v>S</v>
          </cell>
          <cell r="AG1133" t="str">
            <v>S</v>
          </cell>
          <cell r="AH1133" t="str">
            <v>S</v>
          </cell>
          <cell r="AI1133" t="str">
            <v>S</v>
          </cell>
          <cell r="AJ1133" t="str">
            <v>S</v>
          </cell>
          <cell r="AK1133" t="str">
            <v>S</v>
          </cell>
          <cell r="AL1133" t="str">
            <v>S</v>
          </cell>
          <cell r="AM1133" t="str">
            <v>S</v>
          </cell>
          <cell r="AN1133" t="str">
            <v>S</v>
          </cell>
          <cell r="AO1133" t="str">
            <v>S</v>
          </cell>
          <cell r="AP1133" t="str">
            <v>S</v>
          </cell>
          <cell r="AQ1133" t="str">
            <v>S</v>
          </cell>
          <cell r="AR1133" t="str">
            <v>S</v>
          </cell>
          <cell r="AS1133" t="str">
            <v>S</v>
          </cell>
          <cell r="AT1133" t="str">
            <v>S</v>
          </cell>
          <cell r="AU1133" t="str">
            <v>S</v>
          </cell>
          <cell r="AV1133" t="str">
            <v>S</v>
          </cell>
          <cell r="AW1133" t="str">
            <v>S</v>
          </cell>
        </row>
        <row r="1134">
          <cell r="B1134">
            <v>58130</v>
          </cell>
          <cell r="D1134" t="str">
            <v xml:space="preserve">Édition de journaux </v>
          </cell>
          <cell r="E1134">
            <v>952</v>
          </cell>
          <cell r="F1134" t="str">
            <v>S</v>
          </cell>
          <cell r="G1134" t="str">
            <v>S</v>
          </cell>
          <cell r="H1134" t="str">
            <v>S</v>
          </cell>
          <cell r="I1134" t="str">
            <v>S</v>
          </cell>
          <cell r="J1134" t="str">
            <v>S</v>
          </cell>
          <cell r="K1134" t="str">
            <v>S</v>
          </cell>
          <cell r="L1134" t="str">
            <v>S</v>
          </cell>
          <cell r="M1134" t="str">
            <v>S</v>
          </cell>
          <cell r="N1134" t="str">
            <v>S</v>
          </cell>
          <cell r="O1134" t="str">
            <v>S</v>
          </cell>
          <cell r="P1134" t="str">
            <v>S</v>
          </cell>
          <cell r="Q1134" t="str">
            <v>S</v>
          </cell>
          <cell r="R1134" t="str">
            <v>S</v>
          </cell>
          <cell r="S1134" t="str">
            <v>S</v>
          </cell>
          <cell r="T1134" t="str">
            <v>S</v>
          </cell>
          <cell r="U1134" t="str">
            <v>S</v>
          </cell>
          <cell r="V1134" t="str">
            <v>S</v>
          </cell>
          <cell r="W1134" t="str">
            <v>S</v>
          </cell>
          <cell r="X1134" t="str">
            <v>S</v>
          </cell>
          <cell r="Y1134" t="str">
            <v>S</v>
          </cell>
          <cell r="Z1134" t="str">
            <v>S</v>
          </cell>
          <cell r="AA1134" t="str">
            <v>S</v>
          </cell>
          <cell r="AB1134" t="str">
            <v>S</v>
          </cell>
          <cell r="AC1134" t="str">
            <v>S</v>
          </cell>
          <cell r="AD1134" t="str">
            <v>S</v>
          </cell>
          <cell r="AE1134" t="str">
            <v>S</v>
          </cell>
          <cell r="AF1134" t="str">
            <v>S</v>
          </cell>
          <cell r="AG1134" t="str">
            <v>S</v>
          </cell>
          <cell r="AH1134" t="str">
            <v>S</v>
          </cell>
          <cell r="AI1134" t="str">
            <v>S</v>
          </cell>
          <cell r="AJ1134" t="str">
            <v>S</v>
          </cell>
          <cell r="AK1134" t="str">
            <v>S</v>
          </cell>
          <cell r="AL1134" t="str">
            <v>S</v>
          </cell>
          <cell r="AM1134" t="str">
            <v>S</v>
          </cell>
          <cell r="AN1134" t="str">
            <v>S</v>
          </cell>
          <cell r="AO1134" t="str">
            <v>S</v>
          </cell>
          <cell r="AP1134" t="str">
            <v>S</v>
          </cell>
          <cell r="AQ1134" t="str">
            <v>S</v>
          </cell>
          <cell r="AR1134" t="str">
            <v>S</v>
          </cell>
          <cell r="AS1134" t="str">
            <v>S</v>
          </cell>
          <cell r="AT1134" t="str">
            <v>S</v>
          </cell>
          <cell r="AU1134" t="str">
            <v>S</v>
          </cell>
          <cell r="AV1134" t="str">
            <v>S</v>
          </cell>
          <cell r="AW1134" t="str">
            <v>S</v>
          </cell>
        </row>
        <row r="1135">
          <cell r="B1135">
            <v>5814</v>
          </cell>
          <cell r="D1135" t="str">
            <v xml:space="preserve">Édition de revues et périodiques </v>
          </cell>
          <cell r="E1135">
            <v>3346</v>
          </cell>
          <cell r="F1135">
            <v>132.19999999999999</v>
          </cell>
          <cell r="G1135">
            <v>114.9</v>
          </cell>
          <cell r="H1135">
            <v>-0.2</v>
          </cell>
          <cell r="I1135">
            <v>17.5</v>
          </cell>
          <cell r="J1135">
            <v>21.9</v>
          </cell>
          <cell r="K1135">
            <v>5749.8</v>
          </cell>
          <cell r="L1135">
            <v>-2.7</v>
          </cell>
          <cell r="M1135">
            <v>15.6</v>
          </cell>
          <cell r="N1135">
            <v>5784.6</v>
          </cell>
          <cell r="O1135">
            <v>5903.9</v>
          </cell>
          <cell r="P1135">
            <v>105.6</v>
          </cell>
          <cell r="Q1135">
            <v>44.9</v>
          </cell>
          <cell r="R1135">
            <v>319.89999999999998</v>
          </cell>
          <cell r="S1135">
            <v>8.1</v>
          </cell>
          <cell r="T1135">
            <v>3361.3</v>
          </cell>
          <cell r="U1135">
            <v>1011.3</v>
          </cell>
          <cell r="V1135">
            <v>187.9</v>
          </cell>
          <cell r="W1135">
            <v>5.2</v>
          </cell>
          <cell r="X1135">
            <v>69.8</v>
          </cell>
          <cell r="Y1135">
            <v>145.69999999999999</v>
          </cell>
          <cell r="Z1135">
            <v>51.2</v>
          </cell>
          <cell r="AA1135">
            <v>2072.8000000000002</v>
          </cell>
          <cell r="AB1135">
            <v>69.400000000000006</v>
          </cell>
          <cell r="AC1135">
            <v>1157.4000000000001</v>
          </cell>
          <cell r="AD1135">
            <v>470.5</v>
          </cell>
          <cell r="AE1135">
            <v>20.2</v>
          </cell>
          <cell r="AF1135">
            <v>395.7</v>
          </cell>
          <cell r="AG1135">
            <v>77.2</v>
          </cell>
          <cell r="AH1135">
            <v>146.1</v>
          </cell>
          <cell r="AI1135">
            <v>243.1</v>
          </cell>
          <cell r="AJ1135">
            <v>415.5</v>
          </cell>
          <cell r="AK1135">
            <v>3.4</v>
          </cell>
          <cell r="AL1135">
            <v>2.2000000000000002</v>
          </cell>
          <cell r="AM1135">
            <v>55.1</v>
          </cell>
          <cell r="AN1135">
            <v>18.399999999999999</v>
          </cell>
          <cell r="AO1135">
            <v>120.8</v>
          </cell>
          <cell r="AP1135">
            <v>480</v>
          </cell>
          <cell r="AQ1135">
            <v>180.3</v>
          </cell>
          <cell r="AR1135">
            <v>336.9</v>
          </cell>
          <cell r="AS1135">
            <v>25.9</v>
          </cell>
          <cell r="AT1135">
            <v>126.3</v>
          </cell>
          <cell r="AU1135">
            <v>171.3</v>
          </cell>
          <cell r="AV1135">
            <v>2112.9</v>
          </cell>
          <cell r="AW1135">
            <v>2023.7</v>
          </cell>
        </row>
        <row r="1136">
          <cell r="B1136">
            <v>58140</v>
          </cell>
          <cell r="D1136" t="str">
            <v xml:space="preserve">Édition de revues et périodiques </v>
          </cell>
          <cell r="E1136">
            <v>3346</v>
          </cell>
          <cell r="F1136">
            <v>132.19999999999999</v>
          </cell>
          <cell r="G1136">
            <v>114.9</v>
          </cell>
          <cell r="H1136">
            <v>-0.2</v>
          </cell>
          <cell r="I1136">
            <v>17.5</v>
          </cell>
          <cell r="J1136">
            <v>21.9</v>
          </cell>
          <cell r="K1136">
            <v>5749.8</v>
          </cell>
          <cell r="L1136">
            <v>-2.7</v>
          </cell>
          <cell r="M1136">
            <v>15.6</v>
          </cell>
          <cell r="N1136">
            <v>5784.6</v>
          </cell>
          <cell r="O1136">
            <v>5903.9</v>
          </cell>
          <cell r="P1136">
            <v>105.6</v>
          </cell>
          <cell r="Q1136">
            <v>44.9</v>
          </cell>
          <cell r="R1136">
            <v>319.89999999999998</v>
          </cell>
          <cell r="S1136">
            <v>8.1</v>
          </cell>
          <cell r="T1136">
            <v>3361.3</v>
          </cell>
          <cell r="U1136">
            <v>1011.3</v>
          </cell>
          <cell r="V1136">
            <v>187.9</v>
          </cell>
          <cell r="W1136">
            <v>5.2</v>
          </cell>
          <cell r="X1136">
            <v>69.8</v>
          </cell>
          <cell r="Y1136">
            <v>145.69999999999999</v>
          </cell>
          <cell r="Z1136">
            <v>51.2</v>
          </cell>
          <cell r="AA1136">
            <v>2072.8000000000002</v>
          </cell>
          <cell r="AB1136">
            <v>69.400000000000006</v>
          </cell>
          <cell r="AC1136">
            <v>1157.4000000000001</v>
          </cell>
          <cell r="AD1136">
            <v>470.5</v>
          </cell>
          <cell r="AE1136">
            <v>20.2</v>
          </cell>
          <cell r="AF1136">
            <v>395.7</v>
          </cell>
          <cell r="AG1136">
            <v>77.2</v>
          </cell>
          <cell r="AH1136">
            <v>146.1</v>
          </cell>
          <cell r="AI1136">
            <v>243.1</v>
          </cell>
          <cell r="AJ1136">
            <v>415.5</v>
          </cell>
          <cell r="AK1136">
            <v>3.4</v>
          </cell>
          <cell r="AL1136">
            <v>2.2000000000000002</v>
          </cell>
          <cell r="AM1136">
            <v>55.1</v>
          </cell>
          <cell r="AN1136">
            <v>18.399999999999999</v>
          </cell>
          <cell r="AO1136">
            <v>120.8</v>
          </cell>
          <cell r="AP1136">
            <v>480</v>
          </cell>
          <cell r="AQ1136">
            <v>180.3</v>
          </cell>
          <cell r="AR1136">
            <v>336.9</v>
          </cell>
          <cell r="AS1136">
            <v>25.9</v>
          </cell>
          <cell r="AT1136">
            <v>126.3</v>
          </cell>
          <cell r="AU1136">
            <v>171.3</v>
          </cell>
          <cell r="AV1136">
            <v>2112.9</v>
          </cell>
          <cell r="AW1136">
            <v>2023.7</v>
          </cell>
        </row>
        <row r="1137">
          <cell r="B1137">
            <v>5819</v>
          </cell>
          <cell r="D1137" t="str">
            <v xml:space="preserve">Autres activités d'édition </v>
          </cell>
          <cell r="E1137">
            <v>2026</v>
          </cell>
          <cell r="F1137">
            <v>128.9</v>
          </cell>
          <cell r="G1137">
            <v>75.900000000000006</v>
          </cell>
          <cell r="H1137">
            <v>-5.3</v>
          </cell>
          <cell r="I1137">
            <v>58.3</v>
          </cell>
          <cell r="J1137">
            <v>0.6</v>
          </cell>
          <cell r="K1137">
            <v>554.20000000000005</v>
          </cell>
          <cell r="L1137">
            <v>0.6</v>
          </cell>
          <cell r="M1137">
            <v>5.2</v>
          </cell>
          <cell r="N1137">
            <v>560.5</v>
          </cell>
          <cell r="O1137">
            <v>683.6</v>
          </cell>
          <cell r="P1137">
            <v>8.6</v>
          </cell>
          <cell r="Q1137">
            <v>0.4</v>
          </cell>
          <cell r="R1137">
            <v>77.3</v>
          </cell>
          <cell r="S1137">
            <v>0.1</v>
          </cell>
          <cell r="T1137">
            <v>324.7</v>
          </cell>
          <cell r="U1137">
            <v>109.4</v>
          </cell>
          <cell r="V1137">
            <v>22.9</v>
          </cell>
          <cell r="W1137">
            <v>1.5</v>
          </cell>
          <cell r="X1137">
            <v>8.5</v>
          </cell>
          <cell r="Y1137">
            <v>22.5</v>
          </cell>
          <cell r="Z1137">
            <v>16.399999999999999</v>
          </cell>
          <cell r="AA1137">
            <v>202.9</v>
          </cell>
          <cell r="AB1137">
            <v>9.3000000000000007</v>
          </cell>
          <cell r="AC1137">
            <v>117.7</v>
          </cell>
          <cell r="AD1137">
            <v>46.7</v>
          </cell>
          <cell r="AE1137">
            <v>1.2</v>
          </cell>
          <cell r="AF1137">
            <v>30.4</v>
          </cell>
          <cell r="AG1137">
            <v>22.4</v>
          </cell>
          <cell r="AH1137">
            <v>29.6</v>
          </cell>
          <cell r="AI1137">
            <v>24</v>
          </cell>
          <cell r="AJ1137">
            <v>2.4</v>
          </cell>
          <cell r="AK1137">
            <v>1.4</v>
          </cell>
          <cell r="AL1137">
            <v>1.2</v>
          </cell>
          <cell r="AM1137">
            <v>12.1</v>
          </cell>
          <cell r="AN1137">
            <v>3.8</v>
          </cell>
          <cell r="AO1137">
            <v>14.8</v>
          </cell>
          <cell r="AP1137">
            <v>4.9000000000000004</v>
          </cell>
          <cell r="AQ1137">
            <v>15.4</v>
          </cell>
          <cell r="AR1137">
            <v>24.6</v>
          </cell>
          <cell r="AS1137">
            <v>0.5</v>
          </cell>
          <cell r="AT1137">
            <v>9.3000000000000007</v>
          </cell>
          <cell r="AU1137">
            <v>-14.1</v>
          </cell>
          <cell r="AV1137">
            <v>216.8</v>
          </cell>
          <cell r="AW1137">
            <v>194.8</v>
          </cell>
        </row>
        <row r="1138">
          <cell r="B1138">
            <v>58190</v>
          </cell>
          <cell r="D1138" t="str">
            <v xml:space="preserve">Autres activités d'édition </v>
          </cell>
          <cell r="E1138">
            <v>2026</v>
          </cell>
          <cell r="F1138">
            <v>128.9</v>
          </cell>
          <cell r="G1138">
            <v>75.900000000000006</v>
          </cell>
          <cell r="H1138">
            <v>-5.3</v>
          </cell>
          <cell r="I1138">
            <v>58.3</v>
          </cell>
          <cell r="J1138">
            <v>0.6</v>
          </cell>
          <cell r="K1138">
            <v>554.20000000000005</v>
          </cell>
          <cell r="L1138">
            <v>0.6</v>
          </cell>
          <cell r="M1138">
            <v>5.2</v>
          </cell>
          <cell r="N1138">
            <v>560.5</v>
          </cell>
          <cell r="O1138">
            <v>683.6</v>
          </cell>
          <cell r="P1138">
            <v>8.6</v>
          </cell>
          <cell r="Q1138">
            <v>0.4</v>
          </cell>
          <cell r="R1138">
            <v>77.3</v>
          </cell>
          <cell r="S1138">
            <v>0.1</v>
          </cell>
          <cell r="T1138">
            <v>324.7</v>
          </cell>
          <cell r="U1138">
            <v>109.4</v>
          </cell>
          <cell r="V1138">
            <v>22.9</v>
          </cell>
          <cell r="W1138">
            <v>1.5</v>
          </cell>
          <cell r="X1138">
            <v>8.5</v>
          </cell>
          <cell r="Y1138">
            <v>22.5</v>
          </cell>
          <cell r="Z1138">
            <v>16.399999999999999</v>
          </cell>
          <cell r="AA1138">
            <v>202.9</v>
          </cell>
          <cell r="AB1138">
            <v>9.3000000000000007</v>
          </cell>
          <cell r="AC1138">
            <v>117.7</v>
          </cell>
          <cell r="AD1138">
            <v>46.7</v>
          </cell>
          <cell r="AE1138">
            <v>1.2</v>
          </cell>
          <cell r="AF1138">
            <v>30.4</v>
          </cell>
          <cell r="AG1138">
            <v>22.4</v>
          </cell>
          <cell r="AH1138">
            <v>29.6</v>
          </cell>
          <cell r="AI1138">
            <v>24</v>
          </cell>
          <cell r="AJ1138">
            <v>2.4</v>
          </cell>
          <cell r="AK1138">
            <v>1.4</v>
          </cell>
          <cell r="AL1138">
            <v>1.2</v>
          </cell>
          <cell r="AM1138">
            <v>12.1</v>
          </cell>
          <cell r="AN1138">
            <v>3.8</v>
          </cell>
          <cell r="AO1138">
            <v>14.8</v>
          </cell>
          <cell r="AP1138">
            <v>4.9000000000000004</v>
          </cell>
          <cell r="AQ1138">
            <v>15.4</v>
          </cell>
          <cell r="AR1138">
            <v>24.6</v>
          </cell>
          <cell r="AS1138">
            <v>0.5</v>
          </cell>
          <cell r="AT1138">
            <v>9.3000000000000007</v>
          </cell>
          <cell r="AU1138">
            <v>-14.1</v>
          </cell>
          <cell r="AV1138">
            <v>216.8</v>
          </cell>
          <cell r="AW1138">
            <v>194.8</v>
          </cell>
        </row>
        <row r="1139">
          <cell r="B1139">
            <v>582</v>
          </cell>
          <cell r="D1139" t="str">
            <v xml:space="preserve">Édition de logiciels </v>
          </cell>
          <cell r="E1139">
            <v>6579</v>
          </cell>
          <cell r="F1139">
            <v>403.6</v>
          </cell>
          <cell r="G1139">
            <v>836.5</v>
          </cell>
          <cell r="H1139">
            <v>-9.9</v>
          </cell>
          <cell r="I1139">
            <v>-423</v>
          </cell>
          <cell r="J1139">
            <v>0.6</v>
          </cell>
          <cell r="K1139">
            <v>11070.5</v>
          </cell>
          <cell r="L1139">
            <v>6.6</v>
          </cell>
          <cell r="M1139">
            <v>779.7</v>
          </cell>
          <cell r="N1139">
            <v>11857.4</v>
          </cell>
          <cell r="O1139">
            <v>11474.7</v>
          </cell>
          <cell r="P1139">
            <v>71.7</v>
          </cell>
          <cell r="Q1139">
            <v>39.6</v>
          </cell>
          <cell r="R1139">
            <v>513.79999999999995</v>
          </cell>
          <cell r="S1139">
            <v>1.9</v>
          </cell>
          <cell r="T1139">
            <v>4318.1000000000004</v>
          </cell>
          <cell r="U1139">
            <v>1772.4</v>
          </cell>
          <cell r="V1139">
            <v>362.7</v>
          </cell>
          <cell r="W1139">
            <v>10.3</v>
          </cell>
          <cell r="X1139">
            <v>126.7</v>
          </cell>
          <cell r="Y1139">
            <v>658.2</v>
          </cell>
          <cell r="Z1139">
            <v>610.29999999999995</v>
          </cell>
          <cell r="AA1139">
            <v>6014.2</v>
          </cell>
          <cell r="AB1139">
            <v>192.3</v>
          </cell>
          <cell r="AC1139">
            <v>3012.7</v>
          </cell>
          <cell r="AD1139">
            <v>1258.5999999999999</v>
          </cell>
          <cell r="AE1139">
            <v>51.2</v>
          </cell>
          <cell r="AF1139">
            <v>1601.9</v>
          </cell>
          <cell r="AG1139">
            <v>866.4</v>
          </cell>
          <cell r="AH1139">
            <v>942.2</v>
          </cell>
          <cell r="AI1139">
            <v>454.7</v>
          </cell>
          <cell r="AJ1139">
            <v>247.9</v>
          </cell>
          <cell r="AK1139">
            <v>0.1</v>
          </cell>
          <cell r="AL1139">
            <v>0.1</v>
          </cell>
          <cell r="AM1139">
            <v>424.5</v>
          </cell>
          <cell r="AN1139">
            <v>82.2</v>
          </cell>
          <cell r="AO1139">
            <v>390.4</v>
          </cell>
          <cell r="AP1139">
            <v>213.9</v>
          </cell>
          <cell r="AQ1139">
            <v>547.4</v>
          </cell>
          <cell r="AR1139">
            <v>453.1</v>
          </cell>
          <cell r="AS1139">
            <v>77.099999999999994</v>
          </cell>
          <cell r="AT1139">
            <v>47.8</v>
          </cell>
          <cell r="AU1139">
            <v>183.3</v>
          </cell>
          <cell r="AV1139">
            <v>6600.7</v>
          </cell>
          <cell r="AW1139">
            <v>5873.1</v>
          </cell>
        </row>
        <row r="1140">
          <cell r="B1140">
            <v>5821</v>
          </cell>
          <cell r="D1140" t="str">
            <v xml:space="preserve">Édition de jeux électroniques </v>
          </cell>
          <cell r="E1140">
            <v>400</v>
          </cell>
          <cell r="F1140">
            <v>25.9</v>
          </cell>
          <cell r="G1140">
            <v>6.5</v>
          </cell>
          <cell r="H1140">
            <v>0</v>
          </cell>
          <cell r="I1140">
            <v>19.399999999999999</v>
          </cell>
          <cell r="J1140">
            <v>0</v>
          </cell>
          <cell r="K1140">
            <v>2059.3000000000002</v>
          </cell>
          <cell r="L1140">
            <v>4.7</v>
          </cell>
          <cell r="M1140">
            <v>434.7</v>
          </cell>
          <cell r="N1140">
            <v>2498.6</v>
          </cell>
          <cell r="O1140">
            <v>2085.1999999999998</v>
          </cell>
          <cell r="P1140" t="str">
            <v>N</v>
          </cell>
          <cell r="Q1140">
            <v>6.2</v>
          </cell>
          <cell r="R1140">
            <v>335.7</v>
          </cell>
          <cell r="S1140">
            <v>3</v>
          </cell>
          <cell r="T1140">
            <v>1083.7</v>
          </cell>
          <cell r="U1140">
            <v>572.70000000000005</v>
          </cell>
          <cell r="V1140">
            <v>18.7</v>
          </cell>
          <cell r="W1140">
            <v>0.7</v>
          </cell>
          <cell r="X1140">
            <v>1.9</v>
          </cell>
          <cell r="Y1140">
            <v>246.3</v>
          </cell>
          <cell r="Z1140">
            <v>266.5</v>
          </cell>
          <cell r="AA1140">
            <v>842.1</v>
          </cell>
          <cell r="AB1140">
            <v>11.7</v>
          </cell>
          <cell r="AC1140">
            <v>124.7</v>
          </cell>
          <cell r="AD1140">
            <v>52.5</v>
          </cell>
          <cell r="AE1140">
            <v>2.8</v>
          </cell>
          <cell r="AF1140">
            <v>656</v>
          </cell>
          <cell r="AG1140">
            <v>447.9</v>
          </cell>
          <cell r="AH1140">
            <v>349.5</v>
          </cell>
          <cell r="AI1140">
            <v>300</v>
          </cell>
          <cell r="AJ1140">
            <v>158.69999999999999</v>
          </cell>
          <cell r="AK1140">
            <v>0</v>
          </cell>
          <cell r="AL1140">
            <v>0</v>
          </cell>
          <cell r="AM1140">
            <v>170.5</v>
          </cell>
          <cell r="AN1140">
            <v>9.6999999999999993</v>
          </cell>
          <cell r="AO1140">
            <v>127.3</v>
          </cell>
          <cell r="AP1140">
            <v>115.6</v>
          </cell>
          <cell r="AQ1140">
            <v>301.10000000000002</v>
          </cell>
          <cell r="AR1140">
            <v>210.2</v>
          </cell>
          <cell r="AS1140">
            <v>2.2999999999999998</v>
          </cell>
          <cell r="AT1140">
            <v>25.2</v>
          </cell>
          <cell r="AU1140">
            <v>179.1</v>
          </cell>
          <cell r="AV1140">
            <v>1095.5999999999999</v>
          </cell>
          <cell r="AW1140">
            <v>833.2</v>
          </cell>
        </row>
        <row r="1141">
          <cell r="B1141">
            <v>58210</v>
          </cell>
          <cell r="D1141" t="str">
            <v xml:space="preserve">Édition de jeux électroniques </v>
          </cell>
          <cell r="E1141">
            <v>400</v>
          </cell>
          <cell r="F1141">
            <v>25.9</v>
          </cell>
          <cell r="G1141">
            <v>6.5</v>
          </cell>
          <cell r="H1141">
            <v>0</v>
          </cell>
          <cell r="I1141">
            <v>19.399999999999999</v>
          </cell>
          <cell r="J1141">
            <v>0</v>
          </cell>
          <cell r="K1141">
            <v>2059.3000000000002</v>
          </cell>
          <cell r="L1141">
            <v>4.7</v>
          </cell>
          <cell r="M1141">
            <v>434.7</v>
          </cell>
          <cell r="N1141">
            <v>2498.6</v>
          </cell>
          <cell r="O1141">
            <v>2085.1999999999998</v>
          </cell>
          <cell r="P1141" t="str">
            <v>N</v>
          </cell>
          <cell r="Q1141">
            <v>6.2</v>
          </cell>
          <cell r="R1141">
            <v>335.7</v>
          </cell>
          <cell r="S1141">
            <v>3</v>
          </cell>
          <cell r="T1141">
            <v>1083.7</v>
          </cell>
          <cell r="U1141">
            <v>572.70000000000005</v>
          </cell>
          <cell r="V1141">
            <v>18.7</v>
          </cell>
          <cell r="W1141">
            <v>0.7</v>
          </cell>
          <cell r="X1141">
            <v>1.9</v>
          </cell>
          <cell r="Y1141">
            <v>246.3</v>
          </cell>
          <cell r="Z1141">
            <v>266.5</v>
          </cell>
          <cell r="AA1141">
            <v>842.1</v>
          </cell>
          <cell r="AB1141">
            <v>11.7</v>
          </cell>
          <cell r="AC1141">
            <v>124.7</v>
          </cell>
          <cell r="AD1141">
            <v>52.5</v>
          </cell>
          <cell r="AE1141">
            <v>2.8</v>
          </cell>
          <cell r="AF1141">
            <v>656</v>
          </cell>
          <cell r="AG1141">
            <v>447.9</v>
          </cell>
          <cell r="AH1141">
            <v>349.5</v>
          </cell>
          <cell r="AI1141">
            <v>300</v>
          </cell>
          <cell r="AJ1141">
            <v>158.69999999999999</v>
          </cell>
          <cell r="AK1141">
            <v>0</v>
          </cell>
          <cell r="AL1141">
            <v>0</v>
          </cell>
          <cell r="AM1141">
            <v>170.5</v>
          </cell>
          <cell r="AN1141">
            <v>9.6999999999999993</v>
          </cell>
          <cell r="AO1141">
            <v>127.3</v>
          </cell>
          <cell r="AP1141">
            <v>115.6</v>
          </cell>
          <cell r="AQ1141">
            <v>301.10000000000002</v>
          </cell>
          <cell r="AR1141">
            <v>210.2</v>
          </cell>
          <cell r="AS1141">
            <v>2.2999999999999998</v>
          </cell>
          <cell r="AT1141">
            <v>25.2</v>
          </cell>
          <cell r="AU1141">
            <v>179.1</v>
          </cell>
          <cell r="AV1141">
            <v>1095.5999999999999</v>
          </cell>
          <cell r="AW1141">
            <v>833.2</v>
          </cell>
        </row>
        <row r="1142">
          <cell r="B1142">
            <v>5829</v>
          </cell>
          <cell r="D1142" t="str">
            <v xml:space="preserve">Édition d'autres logiciels </v>
          </cell>
          <cell r="E1142">
            <v>6179</v>
          </cell>
          <cell r="F1142">
            <v>377.7</v>
          </cell>
          <cell r="G1142">
            <v>830</v>
          </cell>
          <cell r="H1142">
            <v>-9.9</v>
          </cell>
          <cell r="I1142">
            <v>-442.3</v>
          </cell>
          <cell r="J1142">
            <v>0.6</v>
          </cell>
          <cell r="K1142">
            <v>9011.2000000000007</v>
          </cell>
          <cell r="L1142">
            <v>2</v>
          </cell>
          <cell r="M1142">
            <v>345</v>
          </cell>
          <cell r="N1142">
            <v>9358.7999999999993</v>
          </cell>
          <cell r="O1142">
            <v>9389.5</v>
          </cell>
          <cell r="P1142">
            <v>78.900000000000006</v>
          </cell>
          <cell r="Q1142">
            <v>33.4</v>
          </cell>
          <cell r="R1142">
            <v>178.1</v>
          </cell>
          <cell r="S1142">
            <v>-1.2</v>
          </cell>
          <cell r="T1142">
            <v>3234.4</v>
          </cell>
          <cell r="U1142">
            <v>1199.8</v>
          </cell>
          <cell r="V1142">
            <v>344</v>
          </cell>
          <cell r="W1142">
            <v>9.5</v>
          </cell>
          <cell r="X1142">
            <v>124.8</v>
          </cell>
          <cell r="Y1142">
            <v>411.9</v>
          </cell>
          <cell r="Z1142">
            <v>343.8</v>
          </cell>
          <cell r="AA1142">
            <v>5172.1000000000004</v>
          </cell>
          <cell r="AB1142">
            <v>180.6</v>
          </cell>
          <cell r="AC1142">
            <v>2888.1</v>
          </cell>
          <cell r="AD1142">
            <v>1206</v>
          </cell>
          <cell r="AE1142">
            <v>48.4</v>
          </cell>
          <cell r="AF1142">
            <v>945.8</v>
          </cell>
          <cell r="AG1142">
            <v>418.6</v>
          </cell>
          <cell r="AH1142">
            <v>592.70000000000005</v>
          </cell>
          <cell r="AI1142">
            <v>154.69999999999999</v>
          </cell>
          <cell r="AJ1142">
            <v>89.2</v>
          </cell>
          <cell r="AK1142">
            <v>0.1</v>
          </cell>
          <cell r="AL1142">
            <v>0.1</v>
          </cell>
          <cell r="AM1142">
            <v>254.1</v>
          </cell>
          <cell r="AN1142">
            <v>72.5</v>
          </cell>
          <cell r="AO1142">
            <v>263.10000000000002</v>
          </cell>
          <cell r="AP1142">
            <v>98.2</v>
          </cell>
          <cell r="AQ1142">
            <v>246.4</v>
          </cell>
          <cell r="AR1142">
            <v>242.9</v>
          </cell>
          <cell r="AS1142">
            <v>74.900000000000006</v>
          </cell>
          <cell r="AT1142">
            <v>22.6</v>
          </cell>
          <cell r="AU1142">
            <v>4.3</v>
          </cell>
          <cell r="AV1142">
            <v>5505.1</v>
          </cell>
          <cell r="AW1142">
            <v>5039.8999999999996</v>
          </cell>
        </row>
        <row r="1143">
          <cell r="B1143">
            <v>58291</v>
          </cell>
          <cell r="D1143" t="str">
            <v xml:space="preserve">Édition de logiciels système et de réseau </v>
          </cell>
          <cell r="E1143">
            <v>741</v>
          </cell>
          <cell r="F1143">
            <v>54.1</v>
          </cell>
          <cell r="G1143">
            <v>47.1</v>
          </cell>
          <cell r="H1143">
            <v>-7.2</v>
          </cell>
          <cell r="I1143">
            <v>14.1</v>
          </cell>
          <cell r="J1143">
            <v>0.4</v>
          </cell>
          <cell r="K1143">
            <v>1454.3</v>
          </cell>
          <cell r="L1143">
            <v>0.1</v>
          </cell>
          <cell r="M1143">
            <v>81.599999999999994</v>
          </cell>
          <cell r="N1143">
            <v>1536.4</v>
          </cell>
          <cell r="O1143">
            <v>1508.7</v>
          </cell>
          <cell r="P1143">
            <v>11.9</v>
          </cell>
          <cell r="Q1143">
            <v>6.6</v>
          </cell>
          <cell r="R1143">
            <v>33.799999999999997</v>
          </cell>
          <cell r="S1143">
            <v>-0.1</v>
          </cell>
          <cell r="T1143">
            <v>744.4</v>
          </cell>
          <cell r="U1143">
            <v>356.8</v>
          </cell>
          <cell r="V1143">
            <v>66.599999999999994</v>
          </cell>
          <cell r="W1143">
            <v>2.5</v>
          </cell>
          <cell r="X1143">
            <v>15.1</v>
          </cell>
          <cell r="Y1143">
            <v>19.2</v>
          </cell>
          <cell r="Z1143">
            <v>7.1</v>
          </cell>
          <cell r="AA1143">
            <v>764.9</v>
          </cell>
          <cell r="AB1143">
            <v>33.200000000000003</v>
          </cell>
          <cell r="AC1143">
            <v>497.6</v>
          </cell>
          <cell r="AD1143">
            <v>216.5</v>
          </cell>
          <cell r="AE1143">
            <v>9.1999999999999993</v>
          </cell>
          <cell r="AF1143">
            <v>26.8</v>
          </cell>
          <cell r="AG1143">
            <v>92.6</v>
          </cell>
          <cell r="AH1143">
            <v>28.8</v>
          </cell>
          <cell r="AI1143">
            <v>40.9</v>
          </cell>
          <cell r="AJ1143">
            <v>-53.8</v>
          </cell>
          <cell r="AK1143">
            <v>0</v>
          </cell>
          <cell r="AL1143">
            <v>0</v>
          </cell>
          <cell r="AM1143">
            <v>47.5</v>
          </cell>
          <cell r="AN1143">
            <v>16</v>
          </cell>
          <cell r="AO1143">
            <v>37.700000000000003</v>
          </cell>
          <cell r="AP1143">
            <v>-63.5</v>
          </cell>
          <cell r="AQ1143">
            <v>19.3</v>
          </cell>
          <cell r="AR1143">
            <v>23</v>
          </cell>
          <cell r="AS1143">
            <v>3.1</v>
          </cell>
          <cell r="AT1143">
            <v>-25.2</v>
          </cell>
          <cell r="AU1143">
            <v>-45.1</v>
          </cell>
          <cell r="AV1143">
            <v>772.2</v>
          </cell>
          <cell r="AW1143">
            <v>740.8</v>
          </cell>
        </row>
        <row r="1144">
          <cell r="B1144">
            <v>58292</v>
          </cell>
          <cell r="D1144" t="str">
            <v xml:space="preserve">Édition de logiciels outils de développement et de langages </v>
          </cell>
          <cell r="E1144">
            <v>386</v>
          </cell>
          <cell r="F1144">
            <v>6.7</v>
          </cell>
          <cell r="G1144">
            <v>12.7</v>
          </cell>
          <cell r="H1144">
            <v>-0.3</v>
          </cell>
          <cell r="I1144">
            <v>-5.8</v>
          </cell>
          <cell r="J1144">
            <v>0</v>
          </cell>
          <cell r="K1144">
            <v>440.3</v>
          </cell>
          <cell r="L1144">
            <v>-0.4</v>
          </cell>
          <cell r="M1144">
            <v>15.1</v>
          </cell>
          <cell r="N1144">
            <v>455</v>
          </cell>
          <cell r="O1144">
            <v>447</v>
          </cell>
          <cell r="P1144">
            <v>5.3</v>
          </cell>
          <cell r="Q1144">
            <v>1.9</v>
          </cell>
          <cell r="R1144">
            <v>35.200000000000003</v>
          </cell>
          <cell r="S1144">
            <v>-0.4</v>
          </cell>
          <cell r="T1144">
            <v>143.30000000000001</v>
          </cell>
          <cell r="U1144">
            <v>36.9</v>
          </cell>
          <cell r="V1144">
            <v>17.100000000000001</v>
          </cell>
          <cell r="W1144">
            <v>0.3</v>
          </cell>
          <cell r="X1144">
            <v>2.6</v>
          </cell>
          <cell r="Y1144">
            <v>4.5</v>
          </cell>
          <cell r="Z1144">
            <v>3.5</v>
          </cell>
          <cell r="AA1144">
            <v>271.89999999999998</v>
          </cell>
          <cell r="AB1144">
            <v>10.5</v>
          </cell>
          <cell r="AC1144">
            <v>151.30000000000001</v>
          </cell>
          <cell r="AD1144">
            <v>70</v>
          </cell>
          <cell r="AE1144">
            <v>2.5</v>
          </cell>
          <cell r="AF1144">
            <v>42.7</v>
          </cell>
          <cell r="AG1144">
            <v>19.3</v>
          </cell>
          <cell r="AH1144">
            <v>6.2</v>
          </cell>
          <cell r="AI1144">
            <v>7.8</v>
          </cell>
          <cell r="AJ1144">
            <v>25</v>
          </cell>
          <cell r="AK1144">
            <v>0</v>
          </cell>
          <cell r="AL1144">
            <v>0</v>
          </cell>
          <cell r="AM1144">
            <v>12.1</v>
          </cell>
          <cell r="AN1144">
            <v>1.8</v>
          </cell>
          <cell r="AO1144">
            <v>14.8</v>
          </cell>
          <cell r="AP1144">
            <v>27.6</v>
          </cell>
          <cell r="AQ1144">
            <v>34.299999999999997</v>
          </cell>
          <cell r="AR1144">
            <v>23.7</v>
          </cell>
          <cell r="AS1144">
            <v>2.9</v>
          </cell>
          <cell r="AT1144">
            <v>-0.6</v>
          </cell>
          <cell r="AU1144">
            <v>36</v>
          </cell>
          <cell r="AV1144">
            <v>271.10000000000002</v>
          </cell>
          <cell r="AW1144">
            <v>263.89999999999998</v>
          </cell>
        </row>
        <row r="1145">
          <cell r="B1145">
            <v>58293</v>
          </cell>
          <cell r="D1145" t="str">
            <v xml:space="preserve">Édition de logiciels applicatifs </v>
          </cell>
          <cell r="E1145">
            <v>5052</v>
          </cell>
          <cell r="F1145">
            <v>317</v>
          </cell>
          <cell r="G1145">
            <v>770.2</v>
          </cell>
          <cell r="H1145">
            <v>-2.5</v>
          </cell>
          <cell r="I1145">
            <v>-450.7</v>
          </cell>
          <cell r="J1145">
            <v>0.2</v>
          </cell>
          <cell r="K1145">
            <v>7116.6</v>
          </cell>
          <cell r="L1145">
            <v>2.2999999999999998</v>
          </cell>
          <cell r="M1145">
            <v>248.4</v>
          </cell>
          <cell r="N1145">
            <v>7367.5</v>
          </cell>
          <cell r="O1145">
            <v>7433.9</v>
          </cell>
          <cell r="P1145">
            <v>61.7</v>
          </cell>
          <cell r="Q1145">
            <v>25</v>
          </cell>
          <cell r="R1145">
            <v>109.1</v>
          </cell>
          <cell r="S1145">
            <v>-0.6</v>
          </cell>
          <cell r="T1145">
            <v>2346.6</v>
          </cell>
          <cell r="U1145">
            <v>806.1</v>
          </cell>
          <cell r="V1145">
            <v>260.3</v>
          </cell>
          <cell r="W1145">
            <v>6.7</v>
          </cell>
          <cell r="X1145">
            <v>107.2</v>
          </cell>
          <cell r="Y1145">
            <v>388.2</v>
          </cell>
          <cell r="Z1145">
            <v>333.2</v>
          </cell>
          <cell r="AA1145">
            <v>4135.3</v>
          </cell>
          <cell r="AB1145">
            <v>136.9</v>
          </cell>
          <cell r="AC1145">
            <v>2239.1999999999998</v>
          </cell>
          <cell r="AD1145">
            <v>919.6</v>
          </cell>
          <cell r="AE1145">
            <v>36.700000000000003</v>
          </cell>
          <cell r="AF1145">
            <v>876.4</v>
          </cell>
          <cell r="AG1145">
            <v>306.60000000000002</v>
          </cell>
          <cell r="AH1145">
            <v>557.70000000000005</v>
          </cell>
          <cell r="AI1145">
            <v>106</v>
          </cell>
          <cell r="AJ1145">
            <v>118</v>
          </cell>
          <cell r="AK1145">
            <v>0.1</v>
          </cell>
          <cell r="AL1145">
            <v>0.1</v>
          </cell>
          <cell r="AM1145">
            <v>194.5</v>
          </cell>
          <cell r="AN1145">
            <v>54.7</v>
          </cell>
          <cell r="AO1145">
            <v>210.6</v>
          </cell>
          <cell r="AP1145">
            <v>134.1</v>
          </cell>
          <cell r="AQ1145">
            <v>192.7</v>
          </cell>
          <cell r="AR1145">
            <v>196.2</v>
          </cell>
          <cell r="AS1145">
            <v>68.900000000000006</v>
          </cell>
          <cell r="AT1145">
            <v>48.4</v>
          </cell>
          <cell r="AU1145">
            <v>13.4</v>
          </cell>
          <cell r="AV1145">
            <v>4461.7</v>
          </cell>
          <cell r="AW1145">
            <v>4035.2</v>
          </cell>
        </row>
        <row r="1146">
          <cell r="B1146">
            <v>59</v>
          </cell>
          <cell r="D1146" t="str">
            <v xml:space="preserve">Production de films cinématographiques, de vidéo et de programmes de télévision - enregistrement sonore et édition musicale </v>
          </cell>
          <cell r="E1146">
            <v>27726</v>
          </cell>
          <cell r="F1146">
            <v>418.1</v>
          </cell>
          <cell r="G1146">
            <v>219.2</v>
          </cell>
          <cell r="H1146">
            <v>-4.7</v>
          </cell>
          <cell r="I1146">
            <v>203.7</v>
          </cell>
          <cell r="J1146">
            <v>33.4</v>
          </cell>
          <cell r="K1146">
            <v>12149.8</v>
          </cell>
          <cell r="L1146">
            <v>46.2</v>
          </cell>
          <cell r="M1146">
            <v>2588.9</v>
          </cell>
          <cell r="N1146">
            <v>14818.3</v>
          </cell>
          <cell r="O1146">
            <v>12601.3</v>
          </cell>
          <cell r="P1146">
            <v>587.70000000000005</v>
          </cell>
          <cell r="Q1146">
            <v>206.8</v>
          </cell>
          <cell r="R1146">
            <v>496.7</v>
          </cell>
          <cell r="S1146">
            <v>11.4</v>
          </cell>
          <cell r="T1146">
            <v>6520.4</v>
          </cell>
          <cell r="U1146">
            <v>2910.5</v>
          </cell>
          <cell r="V1146">
            <v>724.7</v>
          </cell>
          <cell r="W1146">
            <v>64.7</v>
          </cell>
          <cell r="X1146">
            <v>151.19999999999999</v>
          </cell>
          <cell r="Y1146">
            <v>2129.9</v>
          </cell>
          <cell r="Z1146">
            <v>1198.5999999999999</v>
          </cell>
          <cell r="AA1146">
            <v>6451.4</v>
          </cell>
          <cell r="AB1146">
            <v>219.2</v>
          </cell>
          <cell r="AC1146">
            <v>2628.3</v>
          </cell>
          <cell r="AD1146">
            <v>1158.9000000000001</v>
          </cell>
          <cell r="AE1146">
            <v>303.2</v>
          </cell>
          <cell r="AF1146">
            <v>2748.3</v>
          </cell>
          <cell r="AG1146">
            <v>2832.6</v>
          </cell>
          <cell r="AH1146">
            <v>493.6</v>
          </cell>
          <cell r="AI1146">
            <v>842</v>
          </cell>
          <cell r="AJ1146">
            <v>264.10000000000002</v>
          </cell>
          <cell r="AK1146">
            <v>44.5</v>
          </cell>
          <cell r="AL1146">
            <v>63.8</v>
          </cell>
          <cell r="AM1146">
            <v>417.2</v>
          </cell>
          <cell r="AN1146">
            <v>151.9</v>
          </cell>
          <cell r="AO1146">
            <v>472.1</v>
          </cell>
          <cell r="AP1146">
            <v>338.3</v>
          </cell>
          <cell r="AQ1146">
            <v>665.9</v>
          </cell>
          <cell r="AR1146">
            <v>586.1</v>
          </cell>
          <cell r="AS1146">
            <v>15.3</v>
          </cell>
          <cell r="AT1146">
            <v>50.7</v>
          </cell>
          <cell r="AU1146">
            <v>352.1</v>
          </cell>
          <cell r="AV1146">
            <v>7993.6</v>
          </cell>
          <cell r="AW1146">
            <v>6535.4</v>
          </cell>
        </row>
        <row r="1147">
          <cell r="B1147">
            <v>591</v>
          </cell>
          <cell r="D1147" t="str">
            <v xml:space="preserve">Activités cinématographiques, vidéo et de télévision </v>
          </cell>
          <cell r="E1147">
            <v>22291</v>
          </cell>
          <cell r="F1147">
            <v>369.6</v>
          </cell>
          <cell r="G1147">
            <v>188.7</v>
          </cell>
          <cell r="H1147">
            <v>-5.0999999999999996</v>
          </cell>
          <cell r="I1147">
            <v>186</v>
          </cell>
          <cell r="J1147">
            <v>0</v>
          </cell>
          <cell r="K1147">
            <v>10904.1</v>
          </cell>
          <cell r="L1147">
            <v>45.8</v>
          </cell>
          <cell r="M1147">
            <v>2557.9</v>
          </cell>
          <cell r="N1147">
            <v>13507.8</v>
          </cell>
          <cell r="O1147">
            <v>11273.7</v>
          </cell>
          <cell r="P1147">
            <v>333.7</v>
          </cell>
          <cell r="Q1147">
            <v>84.3</v>
          </cell>
          <cell r="R1147">
            <v>399.7</v>
          </cell>
          <cell r="S1147">
            <v>2.8</v>
          </cell>
          <cell r="T1147">
            <v>5924.4</v>
          </cell>
          <cell r="U1147">
            <v>2796</v>
          </cell>
          <cell r="V1147">
            <v>675.4</v>
          </cell>
          <cell r="W1147">
            <v>63.3</v>
          </cell>
          <cell r="X1147">
            <v>144.69999999999999</v>
          </cell>
          <cell r="Y1147">
            <v>1697.5</v>
          </cell>
          <cell r="Z1147">
            <v>1056.3</v>
          </cell>
          <cell r="AA1147">
            <v>6003.1</v>
          </cell>
          <cell r="AB1147">
            <v>198.9</v>
          </cell>
          <cell r="AC1147">
            <v>2398.3000000000002</v>
          </cell>
          <cell r="AD1147">
            <v>1070.0999999999999</v>
          </cell>
          <cell r="AE1147">
            <v>288.89999999999998</v>
          </cell>
          <cell r="AF1147">
            <v>2624.6</v>
          </cell>
          <cell r="AG1147">
            <v>2775.9</v>
          </cell>
          <cell r="AH1147">
            <v>382</v>
          </cell>
          <cell r="AI1147">
            <v>779.2</v>
          </cell>
          <cell r="AJ1147">
            <v>245.9</v>
          </cell>
          <cell r="AK1147">
            <v>41.5</v>
          </cell>
          <cell r="AL1147">
            <v>58.3</v>
          </cell>
          <cell r="AM1147">
            <v>399.8</v>
          </cell>
          <cell r="AN1147">
            <v>138.5</v>
          </cell>
          <cell r="AO1147">
            <v>401.8</v>
          </cell>
          <cell r="AP1147">
            <v>264.7</v>
          </cell>
          <cell r="AQ1147">
            <v>639.6</v>
          </cell>
          <cell r="AR1147">
            <v>535.4</v>
          </cell>
          <cell r="AS1147">
            <v>13.6</v>
          </cell>
          <cell r="AT1147">
            <v>30.3</v>
          </cell>
          <cell r="AU1147">
            <v>325</v>
          </cell>
          <cell r="AV1147">
            <v>7366.8</v>
          </cell>
          <cell r="AW1147">
            <v>6093.1</v>
          </cell>
        </row>
        <row r="1148">
          <cell r="B1148">
            <v>5911</v>
          </cell>
          <cell r="D1148" t="str">
            <v xml:space="preserve">Production de films cinématographiques, de vidéo et de programmes de télévision </v>
          </cell>
          <cell r="E1148">
            <v>17023</v>
          </cell>
          <cell r="F1148">
            <v>38.5</v>
          </cell>
          <cell r="G1148">
            <v>23</v>
          </cell>
          <cell r="H1148">
            <v>-0.9</v>
          </cell>
          <cell r="I1148">
            <v>16.5</v>
          </cell>
          <cell r="J1148">
            <v>0</v>
          </cell>
          <cell r="K1148">
            <v>5942.4</v>
          </cell>
          <cell r="L1148">
            <v>7</v>
          </cell>
          <cell r="M1148">
            <v>2402.8000000000002</v>
          </cell>
          <cell r="N1148">
            <v>8352.2999999999993</v>
          </cell>
          <cell r="O1148">
            <v>5981</v>
          </cell>
          <cell r="P1148">
            <v>250.1</v>
          </cell>
          <cell r="Q1148">
            <v>65.099999999999994</v>
          </cell>
          <cell r="R1148">
            <v>52.3</v>
          </cell>
          <cell r="S1148">
            <v>0.2</v>
          </cell>
          <cell r="T1148">
            <v>3519</v>
          </cell>
          <cell r="U1148">
            <v>1748.2</v>
          </cell>
          <cell r="V1148">
            <v>367.1</v>
          </cell>
          <cell r="W1148">
            <v>11.1</v>
          </cell>
          <cell r="X1148">
            <v>97</v>
          </cell>
          <cell r="Y1148">
            <v>747.7</v>
          </cell>
          <cell r="Z1148">
            <v>345.3</v>
          </cell>
          <cell r="AA1148">
            <v>4299.6000000000004</v>
          </cell>
          <cell r="AB1148">
            <v>92.3</v>
          </cell>
          <cell r="AC1148">
            <v>1560.6</v>
          </cell>
          <cell r="AD1148">
            <v>710.9</v>
          </cell>
          <cell r="AE1148">
            <v>201</v>
          </cell>
          <cell r="AF1148">
            <v>2136.6999999999998</v>
          </cell>
          <cell r="AG1148">
            <v>2171.4</v>
          </cell>
          <cell r="AH1148">
            <v>169.6</v>
          </cell>
          <cell r="AI1148">
            <v>395.9</v>
          </cell>
          <cell r="AJ1148">
            <v>191.6</v>
          </cell>
          <cell r="AK1148">
            <v>38.9</v>
          </cell>
          <cell r="AL1148">
            <v>45.9</v>
          </cell>
          <cell r="AM1148">
            <v>318</v>
          </cell>
          <cell r="AN1148">
            <v>92.3</v>
          </cell>
          <cell r="AO1148">
            <v>299.8</v>
          </cell>
          <cell r="AP1148">
            <v>180.5</v>
          </cell>
          <cell r="AQ1148">
            <v>335.7</v>
          </cell>
          <cell r="AR1148">
            <v>274.89999999999998</v>
          </cell>
          <cell r="AS1148">
            <v>5.3</v>
          </cell>
          <cell r="AT1148">
            <v>-32.299999999999997</v>
          </cell>
          <cell r="AU1148">
            <v>268.3</v>
          </cell>
          <cell r="AV1148">
            <v>4797.2</v>
          </cell>
          <cell r="AW1148">
            <v>4408.3</v>
          </cell>
        </row>
        <row r="1149">
          <cell r="B1149">
            <v>59111</v>
          </cell>
          <cell r="D1149" t="str">
            <v xml:space="preserve">Production de films et de programmes pour la télévision </v>
          </cell>
          <cell r="E1149">
            <v>6301</v>
          </cell>
          <cell r="F1149">
            <v>9.5</v>
          </cell>
          <cell r="G1149">
            <v>6.4</v>
          </cell>
          <cell r="H1149">
            <v>0.1</v>
          </cell>
          <cell r="I1149">
            <v>3</v>
          </cell>
          <cell r="J1149">
            <v>0</v>
          </cell>
          <cell r="K1149">
            <v>2725.6</v>
          </cell>
          <cell r="L1149">
            <v>10.199999999999999</v>
          </cell>
          <cell r="M1149">
            <v>1332.5</v>
          </cell>
          <cell r="N1149">
            <v>4068.4</v>
          </cell>
          <cell r="O1149">
            <v>2735.1</v>
          </cell>
          <cell r="P1149">
            <v>123.9</v>
          </cell>
          <cell r="Q1149">
            <v>34.9</v>
          </cell>
          <cell r="R1149">
            <v>22.4</v>
          </cell>
          <cell r="S1149">
            <v>-0.6</v>
          </cell>
          <cell r="T1149">
            <v>1599.7</v>
          </cell>
          <cell r="U1149">
            <v>804</v>
          </cell>
          <cell r="V1149">
            <v>201.5</v>
          </cell>
          <cell r="W1149">
            <v>5.8</v>
          </cell>
          <cell r="X1149">
            <v>61.1</v>
          </cell>
          <cell r="Y1149">
            <v>249.5</v>
          </cell>
          <cell r="Z1149">
            <v>131.69999999999999</v>
          </cell>
          <cell r="AA1149">
            <v>2324.1999999999998</v>
          </cell>
          <cell r="AB1149">
            <v>47.3</v>
          </cell>
          <cell r="AC1149">
            <v>814.5</v>
          </cell>
          <cell r="AD1149">
            <v>379</v>
          </cell>
          <cell r="AE1149">
            <v>111.4</v>
          </cell>
          <cell r="AF1149">
            <v>1194.9000000000001</v>
          </cell>
          <cell r="AG1149">
            <v>1167.5999999999999</v>
          </cell>
          <cell r="AH1149">
            <v>54.7</v>
          </cell>
          <cell r="AI1149">
            <v>199.6</v>
          </cell>
          <cell r="AJ1149">
            <v>172.2</v>
          </cell>
          <cell r="AK1149">
            <v>23.7</v>
          </cell>
          <cell r="AL1149">
            <v>22.3</v>
          </cell>
          <cell r="AM1149">
            <v>176</v>
          </cell>
          <cell r="AN1149">
            <v>49.9</v>
          </cell>
          <cell r="AO1149">
            <v>191.6</v>
          </cell>
          <cell r="AP1149">
            <v>186.4</v>
          </cell>
          <cell r="AQ1149">
            <v>124.1</v>
          </cell>
          <cell r="AR1149">
            <v>100.3</v>
          </cell>
          <cell r="AS1149">
            <v>3.8</v>
          </cell>
          <cell r="AT1149">
            <v>6.2</v>
          </cell>
          <cell r="AU1149">
            <v>200.3</v>
          </cell>
          <cell r="AV1149">
            <v>2449.8000000000002</v>
          </cell>
          <cell r="AW1149">
            <v>2388.3000000000002</v>
          </cell>
        </row>
        <row r="1150">
          <cell r="B1150">
            <v>59112</v>
          </cell>
          <cell r="D1150" t="str">
            <v xml:space="preserve">Production de films institutionnels et publicitaires </v>
          </cell>
          <cell r="E1150">
            <v>6572</v>
          </cell>
          <cell r="F1150">
            <v>18.100000000000001</v>
          </cell>
          <cell r="G1150">
            <v>12.8</v>
          </cell>
          <cell r="H1150">
            <v>-1.6</v>
          </cell>
          <cell r="I1150">
            <v>6.9</v>
          </cell>
          <cell r="J1150">
            <v>0</v>
          </cell>
          <cell r="K1150">
            <v>1555.1</v>
          </cell>
          <cell r="L1150">
            <v>-2.2000000000000002</v>
          </cell>
          <cell r="M1150">
            <v>58.2</v>
          </cell>
          <cell r="N1150">
            <v>1611.1</v>
          </cell>
          <cell r="O1150">
            <v>1573.2</v>
          </cell>
          <cell r="P1150">
            <v>24.2</v>
          </cell>
          <cell r="Q1150">
            <v>12.2</v>
          </cell>
          <cell r="R1150">
            <v>22.9</v>
          </cell>
          <cell r="S1150">
            <v>0.3</v>
          </cell>
          <cell r="T1150">
            <v>920.9</v>
          </cell>
          <cell r="U1150">
            <v>575.5</v>
          </cell>
          <cell r="V1150">
            <v>69.5</v>
          </cell>
          <cell r="W1150">
            <v>3.3</v>
          </cell>
          <cell r="X1150">
            <v>14</v>
          </cell>
          <cell r="Y1150">
            <v>51</v>
          </cell>
          <cell r="Z1150">
            <v>34.9</v>
          </cell>
          <cell r="AA1150">
            <v>647.1</v>
          </cell>
          <cell r="AB1150">
            <v>19.899999999999999</v>
          </cell>
          <cell r="AC1150">
            <v>358.2</v>
          </cell>
          <cell r="AD1150">
            <v>159.4</v>
          </cell>
          <cell r="AE1150">
            <v>17.399999999999999</v>
          </cell>
          <cell r="AF1150">
            <v>127</v>
          </cell>
          <cell r="AG1150">
            <v>78.2</v>
          </cell>
          <cell r="AH1150">
            <v>11</v>
          </cell>
          <cell r="AI1150">
            <v>20.5</v>
          </cell>
          <cell r="AJ1150">
            <v>58.2</v>
          </cell>
          <cell r="AK1150">
            <v>0.1</v>
          </cell>
          <cell r="AL1150">
            <v>0.5</v>
          </cell>
          <cell r="AM1150">
            <v>7</v>
          </cell>
          <cell r="AN1150">
            <v>4.5999999999999996</v>
          </cell>
          <cell r="AO1150">
            <v>12.7</v>
          </cell>
          <cell r="AP1150">
            <v>64.3</v>
          </cell>
          <cell r="AQ1150">
            <v>26.5</v>
          </cell>
          <cell r="AR1150">
            <v>17.100000000000001</v>
          </cell>
          <cell r="AS1150">
            <v>1.1000000000000001</v>
          </cell>
          <cell r="AT1150">
            <v>17.5</v>
          </cell>
          <cell r="AU1150">
            <v>55.1</v>
          </cell>
          <cell r="AV1150">
            <v>673.9</v>
          </cell>
          <cell r="AW1150">
            <v>644.6</v>
          </cell>
        </row>
        <row r="1151">
          <cell r="B1151">
            <v>59113</v>
          </cell>
          <cell r="D1151" t="str">
            <v xml:space="preserve">Production de films pour le cinéma </v>
          </cell>
          <cell r="E1151">
            <v>4149</v>
          </cell>
          <cell r="F1151">
            <v>11</v>
          </cell>
          <cell r="G1151">
            <v>3.8</v>
          </cell>
          <cell r="H1151">
            <v>0.6</v>
          </cell>
          <cell r="I1151">
            <v>6.6</v>
          </cell>
          <cell r="J1151">
            <v>0</v>
          </cell>
          <cell r="K1151">
            <v>1661.7</v>
          </cell>
          <cell r="L1151">
            <v>-1</v>
          </cell>
          <cell r="M1151">
            <v>1012.1</v>
          </cell>
          <cell r="N1151">
            <v>2672.8</v>
          </cell>
          <cell r="O1151">
            <v>1672.7</v>
          </cell>
          <cell r="P1151">
            <v>102</v>
          </cell>
          <cell r="Q1151">
            <v>18</v>
          </cell>
          <cell r="R1151">
            <v>6.9</v>
          </cell>
          <cell r="S1151">
            <v>0.5</v>
          </cell>
          <cell r="T1151">
            <v>998.4</v>
          </cell>
          <cell r="U1151">
            <v>368.6</v>
          </cell>
          <cell r="V1151">
            <v>96.1</v>
          </cell>
          <cell r="W1151">
            <v>2</v>
          </cell>
          <cell r="X1151">
            <v>22</v>
          </cell>
          <cell r="Y1151">
            <v>447.1</v>
          </cell>
          <cell r="Z1151">
            <v>178.6</v>
          </cell>
          <cell r="AA1151">
            <v>1328.4</v>
          </cell>
          <cell r="AB1151">
            <v>25.2</v>
          </cell>
          <cell r="AC1151">
            <v>387.9</v>
          </cell>
          <cell r="AD1151">
            <v>172.6</v>
          </cell>
          <cell r="AE1151">
            <v>72.099999999999994</v>
          </cell>
          <cell r="AF1151">
            <v>814.9</v>
          </cell>
          <cell r="AG1151">
            <v>925.7</v>
          </cell>
          <cell r="AH1151">
            <v>103.9</v>
          </cell>
          <cell r="AI1151">
            <v>175.9</v>
          </cell>
          <cell r="AJ1151">
            <v>-38.799999999999997</v>
          </cell>
          <cell r="AK1151">
            <v>15.1</v>
          </cell>
          <cell r="AL1151">
            <v>23.2</v>
          </cell>
          <cell r="AM1151">
            <v>135</v>
          </cell>
          <cell r="AN1151">
            <v>37.799999999999997</v>
          </cell>
          <cell r="AO1151">
            <v>95.5</v>
          </cell>
          <cell r="AP1151">
            <v>-70.2</v>
          </cell>
          <cell r="AQ1151">
            <v>185.1</v>
          </cell>
          <cell r="AR1151">
            <v>157.5</v>
          </cell>
          <cell r="AS1151">
            <v>0.5</v>
          </cell>
          <cell r="AT1151">
            <v>-56</v>
          </cell>
          <cell r="AU1151">
            <v>13</v>
          </cell>
          <cell r="AV1151">
            <v>1673.6</v>
          </cell>
          <cell r="AW1151">
            <v>1375.3</v>
          </cell>
        </row>
        <row r="1152">
          <cell r="B1152">
            <v>5912</v>
          </cell>
          <cell r="D1152" t="str">
            <v xml:space="preserve">Post-production de films cinématographiques, de vidéo et de programmes de télévision </v>
          </cell>
          <cell r="E1152">
            <v>3358</v>
          </cell>
          <cell r="F1152">
            <v>31</v>
          </cell>
          <cell r="G1152">
            <v>27.1</v>
          </cell>
          <cell r="H1152">
            <v>-0.3</v>
          </cell>
          <cell r="I1152">
            <v>4.3</v>
          </cell>
          <cell r="J1152">
            <v>0</v>
          </cell>
          <cell r="K1152">
            <v>1520.6</v>
          </cell>
          <cell r="L1152">
            <v>37.6</v>
          </cell>
          <cell r="M1152">
            <v>47.8</v>
          </cell>
          <cell r="N1152">
            <v>1606</v>
          </cell>
          <cell r="O1152">
            <v>1551.6</v>
          </cell>
          <cell r="P1152">
            <v>17</v>
          </cell>
          <cell r="Q1152">
            <v>1.5</v>
          </cell>
          <cell r="R1152">
            <v>45.1</v>
          </cell>
          <cell r="S1152">
            <v>-0.5</v>
          </cell>
          <cell r="T1152">
            <v>760.2</v>
          </cell>
          <cell r="U1152">
            <v>317.3</v>
          </cell>
          <cell r="V1152">
            <v>146.4</v>
          </cell>
          <cell r="W1152">
            <v>26.7</v>
          </cell>
          <cell r="X1152">
            <v>26.1</v>
          </cell>
          <cell r="Y1152">
            <v>26.8</v>
          </cell>
          <cell r="Z1152">
            <v>11.6</v>
          </cell>
          <cell r="AA1152">
            <v>795.7</v>
          </cell>
          <cell r="AB1152">
            <v>37.1</v>
          </cell>
          <cell r="AC1152">
            <v>483.2</v>
          </cell>
          <cell r="AD1152">
            <v>225.8</v>
          </cell>
          <cell r="AE1152">
            <v>20</v>
          </cell>
          <cell r="AF1152">
            <v>69.599999999999994</v>
          </cell>
          <cell r="AG1152">
            <v>98.9</v>
          </cell>
          <cell r="AH1152">
            <v>36.9</v>
          </cell>
          <cell r="AI1152">
            <v>25.5</v>
          </cell>
          <cell r="AJ1152">
            <v>-40.6</v>
          </cell>
          <cell r="AK1152">
            <v>0</v>
          </cell>
          <cell r="AL1152">
            <v>0.4</v>
          </cell>
          <cell r="AM1152">
            <v>23.9</v>
          </cell>
          <cell r="AN1152">
            <v>8.9</v>
          </cell>
          <cell r="AO1152">
            <v>41.1</v>
          </cell>
          <cell r="AP1152">
            <v>-23.1</v>
          </cell>
          <cell r="AQ1152">
            <v>56</v>
          </cell>
          <cell r="AR1152">
            <v>100.6</v>
          </cell>
          <cell r="AS1152">
            <v>2.1</v>
          </cell>
          <cell r="AT1152">
            <v>-5.7</v>
          </cell>
          <cell r="AU1152">
            <v>-64.099999999999994</v>
          </cell>
          <cell r="AV1152">
            <v>805.6</v>
          </cell>
          <cell r="AW1152">
            <v>778.6</v>
          </cell>
        </row>
        <row r="1153">
          <cell r="B1153">
            <v>59120</v>
          </cell>
          <cell r="D1153" t="str">
            <v xml:space="preserve">Post-production de films cinématographiques, de vidéo et de programmes de télévision </v>
          </cell>
          <cell r="E1153">
            <v>3358</v>
          </cell>
          <cell r="F1153">
            <v>31</v>
          </cell>
          <cell r="G1153">
            <v>27.1</v>
          </cell>
          <cell r="H1153">
            <v>-0.3</v>
          </cell>
          <cell r="I1153">
            <v>4.3</v>
          </cell>
          <cell r="J1153">
            <v>0</v>
          </cell>
          <cell r="K1153">
            <v>1520.6</v>
          </cell>
          <cell r="L1153">
            <v>37.6</v>
          </cell>
          <cell r="M1153">
            <v>47.8</v>
          </cell>
          <cell r="N1153">
            <v>1606</v>
          </cell>
          <cell r="O1153">
            <v>1551.6</v>
          </cell>
          <cell r="P1153">
            <v>17</v>
          </cell>
          <cell r="Q1153">
            <v>1.5</v>
          </cell>
          <cell r="R1153">
            <v>45.1</v>
          </cell>
          <cell r="S1153">
            <v>-0.5</v>
          </cell>
          <cell r="T1153">
            <v>760.2</v>
          </cell>
          <cell r="U1153">
            <v>317.3</v>
          </cell>
          <cell r="V1153">
            <v>146.4</v>
          </cell>
          <cell r="W1153">
            <v>26.7</v>
          </cell>
          <cell r="X1153">
            <v>26.1</v>
          </cell>
          <cell r="Y1153">
            <v>26.8</v>
          </cell>
          <cell r="Z1153">
            <v>11.6</v>
          </cell>
          <cell r="AA1153">
            <v>795.7</v>
          </cell>
          <cell r="AB1153">
            <v>37.1</v>
          </cell>
          <cell r="AC1153">
            <v>483.2</v>
          </cell>
          <cell r="AD1153">
            <v>225.8</v>
          </cell>
          <cell r="AE1153">
            <v>20</v>
          </cell>
          <cell r="AF1153">
            <v>69.599999999999994</v>
          </cell>
          <cell r="AG1153">
            <v>98.9</v>
          </cell>
          <cell r="AH1153">
            <v>36.9</v>
          </cell>
          <cell r="AI1153">
            <v>25.5</v>
          </cell>
          <cell r="AJ1153">
            <v>-40.6</v>
          </cell>
          <cell r="AK1153">
            <v>0</v>
          </cell>
          <cell r="AL1153">
            <v>0.4</v>
          </cell>
          <cell r="AM1153">
            <v>23.9</v>
          </cell>
          <cell r="AN1153">
            <v>8.9</v>
          </cell>
          <cell r="AO1153">
            <v>41.1</v>
          </cell>
          <cell r="AP1153">
            <v>-23.1</v>
          </cell>
          <cell r="AQ1153">
            <v>56</v>
          </cell>
          <cell r="AR1153">
            <v>100.6</v>
          </cell>
          <cell r="AS1153">
            <v>2.1</v>
          </cell>
          <cell r="AT1153">
            <v>-5.7</v>
          </cell>
          <cell r="AU1153">
            <v>-64.099999999999994</v>
          </cell>
          <cell r="AV1153">
            <v>805.6</v>
          </cell>
          <cell r="AW1153">
            <v>778.6</v>
          </cell>
        </row>
        <row r="1154">
          <cell r="B1154">
            <v>5913</v>
          </cell>
          <cell r="D1154" t="str">
            <v xml:space="preserve">Distribution de films cinématographiques, de vidéo et de programmes de télévision </v>
          </cell>
          <cell r="E1154">
            <v>975</v>
          </cell>
          <cell r="F1154">
            <v>147.4</v>
          </cell>
          <cell r="G1154">
            <v>75.3</v>
          </cell>
          <cell r="H1154">
            <v>-3.2</v>
          </cell>
          <cell r="I1154">
            <v>75.400000000000006</v>
          </cell>
          <cell r="J1154">
            <v>0</v>
          </cell>
          <cell r="K1154">
            <v>2022.2</v>
          </cell>
          <cell r="L1154">
            <v>0.9</v>
          </cell>
          <cell r="M1154">
            <v>95.5</v>
          </cell>
          <cell r="N1154">
            <v>2118.6</v>
          </cell>
          <cell r="O1154">
            <v>2169.6999999999998</v>
          </cell>
          <cell r="P1154">
            <v>50.3</v>
          </cell>
          <cell r="Q1154">
            <v>17.3</v>
          </cell>
          <cell r="R1154">
            <v>122.6</v>
          </cell>
          <cell r="S1154">
            <v>3.1</v>
          </cell>
          <cell r="T1154">
            <v>836.4</v>
          </cell>
          <cell r="U1154">
            <v>299.8</v>
          </cell>
          <cell r="V1154">
            <v>34.4</v>
          </cell>
          <cell r="W1154">
            <v>0.4</v>
          </cell>
          <cell r="X1154">
            <v>8.5</v>
          </cell>
          <cell r="Y1154">
            <v>838.5</v>
          </cell>
          <cell r="Z1154">
            <v>666.4</v>
          </cell>
          <cell r="AA1154">
            <v>443.6</v>
          </cell>
          <cell r="AB1154">
            <v>20</v>
          </cell>
          <cell r="AC1154">
            <v>138</v>
          </cell>
          <cell r="AD1154">
            <v>58.4</v>
          </cell>
          <cell r="AE1154">
            <v>19.5</v>
          </cell>
          <cell r="AF1154">
            <v>246.7</v>
          </cell>
          <cell r="AG1154">
            <v>382.3</v>
          </cell>
          <cell r="AH1154">
            <v>150.9</v>
          </cell>
          <cell r="AI1154">
            <v>316</v>
          </cell>
          <cell r="AJ1154">
            <v>29.5</v>
          </cell>
          <cell r="AK1154">
            <v>1.7</v>
          </cell>
          <cell r="AL1154">
            <v>1.2</v>
          </cell>
          <cell r="AM1154">
            <v>26.8</v>
          </cell>
          <cell r="AN1154">
            <v>10.4</v>
          </cell>
          <cell r="AO1154">
            <v>33.6</v>
          </cell>
          <cell r="AP1154">
            <v>35.799999999999997</v>
          </cell>
          <cell r="AQ1154">
            <v>80.900000000000006</v>
          </cell>
          <cell r="AR1154">
            <v>77.2</v>
          </cell>
          <cell r="AS1154">
            <v>0.5</v>
          </cell>
          <cell r="AT1154">
            <v>23.8</v>
          </cell>
          <cell r="AU1154">
            <v>15.1</v>
          </cell>
          <cell r="AV1154">
            <v>1231.9000000000001</v>
          </cell>
          <cell r="AW1154">
            <v>443.1</v>
          </cell>
        </row>
        <row r="1155">
          <cell r="B1155">
            <v>59131</v>
          </cell>
          <cell r="D1155" t="str">
            <v xml:space="preserve">Distribution de films cinématographiques </v>
          </cell>
          <cell r="E1155">
            <v>394</v>
          </cell>
          <cell r="F1155">
            <v>132</v>
          </cell>
          <cell r="G1155">
            <v>68.099999999999994</v>
          </cell>
          <cell r="H1155">
            <v>-3.7</v>
          </cell>
          <cell r="I1155">
            <v>67.5</v>
          </cell>
          <cell r="J1155">
            <v>0</v>
          </cell>
          <cell r="K1155">
            <v>1595</v>
          </cell>
          <cell r="L1155">
            <v>0.2</v>
          </cell>
          <cell r="M1155">
            <v>87.6</v>
          </cell>
          <cell r="N1155">
            <v>1682.8</v>
          </cell>
          <cell r="O1155">
            <v>1727</v>
          </cell>
          <cell r="P1155">
            <v>41.3</v>
          </cell>
          <cell r="Q1155">
            <v>13.7</v>
          </cell>
          <cell r="R1155">
            <v>15.7</v>
          </cell>
          <cell r="S1155">
            <v>0.5</v>
          </cell>
          <cell r="T1155">
            <v>704.9</v>
          </cell>
          <cell r="U1155">
            <v>264.10000000000002</v>
          </cell>
          <cell r="V1155">
            <v>27.2</v>
          </cell>
          <cell r="W1155">
            <v>0.3</v>
          </cell>
          <cell r="X1155">
            <v>6</v>
          </cell>
          <cell r="Y1155">
            <v>712.7</v>
          </cell>
          <cell r="Z1155">
            <v>571.6</v>
          </cell>
          <cell r="AA1155">
            <v>357.9</v>
          </cell>
          <cell r="AB1155">
            <v>15.2</v>
          </cell>
          <cell r="AC1155">
            <v>97.9</v>
          </cell>
          <cell r="AD1155">
            <v>41.7</v>
          </cell>
          <cell r="AE1155">
            <v>16.7</v>
          </cell>
          <cell r="AF1155">
            <v>219.7</v>
          </cell>
          <cell r="AG1155">
            <v>358.1</v>
          </cell>
          <cell r="AH1155">
            <v>138.19999999999999</v>
          </cell>
          <cell r="AI1155">
            <v>283.89999999999998</v>
          </cell>
          <cell r="AJ1155">
            <v>7.3</v>
          </cell>
          <cell r="AK1155">
            <v>1.3</v>
          </cell>
          <cell r="AL1155">
            <v>1.2</v>
          </cell>
          <cell r="AM1155">
            <v>24</v>
          </cell>
          <cell r="AN1155">
            <v>8.8000000000000007</v>
          </cell>
          <cell r="AO1155">
            <v>29.4</v>
          </cell>
          <cell r="AP1155">
            <v>12.5</v>
          </cell>
          <cell r="AQ1155">
            <v>73.599999999999994</v>
          </cell>
          <cell r="AR1155">
            <v>67.400000000000006</v>
          </cell>
          <cell r="AS1155">
            <v>0.4</v>
          </cell>
          <cell r="AT1155">
            <v>18.3</v>
          </cell>
          <cell r="AU1155">
            <v>0</v>
          </cell>
          <cell r="AV1155">
            <v>1029.3</v>
          </cell>
          <cell r="AW1155">
            <v>359.3</v>
          </cell>
        </row>
        <row r="1156">
          <cell r="B1156">
            <v>59132</v>
          </cell>
          <cell r="D1156" t="str">
            <v xml:space="preserve">Édition et distribution vidéo </v>
          </cell>
          <cell r="E1156">
            <v>581</v>
          </cell>
          <cell r="F1156">
            <v>15.5</v>
          </cell>
          <cell r="G1156">
            <v>7.1</v>
          </cell>
          <cell r="H1156">
            <v>0.5</v>
          </cell>
          <cell r="I1156">
            <v>7.8</v>
          </cell>
          <cell r="J1156">
            <v>0</v>
          </cell>
          <cell r="K1156">
            <v>427.2</v>
          </cell>
          <cell r="L1156">
            <v>0.7</v>
          </cell>
          <cell r="M1156">
            <v>7.9</v>
          </cell>
          <cell r="N1156">
            <v>435.8</v>
          </cell>
          <cell r="O1156">
            <v>442.7</v>
          </cell>
          <cell r="P1156">
            <v>9</v>
          </cell>
          <cell r="Q1156">
            <v>3.6</v>
          </cell>
          <cell r="R1156">
            <v>106.9</v>
          </cell>
          <cell r="S1156">
            <v>2.6</v>
          </cell>
          <cell r="T1156">
            <v>131.5</v>
          </cell>
          <cell r="U1156">
            <v>35.799999999999997</v>
          </cell>
          <cell r="V1156">
            <v>7.2</v>
          </cell>
          <cell r="W1156">
            <v>0.1</v>
          </cell>
          <cell r="X1156">
            <v>2.5</v>
          </cell>
          <cell r="Y1156">
            <v>125.8</v>
          </cell>
          <cell r="Z1156">
            <v>94.8</v>
          </cell>
          <cell r="AA1156">
            <v>85.8</v>
          </cell>
          <cell r="AB1156">
            <v>4.8</v>
          </cell>
          <cell r="AC1156">
            <v>40.1</v>
          </cell>
          <cell r="AD1156">
            <v>16.7</v>
          </cell>
          <cell r="AE1156">
            <v>2.9</v>
          </cell>
          <cell r="AF1156">
            <v>27</v>
          </cell>
          <cell r="AG1156">
            <v>24.2</v>
          </cell>
          <cell r="AH1156">
            <v>12.7</v>
          </cell>
          <cell r="AI1156">
            <v>32.1</v>
          </cell>
          <cell r="AJ1156">
            <v>22.3</v>
          </cell>
          <cell r="AK1156">
            <v>0.4</v>
          </cell>
          <cell r="AL1156">
            <v>0</v>
          </cell>
          <cell r="AM1156">
            <v>2.8</v>
          </cell>
          <cell r="AN1156">
            <v>1.6</v>
          </cell>
          <cell r="AO1156">
            <v>4.2</v>
          </cell>
          <cell r="AP1156">
            <v>23.3</v>
          </cell>
          <cell r="AQ1156">
            <v>7.3</v>
          </cell>
          <cell r="AR1156">
            <v>9.8000000000000007</v>
          </cell>
          <cell r="AS1156">
            <v>0.2</v>
          </cell>
          <cell r="AT1156">
            <v>5.5</v>
          </cell>
          <cell r="AU1156">
            <v>15.1</v>
          </cell>
          <cell r="AV1156">
            <v>202.6</v>
          </cell>
          <cell r="AW1156">
            <v>83.8</v>
          </cell>
        </row>
        <row r="1157">
          <cell r="B1157">
            <v>5914</v>
          </cell>
          <cell r="D1157" t="str">
            <v xml:space="preserve">Projection de films cinématographiques </v>
          </cell>
          <cell r="E1157">
            <v>936</v>
          </cell>
          <cell r="F1157">
            <v>152.6</v>
          </cell>
          <cell r="G1157">
            <v>63.3</v>
          </cell>
          <cell r="H1157">
            <v>-0.6</v>
          </cell>
          <cell r="I1157">
            <v>89.9</v>
          </cell>
          <cell r="J1157">
            <v>0</v>
          </cell>
          <cell r="K1157">
            <v>1418.8</v>
          </cell>
          <cell r="L1157">
            <v>0.3</v>
          </cell>
          <cell r="M1157">
            <v>11.9</v>
          </cell>
          <cell r="N1157">
            <v>1431</v>
          </cell>
          <cell r="O1157">
            <v>1571.4</v>
          </cell>
          <cell r="P1157">
            <v>16.399999999999999</v>
          </cell>
          <cell r="Q1157">
            <v>0.3</v>
          </cell>
          <cell r="R1157">
            <v>179.8</v>
          </cell>
          <cell r="S1157">
            <v>0</v>
          </cell>
          <cell r="T1157">
            <v>808.9</v>
          </cell>
          <cell r="U1157">
            <v>430.8</v>
          </cell>
          <cell r="V1157">
            <v>127.4</v>
          </cell>
          <cell r="W1157">
            <v>25.2</v>
          </cell>
          <cell r="X1157">
            <v>13.1</v>
          </cell>
          <cell r="Y1157">
            <v>84.5</v>
          </cell>
          <cell r="Z1157">
            <v>33</v>
          </cell>
          <cell r="AA1157">
            <v>464.1</v>
          </cell>
          <cell r="AB1157">
            <v>49.5</v>
          </cell>
          <cell r="AC1157">
            <v>216.5</v>
          </cell>
          <cell r="AD1157">
            <v>75</v>
          </cell>
          <cell r="AE1157">
            <v>48.4</v>
          </cell>
          <cell r="AF1157">
            <v>171.6</v>
          </cell>
          <cell r="AG1157">
            <v>123.3</v>
          </cell>
          <cell r="AH1157">
            <v>24.7</v>
          </cell>
          <cell r="AI1157">
            <v>41.8</v>
          </cell>
          <cell r="AJ1157">
            <v>65.400000000000006</v>
          </cell>
          <cell r="AK1157">
            <v>0.9</v>
          </cell>
          <cell r="AL1157">
            <v>10.7</v>
          </cell>
          <cell r="AM1157">
            <v>31.1</v>
          </cell>
          <cell r="AN1157">
            <v>27</v>
          </cell>
          <cell r="AO1157">
            <v>27.3</v>
          </cell>
          <cell r="AP1157">
            <v>71.400000000000006</v>
          </cell>
          <cell r="AQ1157">
            <v>167.1</v>
          </cell>
          <cell r="AR1157">
            <v>82.7</v>
          </cell>
          <cell r="AS1157">
            <v>5.6</v>
          </cell>
          <cell r="AT1157">
            <v>44.5</v>
          </cell>
          <cell r="AU1157">
            <v>105.7</v>
          </cell>
          <cell r="AV1157">
            <v>532.20000000000005</v>
          </cell>
          <cell r="AW1157">
            <v>463.1</v>
          </cell>
        </row>
        <row r="1158">
          <cell r="B1158">
            <v>59140</v>
          </cell>
          <cell r="D1158" t="str">
            <v xml:space="preserve">Projection de films cinématographiques </v>
          </cell>
          <cell r="E1158">
            <v>936</v>
          </cell>
          <cell r="F1158">
            <v>152.6</v>
          </cell>
          <cell r="G1158">
            <v>63.3</v>
          </cell>
          <cell r="H1158">
            <v>-0.6</v>
          </cell>
          <cell r="I1158">
            <v>89.9</v>
          </cell>
          <cell r="J1158">
            <v>0</v>
          </cell>
          <cell r="K1158">
            <v>1418.8</v>
          </cell>
          <cell r="L1158">
            <v>0.3</v>
          </cell>
          <cell r="M1158">
            <v>11.9</v>
          </cell>
          <cell r="N1158">
            <v>1431</v>
          </cell>
          <cell r="O1158">
            <v>1571.4</v>
          </cell>
          <cell r="P1158">
            <v>16.399999999999999</v>
          </cell>
          <cell r="Q1158">
            <v>0.3</v>
          </cell>
          <cell r="R1158">
            <v>179.8</v>
          </cell>
          <cell r="S1158">
            <v>0</v>
          </cell>
          <cell r="T1158">
            <v>808.9</v>
          </cell>
          <cell r="U1158">
            <v>430.8</v>
          </cell>
          <cell r="V1158">
            <v>127.4</v>
          </cell>
          <cell r="W1158">
            <v>25.2</v>
          </cell>
          <cell r="X1158">
            <v>13.1</v>
          </cell>
          <cell r="Y1158">
            <v>84.5</v>
          </cell>
          <cell r="Z1158">
            <v>33</v>
          </cell>
          <cell r="AA1158">
            <v>464.1</v>
          </cell>
          <cell r="AB1158">
            <v>49.5</v>
          </cell>
          <cell r="AC1158">
            <v>216.5</v>
          </cell>
          <cell r="AD1158">
            <v>75</v>
          </cell>
          <cell r="AE1158">
            <v>48.4</v>
          </cell>
          <cell r="AF1158">
            <v>171.6</v>
          </cell>
          <cell r="AG1158">
            <v>123.3</v>
          </cell>
          <cell r="AH1158">
            <v>24.7</v>
          </cell>
          <cell r="AI1158">
            <v>41.8</v>
          </cell>
          <cell r="AJ1158">
            <v>65.400000000000006</v>
          </cell>
          <cell r="AK1158">
            <v>0.9</v>
          </cell>
          <cell r="AL1158">
            <v>10.7</v>
          </cell>
          <cell r="AM1158">
            <v>31.1</v>
          </cell>
          <cell r="AN1158">
            <v>27</v>
          </cell>
          <cell r="AO1158">
            <v>27.3</v>
          </cell>
          <cell r="AP1158">
            <v>71.400000000000006</v>
          </cell>
          <cell r="AQ1158">
            <v>167.1</v>
          </cell>
          <cell r="AR1158">
            <v>82.7</v>
          </cell>
          <cell r="AS1158">
            <v>5.6</v>
          </cell>
          <cell r="AT1158">
            <v>44.5</v>
          </cell>
          <cell r="AU1158">
            <v>105.7</v>
          </cell>
          <cell r="AV1158">
            <v>532.20000000000005</v>
          </cell>
          <cell r="AW1158">
            <v>463.1</v>
          </cell>
        </row>
        <row r="1159">
          <cell r="B1159">
            <v>592</v>
          </cell>
          <cell r="D1159" t="str">
            <v xml:space="preserve">Enregistrement sonore et édition musicale </v>
          </cell>
          <cell r="E1159">
            <v>5435</v>
          </cell>
          <cell r="F1159">
            <v>48.6</v>
          </cell>
          <cell r="G1159">
            <v>30.5</v>
          </cell>
          <cell r="H1159">
            <v>0.3</v>
          </cell>
          <cell r="I1159">
            <v>17.7</v>
          </cell>
          <cell r="J1159">
            <v>33.4</v>
          </cell>
          <cell r="K1159">
            <v>1245.7</v>
          </cell>
          <cell r="L1159">
            <v>0.5</v>
          </cell>
          <cell r="M1159">
            <v>31</v>
          </cell>
          <cell r="N1159">
            <v>1310.5</v>
          </cell>
          <cell r="O1159">
            <v>1327.6</v>
          </cell>
          <cell r="P1159">
            <v>254</v>
          </cell>
          <cell r="Q1159">
            <v>122.6</v>
          </cell>
          <cell r="R1159">
            <v>96.9</v>
          </cell>
          <cell r="S1159">
            <v>8.6</v>
          </cell>
          <cell r="T1159">
            <v>595.9</v>
          </cell>
          <cell r="U1159">
            <v>114.5</v>
          </cell>
          <cell r="V1159">
            <v>49.3</v>
          </cell>
          <cell r="W1159">
            <v>1.4</v>
          </cell>
          <cell r="X1159">
            <v>6.5</v>
          </cell>
          <cell r="Y1159">
            <v>432.4</v>
          </cell>
          <cell r="Z1159">
            <v>142.30000000000001</v>
          </cell>
          <cell r="AA1159">
            <v>448.3</v>
          </cell>
          <cell r="AB1159">
            <v>20.3</v>
          </cell>
          <cell r="AC1159">
            <v>229.9</v>
          </cell>
          <cell r="AD1159">
            <v>88.8</v>
          </cell>
          <cell r="AE1159">
            <v>14.3</v>
          </cell>
          <cell r="AF1159">
            <v>123.6</v>
          </cell>
          <cell r="AG1159">
            <v>56.7</v>
          </cell>
          <cell r="AH1159">
            <v>111.6</v>
          </cell>
          <cell r="AI1159">
            <v>62.8</v>
          </cell>
          <cell r="AJ1159">
            <v>18.2</v>
          </cell>
          <cell r="AK1159">
            <v>3</v>
          </cell>
          <cell r="AL1159">
            <v>5.6</v>
          </cell>
          <cell r="AM1159">
            <v>17.5</v>
          </cell>
          <cell r="AN1159">
            <v>13.5</v>
          </cell>
          <cell r="AO1159">
            <v>70.3</v>
          </cell>
          <cell r="AP1159">
            <v>73.599999999999994</v>
          </cell>
          <cell r="AQ1159">
            <v>26.3</v>
          </cell>
          <cell r="AR1159">
            <v>50.7</v>
          </cell>
          <cell r="AS1159">
            <v>1.7</v>
          </cell>
          <cell r="AT1159">
            <v>20.399999999999999</v>
          </cell>
          <cell r="AU1159">
            <v>27.2</v>
          </cell>
          <cell r="AV1159">
            <v>626.79999999999995</v>
          </cell>
          <cell r="AW1159">
            <v>442.3</v>
          </cell>
        </row>
        <row r="1160">
          <cell r="B1160">
            <v>5920</v>
          </cell>
          <cell r="D1160" t="str">
            <v xml:space="preserve">Enregistrement sonore et édition musicale </v>
          </cell>
          <cell r="E1160">
            <v>5435</v>
          </cell>
          <cell r="F1160">
            <v>48.6</v>
          </cell>
          <cell r="G1160">
            <v>30.5</v>
          </cell>
          <cell r="H1160">
            <v>0.3</v>
          </cell>
          <cell r="I1160">
            <v>17.7</v>
          </cell>
          <cell r="J1160">
            <v>33.4</v>
          </cell>
          <cell r="K1160">
            <v>1245.7</v>
          </cell>
          <cell r="L1160">
            <v>0.5</v>
          </cell>
          <cell r="M1160">
            <v>31</v>
          </cell>
          <cell r="N1160">
            <v>1310.5</v>
          </cell>
          <cell r="O1160">
            <v>1327.6</v>
          </cell>
          <cell r="P1160">
            <v>254</v>
          </cell>
          <cell r="Q1160">
            <v>122.6</v>
          </cell>
          <cell r="R1160">
            <v>96.9</v>
          </cell>
          <cell r="S1160">
            <v>8.6</v>
          </cell>
          <cell r="T1160">
            <v>595.9</v>
          </cell>
          <cell r="U1160">
            <v>114.5</v>
          </cell>
          <cell r="V1160">
            <v>49.3</v>
          </cell>
          <cell r="W1160">
            <v>1.4</v>
          </cell>
          <cell r="X1160">
            <v>6.5</v>
          </cell>
          <cell r="Y1160">
            <v>432.4</v>
          </cell>
          <cell r="Z1160">
            <v>142.30000000000001</v>
          </cell>
          <cell r="AA1160">
            <v>448.3</v>
          </cell>
          <cell r="AB1160">
            <v>20.3</v>
          </cell>
          <cell r="AC1160">
            <v>229.9</v>
          </cell>
          <cell r="AD1160">
            <v>88.8</v>
          </cell>
          <cell r="AE1160">
            <v>14.3</v>
          </cell>
          <cell r="AF1160">
            <v>123.6</v>
          </cell>
          <cell r="AG1160">
            <v>56.7</v>
          </cell>
          <cell r="AH1160">
            <v>111.6</v>
          </cell>
          <cell r="AI1160">
            <v>62.8</v>
          </cell>
          <cell r="AJ1160">
            <v>18.2</v>
          </cell>
          <cell r="AK1160">
            <v>3</v>
          </cell>
          <cell r="AL1160">
            <v>5.6</v>
          </cell>
          <cell r="AM1160">
            <v>17.5</v>
          </cell>
          <cell r="AN1160">
            <v>13.5</v>
          </cell>
          <cell r="AO1160">
            <v>70.3</v>
          </cell>
          <cell r="AP1160">
            <v>73.599999999999994</v>
          </cell>
          <cell r="AQ1160">
            <v>26.3</v>
          </cell>
          <cell r="AR1160">
            <v>50.7</v>
          </cell>
          <cell r="AS1160">
            <v>1.7</v>
          </cell>
          <cell r="AT1160">
            <v>20.399999999999999</v>
          </cell>
          <cell r="AU1160">
            <v>27.2</v>
          </cell>
          <cell r="AV1160">
            <v>626.79999999999995</v>
          </cell>
          <cell r="AW1160">
            <v>442.3</v>
          </cell>
        </row>
        <row r="1161">
          <cell r="B1161">
            <v>59200</v>
          </cell>
          <cell r="D1161" t="str">
            <v xml:space="preserve">Enregistrement sonore et édition musicale </v>
          </cell>
          <cell r="E1161">
            <v>5435</v>
          </cell>
          <cell r="F1161">
            <v>48.6</v>
          </cell>
          <cell r="G1161">
            <v>30.5</v>
          </cell>
          <cell r="H1161">
            <v>0.3</v>
          </cell>
          <cell r="I1161">
            <v>17.7</v>
          </cell>
          <cell r="J1161">
            <v>33.4</v>
          </cell>
          <cell r="K1161">
            <v>1245.7</v>
          </cell>
          <cell r="L1161">
            <v>0.5</v>
          </cell>
          <cell r="M1161">
            <v>31</v>
          </cell>
          <cell r="N1161">
            <v>1310.5</v>
          </cell>
          <cell r="O1161">
            <v>1327.6</v>
          </cell>
          <cell r="P1161">
            <v>254</v>
          </cell>
          <cell r="Q1161">
            <v>122.6</v>
          </cell>
          <cell r="R1161">
            <v>96.9</v>
          </cell>
          <cell r="S1161">
            <v>8.6</v>
          </cell>
          <cell r="T1161">
            <v>595.9</v>
          </cell>
          <cell r="U1161">
            <v>114.5</v>
          </cell>
          <cell r="V1161">
            <v>49.3</v>
          </cell>
          <cell r="W1161">
            <v>1.4</v>
          </cell>
          <cell r="X1161">
            <v>6.5</v>
          </cell>
          <cell r="Y1161">
            <v>432.4</v>
          </cell>
          <cell r="Z1161">
            <v>142.30000000000001</v>
          </cell>
          <cell r="AA1161">
            <v>448.3</v>
          </cell>
          <cell r="AB1161">
            <v>20.3</v>
          </cell>
          <cell r="AC1161">
            <v>229.9</v>
          </cell>
          <cell r="AD1161">
            <v>88.8</v>
          </cell>
          <cell r="AE1161">
            <v>14.3</v>
          </cell>
          <cell r="AF1161">
            <v>123.6</v>
          </cell>
          <cell r="AG1161">
            <v>56.7</v>
          </cell>
          <cell r="AH1161">
            <v>111.6</v>
          </cell>
          <cell r="AI1161">
            <v>62.8</v>
          </cell>
          <cell r="AJ1161">
            <v>18.2</v>
          </cell>
          <cell r="AK1161">
            <v>3</v>
          </cell>
          <cell r="AL1161">
            <v>5.6</v>
          </cell>
          <cell r="AM1161">
            <v>17.5</v>
          </cell>
          <cell r="AN1161">
            <v>13.5</v>
          </cell>
          <cell r="AO1161">
            <v>70.3</v>
          </cell>
          <cell r="AP1161">
            <v>73.599999999999994</v>
          </cell>
          <cell r="AQ1161">
            <v>26.3</v>
          </cell>
          <cell r="AR1161">
            <v>50.7</v>
          </cell>
          <cell r="AS1161">
            <v>1.7</v>
          </cell>
          <cell r="AT1161">
            <v>20.399999999999999</v>
          </cell>
          <cell r="AU1161">
            <v>27.2</v>
          </cell>
          <cell r="AV1161">
            <v>626.79999999999995</v>
          </cell>
          <cell r="AW1161">
            <v>442.3</v>
          </cell>
        </row>
        <row r="1162">
          <cell r="B1162">
            <v>60</v>
          </cell>
          <cell r="D1162" t="str">
            <v xml:space="preserve">Programmation et diffusion </v>
          </cell>
          <cell r="E1162">
            <v>717</v>
          </cell>
          <cell r="F1162">
            <v>191.7</v>
          </cell>
          <cell r="G1162">
            <v>208.5</v>
          </cell>
          <cell r="H1162">
            <v>-9.6999999999999993</v>
          </cell>
          <cell r="I1162">
            <v>-7</v>
          </cell>
          <cell r="J1162">
            <v>4</v>
          </cell>
          <cell r="K1162">
            <v>11843</v>
          </cell>
          <cell r="L1162">
            <v>-3.7</v>
          </cell>
          <cell r="M1162">
            <v>1268.8</v>
          </cell>
          <cell r="N1162">
            <v>13112</v>
          </cell>
          <cell r="O1162">
            <v>12038.7</v>
          </cell>
          <cell r="P1162">
            <v>250.3</v>
          </cell>
          <cell r="Q1162">
            <v>25.9</v>
          </cell>
          <cell r="R1162">
            <v>3636.3</v>
          </cell>
          <cell r="S1162">
            <v>34.4</v>
          </cell>
          <cell r="T1162">
            <v>4478.8999999999996</v>
          </cell>
          <cell r="U1162">
            <v>2611.3000000000002</v>
          </cell>
          <cell r="V1162">
            <v>243.5</v>
          </cell>
          <cell r="W1162">
            <v>11.5</v>
          </cell>
          <cell r="X1162">
            <v>75.599999999999994</v>
          </cell>
          <cell r="Y1162">
            <v>760.1</v>
          </cell>
          <cell r="Z1162">
            <v>111.8</v>
          </cell>
          <cell r="AA1162">
            <v>4445.7</v>
          </cell>
          <cell r="AB1162">
            <v>584.6</v>
          </cell>
          <cell r="AC1162">
            <v>1831.4</v>
          </cell>
          <cell r="AD1162">
            <v>793.6</v>
          </cell>
          <cell r="AE1162">
            <v>331</v>
          </cell>
          <cell r="AF1162">
            <v>1567.1</v>
          </cell>
          <cell r="AG1162">
            <v>1708.4</v>
          </cell>
          <cell r="AH1162">
            <v>450.9</v>
          </cell>
          <cell r="AI1162">
            <v>577.20000000000005</v>
          </cell>
          <cell r="AJ1162">
            <v>-14.9</v>
          </cell>
          <cell r="AK1162">
            <v>0.2</v>
          </cell>
          <cell r="AL1162">
            <v>0.9</v>
          </cell>
          <cell r="AM1162">
            <v>105.1</v>
          </cell>
          <cell r="AN1162">
            <v>24</v>
          </cell>
          <cell r="AO1162">
            <v>291.7</v>
          </cell>
          <cell r="AP1162">
            <v>172.4</v>
          </cell>
          <cell r="AQ1162">
            <v>261.60000000000002</v>
          </cell>
          <cell r="AR1162">
            <v>317.89999999999998</v>
          </cell>
          <cell r="AS1162">
            <v>19.600000000000001</v>
          </cell>
          <cell r="AT1162">
            <v>161.5</v>
          </cell>
          <cell r="AU1162">
            <v>-65</v>
          </cell>
          <cell r="AV1162">
            <v>4955.3999999999996</v>
          </cell>
          <cell r="AW1162">
            <v>4192.1000000000004</v>
          </cell>
        </row>
        <row r="1163">
          <cell r="B1163">
            <v>601</v>
          </cell>
          <cell r="D1163" t="str">
            <v xml:space="preserve">Édition et diffusion de programmes radio </v>
          </cell>
          <cell r="E1163">
            <v>552</v>
          </cell>
          <cell r="F1163">
            <v>0.1</v>
          </cell>
          <cell r="G1163">
            <v>0</v>
          </cell>
          <cell r="H1163">
            <v>0</v>
          </cell>
          <cell r="I1163">
            <v>0.1</v>
          </cell>
          <cell r="J1163">
            <v>0</v>
          </cell>
          <cell r="K1163">
            <v>1312.7</v>
          </cell>
          <cell r="L1163">
            <v>0</v>
          </cell>
          <cell r="M1163">
            <v>3</v>
          </cell>
          <cell r="N1163">
            <v>1315.7</v>
          </cell>
          <cell r="O1163">
            <v>1312.8</v>
          </cell>
          <cell r="P1163">
            <v>4.9000000000000004</v>
          </cell>
          <cell r="Q1163">
            <v>1.2</v>
          </cell>
          <cell r="R1163">
            <v>8.4</v>
          </cell>
          <cell r="S1163">
            <v>0.4</v>
          </cell>
          <cell r="T1163">
            <v>541.20000000000005</v>
          </cell>
          <cell r="U1163">
            <v>108.7</v>
          </cell>
          <cell r="V1163">
            <v>50</v>
          </cell>
          <cell r="W1163">
            <v>1.6</v>
          </cell>
          <cell r="X1163">
            <v>8.1</v>
          </cell>
          <cell r="Y1163">
            <v>93.9</v>
          </cell>
          <cell r="Z1163">
            <v>54.6</v>
          </cell>
          <cell r="AA1163">
            <v>676.9</v>
          </cell>
          <cell r="AB1163">
            <v>36.4</v>
          </cell>
          <cell r="AC1163">
            <v>386.1</v>
          </cell>
          <cell r="AD1163">
            <v>171.3</v>
          </cell>
          <cell r="AE1163">
            <v>3.8</v>
          </cell>
          <cell r="AF1163">
            <v>86.9</v>
          </cell>
          <cell r="AG1163">
            <v>35.200000000000003</v>
          </cell>
          <cell r="AH1163">
            <v>32.4</v>
          </cell>
          <cell r="AI1163">
            <v>39.6</v>
          </cell>
          <cell r="AJ1163">
            <v>58.9</v>
          </cell>
          <cell r="AK1163">
            <v>0</v>
          </cell>
          <cell r="AL1163">
            <v>0</v>
          </cell>
          <cell r="AM1163">
            <v>28.1</v>
          </cell>
          <cell r="AN1163">
            <v>5.9</v>
          </cell>
          <cell r="AO1163">
            <v>70.900000000000006</v>
          </cell>
          <cell r="AP1163">
            <v>101.7</v>
          </cell>
          <cell r="AQ1163">
            <v>24.8</v>
          </cell>
          <cell r="AR1163">
            <v>17.899999999999999</v>
          </cell>
          <cell r="AS1163">
            <v>3.4</v>
          </cell>
          <cell r="AT1163">
            <v>19.7</v>
          </cell>
          <cell r="AU1163">
            <v>85.6</v>
          </cell>
          <cell r="AV1163">
            <v>765.9</v>
          </cell>
          <cell r="AW1163">
            <v>644.29999999999995</v>
          </cell>
        </row>
        <row r="1164">
          <cell r="B1164">
            <v>6010</v>
          </cell>
          <cell r="D1164" t="str">
            <v xml:space="preserve">Édition et diffusion de programmes radio </v>
          </cell>
          <cell r="E1164">
            <v>552</v>
          </cell>
          <cell r="F1164">
            <v>0.1</v>
          </cell>
          <cell r="G1164">
            <v>0</v>
          </cell>
          <cell r="H1164">
            <v>0</v>
          </cell>
          <cell r="I1164">
            <v>0.1</v>
          </cell>
          <cell r="J1164">
            <v>0</v>
          </cell>
          <cell r="K1164">
            <v>1312.7</v>
          </cell>
          <cell r="L1164">
            <v>0</v>
          </cell>
          <cell r="M1164">
            <v>3</v>
          </cell>
          <cell r="N1164">
            <v>1315.7</v>
          </cell>
          <cell r="O1164">
            <v>1312.8</v>
          </cell>
          <cell r="P1164">
            <v>4.9000000000000004</v>
          </cell>
          <cell r="Q1164">
            <v>1.2</v>
          </cell>
          <cell r="R1164">
            <v>8.4</v>
          </cell>
          <cell r="S1164">
            <v>0.4</v>
          </cell>
          <cell r="T1164">
            <v>541.20000000000005</v>
          </cell>
          <cell r="U1164">
            <v>108.7</v>
          </cell>
          <cell r="V1164">
            <v>50</v>
          </cell>
          <cell r="W1164">
            <v>1.6</v>
          </cell>
          <cell r="X1164">
            <v>8.1</v>
          </cell>
          <cell r="Y1164">
            <v>93.9</v>
          </cell>
          <cell r="Z1164">
            <v>54.6</v>
          </cell>
          <cell r="AA1164">
            <v>676.9</v>
          </cell>
          <cell r="AB1164">
            <v>36.4</v>
          </cell>
          <cell r="AC1164">
            <v>386.1</v>
          </cell>
          <cell r="AD1164">
            <v>171.3</v>
          </cell>
          <cell r="AE1164">
            <v>3.8</v>
          </cell>
          <cell r="AF1164">
            <v>86.9</v>
          </cell>
          <cell r="AG1164">
            <v>35.200000000000003</v>
          </cell>
          <cell r="AH1164">
            <v>32.4</v>
          </cell>
          <cell r="AI1164">
            <v>39.6</v>
          </cell>
          <cell r="AJ1164">
            <v>58.9</v>
          </cell>
          <cell r="AK1164">
            <v>0</v>
          </cell>
          <cell r="AL1164">
            <v>0</v>
          </cell>
          <cell r="AM1164">
            <v>28.1</v>
          </cell>
          <cell r="AN1164">
            <v>5.9</v>
          </cell>
          <cell r="AO1164">
            <v>70.900000000000006</v>
          </cell>
          <cell r="AP1164">
            <v>101.7</v>
          </cell>
          <cell r="AQ1164">
            <v>24.8</v>
          </cell>
          <cell r="AR1164">
            <v>17.899999999999999</v>
          </cell>
          <cell r="AS1164">
            <v>3.4</v>
          </cell>
          <cell r="AT1164">
            <v>19.7</v>
          </cell>
          <cell r="AU1164">
            <v>85.6</v>
          </cell>
          <cell r="AV1164">
            <v>765.9</v>
          </cell>
          <cell r="AW1164">
            <v>644.29999999999995</v>
          </cell>
        </row>
        <row r="1165">
          <cell r="B1165">
            <v>60100</v>
          </cell>
          <cell r="D1165" t="str">
            <v xml:space="preserve">Édition et diffusion de programmes radio </v>
          </cell>
          <cell r="E1165">
            <v>552</v>
          </cell>
          <cell r="F1165">
            <v>0.1</v>
          </cell>
          <cell r="G1165">
            <v>0</v>
          </cell>
          <cell r="H1165">
            <v>0</v>
          </cell>
          <cell r="I1165">
            <v>0.1</v>
          </cell>
          <cell r="J1165">
            <v>0</v>
          </cell>
          <cell r="K1165">
            <v>1312.7</v>
          </cell>
          <cell r="L1165">
            <v>0</v>
          </cell>
          <cell r="M1165">
            <v>3</v>
          </cell>
          <cell r="N1165">
            <v>1315.7</v>
          </cell>
          <cell r="O1165">
            <v>1312.8</v>
          </cell>
          <cell r="P1165">
            <v>4.9000000000000004</v>
          </cell>
          <cell r="Q1165">
            <v>1.2</v>
          </cell>
          <cell r="R1165">
            <v>8.4</v>
          </cell>
          <cell r="S1165">
            <v>0.4</v>
          </cell>
          <cell r="T1165">
            <v>541.20000000000005</v>
          </cell>
          <cell r="U1165">
            <v>108.7</v>
          </cell>
          <cell r="V1165">
            <v>50</v>
          </cell>
          <cell r="W1165">
            <v>1.6</v>
          </cell>
          <cell r="X1165">
            <v>8.1</v>
          </cell>
          <cell r="Y1165">
            <v>93.9</v>
          </cell>
          <cell r="Z1165">
            <v>54.6</v>
          </cell>
          <cell r="AA1165">
            <v>676.9</v>
          </cell>
          <cell r="AB1165">
            <v>36.4</v>
          </cell>
          <cell r="AC1165">
            <v>386.1</v>
          </cell>
          <cell r="AD1165">
            <v>171.3</v>
          </cell>
          <cell r="AE1165">
            <v>3.8</v>
          </cell>
          <cell r="AF1165">
            <v>86.9</v>
          </cell>
          <cell r="AG1165">
            <v>35.200000000000003</v>
          </cell>
          <cell r="AH1165">
            <v>32.4</v>
          </cell>
          <cell r="AI1165">
            <v>39.6</v>
          </cell>
          <cell r="AJ1165">
            <v>58.9</v>
          </cell>
          <cell r="AK1165">
            <v>0</v>
          </cell>
          <cell r="AL1165">
            <v>0</v>
          </cell>
          <cell r="AM1165">
            <v>28.1</v>
          </cell>
          <cell r="AN1165">
            <v>5.9</v>
          </cell>
          <cell r="AO1165">
            <v>70.900000000000006</v>
          </cell>
          <cell r="AP1165">
            <v>101.7</v>
          </cell>
          <cell r="AQ1165">
            <v>24.8</v>
          </cell>
          <cell r="AR1165">
            <v>17.899999999999999</v>
          </cell>
          <cell r="AS1165">
            <v>3.4</v>
          </cell>
          <cell r="AT1165">
            <v>19.7</v>
          </cell>
          <cell r="AU1165">
            <v>85.6</v>
          </cell>
          <cell r="AV1165">
            <v>765.9</v>
          </cell>
          <cell r="AW1165">
            <v>644.29999999999995</v>
          </cell>
        </row>
        <row r="1166">
          <cell r="B1166">
            <v>602</v>
          </cell>
          <cell r="D1166" t="str">
            <v xml:space="preserve">Programmation de télévision et télédiffusion </v>
          </cell>
          <cell r="E1166">
            <v>164</v>
          </cell>
          <cell r="F1166">
            <v>191.6</v>
          </cell>
          <cell r="G1166">
            <v>208.4</v>
          </cell>
          <cell r="H1166">
            <v>-9.6999999999999993</v>
          </cell>
          <cell r="I1166">
            <v>-7.1</v>
          </cell>
          <cell r="J1166">
            <v>4</v>
          </cell>
          <cell r="K1166">
            <v>10530.3</v>
          </cell>
          <cell r="L1166">
            <v>-3.7</v>
          </cell>
          <cell r="M1166">
            <v>1265.7</v>
          </cell>
          <cell r="N1166">
            <v>11796.3</v>
          </cell>
          <cell r="O1166">
            <v>10725.9</v>
          </cell>
          <cell r="P1166">
            <v>245.4</v>
          </cell>
          <cell r="Q1166">
            <v>24.6</v>
          </cell>
          <cell r="R1166">
            <v>3627.9</v>
          </cell>
          <cell r="S1166">
            <v>34</v>
          </cell>
          <cell r="T1166">
            <v>3937.7</v>
          </cell>
          <cell r="U1166">
            <v>2502.5</v>
          </cell>
          <cell r="V1166">
            <v>193.5</v>
          </cell>
          <cell r="W1166">
            <v>9.9</v>
          </cell>
          <cell r="X1166">
            <v>67.5</v>
          </cell>
          <cell r="Y1166">
            <v>666.2</v>
          </cell>
          <cell r="Z1166">
            <v>57.2</v>
          </cell>
          <cell r="AA1166">
            <v>3768.8</v>
          </cell>
          <cell r="AB1166">
            <v>548.20000000000005</v>
          </cell>
          <cell r="AC1166">
            <v>1445.4</v>
          </cell>
          <cell r="AD1166">
            <v>622.29999999999995</v>
          </cell>
          <cell r="AE1166">
            <v>327.2</v>
          </cell>
          <cell r="AF1166">
            <v>1480.1</v>
          </cell>
          <cell r="AG1166">
            <v>1673.2</v>
          </cell>
          <cell r="AH1166">
            <v>418.4</v>
          </cell>
          <cell r="AI1166">
            <v>537.6</v>
          </cell>
          <cell r="AJ1166">
            <v>-73.8</v>
          </cell>
          <cell r="AK1166">
            <v>0.2</v>
          </cell>
          <cell r="AL1166">
            <v>0.8</v>
          </cell>
          <cell r="AM1166">
            <v>77</v>
          </cell>
          <cell r="AN1166">
            <v>18.100000000000001</v>
          </cell>
          <cell r="AO1166">
            <v>220.8</v>
          </cell>
          <cell r="AP1166">
            <v>70.599999999999994</v>
          </cell>
          <cell r="AQ1166">
            <v>236.8</v>
          </cell>
          <cell r="AR1166">
            <v>300</v>
          </cell>
          <cell r="AS1166">
            <v>16.3</v>
          </cell>
          <cell r="AT1166">
            <v>141.80000000000001</v>
          </cell>
          <cell r="AU1166">
            <v>-150.6</v>
          </cell>
          <cell r="AV1166">
            <v>4189.5</v>
          </cell>
          <cell r="AW1166">
            <v>3547.8</v>
          </cell>
        </row>
        <row r="1167">
          <cell r="B1167">
            <v>6020</v>
          </cell>
          <cell r="D1167" t="str">
            <v xml:space="preserve">Programmation de télévision et télédiffusion </v>
          </cell>
          <cell r="E1167">
            <v>164</v>
          </cell>
          <cell r="F1167">
            <v>191.6</v>
          </cell>
          <cell r="G1167">
            <v>208.4</v>
          </cell>
          <cell r="H1167">
            <v>-9.6999999999999993</v>
          </cell>
          <cell r="I1167">
            <v>-7.1</v>
          </cell>
          <cell r="J1167">
            <v>4</v>
          </cell>
          <cell r="K1167">
            <v>10530.3</v>
          </cell>
          <cell r="L1167">
            <v>-3.7</v>
          </cell>
          <cell r="M1167">
            <v>1265.7</v>
          </cell>
          <cell r="N1167">
            <v>11796.3</v>
          </cell>
          <cell r="O1167">
            <v>10725.9</v>
          </cell>
          <cell r="P1167">
            <v>245.4</v>
          </cell>
          <cell r="Q1167">
            <v>24.6</v>
          </cell>
          <cell r="R1167">
            <v>3627.9</v>
          </cell>
          <cell r="S1167">
            <v>34</v>
          </cell>
          <cell r="T1167">
            <v>3937.7</v>
          </cell>
          <cell r="U1167">
            <v>2502.5</v>
          </cell>
          <cell r="V1167">
            <v>193.5</v>
          </cell>
          <cell r="W1167">
            <v>9.9</v>
          </cell>
          <cell r="X1167">
            <v>67.5</v>
          </cell>
          <cell r="Y1167">
            <v>666.2</v>
          </cell>
          <cell r="Z1167">
            <v>57.2</v>
          </cell>
          <cell r="AA1167">
            <v>3768.8</v>
          </cell>
          <cell r="AB1167">
            <v>548.20000000000005</v>
          </cell>
          <cell r="AC1167">
            <v>1445.4</v>
          </cell>
          <cell r="AD1167">
            <v>622.29999999999995</v>
          </cell>
          <cell r="AE1167">
            <v>327.2</v>
          </cell>
          <cell r="AF1167">
            <v>1480.1</v>
          </cell>
          <cell r="AG1167">
            <v>1673.2</v>
          </cell>
          <cell r="AH1167">
            <v>418.4</v>
          </cell>
          <cell r="AI1167">
            <v>537.6</v>
          </cell>
          <cell r="AJ1167">
            <v>-73.8</v>
          </cell>
          <cell r="AK1167">
            <v>0.2</v>
          </cell>
          <cell r="AL1167">
            <v>0.8</v>
          </cell>
          <cell r="AM1167">
            <v>77</v>
          </cell>
          <cell r="AN1167">
            <v>18.100000000000001</v>
          </cell>
          <cell r="AO1167">
            <v>220.8</v>
          </cell>
          <cell r="AP1167">
            <v>70.599999999999994</v>
          </cell>
          <cell r="AQ1167">
            <v>236.8</v>
          </cell>
          <cell r="AR1167">
            <v>300</v>
          </cell>
          <cell r="AS1167">
            <v>16.3</v>
          </cell>
          <cell r="AT1167">
            <v>141.80000000000001</v>
          </cell>
          <cell r="AU1167">
            <v>-150.6</v>
          </cell>
          <cell r="AV1167">
            <v>4189.5</v>
          </cell>
          <cell r="AW1167">
            <v>3547.8</v>
          </cell>
        </row>
        <row r="1168">
          <cell r="B1168">
            <v>60201</v>
          </cell>
          <cell r="D1168" t="str">
            <v xml:space="preserve">Édition de chaînes généralistes </v>
          </cell>
          <cell r="E1168">
            <v>37</v>
          </cell>
          <cell r="F1168">
            <v>187.6</v>
          </cell>
          <cell r="G1168">
            <v>195</v>
          </cell>
          <cell r="H1168">
            <v>-9.9</v>
          </cell>
          <cell r="I1168">
            <v>2.5</v>
          </cell>
          <cell r="J1168">
            <v>0.1</v>
          </cell>
          <cell r="K1168">
            <v>8866</v>
          </cell>
          <cell r="L1168">
            <v>-3.4</v>
          </cell>
          <cell r="M1168">
            <v>1261.2</v>
          </cell>
          <cell r="N1168">
            <v>10123.799999999999</v>
          </cell>
          <cell r="O1168">
            <v>9053.7000000000007</v>
          </cell>
          <cell r="P1168">
            <v>151.9</v>
          </cell>
          <cell r="Q1168">
            <v>23.2</v>
          </cell>
          <cell r="R1168">
            <v>2913.5</v>
          </cell>
          <cell r="S1168">
            <v>22.4</v>
          </cell>
          <cell r="T1168">
            <v>3128</v>
          </cell>
          <cell r="U1168">
            <v>2052.8000000000002</v>
          </cell>
          <cell r="V1168">
            <v>153</v>
          </cell>
          <cell r="W1168">
            <v>6.6</v>
          </cell>
          <cell r="X1168">
            <v>48.1</v>
          </cell>
          <cell r="Y1168">
            <v>559.9</v>
          </cell>
          <cell r="Z1168">
            <v>48.4</v>
          </cell>
          <cell r="AA1168">
            <v>3654.4</v>
          </cell>
          <cell r="AB1168">
            <v>516.9</v>
          </cell>
          <cell r="AC1168">
            <v>1245.5999999999999</v>
          </cell>
          <cell r="AD1168">
            <v>531</v>
          </cell>
          <cell r="AE1168">
            <v>263.5</v>
          </cell>
          <cell r="AF1168">
            <v>1624.4</v>
          </cell>
          <cell r="AG1168">
            <v>1578.7</v>
          </cell>
          <cell r="AH1168">
            <v>359.7</v>
          </cell>
          <cell r="AI1168">
            <v>472.1</v>
          </cell>
          <cell r="AJ1168">
            <v>158.1</v>
          </cell>
          <cell r="AK1168">
            <v>0.2</v>
          </cell>
          <cell r="AL1168">
            <v>0.6</v>
          </cell>
          <cell r="AM1168">
            <v>57.3</v>
          </cell>
          <cell r="AN1168">
            <v>12.2</v>
          </cell>
          <cell r="AO1168">
            <v>120.2</v>
          </cell>
          <cell r="AP1168">
            <v>221.3</v>
          </cell>
          <cell r="AQ1168">
            <v>113.4</v>
          </cell>
          <cell r="AR1168">
            <v>138.6</v>
          </cell>
          <cell r="AS1168">
            <v>13.6</v>
          </cell>
          <cell r="AT1168">
            <v>110.3</v>
          </cell>
          <cell r="AU1168">
            <v>72.2</v>
          </cell>
          <cell r="AV1168">
            <v>4062.4</v>
          </cell>
          <cell r="AW1168">
            <v>3401</v>
          </cell>
        </row>
        <row r="1169">
          <cell r="B1169">
            <v>60202</v>
          </cell>
          <cell r="D1169" t="str">
            <v xml:space="preserve">Édition de chaînes thématiques </v>
          </cell>
          <cell r="E1169">
            <v>127</v>
          </cell>
          <cell r="F1169">
            <v>4</v>
          </cell>
          <cell r="G1169">
            <v>13.4</v>
          </cell>
          <cell r="H1169">
            <v>0.1</v>
          </cell>
          <cell r="I1169">
            <v>-9.6</v>
          </cell>
          <cell r="J1169">
            <v>3.9</v>
          </cell>
          <cell r="K1169">
            <v>1664.3</v>
          </cell>
          <cell r="L1169">
            <v>-0.3</v>
          </cell>
          <cell r="M1169">
            <v>4.5</v>
          </cell>
          <cell r="N1169">
            <v>1672.4</v>
          </cell>
          <cell r="O1169">
            <v>1672.2</v>
          </cell>
          <cell r="P1169">
            <v>93.5</v>
          </cell>
          <cell r="Q1169">
            <v>1.4</v>
          </cell>
          <cell r="R1169">
            <v>714.4</v>
          </cell>
          <cell r="S1169">
            <v>11.6</v>
          </cell>
          <cell r="T1169">
            <v>809.7</v>
          </cell>
          <cell r="U1169">
            <v>449.8</v>
          </cell>
          <cell r="V1169">
            <v>40.5</v>
          </cell>
          <cell r="W1169">
            <v>3.3</v>
          </cell>
          <cell r="X1169">
            <v>19.399999999999999</v>
          </cell>
          <cell r="Y1169">
            <v>106.3</v>
          </cell>
          <cell r="Z1169">
            <v>8.8000000000000007</v>
          </cell>
          <cell r="AA1169">
            <v>114.3</v>
          </cell>
          <cell r="AB1169">
            <v>31.3</v>
          </cell>
          <cell r="AC1169">
            <v>199.7</v>
          </cell>
          <cell r="AD1169">
            <v>91.3</v>
          </cell>
          <cell r="AE1169">
            <v>63.7</v>
          </cell>
          <cell r="AF1169">
            <v>-144.19999999999999</v>
          </cell>
          <cell r="AG1169">
            <v>94.5</v>
          </cell>
          <cell r="AH1169">
            <v>58.7</v>
          </cell>
          <cell r="AI1169">
            <v>65.5</v>
          </cell>
          <cell r="AJ1169">
            <v>-231.9</v>
          </cell>
          <cell r="AK1169">
            <v>0</v>
          </cell>
          <cell r="AL1169">
            <v>0.2</v>
          </cell>
          <cell r="AM1169">
            <v>19.7</v>
          </cell>
          <cell r="AN1169">
            <v>5.9</v>
          </cell>
          <cell r="AO1169">
            <v>100.7</v>
          </cell>
          <cell r="AP1169">
            <v>-150.69999999999999</v>
          </cell>
          <cell r="AQ1169">
            <v>123.4</v>
          </cell>
          <cell r="AR1169">
            <v>161.4</v>
          </cell>
          <cell r="AS1169">
            <v>2.7</v>
          </cell>
          <cell r="AT1169">
            <v>31.5</v>
          </cell>
          <cell r="AU1169">
            <v>-222.8</v>
          </cell>
          <cell r="AV1169">
            <v>127.1</v>
          </cell>
          <cell r="AW1169">
            <v>146.80000000000001</v>
          </cell>
        </row>
        <row r="1170">
          <cell r="B1170">
            <v>61</v>
          </cell>
          <cell r="D1170" t="str">
            <v xml:space="preserve">Télécommunications </v>
          </cell>
          <cell r="E1170">
            <v>5382</v>
          </cell>
          <cell r="F1170">
            <v>4194.3999999999996</v>
          </cell>
          <cell r="G1170">
            <v>5016.6000000000004</v>
          </cell>
          <cell r="H1170">
            <v>-1102.2</v>
          </cell>
          <cell r="I1170">
            <v>280</v>
          </cell>
          <cell r="J1170">
            <v>720</v>
          </cell>
          <cell r="K1170">
            <v>56514.1</v>
          </cell>
          <cell r="L1170">
            <v>-392.3</v>
          </cell>
          <cell r="M1170">
            <v>2788.5</v>
          </cell>
          <cell r="N1170">
            <v>59630.3</v>
          </cell>
          <cell r="O1170">
            <v>61428.5</v>
          </cell>
          <cell r="P1170">
            <v>728.7</v>
          </cell>
          <cell r="Q1170">
            <v>40.200000000000003</v>
          </cell>
          <cell r="R1170">
            <v>2162.1999999999998</v>
          </cell>
          <cell r="S1170">
            <v>-117.2</v>
          </cell>
          <cell r="T1170">
            <v>29692</v>
          </cell>
          <cell r="U1170">
            <v>12939.2</v>
          </cell>
          <cell r="V1170">
            <v>1122.9000000000001</v>
          </cell>
          <cell r="W1170">
            <v>41.1</v>
          </cell>
          <cell r="X1170">
            <v>177.5</v>
          </cell>
          <cell r="Y1170">
            <v>2996</v>
          </cell>
          <cell r="Z1170">
            <v>155.69999999999999</v>
          </cell>
          <cell r="AA1170">
            <v>25906</v>
          </cell>
          <cell r="AB1170">
            <v>1888.8</v>
          </cell>
          <cell r="AC1170">
            <v>7704.9</v>
          </cell>
          <cell r="AD1170">
            <v>3822.4</v>
          </cell>
          <cell r="AE1170">
            <v>23.9</v>
          </cell>
          <cell r="AF1170">
            <v>12513.8</v>
          </cell>
          <cell r="AG1170">
            <v>7921.5</v>
          </cell>
          <cell r="AH1170">
            <v>2013.9</v>
          </cell>
          <cell r="AI1170">
            <v>2853.6</v>
          </cell>
          <cell r="AJ1170">
            <v>5432</v>
          </cell>
          <cell r="AK1170">
            <v>0.1</v>
          </cell>
          <cell r="AL1170">
            <v>0.1</v>
          </cell>
          <cell r="AM1170">
            <v>5892.8</v>
          </cell>
          <cell r="AN1170">
            <v>4060.8</v>
          </cell>
          <cell r="AO1170">
            <v>5254.9</v>
          </cell>
          <cell r="AP1170">
            <v>4794.1000000000004</v>
          </cell>
          <cell r="AQ1170">
            <v>14836.7</v>
          </cell>
          <cell r="AR1170">
            <v>17483.8</v>
          </cell>
          <cell r="AS1170">
            <v>189.4</v>
          </cell>
          <cell r="AT1170">
            <v>1053.0999999999999</v>
          </cell>
          <cell r="AU1170">
            <v>904.4</v>
          </cell>
          <cell r="AV1170">
            <v>28173.3</v>
          </cell>
          <cell r="AW1170">
            <v>24041.1</v>
          </cell>
        </row>
        <row r="1171">
          <cell r="B1171">
            <v>611</v>
          </cell>
          <cell r="D1171" t="str">
            <v xml:space="preserve">Télécommunications filaires </v>
          </cell>
          <cell r="E1171">
            <v>1424</v>
          </cell>
          <cell r="F1171">
            <v>1059.0999999999999</v>
          </cell>
          <cell r="G1171">
            <v>1131.7</v>
          </cell>
          <cell r="H1171">
            <v>34.6</v>
          </cell>
          <cell r="I1171">
            <v>-107.2</v>
          </cell>
          <cell r="J1171">
            <v>8.6999999999999993</v>
          </cell>
          <cell r="K1171">
            <v>29675.5</v>
          </cell>
          <cell r="L1171">
            <v>2.2999999999999998</v>
          </cell>
          <cell r="M1171">
            <v>1836.6</v>
          </cell>
          <cell r="N1171">
            <v>31523.1</v>
          </cell>
          <cell r="O1171">
            <v>30743.3</v>
          </cell>
          <cell r="P1171">
            <v>557.1</v>
          </cell>
          <cell r="Q1171">
            <v>4.5999999999999996</v>
          </cell>
          <cell r="R1171">
            <v>702.6</v>
          </cell>
          <cell r="S1171">
            <v>-112</v>
          </cell>
          <cell r="T1171">
            <v>12823.6</v>
          </cell>
          <cell r="U1171">
            <v>2870.1</v>
          </cell>
          <cell r="V1171">
            <v>180.7</v>
          </cell>
          <cell r="W1171">
            <v>23.1</v>
          </cell>
          <cell r="X1171">
            <v>17.399999999999999</v>
          </cell>
          <cell r="Y1171">
            <v>1094.0999999999999</v>
          </cell>
          <cell r="Z1171">
            <v>36.299999999999997</v>
          </cell>
          <cell r="AA1171">
            <v>17464.8</v>
          </cell>
          <cell r="AB1171">
            <v>1276.7</v>
          </cell>
          <cell r="AC1171">
            <v>4911</v>
          </cell>
          <cell r="AD1171">
            <v>2643.4</v>
          </cell>
          <cell r="AE1171">
            <v>14.2</v>
          </cell>
          <cell r="AF1171">
            <v>8647.9</v>
          </cell>
          <cell r="AG1171">
            <v>4240.6000000000004</v>
          </cell>
          <cell r="AH1171">
            <v>437.4</v>
          </cell>
          <cell r="AI1171">
            <v>970.4</v>
          </cell>
          <cell r="AJ1171">
            <v>4940.2</v>
          </cell>
          <cell r="AK1171">
            <v>0.1</v>
          </cell>
          <cell r="AL1171">
            <v>0.1</v>
          </cell>
          <cell r="AM1171">
            <v>4891.2</v>
          </cell>
          <cell r="AN1171">
            <v>3566.5</v>
          </cell>
          <cell r="AO1171">
            <v>4080.9</v>
          </cell>
          <cell r="AP1171">
            <v>4129.8999999999996</v>
          </cell>
          <cell r="AQ1171">
            <v>13768.3</v>
          </cell>
          <cell r="AR1171">
            <v>15389.7</v>
          </cell>
          <cell r="AS1171">
            <v>165.2</v>
          </cell>
          <cell r="AT1171">
            <v>488.2</v>
          </cell>
          <cell r="AU1171">
            <v>1855.2</v>
          </cell>
          <cell r="AV1171">
            <v>18001.8</v>
          </cell>
          <cell r="AW1171">
            <v>16202.2</v>
          </cell>
        </row>
        <row r="1172">
          <cell r="B1172">
            <v>6110</v>
          </cell>
          <cell r="D1172" t="str">
            <v xml:space="preserve">Télécommunications filaires </v>
          </cell>
          <cell r="E1172">
            <v>1424</v>
          </cell>
          <cell r="F1172">
            <v>1059.0999999999999</v>
          </cell>
          <cell r="G1172">
            <v>1131.7</v>
          </cell>
          <cell r="H1172">
            <v>34.6</v>
          </cell>
          <cell r="I1172">
            <v>-107.2</v>
          </cell>
          <cell r="J1172">
            <v>8.6999999999999993</v>
          </cell>
          <cell r="K1172">
            <v>29675.5</v>
          </cell>
          <cell r="L1172">
            <v>2.2999999999999998</v>
          </cell>
          <cell r="M1172">
            <v>1836.6</v>
          </cell>
          <cell r="N1172">
            <v>31523.1</v>
          </cell>
          <cell r="O1172">
            <v>30743.3</v>
          </cell>
          <cell r="P1172">
            <v>557.1</v>
          </cell>
          <cell r="Q1172">
            <v>4.5999999999999996</v>
          </cell>
          <cell r="R1172">
            <v>702.6</v>
          </cell>
          <cell r="S1172">
            <v>-112</v>
          </cell>
          <cell r="T1172">
            <v>12823.6</v>
          </cell>
          <cell r="U1172">
            <v>2870.1</v>
          </cell>
          <cell r="V1172">
            <v>180.7</v>
          </cell>
          <cell r="W1172">
            <v>23.1</v>
          </cell>
          <cell r="X1172">
            <v>17.399999999999999</v>
          </cell>
          <cell r="Y1172">
            <v>1094.0999999999999</v>
          </cell>
          <cell r="Z1172">
            <v>36.299999999999997</v>
          </cell>
          <cell r="AA1172">
            <v>17464.8</v>
          </cell>
          <cell r="AB1172">
            <v>1276.7</v>
          </cell>
          <cell r="AC1172">
            <v>4911</v>
          </cell>
          <cell r="AD1172">
            <v>2643.4</v>
          </cell>
          <cell r="AE1172">
            <v>14.2</v>
          </cell>
          <cell r="AF1172">
            <v>8647.9</v>
          </cell>
          <cell r="AG1172">
            <v>4240.6000000000004</v>
          </cell>
          <cell r="AH1172">
            <v>437.4</v>
          </cell>
          <cell r="AI1172">
            <v>970.4</v>
          </cell>
          <cell r="AJ1172">
            <v>4940.2</v>
          </cell>
          <cell r="AK1172">
            <v>0.1</v>
          </cell>
          <cell r="AL1172">
            <v>0.1</v>
          </cell>
          <cell r="AM1172">
            <v>4891.2</v>
          </cell>
          <cell r="AN1172">
            <v>3566.5</v>
          </cell>
          <cell r="AO1172">
            <v>4080.9</v>
          </cell>
          <cell r="AP1172">
            <v>4129.8999999999996</v>
          </cell>
          <cell r="AQ1172">
            <v>13768.3</v>
          </cell>
          <cell r="AR1172">
            <v>15389.7</v>
          </cell>
          <cell r="AS1172">
            <v>165.2</v>
          </cell>
          <cell r="AT1172">
            <v>488.2</v>
          </cell>
          <cell r="AU1172">
            <v>1855.2</v>
          </cell>
          <cell r="AV1172">
            <v>18001.8</v>
          </cell>
          <cell r="AW1172">
            <v>16202.2</v>
          </cell>
        </row>
        <row r="1173">
          <cell r="B1173">
            <v>61100</v>
          </cell>
          <cell r="D1173" t="str">
            <v xml:space="preserve">Télécommunications filaires </v>
          </cell>
          <cell r="E1173">
            <v>1424</v>
          </cell>
          <cell r="F1173">
            <v>1059.0999999999999</v>
          </cell>
          <cell r="G1173">
            <v>1131.7</v>
          </cell>
          <cell r="H1173">
            <v>34.6</v>
          </cell>
          <cell r="I1173">
            <v>-107.2</v>
          </cell>
          <cell r="J1173">
            <v>8.6999999999999993</v>
          </cell>
          <cell r="K1173">
            <v>29675.5</v>
          </cell>
          <cell r="L1173">
            <v>2.2999999999999998</v>
          </cell>
          <cell r="M1173">
            <v>1836.6</v>
          </cell>
          <cell r="N1173">
            <v>31523.1</v>
          </cell>
          <cell r="O1173">
            <v>30743.3</v>
          </cell>
          <cell r="P1173">
            <v>557.1</v>
          </cell>
          <cell r="Q1173">
            <v>4.5999999999999996</v>
          </cell>
          <cell r="R1173">
            <v>702.6</v>
          </cell>
          <cell r="S1173">
            <v>-112</v>
          </cell>
          <cell r="T1173">
            <v>12823.6</v>
          </cell>
          <cell r="U1173">
            <v>2870.1</v>
          </cell>
          <cell r="V1173">
            <v>180.7</v>
          </cell>
          <cell r="W1173">
            <v>23.1</v>
          </cell>
          <cell r="X1173">
            <v>17.399999999999999</v>
          </cell>
          <cell r="Y1173">
            <v>1094.0999999999999</v>
          </cell>
          <cell r="Z1173">
            <v>36.299999999999997</v>
          </cell>
          <cell r="AA1173">
            <v>17464.8</v>
          </cell>
          <cell r="AB1173">
            <v>1276.7</v>
          </cell>
          <cell r="AC1173">
            <v>4911</v>
          </cell>
          <cell r="AD1173">
            <v>2643.4</v>
          </cell>
          <cell r="AE1173">
            <v>14.2</v>
          </cell>
          <cell r="AF1173">
            <v>8647.9</v>
          </cell>
          <cell r="AG1173">
            <v>4240.6000000000004</v>
          </cell>
          <cell r="AH1173">
            <v>437.4</v>
          </cell>
          <cell r="AI1173">
            <v>970.4</v>
          </cell>
          <cell r="AJ1173">
            <v>4940.2</v>
          </cell>
          <cell r="AK1173">
            <v>0.1</v>
          </cell>
          <cell r="AL1173">
            <v>0.1</v>
          </cell>
          <cell r="AM1173">
            <v>4891.2</v>
          </cell>
          <cell r="AN1173">
            <v>3566.5</v>
          </cell>
          <cell r="AO1173">
            <v>4080.9</v>
          </cell>
          <cell r="AP1173">
            <v>4129.8999999999996</v>
          </cell>
          <cell r="AQ1173">
            <v>13768.3</v>
          </cell>
          <cell r="AR1173">
            <v>15389.7</v>
          </cell>
          <cell r="AS1173">
            <v>165.2</v>
          </cell>
          <cell r="AT1173">
            <v>488.2</v>
          </cell>
          <cell r="AU1173">
            <v>1855.2</v>
          </cell>
          <cell r="AV1173">
            <v>18001.8</v>
          </cell>
          <cell r="AW1173">
            <v>16202.2</v>
          </cell>
        </row>
        <row r="1174">
          <cell r="B1174">
            <v>612</v>
          </cell>
          <cell r="D1174" t="str">
            <v xml:space="preserve">Télécommunications sans fil </v>
          </cell>
          <cell r="E1174">
            <v>1182</v>
          </cell>
          <cell r="F1174">
            <v>2676.1</v>
          </cell>
          <cell r="G1174">
            <v>3448.5</v>
          </cell>
          <cell r="H1174">
            <v>-1143.8</v>
          </cell>
          <cell r="I1174">
            <v>371.3</v>
          </cell>
          <cell r="J1174">
            <v>708.5</v>
          </cell>
          <cell r="K1174">
            <v>20847</v>
          </cell>
          <cell r="L1174">
            <v>-394.5</v>
          </cell>
          <cell r="M1174">
            <v>898.3</v>
          </cell>
          <cell r="N1174">
            <v>22059.3</v>
          </cell>
          <cell r="O1174">
            <v>24231.599999999999</v>
          </cell>
          <cell r="P1174">
            <v>99.9</v>
          </cell>
          <cell r="Q1174">
            <v>13.7</v>
          </cell>
          <cell r="R1174">
            <v>1326.7</v>
          </cell>
          <cell r="S1174">
            <v>2.5</v>
          </cell>
          <cell r="T1174">
            <v>14391</v>
          </cell>
          <cell r="U1174">
            <v>9006.9</v>
          </cell>
          <cell r="V1174">
            <v>756.5</v>
          </cell>
          <cell r="W1174">
            <v>12.6</v>
          </cell>
          <cell r="X1174">
            <v>129.4</v>
          </cell>
          <cell r="Y1174">
            <v>970.9</v>
          </cell>
          <cell r="Z1174">
            <v>93.2</v>
          </cell>
          <cell r="AA1174">
            <v>5839.4</v>
          </cell>
          <cell r="AB1174">
            <v>514</v>
          </cell>
          <cell r="AC1174">
            <v>2138.6999999999998</v>
          </cell>
          <cell r="AD1174">
            <v>891.1</v>
          </cell>
          <cell r="AE1174">
            <v>4.7</v>
          </cell>
          <cell r="AF1174">
            <v>2300.3000000000002</v>
          </cell>
          <cell r="AG1174">
            <v>3044.5</v>
          </cell>
          <cell r="AH1174">
            <v>1425.6</v>
          </cell>
          <cell r="AI1174">
            <v>1719.3</v>
          </cell>
          <cell r="AJ1174">
            <v>-450.5</v>
          </cell>
          <cell r="AK1174">
            <v>0</v>
          </cell>
          <cell r="AL1174">
            <v>0</v>
          </cell>
          <cell r="AM1174">
            <v>700.7</v>
          </cell>
          <cell r="AN1174">
            <v>294.10000000000002</v>
          </cell>
          <cell r="AO1174">
            <v>346.8</v>
          </cell>
          <cell r="AP1174">
            <v>-804.4</v>
          </cell>
          <cell r="AQ1174">
            <v>757.7</v>
          </cell>
          <cell r="AR1174">
            <v>1713.4</v>
          </cell>
          <cell r="AS1174">
            <v>16.3</v>
          </cell>
          <cell r="AT1174">
            <v>299.10000000000002</v>
          </cell>
          <cell r="AU1174" t="str">
            <v>N</v>
          </cell>
          <cell r="AV1174">
            <v>6710.4</v>
          </cell>
          <cell r="AW1174">
            <v>5330.1</v>
          </cell>
        </row>
        <row r="1175">
          <cell r="B1175">
            <v>6120</v>
          </cell>
          <cell r="D1175" t="str">
            <v xml:space="preserve">Télécommunications sans fil </v>
          </cell>
          <cell r="E1175">
            <v>1182</v>
          </cell>
          <cell r="F1175">
            <v>2676.1</v>
          </cell>
          <cell r="G1175">
            <v>3448.5</v>
          </cell>
          <cell r="H1175">
            <v>-1143.8</v>
          </cell>
          <cell r="I1175">
            <v>371.3</v>
          </cell>
          <cell r="J1175">
            <v>708.5</v>
          </cell>
          <cell r="K1175">
            <v>20847</v>
          </cell>
          <cell r="L1175">
            <v>-394.5</v>
          </cell>
          <cell r="M1175">
            <v>898.3</v>
          </cell>
          <cell r="N1175">
            <v>22059.3</v>
          </cell>
          <cell r="O1175">
            <v>24231.599999999999</v>
          </cell>
          <cell r="P1175">
            <v>99.9</v>
          </cell>
          <cell r="Q1175">
            <v>13.7</v>
          </cell>
          <cell r="R1175">
            <v>1326.7</v>
          </cell>
          <cell r="S1175">
            <v>2.5</v>
          </cell>
          <cell r="T1175">
            <v>14391</v>
          </cell>
          <cell r="U1175">
            <v>9006.9</v>
          </cell>
          <cell r="V1175">
            <v>756.5</v>
          </cell>
          <cell r="W1175">
            <v>12.6</v>
          </cell>
          <cell r="X1175">
            <v>129.4</v>
          </cell>
          <cell r="Y1175">
            <v>970.9</v>
          </cell>
          <cell r="Z1175">
            <v>93.2</v>
          </cell>
          <cell r="AA1175">
            <v>5839.4</v>
          </cell>
          <cell r="AB1175">
            <v>514</v>
          </cell>
          <cell r="AC1175">
            <v>2138.6999999999998</v>
          </cell>
          <cell r="AD1175">
            <v>891.1</v>
          </cell>
          <cell r="AE1175">
            <v>4.7</v>
          </cell>
          <cell r="AF1175">
            <v>2300.3000000000002</v>
          </cell>
          <cell r="AG1175">
            <v>3044.5</v>
          </cell>
          <cell r="AH1175">
            <v>1425.6</v>
          </cell>
          <cell r="AI1175">
            <v>1719.3</v>
          </cell>
          <cell r="AJ1175">
            <v>-450.5</v>
          </cell>
          <cell r="AK1175">
            <v>0</v>
          </cell>
          <cell r="AL1175">
            <v>0</v>
          </cell>
          <cell r="AM1175">
            <v>700.7</v>
          </cell>
          <cell r="AN1175">
            <v>294.10000000000002</v>
          </cell>
          <cell r="AO1175">
            <v>346.8</v>
          </cell>
          <cell r="AP1175">
            <v>-804.4</v>
          </cell>
          <cell r="AQ1175">
            <v>757.7</v>
          </cell>
          <cell r="AR1175">
            <v>1713.4</v>
          </cell>
          <cell r="AS1175">
            <v>16.3</v>
          </cell>
          <cell r="AT1175">
            <v>299.10000000000002</v>
          </cell>
          <cell r="AU1175" t="str">
            <v>N</v>
          </cell>
          <cell r="AV1175">
            <v>6710.4</v>
          </cell>
          <cell r="AW1175">
            <v>5330.1</v>
          </cell>
        </row>
        <row r="1176">
          <cell r="B1176">
            <v>61200</v>
          </cell>
          <cell r="D1176" t="str">
            <v xml:space="preserve">Télécommunications sans fil </v>
          </cell>
          <cell r="E1176">
            <v>1182</v>
          </cell>
          <cell r="F1176">
            <v>2676.1</v>
          </cell>
          <cell r="G1176">
            <v>3448.5</v>
          </cell>
          <cell r="H1176">
            <v>-1143.8</v>
          </cell>
          <cell r="I1176">
            <v>371.3</v>
          </cell>
          <cell r="J1176">
            <v>708.5</v>
          </cell>
          <cell r="K1176">
            <v>20847</v>
          </cell>
          <cell r="L1176">
            <v>-394.5</v>
          </cell>
          <cell r="M1176">
            <v>898.3</v>
          </cell>
          <cell r="N1176">
            <v>22059.3</v>
          </cell>
          <cell r="O1176">
            <v>24231.599999999999</v>
          </cell>
          <cell r="P1176">
            <v>99.9</v>
          </cell>
          <cell r="Q1176">
            <v>13.7</v>
          </cell>
          <cell r="R1176">
            <v>1326.7</v>
          </cell>
          <cell r="S1176">
            <v>2.5</v>
          </cell>
          <cell r="T1176">
            <v>14391</v>
          </cell>
          <cell r="U1176">
            <v>9006.9</v>
          </cell>
          <cell r="V1176">
            <v>756.5</v>
          </cell>
          <cell r="W1176">
            <v>12.6</v>
          </cell>
          <cell r="X1176">
            <v>129.4</v>
          </cell>
          <cell r="Y1176">
            <v>970.9</v>
          </cell>
          <cell r="Z1176">
            <v>93.2</v>
          </cell>
          <cell r="AA1176">
            <v>5839.4</v>
          </cell>
          <cell r="AB1176">
            <v>514</v>
          </cell>
          <cell r="AC1176">
            <v>2138.6999999999998</v>
          </cell>
          <cell r="AD1176">
            <v>891.1</v>
          </cell>
          <cell r="AE1176">
            <v>4.7</v>
          </cell>
          <cell r="AF1176">
            <v>2300.3000000000002</v>
          </cell>
          <cell r="AG1176">
            <v>3044.5</v>
          </cell>
          <cell r="AH1176">
            <v>1425.6</v>
          </cell>
          <cell r="AI1176">
            <v>1719.3</v>
          </cell>
          <cell r="AJ1176">
            <v>-450.5</v>
          </cell>
          <cell r="AK1176">
            <v>0</v>
          </cell>
          <cell r="AL1176">
            <v>0</v>
          </cell>
          <cell r="AM1176">
            <v>700.7</v>
          </cell>
          <cell r="AN1176">
            <v>294.10000000000002</v>
          </cell>
          <cell r="AO1176">
            <v>346.8</v>
          </cell>
          <cell r="AP1176">
            <v>-804.4</v>
          </cell>
          <cell r="AQ1176">
            <v>757.7</v>
          </cell>
          <cell r="AR1176">
            <v>1713.4</v>
          </cell>
          <cell r="AS1176">
            <v>16.3</v>
          </cell>
          <cell r="AT1176">
            <v>299.10000000000002</v>
          </cell>
          <cell r="AU1176" t="str">
            <v>N</v>
          </cell>
          <cell r="AV1176">
            <v>6710.4</v>
          </cell>
          <cell r="AW1176">
            <v>5330.1</v>
          </cell>
        </row>
        <row r="1177">
          <cell r="B1177">
            <v>613</v>
          </cell>
          <cell r="D1177" t="str">
            <v xml:space="preserve">Télécommunications par satellite </v>
          </cell>
          <cell r="E1177">
            <v>63</v>
          </cell>
          <cell r="F1177">
            <v>21.6</v>
          </cell>
          <cell r="G1177">
            <v>14.6</v>
          </cell>
          <cell r="H1177">
            <v>0.6</v>
          </cell>
          <cell r="I1177">
            <v>6.5</v>
          </cell>
          <cell r="J1177">
            <v>0</v>
          </cell>
          <cell r="K1177">
            <v>3641.6</v>
          </cell>
          <cell r="L1177">
            <v>0.1</v>
          </cell>
          <cell r="M1177">
            <v>24</v>
          </cell>
          <cell r="N1177">
            <v>3665.8</v>
          </cell>
          <cell r="O1177">
            <v>3663.3</v>
          </cell>
          <cell r="P1177">
            <v>35.299999999999997</v>
          </cell>
          <cell r="Q1177">
            <v>2.2000000000000002</v>
          </cell>
          <cell r="R1177">
            <v>45.4</v>
          </cell>
          <cell r="S1177">
            <v>-8.1999999999999993</v>
          </cell>
          <cell r="T1177">
            <v>1117.8</v>
          </cell>
          <cell r="U1177">
            <v>634.29999999999995</v>
          </cell>
          <cell r="V1177">
            <v>69.900000000000006</v>
          </cell>
          <cell r="W1177">
            <v>0.2</v>
          </cell>
          <cell r="X1177">
            <v>9.8000000000000007</v>
          </cell>
          <cell r="Y1177">
            <v>886.4</v>
          </cell>
          <cell r="Z1177">
            <v>3.6</v>
          </cell>
          <cell r="AA1177">
            <v>1666.2</v>
          </cell>
          <cell r="AB1177">
            <v>61.5</v>
          </cell>
          <cell r="AC1177">
            <v>195.2</v>
          </cell>
          <cell r="AD1177">
            <v>99.8</v>
          </cell>
          <cell r="AE1177">
            <v>2.2999999999999998</v>
          </cell>
          <cell r="AF1177">
            <v>1312</v>
          </cell>
          <cell r="AG1177">
            <v>447.3</v>
          </cell>
          <cell r="AH1177">
            <v>79.400000000000006</v>
          </cell>
          <cell r="AI1177">
            <v>110.5</v>
          </cell>
          <cell r="AJ1177">
            <v>895.8</v>
          </cell>
          <cell r="AK1177">
            <v>0</v>
          </cell>
          <cell r="AL1177">
            <v>0</v>
          </cell>
          <cell r="AM1177">
            <v>262.5</v>
          </cell>
          <cell r="AN1177">
            <v>181.1</v>
          </cell>
          <cell r="AO1177">
            <v>782.8</v>
          </cell>
          <cell r="AP1177">
            <v>1416.1</v>
          </cell>
          <cell r="AQ1177">
            <v>151.9</v>
          </cell>
          <cell r="AR1177">
            <v>235.8</v>
          </cell>
          <cell r="AS1177">
            <v>6.5</v>
          </cell>
          <cell r="AT1177">
            <v>242.2</v>
          </cell>
          <cell r="AU1177">
            <v>1083.5</v>
          </cell>
          <cell r="AV1177">
            <v>2517.3000000000002</v>
          </cell>
          <cell r="AW1177">
            <v>1606.9</v>
          </cell>
        </row>
        <row r="1178">
          <cell r="B1178">
            <v>6130</v>
          </cell>
          <cell r="D1178" t="str">
            <v xml:space="preserve">Télécommunications par satellite </v>
          </cell>
          <cell r="E1178">
            <v>63</v>
          </cell>
          <cell r="F1178">
            <v>21.6</v>
          </cell>
          <cell r="G1178">
            <v>14.6</v>
          </cell>
          <cell r="H1178">
            <v>0.6</v>
          </cell>
          <cell r="I1178">
            <v>6.5</v>
          </cell>
          <cell r="J1178">
            <v>0</v>
          </cell>
          <cell r="K1178">
            <v>3641.6</v>
          </cell>
          <cell r="L1178">
            <v>0.1</v>
          </cell>
          <cell r="M1178">
            <v>24</v>
          </cell>
          <cell r="N1178">
            <v>3665.8</v>
          </cell>
          <cell r="O1178">
            <v>3663.3</v>
          </cell>
          <cell r="P1178">
            <v>35.299999999999997</v>
          </cell>
          <cell r="Q1178">
            <v>2.2000000000000002</v>
          </cell>
          <cell r="R1178">
            <v>45.4</v>
          </cell>
          <cell r="S1178">
            <v>-8.1999999999999993</v>
          </cell>
          <cell r="T1178">
            <v>1117.8</v>
          </cell>
          <cell r="U1178">
            <v>634.29999999999995</v>
          </cell>
          <cell r="V1178">
            <v>69.900000000000006</v>
          </cell>
          <cell r="W1178">
            <v>0.2</v>
          </cell>
          <cell r="X1178">
            <v>9.8000000000000007</v>
          </cell>
          <cell r="Y1178">
            <v>886.4</v>
          </cell>
          <cell r="Z1178">
            <v>3.6</v>
          </cell>
          <cell r="AA1178">
            <v>1666.2</v>
          </cell>
          <cell r="AB1178">
            <v>61.5</v>
          </cell>
          <cell r="AC1178">
            <v>195.2</v>
          </cell>
          <cell r="AD1178">
            <v>99.8</v>
          </cell>
          <cell r="AE1178">
            <v>2.2999999999999998</v>
          </cell>
          <cell r="AF1178">
            <v>1312</v>
          </cell>
          <cell r="AG1178">
            <v>447.3</v>
          </cell>
          <cell r="AH1178">
            <v>79.400000000000006</v>
          </cell>
          <cell r="AI1178">
            <v>110.5</v>
          </cell>
          <cell r="AJ1178">
            <v>895.8</v>
          </cell>
          <cell r="AK1178">
            <v>0</v>
          </cell>
          <cell r="AL1178">
            <v>0</v>
          </cell>
          <cell r="AM1178">
            <v>262.5</v>
          </cell>
          <cell r="AN1178">
            <v>181.1</v>
          </cell>
          <cell r="AO1178">
            <v>782.8</v>
          </cell>
          <cell r="AP1178">
            <v>1416.1</v>
          </cell>
          <cell r="AQ1178">
            <v>151.9</v>
          </cell>
          <cell r="AR1178">
            <v>235.8</v>
          </cell>
          <cell r="AS1178">
            <v>6.5</v>
          </cell>
          <cell r="AT1178">
            <v>242.2</v>
          </cell>
          <cell r="AU1178">
            <v>1083.5</v>
          </cell>
          <cell r="AV1178">
            <v>2517.3000000000002</v>
          </cell>
          <cell r="AW1178">
            <v>1606.9</v>
          </cell>
        </row>
        <row r="1179">
          <cell r="B1179">
            <v>61300</v>
          </cell>
          <cell r="D1179" t="str">
            <v xml:space="preserve">Télécommunications par satellite </v>
          </cell>
          <cell r="E1179">
            <v>63</v>
          </cell>
          <cell r="F1179">
            <v>21.6</v>
          </cell>
          <cell r="G1179">
            <v>14.6</v>
          </cell>
          <cell r="H1179">
            <v>0.6</v>
          </cell>
          <cell r="I1179">
            <v>6.5</v>
          </cell>
          <cell r="J1179">
            <v>0</v>
          </cell>
          <cell r="K1179">
            <v>3641.6</v>
          </cell>
          <cell r="L1179">
            <v>0.1</v>
          </cell>
          <cell r="M1179">
            <v>24</v>
          </cell>
          <cell r="N1179">
            <v>3665.8</v>
          </cell>
          <cell r="O1179">
            <v>3663.3</v>
          </cell>
          <cell r="P1179">
            <v>35.299999999999997</v>
          </cell>
          <cell r="Q1179">
            <v>2.2000000000000002</v>
          </cell>
          <cell r="R1179">
            <v>45.4</v>
          </cell>
          <cell r="S1179">
            <v>-8.1999999999999993</v>
          </cell>
          <cell r="T1179">
            <v>1117.8</v>
          </cell>
          <cell r="U1179">
            <v>634.29999999999995</v>
          </cell>
          <cell r="V1179">
            <v>69.900000000000006</v>
          </cell>
          <cell r="W1179">
            <v>0.2</v>
          </cell>
          <cell r="X1179">
            <v>9.8000000000000007</v>
          </cell>
          <cell r="Y1179">
            <v>886.4</v>
          </cell>
          <cell r="Z1179">
            <v>3.6</v>
          </cell>
          <cell r="AA1179">
            <v>1666.2</v>
          </cell>
          <cell r="AB1179">
            <v>61.5</v>
          </cell>
          <cell r="AC1179">
            <v>195.2</v>
          </cell>
          <cell r="AD1179">
            <v>99.8</v>
          </cell>
          <cell r="AE1179">
            <v>2.2999999999999998</v>
          </cell>
          <cell r="AF1179">
            <v>1312</v>
          </cell>
          <cell r="AG1179">
            <v>447.3</v>
          </cell>
          <cell r="AH1179">
            <v>79.400000000000006</v>
          </cell>
          <cell r="AI1179">
            <v>110.5</v>
          </cell>
          <cell r="AJ1179">
            <v>895.8</v>
          </cell>
          <cell r="AK1179">
            <v>0</v>
          </cell>
          <cell r="AL1179">
            <v>0</v>
          </cell>
          <cell r="AM1179">
            <v>262.5</v>
          </cell>
          <cell r="AN1179">
            <v>181.1</v>
          </cell>
          <cell r="AO1179">
            <v>782.8</v>
          </cell>
          <cell r="AP1179">
            <v>1416.1</v>
          </cell>
          <cell r="AQ1179">
            <v>151.9</v>
          </cell>
          <cell r="AR1179">
            <v>235.8</v>
          </cell>
          <cell r="AS1179">
            <v>6.5</v>
          </cell>
          <cell r="AT1179">
            <v>242.2</v>
          </cell>
          <cell r="AU1179">
            <v>1083.5</v>
          </cell>
          <cell r="AV1179">
            <v>2517.3000000000002</v>
          </cell>
          <cell r="AW1179">
            <v>1606.9</v>
          </cell>
        </row>
        <row r="1180">
          <cell r="B1180">
            <v>619</v>
          </cell>
          <cell r="D1180" t="str">
            <v xml:space="preserve">Autres activités de télécommunication </v>
          </cell>
          <cell r="E1180">
            <v>2713</v>
          </cell>
          <cell r="F1180">
            <v>437.6</v>
          </cell>
          <cell r="G1180">
            <v>421.8</v>
          </cell>
          <cell r="H1180">
            <v>6.5</v>
          </cell>
          <cell r="I1180">
            <v>9.3000000000000007</v>
          </cell>
          <cell r="J1180">
            <v>2.8</v>
          </cell>
          <cell r="K1180">
            <v>2350</v>
          </cell>
          <cell r="L1180">
            <v>-0.2</v>
          </cell>
          <cell r="M1180">
            <v>29.6</v>
          </cell>
          <cell r="N1180">
            <v>2382.1</v>
          </cell>
          <cell r="O1180">
            <v>2790.3</v>
          </cell>
          <cell r="P1180">
            <v>36.5</v>
          </cell>
          <cell r="Q1180">
            <v>19.7</v>
          </cell>
          <cell r="R1180">
            <v>87.5</v>
          </cell>
          <cell r="S1180">
            <v>0.5</v>
          </cell>
          <cell r="T1180">
            <v>1359.6</v>
          </cell>
          <cell r="U1180">
            <v>427.9</v>
          </cell>
          <cell r="V1180">
            <v>115.9</v>
          </cell>
          <cell r="W1180">
            <v>5.2</v>
          </cell>
          <cell r="X1180">
            <v>20.9</v>
          </cell>
          <cell r="Y1180">
            <v>44.7</v>
          </cell>
          <cell r="Z1180">
            <v>22.6</v>
          </cell>
          <cell r="AA1180">
            <v>935.6</v>
          </cell>
          <cell r="AB1180">
            <v>36.5</v>
          </cell>
          <cell r="AC1180">
            <v>460</v>
          </cell>
          <cell r="AD1180">
            <v>188.2</v>
          </cell>
          <cell r="AE1180">
            <v>2.8</v>
          </cell>
          <cell r="AF1180">
            <v>253.6</v>
          </cell>
          <cell r="AG1180">
            <v>189.1</v>
          </cell>
          <cell r="AH1180">
            <v>71.400000000000006</v>
          </cell>
          <cell r="AI1180">
            <v>53.4</v>
          </cell>
          <cell r="AJ1180">
            <v>46.5</v>
          </cell>
          <cell r="AK1180">
            <v>0</v>
          </cell>
          <cell r="AL1180">
            <v>0</v>
          </cell>
          <cell r="AM1180">
            <v>38.4</v>
          </cell>
          <cell r="AN1180">
            <v>19.100000000000001</v>
          </cell>
          <cell r="AO1180">
            <v>44.4</v>
          </cell>
          <cell r="AP1180">
            <v>52.6</v>
          </cell>
          <cell r="AQ1180">
            <v>158.69999999999999</v>
          </cell>
          <cell r="AR1180">
            <v>144.9</v>
          </cell>
          <cell r="AS1180">
            <v>1.5</v>
          </cell>
          <cell r="AT1180">
            <v>23.6</v>
          </cell>
          <cell r="AU1180">
            <v>41.3</v>
          </cell>
          <cell r="AV1180">
            <v>943.8</v>
          </cell>
          <cell r="AW1180">
            <v>901.9</v>
          </cell>
        </row>
        <row r="1181">
          <cell r="B1181">
            <v>6190</v>
          </cell>
          <cell r="D1181" t="str">
            <v xml:space="preserve">Autres activités de télécommunication </v>
          </cell>
          <cell r="E1181">
            <v>2713</v>
          </cell>
          <cell r="F1181">
            <v>437.6</v>
          </cell>
          <cell r="G1181">
            <v>421.8</v>
          </cell>
          <cell r="H1181">
            <v>6.5</v>
          </cell>
          <cell r="I1181">
            <v>9.3000000000000007</v>
          </cell>
          <cell r="J1181">
            <v>2.8</v>
          </cell>
          <cell r="K1181">
            <v>2350</v>
          </cell>
          <cell r="L1181">
            <v>-0.2</v>
          </cell>
          <cell r="M1181">
            <v>29.6</v>
          </cell>
          <cell r="N1181">
            <v>2382.1</v>
          </cell>
          <cell r="O1181">
            <v>2790.3</v>
          </cell>
          <cell r="P1181">
            <v>36.5</v>
          </cell>
          <cell r="Q1181">
            <v>19.7</v>
          </cell>
          <cell r="R1181">
            <v>87.5</v>
          </cell>
          <cell r="S1181">
            <v>0.5</v>
          </cell>
          <cell r="T1181">
            <v>1359.6</v>
          </cell>
          <cell r="U1181">
            <v>427.9</v>
          </cell>
          <cell r="V1181">
            <v>115.9</v>
          </cell>
          <cell r="W1181">
            <v>5.2</v>
          </cell>
          <cell r="X1181">
            <v>20.9</v>
          </cell>
          <cell r="Y1181">
            <v>44.7</v>
          </cell>
          <cell r="Z1181">
            <v>22.6</v>
          </cell>
          <cell r="AA1181">
            <v>935.6</v>
          </cell>
          <cell r="AB1181">
            <v>36.5</v>
          </cell>
          <cell r="AC1181">
            <v>460</v>
          </cell>
          <cell r="AD1181">
            <v>188.2</v>
          </cell>
          <cell r="AE1181">
            <v>2.8</v>
          </cell>
          <cell r="AF1181">
            <v>253.6</v>
          </cell>
          <cell r="AG1181">
            <v>189.1</v>
          </cell>
          <cell r="AH1181">
            <v>71.400000000000006</v>
          </cell>
          <cell r="AI1181">
            <v>53.4</v>
          </cell>
          <cell r="AJ1181">
            <v>46.5</v>
          </cell>
          <cell r="AK1181">
            <v>0</v>
          </cell>
          <cell r="AL1181">
            <v>0</v>
          </cell>
          <cell r="AM1181">
            <v>38.4</v>
          </cell>
          <cell r="AN1181">
            <v>19.100000000000001</v>
          </cell>
          <cell r="AO1181">
            <v>44.4</v>
          </cell>
          <cell r="AP1181">
            <v>52.6</v>
          </cell>
          <cell r="AQ1181">
            <v>158.69999999999999</v>
          </cell>
          <cell r="AR1181">
            <v>144.9</v>
          </cell>
          <cell r="AS1181">
            <v>1.5</v>
          </cell>
          <cell r="AT1181">
            <v>23.6</v>
          </cell>
          <cell r="AU1181">
            <v>41.3</v>
          </cell>
          <cell r="AV1181">
            <v>943.8</v>
          </cell>
          <cell r="AW1181">
            <v>901.9</v>
          </cell>
        </row>
        <row r="1182">
          <cell r="B1182">
            <v>61900</v>
          </cell>
          <cell r="D1182" t="str">
            <v xml:space="preserve">Autres activités de télécommunication </v>
          </cell>
          <cell r="E1182">
            <v>2713</v>
          </cell>
          <cell r="F1182">
            <v>437.6</v>
          </cell>
          <cell r="G1182">
            <v>421.8</v>
          </cell>
          <cell r="H1182">
            <v>6.5</v>
          </cell>
          <cell r="I1182">
            <v>9.3000000000000007</v>
          </cell>
          <cell r="J1182">
            <v>2.8</v>
          </cell>
          <cell r="K1182">
            <v>2350</v>
          </cell>
          <cell r="L1182">
            <v>-0.2</v>
          </cell>
          <cell r="M1182">
            <v>29.6</v>
          </cell>
          <cell r="N1182">
            <v>2382.1</v>
          </cell>
          <cell r="O1182">
            <v>2790.3</v>
          </cell>
          <cell r="P1182">
            <v>36.5</v>
          </cell>
          <cell r="Q1182">
            <v>19.7</v>
          </cell>
          <cell r="R1182">
            <v>87.5</v>
          </cell>
          <cell r="S1182">
            <v>0.5</v>
          </cell>
          <cell r="T1182">
            <v>1359.6</v>
          </cell>
          <cell r="U1182">
            <v>427.9</v>
          </cell>
          <cell r="V1182">
            <v>115.9</v>
          </cell>
          <cell r="W1182">
            <v>5.2</v>
          </cell>
          <cell r="X1182">
            <v>20.9</v>
          </cell>
          <cell r="Y1182">
            <v>44.7</v>
          </cell>
          <cell r="Z1182">
            <v>22.6</v>
          </cell>
          <cell r="AA1182">
            <v>935.6</v>
          </cell>
          <cell r="AB1182">
            <v>36.5</v>
          </cell>
          <cell r="AC1182">
            <v>460</v>
          </cell>
          <cell r="AD1182">
            <v>188.2</v>
          </cell>
          <cell r="AE1182">
            <v>2.8</v>
          </cell>
          <cell r="AF1182">
            <v>253.6</v>
          </cell>
          <cell r="AG1182">
            <v>189.1</v>
          </cell>
          <cell r="AH1182">
            <v>71.400000000000006</v>
          </cell>
          <cell r="AI1182">
            <v>53.4</v>
          </cell>
          <cell r="AJ1182">
            <v>46.5</v>
          </cell>
          <cell r="AK1182">
            <v>0</v>
          </cell>
          <cell r="AL1182">
            <v>0</v>
          </cell>
          <cell r="AM1182">
            <v>38.4</v>
          </cell>
          <cell r="AN1182">
            <v>19.100000000000001</v>
          </cell>
          <cell r="AO1182">
            <v>44.4</v>
          </cell>
          <cell r="AP1182">
            <v>52.6</v>
          </cell>
          <cell r="AQ1182">
            <v>158.69999999999999</v>
          </cell>
          <cell r="AR1182">
            <v>144.9</v>
          </cell>
          <cell r="AS1182">
            <v>1.5</v>
          </cell>
          <cell r="AT1182">
            <v>23.6</v>
          </cell>
          <cell r="AU1182">
            <v>41.3</v>
          </cell>
          <cell r="AV1182">
            <v>943.8</v>
          </cell>
          <cell r="AW1182">
            <v>901.9</v>
          </cell>
        </row>
        <row r="1183">
          <cell r="B1183">
            <v>62</v>
          </cell>
          <cell r="D1183" t="str">
            <v xml:space="preserve">Programmation, conseil et autres activités informatiques </v>
          </cell>
          <cell r="E1183">
            <v>87695</v>
          </cell>
          <cell r="F1183">
            <v>2145.1</v>
          </cell>
          <cell r="G1183">
            <v>1556.1</v>
          </cell>
          <cell r="H1183">
            <v>-13.3</v>
          </cell>
          <cell r="I1183">
            <v>602.29999999999995</v>
          </cell>
          <cell r="J1183">
            <v>1096.8</v>
          </cell>
          <cell r="K1183">
            <v>51712.1</v>
          </cell>
          <cell r="L1183">
            <v>0.6</v>
          </cell>
          <cell r="M1183">
            <v>827.8</v>
          </cell>
          <cell r="N1183">
            <v>53637.2</v>
          </cell>
          <cell r="O1183">
            <v>54953.9</v>
          </cell>
          <cell r="P1183">
            <v>1345.5</v>
          </cell>
          <cell r="Q1183">
            <v>535.4</v>
          </cell>
          <cell r="R1183">
            <v>2072</v>
          </cell>
          <cell r="S1183">
            <v>-36.6</v>
          </cell>
          <cell r="T1183">
            <v>22894.1</v>
          </cell>
          <cell r="U1183">
            <v>10654.8</v>
          </cell>
          <cell r="V1183">
            <v>2121.8000000000002</v>
          </cell>
          <cell r="W1183">
            <v>98.5</v>
          </cell>
          <cell r="X1183">
            <v>1803.4</v>
          </cell>
          <cell r="Y1183">
            <v>1375.4</v>
          </cell>
          <cell r="Z1183">
            <v>692</v>
          </cell>
          <cell r="AA1183">
            <v>29280.2</v>
          </cell>
          <cell r="AB1183">
            <v>1244.3</v>
          </cell>
          <cell r="AC1183">
            <v>16820.5</v>
          </cell>
          <cell r="AD1183">
            <v>7530.4</v>
          </cell>
          <cell r="AE1183">
            <v>91.2</v>
          </cell>
          <cell r="AF1183">
            <v>3776.2</v>
          </cell>
          <cell r="AG1183">
            <v>1827.9</v>
          </cell>
          <cell r="AH1183">
            <v>827.4</v>
          </cell>
          <cell r="AI1183">
            <v>1122.5</v>
          </cell>
          <cell r="AJ1183">
            <v>2243.4</v>
          </cell>
          <cell r="AK1183">
            <v>1.5</v>
          </cell>
          <cell r="AL1183">
            <v>0.7</v>
          </cell>
          <cell r="AM1183">
            <v>5629.8</v>
          </cell>
          <cell r="AN1183">
            <v>785.5</v>
          </cell>
          <cell r="AO1183">
            <v>5557.5</v>
          </cell>
          <cell r="AP1183">
            <v>2170.3000000000002</v>
          </cell>
          <cell r="AQ1183">
            <v>1257.7</v>
          </cell>
          <cell r="AR1183">
            <v>2690.4</v>
          </cell>
          <cell r="AS1183">
            <v>151</v>
          </cell>
          <cell r="AT1183">
            <v>165.5</v>
          </cell>
          <cell r="AU1183">
            <v>421.2</v>
          </cell>
          <cell r="AV1183">
            <v>29310</v>
          </cell>
          <cell r="AW1183">
            <v>28127.1</v>
          </cell>
        </row>
        <row r="1184">
          <cell r="B1184">
            <v>620</v>
          </cell>
          <cell r="D1184" t="str">
            <v xml:space="preserve">Programmation, conseil et autres activités informatiques </v>
          </cell>
          <cell r="E1184">
            <v>87695</v>
          </cell>
          <cell r="F1184">
            <v>2145.1</v>
          </cell>
          <cell r="G1184">
            <v>1556.1</v>
          </cell>
          <cell r="H1184">
            <v>-13.3</v>
          </cell>
          <cell r="I1184">
            <v>602.29999999999995</v>
          </cell>
          <cell r="J1184">
            <v>1096.8</v>
          </cell>
          <cell r="K1184">
            <v>51712.1</v>
          </cell>
          <cell r="L1184">
            <v>0.6</v>
          </cell>
          <cell r="M1184">
            <v>827.8</v>
          </cell>
          <cell r="N1184">
            <v>53637.2</v>
          </cell>
          <cell r="O1184">
            <v>54953.9</v>
          </cell>
          <cell r="P1184">
            <v>1345.5</v>
          </cell>
          <cell r="Q1184">
            <v>535.4</v>
          </cell>
          <cell r="R1184">
            <v>2072</v>
          </cell>
          <cell r="S1184">
            <v>-36.6</v>
          </cell>
          <cell r="T1184">
            <v>22894.1</v>
          </cell>
          <cell r="U1184">
            <v>10654.8</v>
          </cell>
          <cell r="V1184">
            <v>2121.8000000000002</v>
          </cell>
          <cell r="W1184">
            <v>98.5</v>
          </cell>
          <cell r="X1184">
            <v>1803.4</v>
          </cell>
          <cell r="Y1184">
            <v>1375.4</v>
          </cell>
          <cell r="Z1184">
            <v>692</v>
          </cell>
          <cell r="AA1184">
            <v>29280.2</v>
          </cell>
          <cell r="AB1184">
            <v>1244.3</v>
          </cell>
          <cell r="AC1184">
            <v>16820.5</v>
          </cell>
          <cell r="AD1184">
            <v>7530.4</v>
          </cell>
          <cell r="AE1184">
            <v>91.2</v>
          </cell>
          <cell r="AF1184">
            <v>3776.2</v>
          </cell>
          <cell r="AG1184">
            <v>1827.9</v>
          </cell>
          <cell r="AH1184">
            <v>827.4</v>
          </cell>
          <cell r="AI1184">
            <v>1122.5</v>
          </cell>
          <cell r="AJ1184">
            <v>2243.4</v>
          </cell>
          <cell r="AK1184">
            <v>1.5</v>
          </cell>
          <cell r="AL1184">
            <v>0.7</v>
          </cell>
          <cell r="AM1184">
            <v>5629.8</v>
          </cell>
          <cell r="AN1184">
            <v>785.5</v>
          </cell>
          <cell r="AO1184">
            <v>5557.5</v>
          </cell>
          <cell r="AP1184">
            <v>2170.3000000000002</v>
          </cell>
          <cell r="AQ1184">
            <v>1257.7</v>
          </cell>
          <cell r="AR1184">
            <v>2690.4</v>
          </cell>
          <cell r="AS1184">
            <v>151</v>
          </cell>
          <cell r="AT1184">
            <v>165.5</v>
          </cell>
          <cell r="AU1184">
            <v>421.2</v>
          </cell>
          <cell r="AV1184">
            <v>29310</v>
          </cell>
          <cell r="AW1184">
            <v>28127.1</v>
          </cell>
        </row>
        <row r="1185">
          <cell r="B1185">
            <v>6201</v>
          </cell>
          <cell r="D1185" t="str">
            <v xml:space="preserve">Programmation informatique </v>
          </cell>
          <cell r="E1185">
            <v>36195</v>
          </cell>
          <cell r="F1185">
            <v>311.2</v>
          </cell>
          <cell r="G1185">
            <v>207.8</v>
          </cell>
          <cell r="H1185">
            <v>-2.5</v>
          </cell>
          <cell r="I1185">
            <v>105.9</v>
          </cell>
          <cell r="J1185">
            <v>9.1</v>
          </cell>
          <cell r="K1185">
            <v>7785.4</v>
          </cell>
          <cell r="L1185">
            <v>-1</v>
          </cell>
          <cell r="M1185">
            <v>441.6</v>
          </cell>
          <cell r="N1185">
            <v>8235</v>
          </cell>
          <cell r="O1185">
            <v>8105.7</v>
          </cell>
          <cell r="P1185">
            <v>121.4</v>
          </cell>
          <cell r="Q1185">
            <v>13.5</v>
          </cell>
          <cell r="R1185">
            <v>177.9</v>
          </cell>
          <cell r="S1185">
            <v>-7.5</v>
          </cell>
          <cell r="T1185">
            <v>3955.2</v>
          </cell>
          <cell r="U1185">
            <v>1716</v>
          </cell>
          <cell r="V1185">
            <v>360</v>
          </cell>
          <cell r="W1185">
            <v>15.9</v>
          </cell>
          <cell r="X1185">
            <v>224.1</v>
          </cell>
          <cell r="Y1185">
            <v>96</v>
          </cell>
          <cell r="Z1185">
            <v>38.700000000000003</v>
          </cell>
          <cell r="AA1185">
            <v>4240.8</v>
          </cell>
          <cell r="AB1185">
            <v>175.8</v>
          </cell>
          <cell r="AC1185">
            <v>2371.3000000000002</v>
          </cell>
          <cell r="AD1185">
            <v>1024.4000000000001</v>
          </cell>
          <cell r="AE1185">
            <v>33.9</v>
          </cell>
          <cell r="AF1185">
            <v>703.3</v>
          </cell>
          <cell r="AG1185">
            <v>421.4</v>
          </cell>
          <cell r="AH1185">
            <v>124.2</v>
          </cell>
          <cell r="AI1185">
            <v>129.69999999999999</v>
          </cell>
          <cell r="AJ1185">
            <v>287.39999999999998</v>
          </cell>
          <cell r="AK1185">
            <v>0.4</v>
          </cell>
          <cell r="AL1185">
            <v>0.1</v>
          </cell>
          <cell r="AM1185">
            <v>127.3</v>
          </cell>
          <cell r="AN1185">
            <v>40</v>
          </cell>
          <cell r="AO1185">
            <v>112.7</v>
          </cell>
          <cell r="AP1185">
            <v>272.39999999999998</v>
          </cell>
          <cell r="AQ1185">
            <v>244.6</v>
          </cell>
          <cell r="AR1185">
            <v>476</v>
          </cell>
          <cell r="AS1185">
            <v>29.2</v>
          </cell>
          <cell r="AT1185">
            <v>7.6</v>
          </cell>
          <cell r="AU1185">
            <v>4.3</v>
          </cell>
          <cell r="AV1185">
            <v>4215.3999999999996</v>
          </cell>
          <cell r="AW1185">
            <v>4098.8999999999996</v>
          </cell>
        </row>
        <row r="1186">
          <cell r="B1186">
            <v>62010</v>
          </cell>
          <cell r="D1186" t="str">
            <v xml:space="preserve">Programmation informatique </v>
          </cell>
          <cell r="E1186">
            <v>36195</v>
          </cell>
          <cell r="F1186">
            <v>311.2</v>
          </cell>
          <cell r="G1186">
            <v>207.8</v>
          </cell>
          <cell r="H1186">
            <v>-2.5</v>
          </cell>
          <cell r="I1186">
            <v>105.9</v>
          </cell>
          <cell r="J1186">
            <v>9.1</v>
          </cell>
          <cell r="K1186">
            <v>7785.4</v>
          </cell>
          <cell r="L1186">
            <v>-1</v>
          </cell>
          <cell r="M1186">
            <v>441.6</v>
          </cell>
          <cell r="N1186">
            <v>8235</v>
          </cell>
          <cell r="O1186">
            <v>8105.7</v>
          </cell>
          <cell r="P1186">
            <v>121.4</v>
          </cell>
          <cell r="Q1186">
            <v>13.5</v>
          </cell>
          <cell r="R1186">
            <v>177.9</v>
          </cell>
          <cell r="S1186">
            <v>-7.5</v>
          </cell>
          <cell r="T1186">
            <v>3955.2</v>
          </cell>
          <cell r="U1186">
            <v>1716</v>
          </cell>
          <cell r="V1186">
            <v>360</v>
          </cell>
          <cell r="W1186">
            <v>15.9</v>
          </cell>
          <cell r="X1186">
            <v>224.1</v>
          </cell>
          <cell r="Y1186">
            <v>96</v>
          </cell>
          <cell r="Z1186">
            <v>38.700000000000003</v>
          </cell>
          <cell r="AA1186">
            <v>4240.8</v>
          </cell>
          <cell r="AB1186">
            <v>175.8</v>
          </cell>
          <cell r="AC1186">
            <v>2371.3000000000002</v>
          </cell>
          <cell r="AD1186">
            <v>1024.4000000000001</v>
          </cell>
          <cell r="AE1186">
            <v>33.9</v>
          </cell>
          <cell r="AF1186">
            <v>703.3</v>
          </cell>
          <cell r="AG1186">
            <v>421.4</v>
          </cell>
          <cell r="AH1186">
            <v>124.2</v>
          </cell>
          <cell r="AI1186">
            <v>129.69999999999999</v>
          </cell>
          <cell r="AJ1186">
            <v>287.39999999999998</v>
          </cell>
          <cell r="AK1186">
            <v>0.4</v>
          </cell>
          <cell r="AL1186">
            <v>0.1</v>
          </cell>
          <cell r="AM1186">
            <v>127.3</v>
          </cell>
          <cell r="AN1186">
            <v>40</v>
          </cell>
          <cell r="AO1186">
            <v>112.7</v>
          </cell>
          <cell r="AP1186">
            <v>272.39999999999998</v>
          </cell>
          <cell r="AQ1186">
            <v>244.6</v>
          </cell>
          <cell r="AR1186">
            <v>476</v>
          </cell>
          <cell r="AS1186">
            <v>29.2</v>
          </cell>
          <cell r="AT1186">
            <v>7.6</v>
          </cell>
          <cell r="AU1186">
            <v>4.3</v>
          </cell>
          <cell r="AV1186">
            <v>4215.3999999999996</v>
          </cell>
          <cell r="AW1186">
            <v>4098.8999999999996</v>
          </cell>
        </row>
        <row r="1187">
          <cell r="B1187">
            <v>6202</v>
          </cell>
          <cell r="D1187" t="str">
            <v xml:space="preserve">Conseil informatique </v>
          </cell>
          <cell r="E1187">
            <v>40931</v>
          </cell>
          <cell r="F1187">
            <v>1602.7</v>
          </cell>
          <cell r="G1187">
            <v>1156.8</v>
          </cell>
          <cell r="H1187">
            <v>-6.2</v>
          </cell>
          <cell r="I1187">
            <v>452.1</v>
          </cell>
          <cell r="J1187">
            <v>52.6</v>
          </cell>
          <cell r="K1187">
            <v>37117.199999999997</v>
          </cell>
          <cell r="L1187">
            <v>1.5</v>
          </cell>
          <cell r="M1187">
            <v>327.2</v>
          </cell>
          <cell r="N1187">
            <v>37498.5</v>
          </cell>
          <cell r="O1187">
            <v>38772.5</v>
          </cell>
          <cell r="P1187">
            <v>1192.2</v>
          </cell>
          <cell r="Q1187">
            <v>514</v>
          </cell>
          <cell r="R1187">
            <v>1182.9000000000001</v>
          </cell>
          <cell r="S1187">
            <v>-2.4</v>
          </cell>
          <cell r="T1187">
            <v>15339.8</v>
          </cell>
          <cell r="U1187">
            <v>7510.9</v>
          </cell>
          <cell r="V1187">
            <v>1430.8</v>
          </cell>
          <cell r="W1187">
            <v>49.9</v>
          </cell>
          <cell r="X1187">
            <v>1126.8</v>
          </cell>
          <cell r="Y1187">
            <v>1006.2</v>
          </cell>
          <cell r="Z1187">
            <v>623.79999999999995</v>
          </cell>
          <cell r="AA1187">
            <v>21616.3</v>
          </cell>
          <cell r="AB1187">
            <v>919.9</v>
          </cell>
          <cell r="AC1187">
            <v>12676.8</v>
          </cell>
          <cell r="AD1187">
            <v>5724</v>
          </cell>
          <cell r="AE1187">
            <v>52.8</v>
          </cell>
          <cell r="AF1187">
            <v>2348.5</v>
          </cell>
          <cell r="AG1187">
            <v>915.3</v>
          </cell>
          <cell r="AH1187">
            <v>598.70000000000005</v>
          </cell>
          <cell r="AI1187">
            <v>790.9</v>
          </cell>
          <cell r="AJ1187">
            <v>1625.4</v>
          </cell>
          <cell r="AK1187">
            <v>1.1000000000000001</v>
          </cell>
          <cell r="AL1187">
            <v>0.6</v>
          </cell>
          <cell r="AM1187">
            <v>5452.1</v>
          </cell>
          <cell r="AN1187">
            <v>729</v>
          </cell>
          <cell r="AO1187">
            <v>5393.5</v>
          </cell>
          <cell r="AP1187">
            <v>1566.3</v>
          </cell>
          <cell r="AQ1187">
            <v>870.8</v>
          </cell>
          <cell r="AR1187">
            <v>1964.2</v>
          </cell>
          <cell r="AS1187">
            <v>112.7</v>
          </cell>
          <cell r="AT1187">
            <v>113.7</v>
          </cell>
          <cell r="AU1187">
            <v>246.5</v>
          </cell>
          <cell r="AV1187">
            <v>21430.3</v>
          </cell>
          <cell r="AW1187">
            <v>20749.3</v>
          </cell>
        </row>
        <row r="1188">
          <cell r="B1188">
            <v>62021</v>
          </cell>
          <cell r="D1188" t="str">
            <v xml:space="preserve">Conseil en systèmes et logiciels informatiques </v>
          </cell>
          <cell r="E1188">
            <v>37389</v>
          </cell>
          <cell r="F1188">
            <v>1354.5</v>
          </cell>
          <cell r="G1188">
            <v>987.6</v>
          </cell>
          <cell r="H1188">
            <v>-6.4</v>
          </cell>
          <cell r="I1188">
            <v>373.3</v>
          </cell>
          <cell r="J1188">
            <v>19</v>
          </cell>
          <cell r="K1188">
            <v>32139</v>
          </cell>
          <cell r="L1188">
            <v>0.5</v>
          </cell>
          <cell r="M1188">
            <v>273.3</v>
          </cell>
          <cell r="N1188">
            <v>32431.8</v>
          </cell>
          <cell r="O1188">
            <v>33512.5</v>
          </cell>
          <cell r="P1188">
            <v>737.5</v>
          </cell>
          <cell r="Q1188">
            <v>438.1</v>
          </cell>
          <cell r="R1188">
            <v>1119.4000000000001</v>
          </cell>
          <cell r="S1188">
            <v>-1.4</v>
          </cell>
          <cell r="T1188">
            <v>12619.7</v>
          </cell>
          <cell r="U1188">
            <v>6426.4</v>
          </cell>
          <cell r="V1188">
            <v>1147.2</v>
          </cell>
          <cell r="W1188">
            <v>45.6</v>
          </cell>
          <cell r="X1188">
            <v>804.7</v>
          </cell>
          <cell r="Y1188">
            <v>617.1</v>
          </cell>
          <cell r="Z1188">
            <v>266.3</v>
          </cell>
          <cell r="AA1188">
            <v>19187.8</v>
          </cell>
          <cell r="AB1188">
            <v>786.7</v>
          </cell>
          <cell r="AC1188">
            <v>11426.7</v>
          </cell>
          <cell r="AD1188">
            <v>5133.7</v>
          </cell>
          <cell r="AE1188">
            <v>49.1</v>
          </cell>
          <cell r="AF1188">
            <v>1889.8</v>
          </cell>
          <cell r="AG1188">
            <v>717.5</v>
          </cell>
          <cell r="AH1188">
            <v>463.1</v>
          </cell>
          <cell r="AI1188">
            <v>674.9</v>
          </cell>
          <cell r="AJ1188">
            <v>1384.1</v>
          </cell>
          <cell r="AK1188">
            <v>1.1000000000000001</v>
          </cell>
          <cell r="AL1188">
            <v>0.6</v>
          </cell>
          <cell r="AM1188">
            <v>812.1</v>
          </cell>
          <cell r="AN1188">
            <v>439.1</v>
          </cell>
          <cell r="AO1188">
            <v>1857.2</v>
          </cell>
          <cell r="AP1188">
            <v>2428.6999999999998</v>
          </cell>
          <cell r="AQ1188">
            <v>534.9</v>
          </cell>
          <cell r="AR1188">
            <v>853.5</v>
          </cell>
          <cell r="AS1188">
            <v>90.6</v>
          </cell>
          <cell r="AT1188">
            <v>78</v>
          </cell>
          <cell r="AU1188">
            <v>1941.4</v>
          </cell>
          <cell r="AV1188">
            <v>19067.400000000001</v>
          </cell>
          <cell r="AW1188">
            <v>18450.2</v>
          </cell>
        </row>
        <row r="1189">
          <cell r="B1189">
            <v>62022</v>
          </cell>
          <cell r="D1189" t="str">
            <v xml:space="preserve">Tierce maintenance de systèmes et d'applications informatiques </v>
          </cell>
          <cell r="E1189">
            <v>3542</v>
          </cell>
          <cell r="F1189">
            <v>248.1</v>
          </cell>
          <cell r="G1189">
            <v>169.2</v>
          </cell>
          <cell r="H1189">
            <v>0.2</v>
          </cell>
          <cell r="I1189">
            <v>78.8</v>
          </cell>
          <cell r="J1189">
            <v>33.6</v>
          </cell>
          <cell r="K1189">
            <v>4978.3</v>
          </cell>
          <cell r="L1189">
            <v>1.1000000000000001</v>
          </cell>
          <cell r="M1189">
            <v>53.9</v>
          </cell>
          <cell r="N1189">
            <v>5066.8</v>
          </cell>
          <cell r="O1189">
            <v>5260</v>
          </cell>
          <cell r="P1189">
            <v>454.7</v>
          </cell>
          <cell r="Q1189">
            <v>75.900000000000006</v>
          </cell>
          <cell r="R1189">
            <v>63.5</v>
          </cell>
          <cell r="S1189">
            <v>-1</v>
          </cell>
          <cell r="T1189">
            <v>2720.1</v>
          </cell>
          <cell r="U1189">
            <v>1084.5</v>
          </cell>
          <cell r="V1189">
            <v>283.60000000000002</v>
          </cell>
          <cell r="W1189">
            <v>4.4000000000000004</v>
          </cell>
          <cell r="X1189">
            <v>322.10000000000002</v>
          </cell>
          <cell r="Y1189">
            <v>389.1</v>
          </cell>
          <cell r="Z1189">
            <v>357.5</v>
          </cell>
          <cell r="AA1189">
            <v>2428.5</v>
          </cell>
          <cell r="AB1189">
            <v>133.19999999999999</v>
          </cell>
          <cell r="AC1189">
            <v>1250</v>
          </cell>
          <cell r="AD1189">
            <v>590.29999999999995</v>
          </cell>
          <cell r="AE1189">
            <v>3.7</v>
          </cell>
          <cell r="AF1189">
            <v>458.7</v>
          </cell>
          <cell r="AG1189">
            <v>197.8</v>
          </cell>
          <cell r="AH1189">
            <v>135.6</v>
          </cell>
          <cell r="AI1189">
            <v>115.9</v>
          </cell>
          <cell r="AJ1189">
            <v>241.3</v>
          </cell>
          <cell r="AK1189">
            <v>0</v>
          </cell>
          <cell r="AL1189">
            <v>0</v>
          </cell>
          <cell r="AM1189">
            <v>4639.8999999999996</v>
          </cell>
          <cell r="AN1189">
            <v>289.89999999999998</v>
          </cell>
          <cell r="AO1189">
            <v>3536.3</v>
          </cell>
          <cell r="AP1189">
            <v>-862.4</v>
          </cell>
          <cell r="AQ1189">
            <v>335.9</v>
          </cell>
          <cell r="AR1189">
            <v>1110.5999999999999</v>
          </cell>
          <cell r="AS1189">
            <v>22.1</v>
          </cell>
          <cell r="AT1189">
            <v>35.799999999999997</v>
          </cell>
          <cell r="AU1189" t="str">
            <v>N</v>
          </cell>
          <cell r="AV1189">
            <v>2362.9</v>
          </cell>
          <cell r="AW1189">
            <v>2299.1</v>
          </cell>
        </row>
        <row r="1190">
          <cell r="B1190">
            <v>6203</v>
          </cell>
          <cell r="D1190" t="str">
            <v xml:space="preserve">Gestion d'installations informatiques </v>
          </cell>
          <cell r="E1190">
            <v>1534</v>
          </cell>
          <cell r="F1190">
            <v>157.19999999999999</v>
          </cell>
          <cell r="G1190">
            <v>139.69999999999999</v>
          </cell>
          <cell r="H1190">
            <v>-3.9</v>
          </cell>
          <cell r="I1190">
            <v>21.5</v>
          </cell>
          <cell r="J1190">
            <v>1034.4000000000001</v>
          </cell>
          <cell r="K1190">
            <v>6263</v>
          </cell>
          <cell r="L1190">
            <v>-1.7</v>
          </cell>
          <cell r="M1190">
            <v>45.3</v>
          </cell>
          <cell r="N1190">
            <v>7341</v>
          </cell>
          <cell r="O1190">
            <v>7454.7</v>
          </cell>
          <cell r="P1190">
            <v>26.2</v>
          </cell>
          <cell r="Q1190">
            <v>5.8</v>
          </cell>
          <cell r="R1190">
            <v>688.5</v>
          </cell>
          <cell r="S1190">
            <v>-26.3</v>
          </cell>
          <cell r="T1190">
            <v>3342.8</v>
          </cell>
          <cell r="U1190">
            <v>1327.5</v>
          </cell>
          <cell r="V1190">
            <v>311.39999999999998</v>
          </cell>
          <cell r="W1190">
            <v>31.7</v>
          </cell>
          <cell r="X1190">
            <v>448.7</v>
          </cell>
          <cell r="Y1190">
            <v>250</v>
          </cell>
          <cell r="Z1190">
            <v>10.3</v>
          </cell>
          <cell r="AA1190">
            <v>3133.7</v>
          </cell>
          <cell r="AB1190">
            <v>138.19999999999999</v>
          </cell>
          <cell r="AC1190">
            <v>1597.4</v>
          </cell>
          <cell r="AD1190">
            <v>713.2</v>
          </cell>
          <cell r="AE1190">
            <v>1.6</v>
          </cell>
          <cell r="AF1190">
            <v>686.4</v>
          </cell>
          <cell r="AG1190">
            <v>468.4</v>
          </cell>
          <cell r="AH1190">
            <v>96.6</v>
          </cell>
          <cell r="AI1190">
            <v>196.3</v>
          </cell>
          <cell r="AJ1190">
            <v>317.8</v>
          </cell>
          <cell r="AK1190">
            <v>0</v>
          </cell>
          <cell r="AL1190">
            <v>0</v>
          </cell>
          <cell r="AM1190">
            <v>44.9</v>
          </cell>
          <cell r="AN1190">
            <v>14.2</v>
          </cell>
          <cell r="AO1190">
            <v>40.5</v>
          </cell>
          <cell r="AP1190">
            <v>313.5</v>
          </cell>
          <cell r="AQ1190">
            <v>116.4</v>
          </cell>
          <cell r="AR1190">
            <v>232.6</v>
          </cell>
          <cell r="AS1190">
            <v>8.4</v>
          </cell>
          <cell r="AT1190">
            <v>40.6</v>
          </cell>
          <cell r="AU1190">
            <v>148.19999999999999</v>
          </cell>
          <cell r="AV1190">
            <v>3357.5</v>
          </cell>
          <cell r="AW1190">
            <v>2997</v>
          </cell>
        </row>
        <row r="1191">
          <cell r="B1191">
            <v>62030</v>
          </cell>
          <cell r="D1191" t="str">
            <v xml:space="preserve">Gestion d'installations informatiques </v>
          </cell>
          <cell r="E1191">
            <v>1534</v>
          </cell>
          <cell r="F1191">
            <v>157.19999999999999</v>
          </cell>
          <cell r="G1191">
            <v>139.69999999999999</v>
          </cell>
          <cell r="H1191">
            <v>-3.9</v>
          </cell>
          <cell r="I1191">
            <v>21.5</v>
          </cell>
          <cell r="J1191">
            <v>1034.4000000000001</v>
          </cell>
          <cell r="K1191">
            <v>6263</v>
          </cell>
          <cell r="L1191">
            <v>-1.7</v>
          </cell>
          <cell r="M1191">
            <v>45.3</v>
          </cell>
          <cell r="N1191">
            <v>7341</v>
          </cell>
          <cell r="O1191">
            <v>7454.7</v>
          </cell>
          <cell r="P1191">
            <v>26.2</v>
          </cell>
          <cell r="Q1191">
            <v>5.8</v>
          </cell>
          <cell r="R1191">
            <v>688.5</v>
          </cell>
          <cell r="S1191">
            <v>-26.3</v>
          </cell>
          <cell r="T1191">
            <v>3342.8</v>
          </cell>
          <cell r="U1191">
            <v>1327.5</v>
          </cell>
          <cell r="V1191">
            <v>311.39999999999998</v>
          </cell>
          <cell r="W1191">
            <v>31.7</v>
          </cell>
          <cell r="X1191">
            <v>448.7</v>
          </cell>
          <cell r="Y1191">
            <v>250</v>
          </cell>
          <cell r="Z1191">
            <v>10.3</v>
          </cell>
          <cell r="AA1191">
            <v>3133.7</v>
          </cell>
          <cell r="AB1191">
            <v>138.19999999999999</v>
          </cell>
          <cell r="AC1191">
            <v>1597.4</v>
          </cell>
          <cell r="AD1191">
            <v>713.2</v>
          </cell>
          <cell r="AE1191">
            <v>1.6</v>
          </cell>
          <cell r="AF1191">
            <v>686.4</v>
          </cell>
          <cell r="AG1191">
            <v>468.4</v>
          </cell>
          <cell r="AH1191">
            <v>96.6</v>
          </cell>
          <cell r="AI1191">
            <v>196.3</v>
          </cell>
          <cell r="AJ1191">
            <v>317.8</v>
          </cell>
          <cell r="AK1191">
            <v>0</v>
          </cell>
          <cell r="AL1191">
            <v>0</v>
          </cell>
          <cell r="AM1191">
            <v>44.9</v>
          </cell>
          <cell r="AN1191">
            <v>14.2</v>
          </cell>
          <cell r="AO1191">
            <v>40.5</v>
          </cell>
          <cell r="AP1191">
            <v>313.5</v>
          </cell>
          <cell r="AQ1191">
            <v>116.4</v>
          </cell>
          <cell r="AR1191">
            <v>232.6</v>
          </cell>
          <cell r="AS1191">
            <v>8.4</v>
          </cell>
          <cell r="AT1191">
            <v>40.6</v>
          </cell>
          <cell r="AU1191">
            <v>148.19999999999999</v>
          </cell>
          <cell r="AV1191">
            <v>3357.5</v>
          </cell>
          <cell r="AW1191">
            <v>2997</v>
          </cell>
        </row>
        <row r="1192">
          <cell r="B1192">
            <v>6209</v>
          </cell>
          <cell r="D1192" t="str">
            <v xml:space="preserve">Autres activités informatiques </v>
          </cell>
          <cell r="E1192">
            <v>9035</v>
          </cell>
          <cell r="F1192">
            <v>74</v>
          </cell>
          <cell r="G1192">
            <v>51.8</v>
          </cell>
          <cell r="H1192">
            <v>-0.7</v>
          </cell>
          <cell r="I1192">
            <v>22.8</v>
          </cell>
          <cell r="J1192">
            <v>0.7</v>
          </cell>
          <cell r="K1192">
            <v>546.4</v>
          </cell>
          <cell r="L1192">
            <v>1.8</v>
          </cell>
          <cell r="M1192">
            <v>13.7</v>
          </cell>
          <cell r="N1192">
            <v>562.70000000000005</v>
          </cell>
          <cell r="O1192">
            <v>621.1</v>
          </cell>
          <cell r="P1192">
            <v>5.7</v>
          </cell>
          <cell r="Q1192">
            <v>2.1</v>
          </cell>
          <cell r="R1192">
            <v>22.8</v>
          </cell>
          <cell r="S1192">
            <v>-0.4</v>
          </cell>
          <cell r="T1192">
            <v>256.39999999999998</v>
          </cell>
          <cell r="U1192">
            <v>100.4</v>
          </cell>
          <cell r="V1192">
            <v>19.7</v>
          </cell>
          <cell r="W1192">
            <v>1</v>
          </cell>
          <cell r="X1192">
            <v>3.8</v>
          </cell>
          <cell r="Y1192">
            <v>23.2</v>
          </cell>
          <cell r="Z1192">
            <v>19.3</v>
          </cell>
          <cell r="AA1192">
            <v>289.39999999999998</v>
          </cell>
          <cell r="AB1192">
            <v>10.4</v>
          </cell>
          <cell r="AC1192">
            <v>175.2</v>
          </cell>
          <cell r="AD1192">
            <v>68.8</v>
          </cell>
          <cell r="AE1192">
            <v>3</v>
          </cell>
          <cell r="AF1192">
            <v>38</v>
          </cell>
          <cell r="AG1192">
            <v>22.9</v>
          </cell>
          <cell r="AH1192">
            <v>7.9</v>
          </cell>
          <cell r="AI1192">
            <v>5.6</v>
          </cell>
          <cell r="AJ1192">
            <v>12.9</v>
          </cell>
          <cell r="AK1192">
            <v>0</v>
          </cell>
          <cell r="AL1192">
            <v>0</v>
          </cell>
          <cell r="AM1192">
            <v>5.6</v>
          </cell>
          <cell r="AN1192">
            <v>2.2999999999999998</v>
          </cell>
          <cell r="AO1192">
            <v>10.8</v>
          </cell>
          <cell r="AP1192">
            <v>18.100000000000001</v>
          </cell>
          <cell r="AQ1192">
            <v>25.9</v>
          </cell>
          <cell r="AR1192">
            <v>17.600000000000001</v>
          </cell>
          <cell r="AS1192">
            <v>0.7</v>
          </cell>
          <cell r="AT1192">
            <v>3.5</v>
          </cell>
          <cell r="AU1192">
            <v>22.2</v>
          </cell>
          <cell r="AV1192">
            <v>306.8</v>
          </cell>
          <cell r="AW1192">
            <v>281.89999999999998</v>
          </cell>
        </row>
        <row r="1193">
          <cell r="B1193">
            <v>62090</v>
          </cell>
          <cell r="D1193" t="str">
            <v xml:space="preserve">Autres activités informatiques </v>
          </cell>
          <cell r="E1193">
            <v>9035</v>
          </cell>
          <cell r="F1193">
            <v>74</v>
          </cell>
          <cell r="G1193">
            <v>51.8</v>
          </cell>
          <cell r="H1193">
            <v>-0.7</v>
          </cell>
          <cell r="I1193">
            <v>22.8</v>
          </cell>
          <cell r="J1193">
            <v>0.7</v>
          </cell>
          <cell r="K1193">
            <v>546.4</v>
          </cell>
          <cell r="L1193">
            <v>1.8</v>
          </cell>
          <cell r="M1193">
            <v>13.7</v>
          </cell>
          <cell r="N1193">
            <v>562.70000000000005</v>
          </cell>
          <cell r="O1193">
            <v>621.1</v>
          </cell>
          <cell r="P1193">
            <v>5.7</v>
          </cell>
          <cell r="Q1193">
            <v>2.1</v>
          </cell>
          <cell r="R1193">
            <v>22.8</v>
          </cell>
          <cell r="S1193">
            <v>-0.4</v>
          </cell>
          <cell r="T1193">
            <v>256.39999999999998</v>
          </cell>
          <cell r="U1193">
            <v>100.4</v>
          </cell>
          <cell r="V1193">
            <v>19.7</v>
          </cell>
          <cell r="W1193">
            <v>1</v>
          </cell>
          <cell r="X1193">
            <v>3.8</v>
          </cell>
          <cell r="Y1193">
            <v>23.2</v>
          </cell>
          <cell r="Z1193">
            <v>19.3</v>
          </cell>
          <cell r="AA1193">
            <v>289.39999999999998</v>
          </cell>
          <cell r="AB1193">
            <v>10.4</v>
          </cell>
          <cell r="AC1193">
            <v>175.2</v>
          </cell>
          <cell r="AD1193">
            <v>68.8</v>
          </cell>
          <cell r="AE1193">
            <v>3</v>
          </cell>
          <cell r="AF1193">
            <v>38</v>
          </cell>
          <cell r="AG1193">
            <v>22.9</v>
          </cell>
          <cell r="AH1193">
            <v>7.9</v>
          </cell>
          <cell r="AI1193">
            <v>5.6</v>
          </cell>
          <cell r="AJ1193">
            <v>12.9</v>
          </cell>
          <cell r="AK1193">
            <v>0</v>
          </cell>
          <cell r="AL1193">
            <v>0</v>
          </cell>
          <cell r="AM1193">
            <v>5.6</v>
          </cell>
          <cell r="AN1193">
            <v>2.2999999999999998</v>
          </cell>
          <cell r="AO1193">
            <v>10.8</v>
          </cell>
          <cell r="AP1193">
            <v>18.100000000000001</v>
          </cell>
          <cell r="AQ1193">
            <v>25.9</v>
          </cell>
          <cell r="AR1193">
            <v>17.600000000000001</v>
          </cell>
          <cell r="AS1193">
            <v>0.7</v>
          </cell>
          <cell r="AT1193">
            <v>3.5</v>
          </cell>
          <cell r="AU1193">
            <v>22.2</v>
          </cell>
          <cell r="AV1193">
            <v>306.8</v>
          </cell>
          <cell r="AW1193">
            <v>281.89999999999998</v>
          </cell>
        </row>
        <row r="1194">
          <cell r="B1194">
            <v>63</v>
          </cell>
          <cell r="D1194" t="str">
            <v>Servicesd'information</v>
          </cell>
          <cell r="E1194">
            <v>13854</v>
          </cell>
          <cell r="F1194">
            <v>84.4</v>
          </cell>
          <cell r="G1194">
            <v>37.4</v>
          </cell>
          <cell r="H1194">
            <v>2.5</v>
          </cell>
          <cell r="I1194">
            <v>44.5</v>
          </cell>
          <cell r="J1194">
            <v>23.1</v>
          </cell>
          <cell r="K1194">
            <v>7584.5</v>
          </cell>
          <cell r="L1194">
            <v>3.7</v>
          </cell>
          <cell r="M1194">
            <v>109.6</v>
          </cell>
          <cell r="N1194">
            <v>7720.9</v>
          </cell>
          <cell r="O1194">
            <v>7692</v>
          </cell>
          <cell r="P1194">
            <v>94.8</v>
          </cell>
          <cell r="Q1194">
            <v>14.9</v>
          </cell>
          <cell r="R1194">
            <v>233.4</v>
          </cell>
          <cell r="S1194">
            <v>-2.7</v>
          </cell>
          <cell r="T1194">
            <v>3736.5</v>
          </cell>
          <cell r="U1194">
            <v>1473.1</v>
          </cell>
          <cell r="V1194">
            <v>337.2</v>
          </cell>
          <cell r="W1194">
            <v>42.8</v>
          </cell>
          <cell r="X1194">
            <v>179.2</v>
          </cell>
          <cell r="Y1194">
            <v>336.9</v>
          </cell>
          <cell r="Z1194">
            <v>264.89999999999998</v>
          </cell>
          <cell r="AA1194">
            <v>3556</v>
          </cell>
          <cell r="AB1194">
            <v>138.19999999999999</v>
          </cell>
          <cell r="AC1194">
            <v>1913.1</v>
          </cell>
          <cell r="AD1194">
            <v>802.7</v>
          </cell>
          <cell r="AE1194">
            <v>35.1</v>
          </cell>
          <cell r="AF1194">
            <v>737.2</v>
          </cell>
          <cell r="AG1194">
            <v>359.3</v>
          </cell>
          <cell r="AH1194">
            <v>220.9</v>
          </cell>
          <cell r="AI1194">
            <v>181.3</v>
          </cell>
          <cell r="AJ1194">
            <v>338.2</v>
          </cell>
          <cell r="AK1194">
            <v>0.2</v>
          </cell>
          <cell r="AL1194">
            <v>2.5</v>
          </cell>
          <cell r="AM1194">
            <v>427.4</v>
          </cell>
          <cell r="AN1194">
            <v>113.4</v>
          </cell>
          <cell r="AO1194">
            <v>221.5</v>
          </cell>
          <cell r="AP1194">
            <v>134.69999999999999</v>
          </cell>
          <cell r="AQ1194">
            <v>162.30000000000001</v>
          </cell>
          <cell r="AR1194">
            <v>256.60000000000002</v>
          </cell>
          <cell r="AS1194">
            <v>24.4</v>
          </cell>
          <cell r="AT1194">
            <v>139.6</v>
          </cell>
          <cell r="AU1194">
            <v>-123.6</v>
          </cell>
          <cell r="AV1194">
            <v>3798.1</v>
          </cell>
          <cell r="AW1194">
            <v>3452.9</v>
          </cell>
        </row>
        <row r="1195">
          <cell r="B1195">
            <v>631</v>
          </cell>
          <cell r="D1195" t="str">
            <v xml:space="preserve">Traitement de données, hébergement et activités connexes - portails Internet </v>
          </cell>
          <cell r="E1195">
            <v>9831</v>
          </cell>
          <cell r="F1195">
            <v>66.7</v>
          </cell>
          <cell r="G1195">
            <v>23.8</v>
          </cell>
          <cell r="H1195">
            <v>2.1</v>
          </cell>
          <cell r="I1195">
            <v>40.799999999999997</v>
          </cell>
          <cell r="J1195">
            <v>0.4</v>
          </cell>
          <cell r="K1195">
            <v>6814.4</v>
          </cell>
          <cell r="L1195">
            <v>3.8</v>
          </cell>
          <cell r="M1195">
            <v>95.2</v>
          </cell>
          <cell r="N1195">
            <v>6913.9</v>
          </cell>
          <cell r="O1195">
            <v>6881.5</v>
          </cell>
          <cell r="P1195">
            <v>79.099999999999994</v>
          </cell>
          <cell r="Q1195">
            <v>13.7</v>
          </cell>
          <cell r="R1195">
            <v>213</v>
          </cell>
          <cell r="S1195">
            <v>-2.8</v>
          </cell>
          <cell r="T1195">
            <v>3424.3</v>
          </cell>
          <cell r="U1195">
            <v>1384.3</v>
          </cell>
          <cell r="V1195">
            <v>301.39999999999998</v>
          </cell>
          <cell r="W1195">
            <v>37.6</v>
          </cell>
          <cell r="X1195">
            <v>153.4</v>
          </cell>
          <cell r="Y1195">
            <v>311.8</v>
          </cell>
          <cell r="Z1195">
            <v>256.7</v>
          </cell>
          <cell r="AA1195">
            <v>3087.5</v>
          </cell>
          <cell r="AB1195">
            <v>124.3</v>
          </cell>
          <cell r="AC1195">
            <v>1595.4</v>
          </cell>
          <cell r="AD1195">
            <v>690.8</v>
          </cell>
          <cell r="AE1195">
            <v>31.1</v>
          </cell>
          <cell r="AF1195">
            <v>708.1</v>
          </cell>
          <cell r="AG1195">
            <v>324.60000000000002</v>
          </cell>
          <cell r="AH1195">
            <v>205.9</v>
          </cell>
          <cell r="AI1195">
            <v>143.5</v>
          </cell>
          <cell r="AJ1195">
            <v>321</v>
          </cell>
          <cell r="AK1195">
            <v>0.2</v>
          </cell>
          <cell r="AL1195">
            <v>2.4</v>
          </cell>
          <cell r="AM1195">
            <v>418.7</v>
          </cell>
          <cell r="AN1195">
            <v>110.7</v>
          </cell>
          <cell r="AO1195">
            <v>214</v>
          </cell>
          <cell r="AP1195">
            <v>118.6</v>
          </cell>
          <cell r="AQ1195">
            <v>153.19999999999999</v>
          </cell>
          <cell r="AR1195">
            <v>230.1</v>
          </cell>
          <cell r="AS1195">
            <v>23.7</v>
          </cell>
          <cell r="AT1195">
            <v>136.30000000000001</v>
          </cell>
          <cell r="AU1195">
            <v>-118.3</v>
          </cell>
          <cell r="AV1195">
            <v>3320.1</v>
          </cell>
          <cell r="AW1195">
            <v>2994.3</v>
          </cell>
        </row>
        <row r="1196">
          <cell r="B1196">
            <v>6311</v>
          </cell>
          <cell r="D1196" t="str">
            <v xml:space="preserve">Traitement de données, hébergement et activités connexes </v>
          </cell>
          <cell r="E1196">
            <v>5107</v>
          </cell>
          <cell r="F1196">
            <v>50.5</v>
          </cell>
          <cell r="G1196">
            <v>18.2</v>
          </cell>
          <cell r="H1196">
            <v>1.3</v>
          </cell>
          <cell r="I1196">
            <v>31</v>
          </cell>
          <cell r="J1196">
            <v>0.4</v>
          </cell>
          <cell r="K1196">
            <v>5950.9</v>
          </cell>
          <cell r="L1196">
            <v>3.4</v>
          </cell>
          <cell r="M1196">
            <v>80.3</v>
          </cell>
          <cell r="N1196">
            <v>6035</v>
          </cell>
          <cell r="O1196">
            <v>6001.9</v>
          </cell>
          <cell r="P1196">
            <v>59.5</v>
          </cell>
          <cell r="Q1196">
            <v>13.7</v>
          </cell>
          <cell r="R1196">
            <v>197.7</v>
          </cell>
          <cell r="S1196">
            <v>-2</v>
          </cell>
          <cell r="T1196">
            <v>3000.7</v>
          </cell>
          <cell r="U1196">
            <v>1273.2</v>
          </cell>
          <cell r="V1196">
            <v>274.39999999999998</v>
          </cell>
          <cell r="W1196">
            <v>37</v>
          </cell>
          <cell r="X1196">
            <v>138.6</v>
          </cell>
          <cell r="Y1196">
            <v>280.2</v>
          </cell>
          <cell r="Z1196">
            <v>236.7</v>
          </cell>
          <cell r="AA1196">
            <v>2648.8</v>
          </cell>
          <cell r="AB1196">
            <v>110.7</v>
          </cell>
          <cell r="AC1196">
            <v>1412.6</v>
          </cell>
          <cell r="AD1196">
            <v>616.70000000000005</v>
          </cell>
          <cell r="AE1196">
            <v>29.9</v>
          </cell>
          <cell r="AF1196">
            <v>538.6</v>
          </cell>
          <cell r="AG1196">
            <v>297.39999999999998</v>
          </cell>
          <cell r="AH1196">
            <v>184.7</v>
          </cell>
          <cell r="AI1196">
            <v>127.9</v>
          </cell>
          <cell r="AJ1196">
            <v>184.3</v>
          </cell>
          <cell r="AK1196">
            <v>0.1</v>
          </cell>
          <cell r="AL1196">
            <v>2.4</v>
          </cell>
          <cell r="AM1196">
            <v>381.3</v>
          </cell>
          <cell r="AN1196">
            <v>91.1</v>
          </cell>
          <cell r="AO1196">
            <v>177</v>
          </cell>
          <cell r="AP1196">
            <v>-17.7</v>
          </cell>
          <cell r="AQ1196">
            <v>140.19999999999999</v>
          </cell>
          <cell r="AR1196">
            <v>204.4</v>
          </cell>
          <cell r="AS1196">
            <v>21</v>
          </cell>
          <cell r="AT1196">
            <v>75.3</v>
          </cell>
          <cell r="AU1196">
            <v>-178.1</v>
          </cell>
          <cell r="AV1196">
            <v>2869.6</v>
          </cell>
          <cell r="AW1196">
            <v>2568</v>
          </cell>
        </row>
        <row r="1197">
          <cell r="B1197">
            <v>63110</v>
          </cell>
          <cell r="D1197" t="str">
            <v xml:space="preserve">Traitement de données, hébergement et activités connexes </v>
          </cell>
          <cell r="E1197">
            <v>5107</v>
          </cell>
          <cell r="F1197">
            <v>50.5</v>
          </cell>
          <cell r="G1197">
            <v>18.2</v>
          </cell>
          <cell r="H1197">
            <v>1.3</v>
          </cell>
          <cell r="I1197">
            <v>31</v>
          </cell>
          <cell r="J1197">
            <v>0.4</v>
          </cell>
          <cell r="K1197">
            <v>5950.9</v>
          </cell>
          <cell r="L1197">
            <v>3.4</v>
          </cell>
          <cell r="M1197">
            <v>80.3</v>
          </cell>
          <cell r="N1197">
            <v>6035</v>
          </cell>
          <cell r="O1197">
            <v>6001.9</v>
          </cell>
          <cell r="P1197">
            <v>59.5</v>
          </cell>
          <cell r="Q1197">
            <v>13.7</v>
          </cell>
          <cell r="R1197">
            <v>197.7</v>
          </cell>
          <cell r="S1197">
            <v>-2</v>
          </cell>
          <cell r="T1197">
            <v>3000.7</v>
          </cell>
          <cell r="U1197">
            <v>1273.2</v>
          </cell>
          <cell r="V1197">
            <v>274.39999999999998</v>
          </cell>
          <cell r="W1197">
            <v>37</v>
          </cell>
          <cell r="X1197">
            <v>138.6</v>
          </cell>
          <cell r="Y1197">
            <v>280.2</v>
          </cell>
          <cell r="Z1197">
            <v>236.7</v>
          </cell>
          <cell r="AA1197">
            <v>2648.8</v>
          </cell>
          <cell r="AB1197">
            <v>110.7</v>
          </cell>
          <cell r="AC1197">
            <v>1412.6</v>
          </cell>
          <cell r="AD1197">
            <v>616.70000000000005</v>
          </cell>
          <cell r="AE1197">
            <v>29.9</v>
          </cell>
          <cell r="AF1197">
            <v>538.6</v>
          </cell>
          <cell r="AG1197">
            <v>297.39999999999998</v>
          </cell>
          <cell r="AH1197">
            <v>184.7</v>
          </cell>
          <cell r="AI1197">
            <v>127.9</v>
          </cell>
          <cell r="AJ1197">
            <v>184.3</v>
          </cell>
          <cell r="AK1197">
            <v>0.1</v>
          </cell>
          <cell r="AL1197">
            <v>2.4</v>
          </cell>
          <cell r="AM1197">
            <v>381.3</v>
          </cell>
          <cell r="AN1197">
            <v>91.1</v>
          </cell>
          <cell r="AO1197">
            <v>177</v>
          </cell>
          <cell r="AP1197">
            <v>-17.7</v>
          </cell>
          <cell r="AQ1197">
            <v>140.19999999999999</v>
          </cell>
          <cell r="AR1197">
            <v>204.4</v>
          </cell>
          <cell r="AS1197">
            <v>21</v>
          </cell>
          <cell r="AT1197">
            <v>75.3</v>
          </cell>
          <cell r="AU1197">
            <v>-178.1</v>
          </cell>
          <cell r="AV1197">
            <v>2869.6</v>
          </cell>
          <cell r="AW1197">
            <v>2568</v>
          </cell>
        </row>
        <row r="1198">
          <cell r="B1198">
            <v>6312</v>
          </cell>
          <cell r="D1198" t="str">
            <v xml:space="preserve">Portails Internet </v>
          </cell>
          <cell r="E1198">
            <v>4724</v>
          </cell>
          <cell r="F1198">
            <v>16.100000000000001</v>
          </cell>
          <cell r="G1198">
            <v>5.6</v>
          </cell>
          <cell r="H1198">
            <v>0.8</v>
          </cell>
          <cell r="I1198">
            <v>9.8000000000000007</v>
          </cell>
          <cell r="J1198">
            <v>0</v>
          </cell>
          <cell r="K1198">
            <v>863.5</v>
          </cell>
          <cell r="L1198">
            <v>0.4</v>
          </cell>
          <cell r="M1198">
            <v>15</v>
          </cell>
          <cell r="N1198">
            <v>878.9</v>
          </cell>
          <cell r="O1198">
            <v>879.6</v>
          </cell>
          <cell r="P1198">
            <v>19.7</v>
          </cell>
          <cell r="Q1198">
            <v>0</v>
          </cell>
          <cell r="R1198">
            <v>15.3</v>
          </cell>
          <cell r="S1198">
            <v>-0.8</v>
          </cell>
          <cell r="T1198">
            <v>423.6</v>
          </cell>
          <cell r="U1198">
            <v>111</v>
          </cell>
          <cell r="V1198">
            <v>27</v>
          </cell>
          <cell r="W1198">
            <v>0.7</v>
          </cell>
          <cell r="X1198">
            <v>14.8</v>
          </cell>
          <cell r="Y1198">
            <v>31.6</v>
          </cell>
          <cell r="Z1198">
            <v>20</v>
          </cell>
          <cell r="AA1198">
            <v>438.7</v>
          </cell>
          <cell r="AB1198">
            <v>13.6</v>
          </cell>
          <cell r="AC1198">
            <v>182.8</v>
          </cell>
          <cell r="AD1198">
            <v>74.099999999999994</v>
          </cell>
          <cell r="AE1198">
            <v>1.3</v>
          </cell>
          <cell r="AF1198">
            <v>169.5</v>
          </cell>
          <cell r="AG1198">
            <v>27.2</v>
          </cell>
          <cell r="AH1198">
            <v>21.2</v>
          </cell>
          <cell r="AI1198">
            <v>15.6</v>
          </cell>
          <cell r="AJ1198">
            <v>136.69999999999999</v>
          </cell>
          <cell r="AK1198">
            <v>0</v>
          </cell>
          <cell r="AL1198">
            <v>0</v>
          </cell>
          <cell r="AM1198">
            <v>37.4</v>
          </cell>
          <cell r="AN1198">
            <v>19.600000000000001</v>
          </cell>
          <cell r="AO1198">
            <v>37</v>
          </cell>
          <cell r="AP1198">
            <v>136.30000000000001</v>
          </cell>
          <cell r="AQ1198">
            <v>12.9</v>
          </cell>
          <cell r="AR1198">
            <v>25.7</v>
          </cell>
          <cell r="AS1198">
            <v>2.7</v>
          </cell>
          <cell r="AT1198">
            <v>61</v>
          </cell>
          <cell r="AU1198">
            <v>59.8</v>
          </cell>
          <cell r="AV1198">
            <v>450.6</v>
          </cell>
          <cell r="AW1198">
            <v>426.3</v>
          </cell>
        </row>
        <row r="1199">
          <cell r="B1199">
            <v>63120</v>
          </cell>
          <cell r="D1199" t="str">
            <v xml:space="preserve">Portails Internet </v>
          </cell>
          <cell r="E1199">
            <v>4724</v>
          </cell>
          <cell r="F1199">
            <v>16.100000000000001</v>
          </cell>
          <cell r="G1199">
            <v>5.6</v>
          </cell>
          <cell r="H1199">
            <v>0.8</v>
          </cell>
          <cell r="I1199">
            <v>9.8000000000000007</v>
          </cell>
          <cell r="J1199">
            <v>0</v>
          </cell>
          <cell r="K1199">
            <v>863.5</v>
          </cell>
          <cell r="L1199">
            <v>0.4</v>
          </cell>
          <cell r="M1199">
            <v>15</v>
          </cell>
          <cell r="N1199">
            <v>878.9</v>
          </cell>
          <cell r="O1199">
            <v>879.6</v>
          </cell>
          <cell r="P1199">
            <v>19.7</v>
          </cell>
          <cell r="Q1199">
            <v>0</v>
          </cell>
          <cell r="R1199">
            <v>15.3</v>
          </cell>
          <cell r="S1199">
            <v>-0.8</v>
          </cell>
          <cell r="T1199">
            <v>423.6</v>
          </cell>
          <cell r="U1199">
            <v>111</v>
          </cell>
          <cell r="V1199">
            <v>27</v>
          </cell>
          <cell r="W1199">
            <v>0.7</v>
          </cell>
          <cell r="X1199">
            <v>14.8</v>
          </cell>
          <cell r="Y1199">
            <v>31.6</v>
          </cell>
          <cell r="Z1199">
            <v>20</v>
          </cell>
          <cell r="AA1199">
            <v>438.7</v>
          </cell>
          <cell r="AB1199">
            <v>13.6</v>
          </cell>
          <cell r="AC1199">
            <v>182.8</v>
          </cell>
          <cell r="AD1199">
            <v>74.099999999999994</v>
          </cell>
          <cell r="AE1199">
            <v>1.3</v>
          </cell>
          <cell r="AF1199">
            <v>169.5</v>
          </cell>
          <cell r="AG1199">
            <v>27.2</v>
          </cell>
          <cell r="AH1199">
            <v>21.2</v>
          </cell>
          <cell r="AI1199">
            <v>15.6</v>
          </cell>
          <cell r="AJ1199">
            <v>136.69999999999999</v>
          </cell>
          <cell r="AK1199">
            <v>0</v>
          </cell>
          <cell r="AL1199">
            <v>0</v>
          </cell>
          <cell r="AM1199">
            <v>37.4</v>
          </cell>
          <cell r="AN1199">
            <v>19.600000000000001</v>
          </cell>
          <cell r="AO1199">
            <v>37</v>
          </cell>
          <cell r="AP1199">
            <v>136.30000000000001</v>
          </cell>
          <cell r="AQ1199">
            <v>12.9</v>
          </cell>
          <cell r="AR1199">
            <v>25.7</v>
          </cell>
          <cell r="AS1199">
            <v>2.7</v>
          </cell>
          <cell r="AT1199">
            <v>61</v>
          </cell>
          <cell r="AU1199">
            <v>59.8</v>
          </cell>
          <cell r="AV1199">
            <v>450.6</v>
          </cell>
          <cell r="AW1199">
            <v>426.3</v>
          </cell>
        </row>
        <row r="1200">
          <cell r="B1200">
            <v>639</v>
          </cell>
          <cell r="D1200" t="str">
            <v xml:space="preserve">Autres services d'information </v>
          </cell>
          <cell r="E1200">
            <v>4023</v>
          </cell>
          <cell r="F1200">
            <v>17.7</v>
          </cell>
          <cell r="G1200">
            <v>13.6</v>
          </cell>
          <cell r="H1200">
            <v>0.4</v>
          </cell>
          <cell r="I1200">
            <v>3.7</v>
          </cell>
          <cell r="J1200">
            <v>22.7</v>
          </cell>
          <cell r="K1200">
            <v>770.1</v>
          </cell>
          <cell r="L1200">
            <v>-0.1</v>
          </cell>
          <cell r="M1200">
            <v>14.3</v>
          </cell>
          <cell r="N1200">
            <v>807</v>
          </cell>
          <cell r="O1200">
            <v>810.5</v>
          </cell>
          <cell r="P1200">
            <v>15.7</v>
          </cell>
          <cell r="Q1200">
            <v>1.1000000000000001</v>
          </cell>
          <cell r="R1200">
            <v>20.399999999999999</v>
          </cell>
          <cell r="S1200">
            <v>0.1</v>
          </cell>
          <cell r="T1200">
            <v>312.2</v>
          </cell>
          <cell r="U1200">
            <v>88.9</v>
          </cell>
          <cell r="V1200">
            <v>35.799999999999997</v>
          </cell>
          <cell r="W1200">
            <v>5.2</v>
          </cell>
          <cell r="X1200">
            <v>25.9</v>
          </cell>
          <cell r="Y1200">
            <v>25.1</v>
          </cell>
          <cell r="Z1200">
            <v>8.1999999999999993</v>
          </cell>
          <cell r="AA1200">
            <v>468.5</v>
          </cell>
          <cell r="AB1200">
            <v>13.9</v>
          </cell>
          <cell r="AC1200">
            <v>317.7</v>
          </cell>
          <cell r="AD1200">
            <v>111.8</v>
          </cell>
          <cell r="AE1200">
            <v>4</v>
          </cell>
          <cell r="AF1200">
            <v>29.1</v>
          </cell>
          <cell r="AG1200">
            <v>34.700000000000003</v>
          </cell>
          <cell r="AH1200">
            <v>15</v>
          </cell>
          <cell r="AI1200">
            <v>37.799999999999997</v>
          </cell>
          <cell r="AJ1200">
            <v>17.2</v>
          </cell>
          <cell r="AK1200">
            <v>0</v>
          </cell>
          <cell r="AL1200">
            <v>0.1</v>
          </cell>
          <cell r="AM1200">
            <v>8.8000000000000007</v>
          </cell>
          <cell r="AN1200">
            <v>2.6</v>
          </cell>
          <cell r="AO1200">
            <v>7.6</v>
          </cell>
          <cell r="AP1200">
            <v>16.100000000000001</v>
          </cell>
          <cell r="AQ1200">
            <v>9.1</v>
          </cell>
          <cell r="AR1200">
            <v>26.5</v>
          </cell>
          <cell r="AS1200">
            <v>0.7</v>
          </cell>
          <cell r="AT1200">
            <v>3.3</v>
          </cell>
          <cell r="AU1200">
            <v>-5.3</v>
          </cell>
          <cell r="AV1200">
            <v>478</v>
          </cell>
          <cell r="AW1200">
            <v>458.6</v>
          </cell>
        </row>
        <row r="1201">
          <cell r="B1201">
            <v>6391</v>
          </cell>
          <cell r="D1201" t="str">
            <v xml:space="preserve">Activités des agences de presse </v>
          </cell>
          <cell r="E1201">
            <v>2985</v>
          </cell>
          <cell r="F1201">
            <v>6.9</v>
          </cell>
          <cell r="G1201">
            <v>4.8</v>
          </cell>
          <cell r="H1201">
            <v>0.3</v>
          </cell>
          <cell r="I1201">
            <v>1.9</v>
          </cell>
          <cell r="J1201">
            <v>0</v>
          </cell>
          <cell r="K1201">
            <v>674.6</v>
          </cell>
          <cell r="L1201">
            <v>0.3</v>
          </cell>
          <cell r="M1201">
            <v>13.8</v>
          </cell>
          <cell r="N1201">
            <v>688.8</v>
          </cell>
          <cell r="O1201">
            <v>681.6</v>
          </cell>
          <cell r="P1201">
            <v>13.7</v>
          </cell>
          <cell r="Q1201">
            <v>0.3</v>
          </cell>
          <cell r="R1201">
            <v>15.5</v>
          </cell>
          <cell r="S1201">
            <v>0</v>
          </cell>
          <cell r="T1201">
            <v>264.3</v>
          </cell>
          <cell r="U1201">
            <v>75.3</v>
          </cell>
          <cell r="V1201">
            <v>29.9</v>
          </cell>
          <cell r="W1201">
            <v>4.9000000000000004</v>
          </cell>
          <cell r="X1201">
            <v>25.1</v>
          </cell>
          <cell r="Y1201">
            <v>24.1</v>
          </cell>
          <cell r="Z1201">
            <v>7.9</v>
          </cell>
          <cell r="AA1201">
            <v>400.5</v>
          </cell>
          <cell r="AB1201">
            <v>11.9</v>
          </cell>
          <cell r="AC1201">
            <v>289.8</v>
          </cell>
          <cell r="AD1201">
            <v>100.9</v>
          </cell>
          <cell r="AE1201">
            <v>3.6</v>
          </cell>
          <cell r="AF1201">
            <v>1.5</v>
          </cell>
          <cell r="AG1201">
            <v>30.8</v>
          </cell>
          <cell r="AH1201">
            <v>14.3</v>
          </cell>
          <cell r="AI1201">
            <v>36.299999999999997</v>
          </cell>
          <cell r="AJ1201">
            <v>-7.4</v>
          </cell>
          <cell r="AK1201">
            <v>0</v>
          </cell>
          <cell r="AL1201">
            <v>0.1</v>
          </cell>
          <cell r="AM1201">
            <v>7.7</v>
          </cell>
          <cell r="AN1201">
            <v>2</v>
          </cell>
          <cell r="AO1201">
            <v>6.7</v>
          </cell>
          <cell r="AP1201">
            <v>-8.3000000000000007</v>
          </cell>
          <cell r="AQ1201">
            <v>6.9</v>
          </cell>
          <cell r="AR1201">
            <v>24.7</v>
          </cell>
          <cell r="AS1201">
            <v>0.7</v>
          </cell>
          <cell r="AT1201">
            <v>2.2000000000000002</v>
          </cell>
          <cell r="AU1201">
            <v>-29.1</v>
          </cell>
          <cell r="AV1201">
            <v>410.9</v>
          </cell>
          <cell r="AW1201">
            <v>392.2</v>
          </cell>
        </row>
        <row r="1202">
          <cell r="B1202">
            <v>63910</v>
          </cell>
          <cell r="D1202" t="str">
            <v xml:space="preserve">Activités des agences de presse </v>
          </cell>
          <cell r="E1202">
            <v>2985</v>
          </cell>
          <cell r="F1202">
            <v>6.9</v>
          </cell>
          <cell r="G1202">
            <v>4.8</v>
          </cell>
          <cell r="H1202">
            <v>0.3</v>
          </cell>
          <cell r="I1202">
            <v>1.9</v>
          </cell>
          <cell r="J1202">
            <v>0</v>
          </cell>
          <cell r="K1202">
            <v>674.6</v>
          </cell>
          <cell r="L1202">
            <v>0.3</v>
          </cell>
          <cell r="M1202">
            <v>13.8</v>
          </cell>
          <cell r="N1202">
            <v>688.8</v>
          </cell>
          <cell r="O1202">
            <v>681.6</v>
          </cell>
          <cell r="P1202">
            <v>13.7</v>
          </cell>
          <cell r="Q1202">
            <v>0.3</v>
          </cell>
          <cell r="R1202">
            <v>15.5</v>
          </cell>
          <cell r="S1202">
            <v>0</v>
          </cell>
          <cell r="T1202">
            <v>264.3</v>
          </cell>
          <cell r="U1202">
            <v>75.3</v>
          </cell>
          <cell r="V1202">
            <v>29.9</v>
          </cell>
          <cell r="W1202">
            <v>4.9000000000000004</v>
          </cell>
          <cell r="X1202">
            <v>25.1</v>
          </cell>
          <cell r="Y1202">
            <v>24.1</v>
          </cell>
          <cell r="Z1202">
            <v>7.9</v>
          </cell>
          <cell r="AA1202">
            <v>400.5</v>
          </cell>
          <cell r="AB1202">
            <v>11.9</v>
          </cell>
          <cell r="AC1202">
            <v>289.8</v>
          </cell>
          <cell r="AD1202">
            <v>100.9</v>
          </cell>
          <cell r="AE1202">
            <v>3.6</v>
          </cell>
          <cell r="AF1202">
            <v>1.5</v>
          </cell>
          <cell r="AG1202">
            <v>30.8</v>
          </cell>
          <cell r="AH1202">
            <v>14.3</v>
          </cell>
          <cell r="AI1202">
            <v>36.299999999999997</v>
          </cell>
          <cell r="AJ1202">
            <v>-7.4</v>
          </cell>
          <cell r="AK1202">
            <v>0</v>
          </cell>
          <cell r="AL1202">
            <v>0.1</v>
          </cell>
          <cell r="AM1202">
            <v>7.7</v>
          </cell>
          <cell r="AN1202">
            <v>2</v>
          </cell>
          <cell r="AO1202">
            <v>6.7</v>
          </cell>
          <cell r="AP1202">
            <v>-8.3000000000000007</v>
          </cell>
          <cell r="AQ1202">
            <v>6.9</v>
          </cell>
          <cell r="AR1202">
            <v>24.7</v>
          </cell>
          <cell r="AS1202">
            <v>0.7</v>
          </cell>
          <cell r="AT1202">
            <v>2.2000000000000002</v>
          </cell>
          <cell r="AU1202">
            <v>-29.1</v>
          </cell>
          <cell r="AV1202">
            <v>410.9</v>
          </cell>
          <cell r="AW1202">
            <v>392.2</v>
          </cell>
        </row>
        <row r="1203">
          <cell r="B1203">
            <v>6399</v>
          </cell>
          <cell r="D1203" t="str">
            <v xml:space="preserve">Autres services d'information n.c.a. </v>
          </cell>
          <cell r="E1203">
            <v>1038</v>
          </cell>
          <cell r="F1203">
            <v>10.8</v>
          </cell>
          <cell r="G1203">
            <v>8.9</v>
          </cell>
          <cell r="H1203">
            <v>0.1</v>
          </cell>
          <cell r="I1203">
            <v>1.8</v>
          </cell>
          <cell r="J1203">
            <v>22.7</v>
          </cell>
          <cell r="K1203">
            <v>95.4</v>
          </cell>
          <cell r="L1203">
            <v>-0.4</v>
          </cell>
          <cell r="M1203">
            <v>0.5</v>
          </cell>
          <cell r="N1203">
            <v>118.3</v>
          </cell>
          <cell r="O1203">
            <v>128.9</v>
          </cell>
          <cell r="P1203">
            <v>2</v>
          </cell>
          <cell r="Q1203">
            <v>0.8</v>
          </cell>
          <cell r="R1203">
            <v>5</v>
          </cell>
          <cell r="S1203">
            <v>0.1</v>
          </cell>
          <cell r="T1203">
            <v>47.9</v>
          </cell>
          <cell r="U1203">
            <v>13.5</v>
          </cell>
          <cell r="V1203">
            <v>5.9</v>
          </cell>
          <cell r="W1203">
            <v>0.3</v>
          </cell>
          <cell r="X1203">
            <v>0.8</v>
          </cell>
          <cell r="Y1203">
            <v>1.1000000000000001</v>
          </cell>
          <cell r="Z1203">
            <v>0.3</v>
          </cell>
          <cell r="AA1203">
            <v>68.099999999999994</v>
          </cell>
          <cell r="AB1203">
            <v>2</v>
          </cell>
          <cell r="AC1203">
            <v>27.9</v>
          </cell>
          <cell r="AD1203">
            <v>11</v>
          </cell>
          <cell r="AE1203">
            <v>0.4</v>
          </cell>
          <cell r="AF1203">
            <v>27.6</v>
          </cell>
          <cell r="AG1203">
            <v>3.9</v>
          </cell>
          <cell r="AH1203">
            <v>0.7</v>
          </cell>
          <cell r="AI1203">
            <v>1.5</v>
          </cell>
          <cell r="AJ1203">
            <v>24.5</v>
          </cell>
          <cell r="AK1203">
            <v>0</v>
          </cell>
          <cell r="AL1203">
            <v>0</v>
          </cell>
          <cell r="AM1203">
            <v>1</v>
          </cell>
          <cell r="AN1203">
            <v>0.6</v>
          </cell>
          <cell r="AO1203">
            <v>0.9</v>
          </cell>
          <cell r="AP1203">
            <v>24.4</v>
          </cell>
          <cell r="AQ1203">
            <v>2.2999999999999998</v>
          </cell>
          <cell r="AR1203">
            <v>1.8</v>
          </cell>
          <cell r="AS1203" t="str">
            <v>N</v>
          </cell>
          <cell r="AT1203">
            <v>1.1000000000000001</v>
          </cell>
          <cell r="AU1203">
            <v>23.8</v>
          </cell>
          <cell r="AV1203">
            <v>67.099999999999994</v>
          </cell>
          <cell r="AW1203">
            <v>66.400000000000006</v>
          </cell>
        </row>
        <row r="1204">
          <cell r="B1204">
            <v>63990</v>
          </cell>
          <cell r="D1204" t="str">
            <v xml:space="preserve">Autres services d'information n.c.a. </v>
          </cell>
          <cell r="E1204">
            <v>1038</v>
          </cell>
          <cell r="F1204">
            <v>10.8</v>
          </cell>
          <cell r="G1204">
            <v>8.9</v>
          </cell>
          <cell r="H1204">
            <v>0.1</v>
          </cell>
          <cell r="I1204">
            <v>1.8</v>
          </cell>
          <cell r="J1204">
            <v>22.7</v>
          </cell>
          <cell r="K1204">
            <v>95.4</v>
          </cell>
          <cell r="L1204">
            <v>-0.4</v>
          </cell>
          <cell r="M1204">
            <v>0.5</v>
          </cell>
          <cell r="N1204">
            <v>118.3</v>
          </cell>
          <cell r="O1204">
            <v>128.9</v>
          </cell>
          <cell r="P1204">
            <v>2</v>
          </cell>
          <cell r="Q1204">
            <v>0.8</v>
          </cell>
          <cell r="R1204">
            <v>5</v>
          </cell>
          <cell r="S1204">
            <v>0.1</v>
          </cell>
          <cell r="T1204">
            <v>47.9</v>
          </cell>
          <cell r="U1204">
            <v>13.5</v>
          </cell>
          <cell r="V1204">
            <v>5.9</v>
          </cell>
          <cell r="W1204">
            <v>0.3</v>
          </cell>
          <cell r="X1204">
            <v>0.8</v>
          </cell>
          <cell r="Y1204">
            <v>1.1000000000000001</v>
          </cell>
          <cell r="Z1204">
            <v>0.3</v>
          </cell>
          <cell r="AA1204">
            <v>68.099999999999994</v>
          </cell>
          <cell r="AB1204">
            <v>2</v>
          </cell>
          <cell r="AC1204">
            <v>27.9</v>
          </cell>
          <cell r="AD1204">
            <v>11</v>
          </cell>
          <cell r="AE1204">
            <v>0.4</v>
          </cell>
          <cell r="AF1204">
            <v>27.6</v>
          </cell>
          <cell r="AG1204">
            <v>3.9</v>
          </cell>
          <cell r="AH1204">
            <v>0.7</v>
          </cell>
          <cell r="AI1204">
            <v>1.5</v>
          </cell>
          <cell r="AJ1204">
            <v>24.5</v>
          </cell>
          <cell r="AK1204">
            <v>0</v>
          </cell>
          <cell r="AL1204">
            <v>0</v>
          </cell>
          <cell r="AM1204">
            <v>1</v>
          </cell>
          <cell r="AN1204">
            <v>0.6</v>
          </cell>
          <cell r="AO1204">
            <v>0.9</v>
          </cell>
          <cell r="AP1204">
            <v>24.4</v>
          </cell>
          <cell r="AQ1204">
            <v>2.2999999999999998</v>
          </cell>
          <cell r="AR1204">
            <v>1.8</v>
          </cell>
          <cell r="AS1204" t="str">
            <v>N</v>
          </cell>
          <cell r="AT1204">
            <v>1.1000000000000001</v>
          </cell>
          <cell r="AU1204">
            <v>23.8</v>
          </cell>
          <cell r="AV1204">
            <v>67.099999999999994</v>
          </cell>
          <cell r="AW1204">
            <v>66.400000000000006</v>
          </cell>
        </row>
        <row r="1205">
          <cell r="B1205">
            <v>64</v>
          </cell>
          <cell r="D1205" t="str">
            <v xml:space="preserve">Activités des services financiers, hors assurance et caisses de retraite </v>
          </cell>
          <cell r="E1205">
            <v>86903</v>
          </cell>
          <cell r="F1205">
            <v>4169.2</v>
          </cell>
          <cell r="G1205">
            <v>3203.4</v>
          </cell>
          <cell r="H1205">
            <v>52.1</v>
          </cell>
          <cell r="I1205">
            <v>913.7</v>
          </cell>
          <cell r="J1205">
            <v>27.7</v>
          </cell>
          <cell r="K1205">
            <v>20846.099999999999</v>
          </cell>
          <cell r="L1205">
            <v>-20.399999999999999</v>
          </cell>
          <cell r="M1205">
            <v>121.2</v>
          </cell>
          <cell r="N1205">
            <v>20974.5</v>
          </cell>
          <cell r="O1205">
            <v>25043</v>
          </cell>
          <cell r="P1205">
            <v>1661.6</v>
          </cell>
          <cell r="Q1205">
            <v>402.7</v>
          </cell>
          <cell r="R1205">
            <v>574</v>
          </cell>
          <cell r="S1205">
            <v>-10.6</v>
          </cell>
          <cell r="T1205">
            <v>12722.4</v>
          </cell>
          <cell r="U1205">
            <v>2165.6</v>
          </cell>
          <cell r="V1205">
            <v>1377</v>
          </cell>
          <cell r="W1205">
            <v>222</v>
          </cell>
          <cell r="X1205">
            <v>961.8</v>
          </cell>
          <cell r="Y1205">
            <v>534.79999999999995</v>
          </cell>
          <cell r="Z1205">
            <v>142.19999999999999</v>
          </cell>
          <cell r="AA1205">
            <v>9729.2000000000007</v>
          </cell>
          <cell r="AB1205">
            <v>871.1</v>
          </cell>
          <cell r="AC1205">
            <v>7347.5</v>
          </cell>
          <cell r="AD1205">
            <v>2908.3</v>
          </cell>
          <cell r="AE1205">
            <v>65.8</v>
          </cell>
          <cell r="AF1205">
            <v>-1331.9</v>
          </cell>
          <cell r="AG1205">
            <v>1703.3</v>
          </cell>
          <cell r="AH1205">
            <v>1897.2</v>
          </cell>
          <cell r="AI1205">
            <v>1839.8</v>
          </cell>
          <cell r="AJ1205">
            <v>-3092.6</v>
          </cell>
          <cell r="AK1205">
            <v>181.6</v>
          </cell>
          <cell r="AL1205">
            <v>511.9</v>
          </cell>
          <cell r="AM1205">
            <v>54545.599999999999</v>
          </cell>
          <cell r="AN1205">
            <v>22539.200000000001</v>
          </cell>
          <cell r="AO1205">
            <v>107596.7</v>
          </cell>
          <cell r="AP1205">
            <v>50288.9</v>
          </cell>
          <cell r="AQ1205">
            <v>66730.2</v>
          </cell>
          <cell r="AR1205">
            <v>61863.199999999997</v>
          </cell>
          <cell r="AS1205">
            <v>30.9</v>
          </cell>
          <cell r="AT1205">
            <v>-907.7</v>
          </cell>
          <cell r="AU1205">
            <v>56032.7</v>
          </cell>
          <cell r="AV1205">
            <v>8602.5</v>
          </cell>
          <cell r="AW1205">
            <v>8923.9</v>
          </cell>
        </row>
        <row r="1206">
          <cell r="B1206">
            <v>642</v>
          </cell>
          <cell r="D1206" t="str">
            <v xml:space="preserve">Activités des sociétés holding </v>
          </cell>
          <cell r="E1206">
            <v>86903</v>
          </cell>
          <cell r="F1206">
            <v>4169.2</v>
          </cell>
          <cell r="G1206">
            <v>3203.4</v>
          </cell>
          <cell r="H1206">
            <v>52.1</v>
          </cell>
          <cell r="I1206">
            <v>913.7</v>
          </cell>
          <cell r="J1206">
            <v>27.7</v>
          </cell>
          <cell r="K1206">
            <v>20846.099999999999</v>
          </cell>
          <cell r="L1206">
            <v>-20.399999999999999</v>
          </cell>
          <cell r="M1206">
            <v>121.2</v>
          </cell>
          <cell r="N1206">
            <v>20974.5</v>
          </cell>
          <cell r="O1206">
            <v>25043</v>
          </cell>
          <cell r="P1206">
            <v>1661.6</v>
          </cell>
          <cell r="Q1206">
            <v>402.7</v>
          </cell>
          <cell r="R1206">
            <v>574</v>
          </cell>
          <cell r="S1206">
            <v>-10.6</v>
          </cell>
          <cell r="T1206">
            <v>12722.4</v>
          </cell>
          <cell r="U1206">
            <v>2165.6</v>
          </cell>
          <cell r="V1206">
            <v>1377</v>
          </cell>
          <cell r="W1206">
            <v>222</v>
          </cell>
          <cell r="X1206">
            <v>961.8</v>
          </cell>
          <cell r="Y1206">
            <v>534.79999999999995</v>
          </cell>
          <cell r="Z1206">
            <v>142.19999999999999</v>
          </cell>
          <cell r="AA1206">
            <v>9729.2000000000007</v>
          </cell>
          <cell r="AB1206">
            <v>871.1</v>
          </cell>
          <cell r="AC1206">
            <v>7347.5</v>
          </cell>
          <cell r="AD1206">
            <v>2908.3</v>
          </cell>
          <cell r="AE1206">
            <v>65.8</v>
          </cell>
          <cell r="AF1206">
            <v>-1331.9</v>
          </cell>
          <cell r="AG1206">
            <v>1703.3</v>
          </cell>
          <cell r="AH1206">
            <v>1897.2</v>
          </cell>
          <cell r="AI1206">
            <v>1839.8</v>
          </cell>
          <cell r="AJ1206">
            <v>-3092.6</v>
          </cell>
          <cell r="AK1206">
            <v>181.6</v>
          </cell>
          <cell r="AL1206">
            <v>511.9</v>
          </cell>
          <cell r="AM1206">
            <v>54545.599999999999</v>
          </cell>
          <cell r="AN1206">
            <v>22539.200000000001</v>
          </cell>
          <cell r="AO1206">
            <v>107596.7</v>
          </cell>
          <cell r="AP1206">
            <v>50288.9</v>
          </cell>
          <cell r="AQ1206">
            <v>66730.2</v>
          </cell>
          <cell r="AR1206">
            <v>61863.199999999997</v>
          </cell>
          <cell r="AS1206">
            <v>30.9</v>
          </cell>
          <cell r="AT1206">
            <v>-907.7</v>
          </cell>
          <cell r="AU1206">
            <v>56032.7</v>
          </cell>
          <cell r="AV1206">
            <v>8602.5</v>
          </cell>
          <cell r="AW1206">
            <v>8923.9</v>
          </cell>
        </row>
        <row r="1207">
          <cell r="B1207">
            <v>6420</v>
          </cell>
          <cell r="D1207" t="str">
            <v xml:space="preserve">Activités des sociétés holding </v>
          </cell>
          <cell r="E1207">
            <v>86903</v>
          </cell>
          <cell r="F1207">
            <v>4169.2</v>
          </cell>
          <cell r="G1207">
            <v>3203.4</v>
          </cell>
          <cell r="H1207">
            <v>52.1</v>
          </cell>
          <cell r="I1207">
            <v>913.7</v>
          </cell>
          <cell r="J1207">
            <v>27.7</v>
          </cell>
          <cell r="K1207">
            <v>20846.099999999999</v>
          </cell>
          <cell r="L1207">
            <v>-20.399999999999999</v>
          </cell>
          <cell r="M1207">
            <v>121.2</v>
          </cell>
          <cell r="N1207">
            <v>20974.5</v>
          </cell>
          <cell r="O1207">
            <v>25043</v>
          </cell>
          <cell r="P1207">
            <v>1661.6</v>
          </cell>
          <cell r="Q1207">
            <v>402.7</v>
          </cell>
          <cell r="R1207">
            <v>574</v>
          </cell>
          <cell r="S1207">
            <v>-10.6</v>
          </cell>
          <cell r="T1207">
            <v>12722.4</v>
          </cell>
          <cell r="U1207">
            <v>2165.6</v>
          </cell>
          <cell r="V1207">
            <v>1377</v>
          </cell>
          <cell r="W1207">
            <v>222</v>
          </cell>
          <cell r="X1207">
            <v>961.8</v>
          </cell>
          <cell r="Y1207">
            <v>534.79999999999995</v>
          </cell>
          <cell r="Z1207">
            <v>142.19999999999999</v>
          </cell>
          <cell r="AA1207">
            <v>9729.2000000000007</v>
          </cell>
          <cell r="AB1207">
            <v>871.1</v>
          </cell>
          <cell r="AC1207">
            <v>7347.5</v>
          </cell>
          <cell r="AD1207">
            <v>2908.3</v>
          </cell>
          <cell r="AE1207">
            <v>65.8</v>
          </cell>
          <cell r="AF1207">
            <v>-1331.9</v>
          </cell>
          <cell r="AG1207">
            <v>1703.3</v>
          </cell>
          <cell r="AH1207">
            <v>1897.2</v>
          </cell>
          <cell r="AI1207">
            <v>1839.8</v>
          </cell>
          <cell r="AJ1207">
            <v>-3092.6</v>
          </cell>
          <cell r="AK1207">
            <v>181.6</v>
          </cell>
          <cell r="AL1207">
            <v>511.9</v>
          </cell>
          <cell r="AM1207">
            <v>54545.599999999999</v>
          </cell>
          <cell r="AN1207">
            <v>22539.200000000001</v>
          </cell>
          <cell r="AO1207">
            <v>107596.7</v>
          </cell>
          <cell r="AP1207">
            <v>50288.9</v>
          </cell>
          <cell r="AQ1207">
            <v>66730.2</v>
          </cell>
          <cell r="AR1207">
            <v>61863.199999999997</v>
          </cell>
          <cell r="AS1207">
            <v>30.9</v>
          </cell>
          <cell r="AT1207">
            <v>-907.7</v>
          </cell>
          <cell r="AU1207">
            <v>56032.7</v>
          </cell>
          <cell r="AV1207">
            <v>8602.5</v>
          </cell>
          <cell r="AW1207">
            <v>8923.9</v>
          </cell>
        </row>
        <row r="1208">
          <cell r="B1208">
            <v>64200</v>
          </cell>
          <cell r="D1208" t="str">
            <v xml:space="preserve">Activités des sociétés holding </v>
          </cell>
          <cell r="E1208">
            <v>86903</v>
          </cell>
          <cell r="F1208">
            <v>4169.2</v>
          </cell>
          <cell r="G1208">
            <v>3203.4</v>
          </cell>
          <cell r="H1208">
            <v>52.1</v>
          </cell>
          <cell r="I1208">
            <v>913.7</v>
          </cell>
          <cell r="J1208">
            <v>27.7</v>
          </cell>
          <cell r="K1208">
            <v>20846.099999999999</v>
          </cell>
          <cell r="L1208">
            <v>-20.399999999999999</v>
          </cell>
          <cell r="M1208">
            <v>121.2</v>
          </cell>
          <cell r="N1208">
            <v>20974.5</v>
          </cell>
          <cell r="O1208">
            <v>25043</v>
          </cell>
          <cell r="P1208">
            <v>1661.6</v>
          </cell>
          <cell r="Q1208">
            <v>402.7</v>
          </cell>
          <cell r="R1208">
            <v>574</v>
          </cell>
          <cell r="S1208">
            <v>-10.6</v>
          </cell>
          <cell r="T1208">
            <v>12722.4</v>
          </cell>
          <cell r="U1208">
            <v>2165.6</v>
          </cell>
          <cell r="V1208">
            <v>1377</v>
          </cell>
          <cell r="W1208">
            <v>222</v>
          </cell>
          <cell r="X1208">
            <v>961.8</v>
          </cell>
          <cell r="Y1208">
            <v>534.79999999999995</v>
          </cell>
          <cell r="Z1208">
            <v>142.19999999999999</v>
          </cell>
          <cell r="AA1208">
            <v>9729.2000000000007</v>
          </cell>
          <cell r="AB1208">
            <v>871.1</v>
          </cell>
          <cell r="AC1208">
            <v>7347.5</v>
          </cell>
          <cell r="AD1208">
            <v>2908.3</v>
          </cell>
          <cell r="AE1208">
            <v>65.8</v>
          </cell>
          <cell r="AF1208">
            <v>-1331.9</v>
          </cell>
          <cell r="AG1208">
            <v>1703.3</v>
          </cell>
          <cell r="AH1208">
            <v>1897.2</v>
          </cell>
          <cell r="AI1208">
            <v>1839.8</v>
          </cell>
          <cell r="AJ1208">
            <v>-3092.6</v>
          </cell>
          <cell r="AK1208">
            <v>181.6</v>
          </cell>
          <cell r="AL1208">
            <v>511.9</v>
          </cell>
          <cell r="AM1208">
            <v>54545.599999999999</v>
          </cell>
          <cell r="AN1208">
            <v>22539.200000000001</v>
          </cell>
          <cell r="AO1208">
            <v>107596.7</v>
          </cell>
          <cell r="AP1208">
            <v>50288.9</v>
          </cell>
          <cell r="AQ1208">
            <v>66730.2</v>
          </cell>
          <cell r="AR1208">
            <v>61863.199999999997</v>
          </cell>
          <cell r="AS1208">
            <v>30.9</v>
          </cell>
          <cell r="AT1208">
            <v>-907.7</v>
          </cell>
          <cell r="AU1208">
            <v>56032.7</v>
          </cell>
          <cell r="AV1208">
            <v>8602.5</v>
          </cell>
          <cell r="AW1208">
            <v>8923.9</v>
          </cell>
        </row>
        <row r="1209">
          <cell r="B1209">
            <v>66</v>
          </cell>
          <cell r="D1209" t="str">
            <v xml:space="preserve">Activités auxiliaires de services financiers et d'assurance </v>
          </cell>
          <cell r="E1209">
            <v>46468</v>
          </cell>
          <cell r="F1209">
            <v>2246.9</v>
          </cell>
          <cell r="G1209">
            <v>2053.4</v>
          </cell>
          <cell r="H1209">
            <v>44.6</v>
          </cell>
          <cell r="I1209">
            <v>148.80000000000001</v>
          </cell>
          <cell r="J1209">
            <v>0</v>
          </cell>
          <cell r="K1209">
            <v>30600.799999999999</v>
          </cell>
          <cell r="L1209">
            <v>-6.6</v>
          </cell>
          <cell r="M1209">
            <v>124.2</v>
          </cell>
          <cell r="N1209">
            <v>30718.400000000001</v>
          </cell>
          <cell r="O1209">
            <v>32847.699999999997</v>
          </cell>
          <cell r="P1209">
            <v>1157.0999999999999</v>
          </cell>
          <cell r="Q1209">
            <v>17.2</v>
          </cell>
          <cell r="R1209">
            <v>259.10000000000002</v>
          </cell>
          <cell r="S1209">
            <v>4.8</v>
          </cell>
          <cell r="T1209">
            <v>15129.4</v>
          </cell>
          <cell r="U1209">
            <v>2937.1</v>
          </cell>
          <cell r="V1209">
            <v>1164.9000000000001</v>
          </cell>
          <cell r="W1209">
            <v>57.8</v>
          </cell>
          <cell r="X1209">
            <v>595.4</v>
          </cell>
          <cell r="Y1209">
            <v>700.5</v>
          </cell>
          <cell r="Z1209">
            <v>27.2</v>
          </cell>
          <cell r="AA1209">
            <v>15930.5</v>
          </cell>
          <cell r="AB1209">
            <v>1110.8</v>
          </cell>
          <cell r="AC1209">
            <v>6197.7</v>
          </cell>
          <cell r="AD1209">
            <v>3129.3</v>
          </cell>
          <cell r="AE1209">
            <v>12.3</v>
          </cell>
          <cell r="AF1209">
            <v>5505.1</v>
          </cell>
          <cell r="AG1209">
            <v>722.2</v>
          </cell>
          <cell r="AH1209">
            <v>1104.0999999999999</v>
          </cell>
          <cell r="AI1209">
            <v>1234.3</v>
          </cell>
          <cell r="AJ1209">
            <v>4913</v>
          </cell>
          <cell r="AK1209">
            <v>25.3</v>
          </cell>
          <cell r="AL1209">
            <v>123</v>
          </cell>
          <cell r="AM1209">
            <v>13095.9</v>
          </cell>
          <cell r="AN1209">
            <v>10887.6</v>
          </cell>
          <cell r="AO1209">
            <v>15671.2</v>
          </cell>
          <cell r="AP1209">
            <v>7586.1</v>
          </cell>
          <cell r="AQ1209">
            <v>2079.6</v>
          </cell>
          <cell r="AR1209">
            <v>3297.1</v>
          </cell>
          <cell r="AS1209">
            <v>164.9</v>
          </cell>
          <cell r="AT1209">
            <v>1748.4</v>
          </cell>
          <cell r="AU1209">
            <v>4455.3</v>
          </cell>
          <cell r="AV1209">
            <v>15474</v>
          </cell>
          <cell r="AW1209">
            <v>14832</v>
          </cell>
        </row>
        <row r="1210">
          <cell r="B1210">
            <v>661</v>
          </cell>
          <cell r="D1210" t="str">
            <v xml:space="preserve">Activités auxiliaires de services financiers, hors assurance et caisses de retraite </v>
          </cell>
          <cell r="E1210">
            <v>11563</v>
          </cell>
          <cell r="F1210">
            <v>1869.9</v>
          </cell>
          <cell r="G1210">
            <v>1713.8</v>
          </cell>
          <cell r="H1210">
            <v>41.7</v>
          </cell>
          <cell r="I1210">
            <v>114.4</v>
          </cell>
          <cell r="J1210">
            <v>0</v>
          </cell>
          <cell r="K1210">
            <v>5427.7</v>
          </cell>
          <cell r="L1210">
            <v>0.9</v>
          </cell>
          <cell r="M1210">
            <v>100.1</v>
          </cell>
          <cell r="N1210">
            <v>5528.7</v>
          </cell>
          <cell r="O1210">
            <v>7297.7</v>
          </cell>
          <cell r="P1210">
            <v>308</v>
          </cell>
          <cell r="Q1210">
            <v>10.1</v>
          </cell>
          <cell r="R1210">
            <v>177.3</v>
          </cell>
          <cell r="S1210">
            <v>0</v>
          </cell>
          <cell r="T1210">
            <v>2802.2</v>
          </cell>
          <cell r="U1210">
            <v>838.8</v>
          </cell>
          <cell r="V1210">
            <v>249</v>
          </cell>
          <cell r="W1210">
            <v>29.9</v>
          </cell>
          <cell r="X1210">
            <v>202.6</v>
          </cell>
          <cell r="Y1210">
            <v>317.5</v>
          </cell>
          <cell r="Z1210">
            <v>7.3</v>
          </cell>
          <cell r="AA1210">
            <v>2654.1</v>
          </cell>
          <cell r="AB1210">
            <v>184.9</v>
          </cell>
          <cell r="AC1210">
            <v>1186.2</v>
          </cell>
          <cell r="AD1210">
            <v>516.79999999999995</v>
          </cell>
          <cell r="AE1210">
            <v>4.2</v>
          </cell>
          <cell r="AF1210">
            <v>770.4</v>
          </cell>
          <cell r="AG1210">
            <v>380.3</v>
          </cell>
          <cell r="AH1210">
            <v>571.79999999999995</v>
          </cell>
          <cell r="AI1210">
            <v>643.9</v>
          </cell>
          <cell r="AJ1210">
            <v>462.3</v>
          </cell>
          <cell r="AK1210">
            <v>15.2</v>
          </cell>
          <cell r="AL1210">
            <v>21.2</v>
          </cell>
          <cell r="AM1210">
            <v>8263.6</v>
          </cell>
          <cell r="AN1210">
            <v>7309</v>
          </cell>
          <cell r="AO1210">
            <v>9176.7999999999993</v>
          </cell>
          <cell r="AP1210">
            <v>1381.5</v>
          </cell>
          <cell r="AQ1210">
            <v>799.9</v>
          </cell>
          <cell r="AR1210">
            <v>770.8</v>
          </cell>
          <cell r="AS1210">
            <v>19.5</v>
          </cell>
          <cell r="AT1210">
            <v>313.5</v>
          </cell>
          <cell r="AU1210">
            <v>1077.5999999999999</v>
          </cell>
          <cell r="AV1210">
            <v>2663.6</v>
          </cell>
          <cell r="AW1210">
            <v>2473.4</v>
          </cell>
        </row>
        <row r="1211">
          <cell r="B1211">
            <v>6611</v>
          </cell>
          <cell r="D1211" t="str">
            <v xml:space="preserve">Administration de marchés financiers </v>
          </cell>
          <cell r="E1211">
            <v>110</v>
          </cell>
          <cell r="F1211">
            <v>1.2</v>
          </cell>
          <cell r="G1211">
            <v>1.1000000000000001</v>
          </cell>
          <cell r="H1211">
            <v>0</v>
          </cell>
          <cell r="I1211">
            <v>0</v>
          </cell>
          <cell r="J1211">
            <v>0</v>
          </cell>
          <cell r="K1211">
            <v>436.5</v>
          </cell>
          <cell r="L1211">
            <v>0</v>
          </cell>
          <cell r="M1211">
            <v>1.1000000000000001</v>
          </cell>
          <cell r="N1211">
            <v>437.7</v>
          </cell>
          <cell r="O1211">
            <v>437.7</v>
          </cell>
          <cell r="P1211">
            <v>5.5</v>
          </cell>
          <cell r="Q1211">
            <v>1.2</v>
          </cell>
          <cell r="R1211">
            <v>0</v>
          </cell>
          <cell r="S1211">
            <v>0</v>
          </cell>
          <cell r="T1211">
            <v>215.3</v>
          </cell>
          <cell r="U1211">
            <v>103.4</v>
          </cell>
          <cell r="V1211">
            <v>11.3</v>
          </cell>
          <cell r="W1211">
            <v>0</v>
          </cell>
          <cell r="X1211">
            <v>0.9</v>
          </cell>
          <cell r="Y1211">
            <v>6.9</v>
          </cell>
          <cell r="Z1211">
            <v>0</v>
          </cell>
          <cell r="AA1211">
            <v>221</v>
          </cell>
          <cell r="AB1211">
            <v>7.8</v>
          </cell>
          <cell r="AC1211">
            <v>44.9</v>
          </cell>
          <cell r="AD1211">
            <v>25.3</v>
          </cell>
          <cell r="AE1211">
            <v>0.2</v>
          </cell>
          <cell r="AF1211">
            <v>143.19999999999999</v>
          </cell>
          <cell r="AG1211">
            <v>4.2</v>
          </cell>
          <cell r="AH1211">
            <v>12.4</v>
          </cell>
          <cell r="AI1211">
            <v>14.8</v>
          </cell>
          <cell r="AJ1211">
            <v>141.30000000000001</v>
          </cell>
          <cell r="AK1211">
            <v>0.8</v>
          </cell>
          <cell r="AL1211">
            <v>0</v>
          </cell>
          <cell r="AM1211">
            <v>34.799999999999997</v>
          </cell>
          <cell r="AN1211">
            <v>4.0999999999999996</v>
          </cell>
          <cell r="AO1211">
            <v>68.7</v>
          </cell>
          <cell r="AP1211">
            <v>174.3</v>
          </cell>
          <cell r="AQ1211">
            <v>56.5</v>
          </cell>
          <cell r="AR1211">
            <v>46.8</v>
          </cell>
          <cell r="AS1211">
            <v>4.7</v>
          </cell>
          <cell r="AT1211">
            <v>43.8</v>
          </cell>
          <cell r="AU1211">
            <v>135.6</v>
          </cell>
          <cell r="AV1211">
            <v>222.4</v>
          </cell>
          <cell r="AW1211">
            <v>213.4</v>
          </cell>
        </row>
        <row r="1212">
          <cell r="B1212">
            <v>66110</v>
          </cell>
          <cell r="D1212" t="str">
            <v xml:space="preserve">Administration de marchés financiers </v>
          </cell>
          <cell r="E1212">
            <v>110</v>
          </cell>
          <cell r="F1212">
            <v>1.2</v>
          </cell>
          <cell r="G1212">
            <v>1.1000000000000001</v>
          </cell>
          <cell r="H1212">
            <v>0</v>
          </cell>
          <cell r="I1212">
            <v>0</v>
          </cell>
          <cell r="J1212">
            <v>0</v>
          </cell>
          <cell r="K1212">
            <v>436.5</v>
          </cell>
          <cell r="L1212">
            <v>0</v>
          </cell>
          <cell r="M1212">
            <v>1.1000000000000001</v>
          </cell>
          <cell r="N1212">
            <v>437.7</v>
          </cell>
          <cell r="O1212">
            <v>437.7</v>
          </cell>
          <cell r="P1212">
            <v>5.5</v>
          </cell>
          <cell r="Q1212">
            <v>1.2</v>
          </cell>
          <cell r="R1212">
            <v>0</v>
          </cell>
          <cell r="S1212">
            <v>0</v>
          </cell>
          <cell r="T1212">
            <v>215.3</v>
          </cell>
          <cell r="U1212">
            <v>103.4</v>
          </cell>
          <cell r="V1212">
            <v>11.3</v>
          </cell>
          <cell r="W1212">
            <v>0</v>
          </cell>
          <cell r="X1212">
            <v>0.9</v>
          </cell>
          <cell r="Y1212">
            <v>6.9</v>
          </cell>
          <cell r="Z1212">
            <v>0</v>
          </cell>
          <cell r="AA1212">
            <v>221</v>
          </cell>
          <cell r="AB1212">
            <v>7.8</v>
          </cell>
          <cell r="AC1212">
            <v>44.9</v>
          </cell>
          <cell r="AD1212">
            <v>25.3</v>
          </cell>
          <cell r="AE1212">
            <v>0.2</v>
          </cell>
          <cell r="AF1212">
            <v>143.19999999999999</v>
          </cell>
          <cell r="AG1212">
            <v>4.2</v>
          </cell>
          <cell r="AH1212">
            <v>12.4</v>
          </cell>
          <cell r="AI1212">
            <v>14.8</v>
          </cell>
          <cell r="AJ1212">
            <v>141.30000000000001</v>
          </cell>
          <cell r="AK1212">
            <v>0.8</v>
          </cell>
          <cell r="AL1212">
            <v>0</v>
          </cell>
          <cell r="AM1212">
            <v>34.799999999999997</v>
          </cell>
          <cell r="AN1212">
            <v>4.0999999999999996</v>
          </cell>
          <cell r="AO1212">
            <v>68.7</v>
          </cell>
          <cell r="AP1212">
            <v>174.3</v>
          </cell>
          <cell r="AQ1212">
            <v>56.5</v>
          </cell>
          <cell r="AR1212">
            <v>46.8</v>
          </cell>
          <cell r="AS1212">
            <v>4.7</v>
          </cell>
          <cell r="AT1212">
            <v>43.8</v>
          </cell>
          <cell r="AU1212">
            <v>135.6</v>
          </cell>
          <cell r="AV1212">
            <v>222.4</v>
          </cell>
          <cell r="AW1212">
            <v>213.4</v>
          </cell>
        </row>
        <row r="1213">
          <cell r="B1213">
            <v>6612</v>
          </cell>
          <cell r="D1213" t="str">
            <v xml:space="preserve">Courtage de valeurs mobilières et de marchandises </v>
          </cell>
          <cell r="E1213">
            <v>1173</v>
          </cell>
          <cell r="F1213">
            <v>1250.0999999999999</v>
          </cell>
          <cell r="G1213">
            <v>1168.8</v>
          </cell>
          <cell r="H1213">
            <v>44.5</v>
          </cell>
          <cell r="I1213">
            <v>36.799999999999997</v>
          </cell>
          <cell r="J1213">
            <v>0</v>
          </cell>
          <cell r="K1213">
            <v>895.3</v>
          </cell>
          <cell r="L1213">
            <v>-0.2</v>
          </cell>
          <cell r="M1213">
            <v>3.1</v>
          </cell>
          <cell r="N1213">
            <v>898.2</v>
          </cell>
          <cell r="O1213">
            <v>2145.4</v>
          </cell>
          <cell r="P1213">
            <v>154.19999999999999</v>
          </cell>
          <cell r="Q1213">
            <v>0.5</v>
          </cell>
          <cell r="R1213">
            <v>1.6</v>
          </cell>
          <cell r="S1213">
            <v>0.1</v>
          </cell>
          <cell r="T1213">
            <v>536.20000000000005</v>
          </cell>
          <cell r="U1213">
            <v>57.9</v>
          </cell>
          <cell r="V1213">
            <v>37.5</v>
          </cell>
          <cell r="W1213">
            <v>1.8</v>
          </cell>
          <cell r="X1213">
            <v>33.700000000000003</v>
          </cell>
          <cell r="Y1213">
            <v>77.8</v>
          </cell>
          <cell r="Z1213">
            <v>1.1000000000000001</v>
          </cell>
          <cell r="AA1213">
            <v>473.3</v>
          </cell>
          <cell r="AB1213">
            <v>27.9</v>
          </cell>
          <cell r="AC1213">
            <v>268.60000000000002</v>
          </cell>
          <cell r="AD1213">
            <v>112.9</v>
          </cell>
          <cell r="AE1213">
            <v>0.2</v>
          </cell>
          <cell r="AF1213">
            <v>64.099999999999994</v>
          </cell>
          <cell r="AG1213">
            <v>29.1</v>
          </cell>
          <cell r="AH1213">
            <v>19.899999999999999</v>
          </cell>
          <cell r="AI1213">
            <v>56</v>
          </cell>
          <cell r="AJ1213">
            <v>71.2</v>
          </cell>
          <cell r="AK1213">
            <v>0.9</v>
          </cell>
          <cell r="AL1213">
            <v>1</v>
          </cell>
          <cell r="AM1213">
            <v>6598.2</v>
          </cell>
          <cell r="AN1213">
            <v>6463.2</v>
          </cell>
          <cell r="AO1213">
            <v>6633.3</v>
          </cell>
          <cell r="AP1213">
            <v>106.3</v>
          </cell>
          <cell r="AQ1213">
            <v>71.599999999999994</v>
          </cell>
          <cell r="AR1213">
            <v>83.8</v>
          </cell>
          <cell r="AS1213">
            <v>6.2</v>
          </cell>
          <cell r="AT1213">
            <v>34.1</v>
          </cell>
          <cell r="AU1213">
            <v>53.8</v>
          </cell>
          <cell r="AV1213">
            <v>397</v>
          </cell>
          <cell r="AW1213">
            <v>445.7</v>
          </cell>
        </row>
        <row r="1214">
          <cell r="B1214">
            <v>66120</v>
          </cell>
          <cell r="D1214" t="str">
            <v xml:space="preserve">Courtage de valeurs mobilières et de marchandises </v>
          </cell>
          <cell r="E1214">
            <v>1173</v>
          </cell>
          <cell r="F1214">
            <v>1250.0999999999999</v>
          </cell>
          <cell r="G1214">
            <v>1168.8</v>
          </cell>
          <cell r="H1214">
            <v>44.5</v>
          </cell>
          <cell r="I1214">
            <v>36.799999999999997</v>
          </cell>
          <cell r="J1214">
            <v>0</v>
          </cell>
          <cell r="K1214">
            <v>895.3</v>
          </cell>
          <cell r="L1214">
            <v>-0.2</v>
          </cell>
          <cell r="M1214">
            <v>3.1</v>
          </cell>
          <cell r="N1214">
            <v>898.2</v>
          </cell>
          <cell r="O1214">
            <v>2145.4</v>
          </cell>
          <cell r="P1214">
            <v>154.19999999999999</v>
          </cell>
          <cell r="Q1214">
            <v>0.5</v>
          </cell>
          <cell r="R1214">
            <v>1.6</v>
          </cell>
          <cell r="S1214">
            <v>0.1</v>
          </cell>
          <cell r="T1214">
            <v>536.20000000000005</v>
          </cell>
          <cell r="U1214">
            <v>57.9</v>
          </cell>
          <cell r="V1214">
            <v>37.5</v>
          </cell>
          <cell r="W1214">
            <v>1.8</v>
          </cell>
          <cell r="X1214">
            <v>33.700000000000003</v>
          </cell>
          <cell r="Y1214">
            <v>77.8</v>
          </cell>
          <cell r="Z1214">
            <v>1.1000000000000001</v>
          </cell>
          <cell r="AA1214">
            <v>473.3</v>
          </cell>
          <cell r="AB1214">
            <v>27.9</v>
          </cell>
          <cell r="AC1214">
            <v>268.60000000000002</v>
          </cell>
          <cell r="AD1214">
            <v>112.9</v>
          </cell>
          <cell r="AE1214">
            <v>0.2</v>
          </cell>
          <cell r="AF1214">
            <v>64.099999999999994</v>
          </cell>
          <cell r="AG1214">
            <v>29.1</v>
          </cell>
          <cell r="AH1214">
            <v>19.899999999999999</v>
          </cell>
          <cell r="AI1214">
            <v>56</v>
          </cell>
          <cell r="AJ1214">
            <v>71.2</v>
          </cell>
          <cell r="AK1214">
            <v>0.9</v>
          </cell>
          <cell r="AL1214">
            <v>1</v>
          </cell>
          <cell r="AM1214">
            <v>6598.2</v>
          </cell>
          <cell r="AN1214">
            <v>6463.2</v>
          </cell>
          <cell r="AO1214">
            <v>6633.3</v>
          </cell>
          <cell r="AP1214">
            <v>106.3</v>
          </cell>
          <cell r="AQ1214">
            <v>71.599999999999994</v>
          </cell>
          <cell r="AR1214">
            <v>83.8</v>
          </cell>
          <cell r="AS1214">
            <v>6.2</v>
          </cell>
          <cell r="AT1214">
            <v>34.1</v>
          </cell>
          <cell r="AU1214">
            <v>53.8</v>
          </cell>
          <cell r="AV1214">
            <v>397</v>
          </cell>
          <cell r="AW1214">
            <v>445.7</v>
          </cell>
        </row>
        <row r="1215">
          <cell r="B1215">
            <v>6619</v>
          </cell>
          <cell r="D1215" t="str">
            <v xml:space="preserve">Autres activités auxiliaires de services financiers, hors assurance et caisses de retraite </v>
          </cell>
          <cell r="E1215">
            <v>10280</v>
          </cell>
          <cell r="F1215">
            <v>618.70000000000005</v>
          </cell>
          <cell r="G1215">
            <v>543.9</v>
          </cell>
          <cell r="H1215">
            <v>-2.8</v>
          </cell>
          <cell r="I1215">
            <v>77.5</v>
          </cell>
          <cell r="J1215">
            <v>0</v>
          </cell>
          <cell r="K1215">
            <v>4095.9</v>
          </cell>
          <cell r="L1215">
            <v>1.2</v>
          </cell>
          <cell r="M1215">
            <v>95.9</v>
          </cell>
          <cell r="N1215">
            <v>4192.8999999999996</v>
          </cell>
          <cell r="O1215">
            <v>4714.5</v>
          </cell>
          <cell r="P1215">
            <v>148.30000000000001</v>
          </cell>
          <cell r="Q1215">
            <v>8.3000000000000007</v>
          </cell>
          <cell r="R1215">
            <v>175.7</v>
          </cell>
          <cell r="S1215">
            <v>-0.1</v>
          </cell>
          <cell r="T1215">
            <v>2050.6999999999998</v>
          </cell>
          <cell r="U1215">
            <v>677.5</v>
          </cell>
          <cell r="V1215">
            <v>200.2</v>
          </cell>
          <cell r="W1215">
            <v>28</v>
          </cell>
          <cell r="X1215">
            <v>167.9</v>
          </cell>
          <cell r="Y1215">
            <v>232.7</v>
          </cell>
          <cell r="Z1215">
            <v>6.3</v>
          </cell>
          <cell r="AA1215">
            <v>1959.8</v>
          </cell>
          <cell r="AB1215">
            <v>149.30000000000001</v>
          </cell>
          <cell r="AC1215">
            <v>872.6</v>
          </cell>
          <cell r="AD1215">
            <v>378.5</v>
          </cell>
          <cell r="AE1215">
            <v>3.9</v>
          </cell>
          <cell r="AF1215">
            <v>563.20000000000005</v>
          </cell>
          <cell r="AG1215">
            <v>347</v>
          </cell>
          <cell r="AH1215">
            <v>539.5</v>
          </cell>
          <cell r="AI1215">
            <v>573.20000000000005</v>
          </cell>
          <cell r="AJ1215">
            <v>249.8</v>
          </cell>
          <cell r="AK1215">
            <v>13.4</v>
          </cell>
          <cell r="AL1215">
            <v>20.2</v>
          </cell>
          <cell r="AM1215">
            <v>1630.6</v>
          </cell>
          <cell r="AN1215">
            <v>841.7</v>
          </cell>
          <cell r="AO1215">
            <v>2474.8000000000002</v>
          </cell>
          <cell r="AP1215">
            <v>1100.9000000000001</v>
          </cell>
          <cell r="AQ1215">
            <v>671.9</v>
          </cell>
          <cell r="AR1215">
            <v>640.29999999999995</v>
          </cell>
          <cell r="AS1215">
            <v>8.6999999999999993</v>
          </cell>
          <cell r="AT1215">
            <v>235.6</v>
          </cell>
          <cell r="AU1215">
            <v>888.3</v>
          </cell>
          <cell r="AV1215">
            <v>2044.2</v>
          </cell>
          <cell r="AW1215">
            <v>1814.3</v>
          </cell>
        </row>
        <row r="1216">
          <cell r="B1216">
            <v>66191</v>
          </cell>
          <cell r="D1216" t="str">
            <v>Supportsjuridiquesdegestiondepatrimoinemobilier</v>
          </cell>
          <cell r="E1216">
            <v>3614</v>
          </cell>
          <cell r="F1216">
            <v>72.099999999999994</v>
          </cell>
          <cell r="G1216">
            <v>37</v>
          </cell>
          <cell r="H1216">
            <v>4.0999999999999996</v>
          </cell>
          <cell r="I1216">
            <v>31.1</v>
          </cell>
          <cell r="J1216">
            <v>0</v>
          </cell>
          <cell r="K1216">
            <v>640.5</v>
          </cell>
          <cell r="L1216">
            <v>2.7</v>
          </cell>
          <cell r="M1216">
            <v>0.6</v>
          </cell>
          <cell r="N1216">
            <v>643.79999999999995</v>
          </cell>
          <cell r="O1216">
            <v>712.7</v>
          </cell>
          <cell r="P1216">
            <v>44.2</v>
          </cell>
          <cell r="Q1216">
            <v>7.8</v>
          </cell>
          <cell r="R1216">
            <v>17.100000000000001</v>
          </cell>
          <cell r="S1216">
            <v>1.2</v>
          </cell>
          <cell r="T1216">
            <v>240.5</v>
          </cell>
          <cell r="U1216">
            <v>45.6</v>
          </cell>
          <cell r="V1216">
            <v>45.5</v>
          </cell>
          <cell r="W1216">
            <v>21.3</v>
          </cell>
          <cell r="X1216">
            <v>4.4000000000000004</v>
          </cell>
          <cell r="Y1216">
            <v>16.7</v>
          </cell>
          <cell r="Z1216">
            <v>1</v>
          </cell>
          <cell r="AA1216">
            <v>443.6</v>
          </cell>
          <cell r="AB1216">
            <v>29.7</v>
          </cell>
          <cell r="AC1216">
            <v>121</v>
          </cell>
          <cell r="AD1216">
            <v>53.1</v>
          </cell>
          <cell r="AE1216">
            <v>0.3</v>
          </cell>
          <cell r="AF1216">
            <v>240.1</v>
          </cell>
          <cell r="AG1216">
            <v>144.4</v>
          </cell>
          <cell r="AH1216">
            <v>11.7</v>
          </cell>
          <cell r="AI1216">
            <v>22.1</v>
          </cell>
          <cell r="AJ1216">
            <v>106.1</v>
          </cell>
          <cell r="AK1216">
            <v>1.7</v>
          </cell>
          <cell r="AL1216">
            <v>14.7</v>
          </cell>
          <cell r="AM1216">
            <v>241.8</v>
          </cell>
          <cell r="AN1216">
            <v>135.19999999999999</v>
          </cell>
          <cell r="AO1216">
            <v>597.5</v>
          </cell>
          <cell r="AP1216">
            <v>474.8</v>
          </cell>
          <cell r="AQ1216">
            <v>195.6</v>
          </cell>
          <cell r="AR1216">
            <v>249.3</v>
          </cell>
          <cell r="AS1216">
            <v>0.6</v>
          </cell>
          <cell r="AT1216">
            <v>36.700000000000003</v>
          </cell>
          <cell r="AU1216">
            <v>383.9</v>
          </cell>
          <cell r="AV1216">
            <v>416.1</v>
          </cell>
          <cell r="AW1216">
            <v>414.2</v>
          </cell>
        </row>
        <row r="1217">
          <cell r="B1217">
            <v>66192</v>
          </cell>
          <cell r="D1217" t="str">
            <v xml:space="preserve">Autres activités auxiliaires de services financiers, hors assurance et caisses de retraite, n.c.a. </v>
          </cell>
          <cell r="E1217">
            <v>6667</v>
          </cell>
          <cell r="F1217">
            <v>546.5</v>
          </cell>
          <cell r="G1217">
            <v>507</v>
          </cell>
          <cell r="H1217">
            <v>-6.9</v>
          </cell>
          <cell r="I1217">
            <v>46.4</v>
          </cell>
          <cell r="J1217">
            <v>0</v>
          </cell>
          <cell r="K1217">
            <v>3455.3</v>
          </cell>
          <cell r="L1217">
            <v>-1.5</v>
          </cell>
          <cell r="M1217">
            <v>95.2</v>
          </cell>
          <cell r="N1217">
            <v>3549.1</v>
          </cell>
          <cell r="O1217">
            <v>4001.9</v>
          </cell>
          <cell r="P1217">
            <v>104.1</v>
          </cell>
          <cell r="Q1217">
            <v>0.6</v>
          </cell>
          <cell r="R1217">
            <v>158.5</v>
          </cell>
          <cell r="S1217">
            <v>-1.4</v>
          </cell>
          <cell r="T1217">
            <v>1810.3</v>
          </cell>
          <cell r="U1217">
            <v>631.9</v>
          </cell>
          <cell r="V1217">
            <v>154.69999999999999</v>
          </cell>
          <cell r="W1217">
            <v>6.8</v>
          </cell>
          <cell r="X1217">
            <v>163.5</v>
          </cell>
          <cell r="Y1217">
            <v>216</v>
          </cell>
          <cell r="Z1217">
            <v>5.2</v>
          </cell>
          <cell r="AA1217">
            <v>1516.2</v>
          </cell>
          <cell r="AB1217">
            <v>119.6</v>
          </cell>
          <cell r="AC1217">
            <v>751.7</v>
          </cell>
          <cell r="AD1217">
            <v>325.39999999999998</v>
          </cell>
          <cell r="AE1217">
            <v>3.5</v>
          </cell>
          <cell r="AF1217">
            <v>323</v>
          </cell>
          <cell r="AG1217">
            <v>202.6</v>
          </cell>
          <cell r="AH1217">
            <v>527.79999999999995</v>
          </cell>
          <cell r="AI1217">
            <v>551.1</v>
          </cell>
          <cell r="AJ1217">
            <v>143.80000000000001</v>
          </cell>
          <cell r="AK1217">
            <v>11.7</v>
          </cell>
          <cell r="AL1217">
            <v>5.5</v>
          </cell>
          <cell r="AM1217">
            <v>1388.8</v>
          </cell>
          <cell r="AN1217">
            <v>706.5</v>
          </cell>
          <cell r="AO1217">
            <v>1877.4</v>
          </cell>
          <cell r="AP1217">
            <v>626.1</v>
          </cell>
          <cell r="AQ1217">
            <v>476.3</v>
          </cell>
          <cell r="AR1217">
            <v>391</v>
          </cell>
          <cell r="AS1217">
            <v>8.1</v>
          </cell>
          <cell r="AT1217">
            <v>198.9</v>
          </cell>
          <cell r="AU1217">
            <v>504.4</v>
          </cell>
          <cell r="AV1217">
            <v>1628.1</v>
          </cell>
          <cell r="AW1217">
            <v>1400.1</v>
          </cell>
        </row>
        <row r="1218">
          <cell r="B1218">
            <v>662</v>
          </cell>
          <cell r="D1218" t="str">
            <v xml:space="preserve">Activités auxiliaires d'assurance et de caisses de retraite </v>
          </cell>
          <cell r="E1218">
            <v>27886</v>
          </cell>
          <cell r="F1218">
            <v>124.7</v>
          </cell>
          <cell r="G1218">
            <v>110.4</v>
          </cell>
          <cell r="H1218">
            <v>0.3</v>
          </cell>
          <cell r="I1218">
            <v>14</v>
          </cell>
          <cell r="J1218">
            <v>0</v>
          </cell>
          <cell r="K1218">
            <v>12942.3</v>
          </cell>
          <cell r="L1218">
            <v>-1.2</v>
          </cell>
          <cell r="M1218">
            <v>16.7</v>
          </cell>
          <cell r="N1218">
            <v>12957.9</v>
          </cell>
          <cell r="O1218">
            <v>13067</v>
          </cell>
          <cell r="P1218">
            <v>773.9</v>
          </cell>
          <cell r="Q1218">
            <v>0</v>
          </cell>
          <cell r="R1218">
            <v>32.6</v>
          </cell>
          <cell r="S1218">
            <v>2.2999999999999998</v>
          </cell>
          <cell r="T1218">
            <v>5312.4</v>
          </cell>
          <cell r="U1218">
            <v>1064.5999999999999</v>
          </cell>
          <cell r="V1218">
            <v>594</v>
          </cell>
          <cell r="W1218">
            <v>13.7</v>
          </cell>
          <cell r="X1218">
            <v>160.4</v>
          </cell>
          <cell r="Y1218">
            <v>287.10000000000002</v>
          </cell>
          <cell r="Z1218">
            <v>11.1</v>
          </cell>
          <cell r="AA1218">
            <v>8111.4</v>
          </cell>
          <cell r="AB1218">
            <v>526.79999999999995</v>
          </cell>
          <cell r="AC1218">
            <v>3221.9</v>
          </cell>
          <cell r="AD1218">
            <v>1771</v>
          </cell>
          <cell r="AE1218">
            <v>6.8</v>
          </cell>
          <cell r="AF1218">
            <v>2598.5</v>
          </cell>
          <cell r="AG1218">
            <v>191.3</v>
          </cell>
          <cell r="AH1218">
            <v>345.1</v>
          </cell>
          <cell r="AI1218">
            <v>319.10000000000002</v>
          </cell>
          <cell r="AJ1218">
            <v>2381.1</v>
          </cell>
          <cell r="AK1218">
            <v>5.3</v>
          </cell>
          <cell r="AL1218">
            <v>41.3</v>
          </cell>
          <cell r="AM1218">
            <v>164.9</v>
          </cell>
          <cell r="AN1218">
            <v>63.5</v>
          </cell>
          <cell r="AO1218">
            <v>398.9</v>
          </cell>
          <cell r="AP1218">
            <v>2651.2</v>
          </cell>
          <cell r="AQ1218">
            <v>417.7</v>
          </cell>
          <cell r="AR1218">
            <v>353.6</v>
          </cell>
          <cell r="AS1218">
            <v>65</v>
          </cell>
          <cell r="AT1218">
            <v>501.3</v>
          </cell>
          <cell r="AU1218">
            <v>2149.1</v>
          </cell>
          <cell r="AV1218">
            <v>7624.6</v>
          </cell>
          <cell r="AW1218">
            <v>7591.4</v>
          </cell>
        </row>
        <row r="1219">
          <cell r="B1219">
            <v>6621</v>
          </cell>
          <cell r="D1219" t="str">
            <v xml:space="preserve">Évaluation des risques et dommages </v>
          </cell>
          <cell r="E1219">
            <v>1700</v>
          </cell>
          <cell r="F1219">
            <v>0.8</v>
          </cell>
          <cell r="G1219">
            <v>0.8</v>
          </cell>
          <cell r="H1219">
            <v>0</v>
          </cell>
          <cell r="I1219">
            <v>0</v>
          </cell>
          <cell r="J1219">
            <v>0</v>
          </cell>
          <cell r="K1219">
            <v>1273</v>
          </cell>
          <cell r="L1219">
            <v>-1.6</v>
          </cell>
          <cell r="M1219">
            <v>0.2</v>
          </cell>
          <cell r="N1219">
            <v>1271.5999999999999</v>
          </cell>
          <cell r="O1219">
            <v>1273.8</v>
          </cell>
          <cell r="P1219">
            <v>3.1</v>
          </cell>
          <cell r="Q1219">
            <v>0</v>
          </cell>
          <cell r="R1219">
            <v>1.2</v>
          </cell>
          <cell r="S1219">
            <v>0</v>
          </cell>
          <cell r="T1219">
            <v>575</v>
          </cell>
          <cell r="U1219">
            <v>252.8</v>
          </cell>
          <cell r="V1219">
            <v>55.7</v>
          </cell>
          <cell r="W1219">
            <v>2.6</v>
          </cell>
          <cell r="X1219">
            <v>10.5</v>
          </cell>
          <cell r="Y1219">
            <v>9</v>
          </cell>
          <cell r="Z1219">
            <v>3.7</v>
          </cell>
          <cell r="AA1219">
            <v>689.5</v>
          </cell>
          <cell r="AB1219">
            <v>29.9</v>
          </cell>
          <cell r="AC1219">
            <v>399.3</v>
          </cell>
          <cell r="AD1219">
            <v>168.6</v>
          </cell>
          <cell r="AE1219">
            <v>0.7</v>
          </cell>
          <cell r="AF1219">
            <v>92.5</v>
          </cell>
          <cell r="AG1219">
            <v>15.5</v>
          </cell>
          <cell r="AH1219">
            <v>6.2</v>
          </cell>
          <cell r="AI1219">
            <v>15.6</v>
          </cell>
          <cell r="AJ1219">
            <v>86.5</v>
          </cell>
          <cell r="AK1219">
            <v>0</v>
          </cell>
          <cell r="AL1219">
            <v>0</v>
          </cell>
          <cell r="AM1219">
            <v>4.7</v>
          </cell>
          <cell r="AN1219">
            <v>2.9</v>
          </cell>
          <cell r="AO1219">
            <v>11.8</v>
          </cell>
          <cell r="AP1219">
            <v>93.7</v>
          </cell>
          <cell r="AQ1219">
            <v>20.2</v>
          </cell>
          <cell r="AR1219">
            <v>15.8</v>
          </cell>
          <cell r="AS1219">
            <v>3.9</v>
          </cell>
          <cell r="AT1219">
            <v>21.8</v>
          </cell>
          <cell r="AU1219">
            <v>72.400000000000006</v>
          </cell>
          <cell r="AV1219">
            <v>695.4</v>
          </cell>
          <cell r="AW1219">
            <v>660.4</v>
          </cell>
        </row>
        <row r="1220">
          <cell r="B1220">
            <v>66210</v>
          </cell>
          <cell r="D1220" t="str">
            <v xml:space="preserve">Évaluation des risques et dommages </v>
          </cell>
          <cell r="E1220">
            <v>1700</v>
          </cell>
          <cell r="F1220">
            <v>0.8</v>
          </cell>
          <cell r="G1220">
            <v>0.8</v>
          </cell>
          <cell r="H1220">
            <v>0</v>
          </cell>
          <cell r="I1220">
            <v>0</v>
          </cell>
          <cell r="J1220">
            <v>0</v>
          </cell>
          <cell r="K1220">
            <v>1273</v>
          </cell>
          <cell r="L1220">
            <v>-1.6</v>
          </cell>
          <cell r="M1220">
            <v>0.2</v>
          </cell>
          <cell r="N1220">
            <v>1271.5999999999999</v>
          </cell>
          <cell r="O1220">
            <v>1273.8</v>
          </cell>
          <cell r="P1220">
            <v>3.1</v>
          </cell>
          <cell r="Q1220">
            <v>0</v>
          </cell>
          <cell r="R1220">
            <v>1.2</v>
          </cell>
          <cell r="S1220">
            <v>0</v>
          </cell>
          <cell r="T1220">
            <v>575</v>
          </cell>
          <cell r="U1220">
            <v>252.8</v>
          </cell>
          <cell r="V1220">
            <v>55.7</v>
          </cell>
          <cell r="W1220">
            <v>2.6</v>
          </cell>
          <cell r="X1220">
            <v>10.5</v>
          </cell>
          <cell r="Y1220">
            <v>9</v>
          </cell>
          <cell r="Z1220">
            <v>3.7</v>
          </cell>
          <cell r="AA1220">
            <v>689.5</v>
          </cell>
          <cell r="AB1220">
            <v>29.9</v>
          </cell>
          <cell r="AC1220">
            <v>399.3</v>
          </cell>
          <cell r="AD1220">
            <v>168.6</v>
          </cell>
          <cell r="AE1220">
            <v>0.7</v>
          </cell>
          <cell r="AF1220">
            <v>92.5</v>
          </cell>
          <cell r="AG1220">
            <v>15.5</v>
          </cell>
          <cell r="AH1220">
            <v>6.2</v>
          </cell>
          <cell r="AI1220">
            <v>15.6</v>
          </cell>
          <cell r="AJ1220">
            <v>86.5</v>
          </cell>
          <cell r="AK1220">
            <v>0</v>
          </cell>
          <cell r="AL1220">
            <v>0</v>
          </cell>
          <cell r="AM1220">
            <v>4.7</v>
          </cell>
          <cell r="AN1220">
            <v>2.9</v>
          </cell>
          <cell r="AO1220">
            <v>11.8</v>
          </cell>
          <cell r="AP1220">
            <v>93.7</v>
          </cell>
          <cell r="AQ1220">
            <v>20.2</v>
          </cell>
          <cell r="AR1220">
            <v>15.8</v>
          </cell>
          <cell r="AS1220">
            <v>3.9</v>
          </cell>
          <cell r="AT1220">
            <v>21.8</v>
          </cell>
          <cell r="AU1220">
            <v>72.400000000000006</v>
          </cell>
          <cell r="AV1220">
            <v>695.4</v>
          </cell>
          <cell r="AW1220">
            <v>660.4</v>
          </cell>
        </row>
        <row r="1221">
          <cell r="B1221">
            <v>6622</v>
          </cell>
          <cell r="D1221" t="str">
            <v xml:space="preserve">Activités des agents et courtiers d'assurances </v>
          </cell>
          <cell r="E1221">
            <v>25529</v>
          </cell>
          <cell r="F1221">
            <v>123.9</v>
          </cell>
          <cell r="G1221">
            <v>109.6</v>
          </cell>
          <cell r="H1221">
            <v>0.3</v>
          </cell>
          <cell r="I1221">
            <v>14</v>
          </cell>
          <cell r="J1221">
            <v>0</v>
          </cell>
          <cell r="K1221">
            <v>11132.2</v>
          </cell>
          <cell r="L1221">
            <v>0.5</v>
          </cell>
          <cell r="M1221">
            <v>16.2</v>
          </cell>
          <cell r="N1221">
            <v>11148.8</v>
          </cell>
          <cell r="O1221">
            <v>11256</v>
          </cell>
          <cell r="P1221">
            <v>187</v>
          </cell>
          <cell r="Q1221">
            <v>0</v>
          </cell>
          <cell r="R1221">
            <v>30.4</v>
          </cell>
          <cell r="S1221">
            <v>2.4</v>
          </cell>
          <cell r="T1221">
            <v>4379.2</v>
          </cell>
          <cell r="U1221">
            <v>722.2</v>
          </cell>
          <cell r="V1221">
            <v>484.2</v>
          </cell>
          <cell r="W1221">
            <v>10.8</v>
          </cell>
          <cell r="X1221">
            <v>114.2</v>
          </cell>
          <cell r="Y1221">
            <v>113.3</v>
          </cell>
          <cell r="Z1221">
            <v>6.7</v>
          </cell>
          <cell r="AA1221">
            <v>6824.6</v>
          </cell>
          <cell r="AB1221">
            <v>454.8</v>
          </cell>
          <cell r="AC1221">
            <v>2564.6999999999998</v>
          </cell>
          <cell r="AD1221">
            <v>1462.6</v>
          </cell>
          <cell r="AE1221">
            <v>6</v>
          </cell>
          <cell r="AF1221">
            <v>2348.5</v>
          </cell>
          <cell r="AG1221">
            <v>160.30000000000001</v>
          </cell>
          <cell r="AH1221">
            <v>209.7</v>
          </cell>
          <cell r="AI1221">
            <v>288.60000000000002</v>
          </cell>
          <cell r="AJ1221">
            <v>2267</v>
          </cell>
          <cell r="AK1221">
            <v>5.3</v>
          </cell>
          <cell r="AL1221">
            <v>41</v>
          </cell>
          <cell r="AM1221">
            <v>157.30000000000001</v>
          </cell>
          <cell r="AN1221">
            <v>59.5</v>
          </cell>
          <cell r="AO1221">
            <v>358.8</v>
          </cell>
          <cell r="AP1221">
            <v>2504.1999999999998</v>
          </cell>
          <cell r="AQ1221">
            <v>386.7</v>
          </cell>
          <cell r="AR1221">
            <v>330.9</v>
          </cell>
          <cell r="AS1221">
            <v>52.1</v>
          </cell>
          <cell r="AT1221">
            <v>475.7</v>
          </cell>
          <cell r="AU1221">
            <v>2032.1</v>
          </cell>
          <cell r="AV1221">
            <v>6750.8</v>
          </cell>
          <cell r="AW1221">
            <v>6375.8</v>
          </cell>
        </row>
        <row r="1222">
          <cell r="B1222">
            <v>66220</v>
          </cell>
          <cell r="D1222" t="str">
            <v xml:space="preserve">Activités des agents et courtiers d'assurances </v>
          </cell>
          <cell r="E1222">
            <v>25529</v>
          </cell>
          <cell r="F1222">
            <v>123.9</v>
          </cell>
          <cell r="G1222">
            <v>109.6</v>
          </cell>
          <cell r="H1222">
            <v>0.3</v>
          </cell>
          <cell r="I1222">
            <v>14</v>
          </cell>
          <cell r="J1222">
            <v>0</v>
          </cell>
          <cell r="K1222">
            <v>11132.2</v>
          </cell>
          <cell r="L1222">
            <v>0.5</v>
          </cell>
          <cell r="M1222">
            <v>16.2</v>
          </cell>
          <cell r="N1222">
            <v>11148.8</v>
          </cell>
          <cell r="O1222">
            <v>11256</v>
          </cell>
          <cell r="P1222">
            <v>187</v>
          </cell>
          <cell r="Q1222">
            <v>0</v>
          </cell>
          <cell r="R1222">
            <v>30.4</v>
          </cell>
          <cell r="S1222">
            <v>2.4</v>
          </cell>
          <cell r="T1222">
            <v>4379.2</v>
          </cell>
          <cell r="U1222">
            <v>722.2</v>
          </cell>
          <cell r="V1222">
            <v>484.2</v>
          </cell>
          <cell r="W1222">
            <v>10.8</v>
          </cell>
          <cell r="X1222">
            <v>114.2</v>
          </cell>
          <cell r="Y1222">
            <v>113.3</v>
          </cell>
          <cell r="Z1222">
            <v>6.7</v>
          </cell>
          <cell r="AA1222">
            <v>6824.6</v>
          </cell>
          <cell r="AB1222">
            <v>454.8</v>
          </cell>
          <cell r="AC1222">
            <v>2564.6999999999998</v>
          </cell>
          <cell r="AD1222">
            <v>1462.6</v>
          </cell>
          <cell r="AE1222">
            <v>6</v>
          </cell>
          <cell r="AF1222">
            <v>2348.5</v>
          </cell>
          <cell r="AG1222">
            <v>160.30000000000001</v>
          </cell>
          <cell r="AH1222">
            <v>209.7</v>
          </cell>
          <cell r="AI1222">
            <v>288.60000000000002</v>
          </cell>
          <cell r="AJ1222">
            <v>2267</v>
          </cell>
          <cell r="AK1222">
            <v>5.3</v>
          </cell>
          <cell r="AL1222">
            <v>41</v>
          </cell>
          <cell r="AM1222">
            <v>157.30000000000001</v>
          </cell>
          <cell r="AN1222">
            <v>59.5</v>
          </cell>
          <cell r="AO1222">
            <v>358.8</v>
          </cell>
          <cell r="AP1222">
            <v>2504.1999999999998</v>
          </cell>
          <cell r="AQ1222">
            <v>386.7</v>
          </cell>
          <cell r="AR1222">
            <v>330.9</v>
          </cell>
          <cell r="AS1222">
            <v>52.1</v>
          </cell>
          <cell r="AT1222">
            <v>475.7</v>
          </cell>
          <cell r="AU1222">
            <v>2032.1</v>
          </cell>
          <cell r="AV1222">
            <v>6750.8</v>
          </cell>
          <cell r="AW1222">
            <v>6375.8</v>
          </cell>
        </row>
        <row r="1223">
          <cell r="B1223">
            <v>6629</v>
          </cell>
          <cell r="D1223" t="str">
            <v xml:space="preserve">Autres activités auxiliaires d'assurance et de caisses de retraite </v>
          </cell>
          <cell r="E1223">
            <v>657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537.20000000000005</v>
          </cell>
          <cell r="L1223">
            <v>-0.1</v>
          </cell>
          <cell r="M1223">
            <v>0.4</v>
          </cell>
          <cell r="N1223">
            <v>537.5</v>
          </cell>
          <cell r="O1223">
            <v>537.20000000000005</v>
          </cell>
          <cell r="P1223">
            <v>583.79999999999995</v>
          </cell>
          <cell r="Q1223">
            <v>0</v>
          </cell>
          <cell r="R1223">
            <v>1</v>
          </cell>
          <cell r="S1223">
            <v>0</v>
          </cell>
          <cell r="T1223">
            <v>358.1</v>
          </cell>
          <cell r="U1223">
            <v>89.6</v>
          </cell>
          <cell r="V1223">
            <v>54</v>
          </cell>
          <cell r="W1223">
            <v>0.3</v>
          </cell>
          <cell r="X1223">
            <v>35.700000000000003</v>
          </cell>
          <cell r="Y1223">
            <v>164.9</v>
          </cell>
          <cell r="Z1223">
            <v>0.7</v>
          </cell>
          <cell r="AA1223">
            <v>597.29999999999995</v>
          </cell>
          <cell r="AB1223">
            <v>42.1</v>
          </cell>
          <cell r="AC1223">
            <v>257.89999999999998</v>
          </cell>
          <cell r="AD1223">
            <v>139.80000000000001</v>
          </cell>
          <cell r="AE1223">
            <v>0</v>
          </cell>
          <cell r="AF1223">
            <v>157.5</v>
          </cell>
          <cell r="AG1223">
            <v>15.5</v>
          </cell>
          <cell r="AH1223">
            <v>129.19999999999999</v>
          </cell>
          <cell r="AI1223">
            <v>14.9</v>
          </cell>
          <cell r="AJ1223">
            <v>27.7</v>
          </cell>
          <cell r="AK1223">
            <v>0</v>
          </cell>
          <cell r="AL1223">
            <v>0.3</v>
          </cell>
          <cell r="AM1223">
            <v>2.9</v>
          </cell>
          <cell r="AN1223">
            <v>1.2</v>
          </cell>
          <cell r="AO1223">
            <v>28.3</v>
          </cell>
          <cell r="AP1223">
            <v>53.3</v>
          </cell>
          <cell r="AQ1223">
            <v>10.8</v>
          </cell>
          <cell r="AR1223">
            <v>6.8</v>
          </cell>
          <cell r="AS1223">
            <v>9</v>
          </cell>
          <cell r="AT1223">
            <v>3.8</v>
          </cell>
          <cell r="AU1223">
            <v>44.6</v>
          </cell>
          <cell r="AV1223">
            <v>178.4</v>
          </cell>
          <cell r="AW1223">
            <v>555.20000000000005</v>
          </cell>
        </row>
        <row r="1224">
          <cell r="B1224">
            <v>66290</v>
          </cell>
          <cell r="D1224" t="str">
            <v xml:space="preserve">Autres activités auxiliaires d'assurance et de caisses de retraite </v>
          </cell>
          <cell r="E1224">
            <v>657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537.20000000000005</v>
          </cell>
          <cell r="L1224">
            <v>-0.1</v>
          </cell>
          <cell r="M1224">
            <v>0.4</v>
          </cell>
          <cell r="N1224">
            <v>537.5</v>
          </cell>
          <cell r="O1224">
            <v>537.20000000000005</v>
          </cell>
          <cell r="P1224">
            <v>583.79999999999995</v>
          </cell>
          <cell r="Q1224">
            <v>0</v>
          </cell>
          <cell r="R1224">
            <v>1</v>
          </cell>
          <cell r="S1224">
            <v>0</v>
          </cell>
          <cell r="T1224">
            <v>358.1</v>
          </cell>
          <cell r="U1224">
            <v>89.6</v>
          </cell>
          <cell r="V1224">
            <v>54</v>
          </cell>
          <cell r="W1224">
            <v>0.3</v>
          </cell>
          <cell r="X1224">
            <v>35.700000000000003</v>
          </cell>
          <cell r="Y1224">
            <v>164.9</v>
          </cell>
          <cell r="Z1224">
            <v>0.7</v>
          </cell>
          <cell r="AA1224">
            <v>597.29999999999995</v>
          </cell>
          <cell r="AB1224">
            <v>42.1</v>
          </cell>
          <cell r="AC1224">
            <v>257.89999999999998</v>
          </cell>
          <cell r="AD1224">
            <v>139.80000000000001</v>
          </cell>
          <cell r="AE1224">
            <v>0</v>
          </cell>
          <cell r="AF1224">
            <v>157.5</v>
          </cell>
          <cell r="AG1224">
            <v>15.5</v>
          </cell>
          <cell r="AH1224">
            <v>129.19999999999999</v>
          </cell>
          <cell r="AI1224">
            <v>14.9</v>
          </cell>
          <cell r="AJ1224">
            <v>27.7</v>
          </cell>
          <cell r="AK1224">
            <v>0</v>
          </cell>
          <cell r="AL1224">
            <v>0.3</v>
          </cell>
          <cell r="AM1224">
            <v>2.9</v>
          </cell>
          <cell r="AN1224">
            <v>1.2</v>
          </cell>
          <cell r="AO1224">
            <v>28.3</v>
          </cell>
          <cell r="AP1224">
            <v>53.3</v>
          </cell>
          <cell r="AQ1224">
            <v>10.8</v>
          </cell>
          <cell r="AR1224">
            <v>6.8</v>
          </cell>
          <cell r="AS1224">
            <v>9</v>
          </cell>
          <cell r="AT1224">
            <v>3.8</v>
          </cell>
          <cell r="AU1224">
            <v>44.6</v>
          </cell>
          <cell r="AV1224">
            <v>178.4</v>
          </cell>
          <cell r="AW1224">
            <v>555.20000000000005</v>
          </cell>
        </row>
        <row r="1225">
          <cell r="B1225">
            <v>663</v>
          </cell>
          <cell r="D1225" t="str">
            <v xml:space="preserve">Gestion de fonds </v>
          </cell>
          <cell r="E1225">
            <v>7019</v>
          </cell>
          <cell r="F1225">
            <v>252.3</v>
          </cell>
          <cell r="G1225">
            <v>229.2</v>
          </cell>
          <cell r="H1225">
            <v>2.7</v>
          </cell>
          <cell r="I1225">
            <v>20.399999999999999</v>
          </cell>
          <cell r="J1225">
            <v>0</v>
          </cell>
          <cell r="K1225">
            <v>12230.8</v>
          </cell>
          <cell r="L1225">
            <v>-6.4</v>
          </cell>
          <cell r="M1225">
            <v>7.4</v>
          </cell>
          <cell r="N1225">
            <v>12231.8</v>
          </cell>
          <cell r="O1225">
            <v>12483</v>
          </cell>
          <cell r="P1225">
            <v>75.2</v>
          </cell>
          <cell r="Q1225">
            <v>7.1</v>
          </cell>
          <cell r="R1225">
            <v>49.1</v>
          </cell>
          <cell r="S1225">
            <v>2.5</v>
          </cell>
          <cell r="T1225">
            <v>7014.9</v>
          </cell>
          <cell r="U1225">
            <v>1033.5999999999999</v>
          </cell>
          <cell r="V1225">
            <v>321.89999999999998</v>
          </cell>
          <cell r="W1225">
            <v>14.2</v>
          </cell>
          <cell r="X1225">
            <v>232.4</v>
          </cell>
          <cell r="Y1225">
            <v>95.9</v>
          </cell>
          <cell r="Z1225">
            <v>8.8000000000000007</v>
          </cell>
          <cell r="AA1225">
            <v>5165</v>
          </cell>
          <cell r="AB1225">
            <v>399.2</v>
          </cell>
          <cell r="AC1225">
            <v>1789.6</v>
          </cell>
          <cell r="AD1225">
            <v>841.5</v>
          </cell>
          <cell r="AE1225">
            <v>1.4</v>
          </cell>
          <cell r="AF1225">
            <v>2136.1</v>
          </cell>
          <cell r="AG1225">
            <v>150.6</v>
          </cell>
          <cell r="AH1225">
            <v>187.2</v>
          </cell>
          <cell r="AI1225">
            <v>271.3</v>
          </cell>
          <cell r="AJ1225">
            <v>2069.6</v>
          </cell>
          <cell r="AK1225">
            <v>4.8</v>
          </cell>
          <cell r="AL1225">
            <v>60.5</v>
          </cell>
          <cell r="AM1225">
            <v>4667.3999999999996</v>
          </cell>
          <cell r="AN1225">
            <v>3515.2</v>
          </cell>
          <cell r="AO1225">
            <v>6095.5</v>
          </cell>
          <cell r="AP1225">
            <v>3553.5</v>
          </cell>
          <cell r="AQ1225">
            <v>862</v>
          </cell>
          <cell r="AR1225">
            <v>2172.6999999999998</v>
          </cell>
          <cell r="AS1225">
            <v>80.400000000000006</v>
          </cell>
          <cell r="AT1225">
            <v>933.7</v>
          </cell>
          <cell r="AU1225">
            <v>1228.5999999999999</v>
          </cell>
          <cell r="AV1225">
            <v>5185.8</v>
          </cell>
          <cell r="AW1225">
            <v>4767.2</v>
          </cell>
        </row>
        <row r="1226">
          <cell r="B1226">
            <v>6630</v>
          </cell>
          <cell r="D1226" t="str">
            <v xml:space="preserve">Gestion de fonds </v>
          </cell>
          <cell r="E1226">
            <v>7019</v>
          </cell>
          <cell r="F1226">
            <v>252.3</v>
          </cell>
          <cell r="G1226">
            <v>229.2</v>
          </cell>
          <cell r="H1226">
            <v>2.7</v>
          </cell>
          <cell r="I1226">
            <v>20.399999999999999</v>
          </cell>
          <cell r="J1226">
            <v>0</v>
          </cell>
          <cell r="K1226">
            <v>12230.8</v>
          </cell>
          <cell r="L1226">
            <v>-6.4</v>
          </cell>
          <cell r="M1226">
            <v>7.4</v>
          </cell>
          <cell r="N1226">
            <v>12231.8</v>
          </cell>
          <cell r="O1226">
            <v>12483</v>
          </cell>
          <cell r="P1226">
            <v>75.2</v>
          </cell>
          <cell r="Q1226">
            <v>7.1</v>
          </cell>
          <cell r="R1226">
            <v>49.1</v>
          </cell>
          <cell r="S1226">
            <v>2.5</v>
          </cell>
          <cell r="T1226">
            <v>7014.9</v>
          </cell>
          <cell r="U1226">
            <v>1033.5999999999999</v>
          </cell>
          <cell r="V1226">
            <v>321.89999999999998</v>
          </cell>
          <cell r="W1226">
            <v>14.2</v>
          </cell>
          <cell r="X1226">
            <v>232.4</v>
          </cell>
          <cell r="Y1226">
            <v>95.9</v>
          </cell>
          <cell r="Z1226">
            <v>8.8000000000000007</v>
          </cell>
          <cell r="AA1226">
            <v>5165</v>
          </cell>
          <cell r="AB1226">
            <v>399.2</v>
          </cell>
          <cell r="AC1226">
            <v>1789.6</v>
          </cell>
          <cell r="AD1226">
            <v>841.5</v>
          </cell>
          <cell r="AE1226">
            <v>1.4</v>
          </cell>
          <cell r="AF1226">
            <v>2136.1</v>
          </cell>
          <cell r="AG1226">
            <v>150.6</v>
          </cell>
          <cell r="AH1226">
            <v>187.2</v>
          </cell>
          <cell r="AI1226">
            <v>271.3</v>
          </cell>
          <cell r="AJ1226">
            <v>2069.6</v>
          </cell>
          <cell r="AK1226">
            <v>4.8</v>
          </cell>
          <cell r="AL1226">
            <v>60.5</v>
          </cell>
          <cell r="AM1226">
            <v>4667.3999999999996</v>
          </cell>
          <cell r="AN1226">
            <v>3515.2</v>
          </cell>
          <cell r="AO1226">
            <v>6095.5</v>
          </cell>
          <cell r="AP1226">
            <v>3553.5</v>
          </cell>
          <cell r="AQ1226">
            <v>862</v>
          </cell>
          <cell r="AR1226">
            <v>2172.6999999999998</v>
          </cell>
          <cell r="AS1226">
            <v>80.400000000000006</v>
          </cell>
          <cell r="AT1226">
            <v>933.7</v>
          </cell>
          <cell r="AU1226">
            <v>1228.5999999999999</v>
          </cell>
          <cell r="AV1226">
            <v>5185.8</v>
          </cell>
          <cell r="AW1226">
            <v>4767.2</v>
          </cell>
        </row>
        <row r="1227">
          <cell r="B1227">
            <v>66300</v>
          </cell>
          <cell r="D1227" t="str">
            <v xml:space="preserve">Gestion de fonds </v>
          </cell>
          <cell r="E1227">
            <v>7019</v>
          </cell>
          <cell r="F1227">
            <v>252.3</v>
          </cell>
          <cell r="G1227">
            <v>229.2</v>
          </cell>
          <cell r="H1227">
            <v>2.7</v>
          </cell>
          <cell r="I1227">
            <v>20.399999999999999</v>
          </cell>
          <cell r="J1227">
            <v>0</v>
          </cell>
          <cell r="K1227">
            <v>12230.8</v>
          </cell>
          <cell r="L1227">
            <v>-6.4</v>
          </cell>
          <cell r="M1227">
            <v>7.4</v>
          </cell>
          <cell r="N1227">
            <v>12231.8</v>
          </cell>
          <cell r="O1227">
            <v>12483</v>
          </cell>
          <cell r="P1227">
            <v>75.2</v>
          </cell>
          <cell r="Q1227">
            <v>7.1</v>
          </cell>
          <cell r="R1227">
            <v>49.1</v>
          </cell>
          <cell r="S1227">
            <v>2.5</v>
          </cell>
          <cell r="T1227">
            <v>7014.9</v>
          </cell>
          <cell r="U1227">
            <v>1033.5999999999999</v>
          </cell>
          <cell r="V1227">
            <v>321.89999999999998</v>
          </cell>
          <cell r="W1227">
            <v>14.2</v>
          </cell>
          <cell r="X1227">
            <v>232.4</v>
          </cell>
          <cell r="Y1227">
            <v>95.9</v>
          </cell>
          <cell r="Z1227">
            <v>8.8000000000000007</v>
          </cell>
          <cell r="AA1227">
            <v>5165</v>
          </cell>
          <cell r="AB1227">
            <v>399.2</v>
          </cell>
          <cell r="AC1227">
            <v>1789.6</v>
          </cell>
          <cell r="AD1227">
            <v>841.5</v>
          </cell>
          <cell r="AE1227">
            <v>1.4</v>
          </cell>
          <cell r="AF1227">
            <v>2136.1</v>
          </cell>
          <cell r="AG1227">
            <v>150.6</v>
          </cell>
          <cell r="AH1227">
            <v>187.2</v>
          </cell>
          <cell r="AI1227">
            <v>271.3</v>
          </cell>
          <cell r="AJ1227">
            <v>2069.6</v>
          </cell>
          <cell r="AK1227">
            <v>4.8</v>
          </cell>
          <cell r="AL1227">
            <v>60.5</v>
          </cell>
          <cell r="AM1227">
            <v>4667.3999999999996</v>
          </cell>
          <cell r="AN1227">
            <v>3515.2</v>
          </cell>
          <cell r="AO1227">
            <v>6095.5</v>
          </cell>
          <cell r="AP1227">
            <v>3553.5</v>
          </cell>
          <cell r="AQ1227">
            <v>862</v>
          </cell>
          <cell r="AR1227">
            <v>2172.6999999999998</v>
          </cell>
          <cell r="AS1227">
            <v>80.400000000000006</v>
          </cell>
          <cell r="AT1227">
            <v>933.7</v>
          </cell>
          <cell r="AU1227">
            <v>1228.5999999999999</v>
          </cell>
          <cell r="AV1227">
            <v>5185.8</v>
          </cell>
          <cell r="AW1227">
            <v>4767.2</v>
          </cell>
        </row>
        <row r="1228">
          <cell r="B1228">
            <v>68</v>
          </cell>
          <cell r="D1228" t="str">
            <v xml:space="preserve">Activités immobilières </v>
          </cell>
          <cell r="E1228">
            <v>210735</v>
          </cell>
          <cell r="F1228">
            <v>415.7</v>
          </cell>
          <cell r="G1228">
            <v>447.6</v>
          </cell>
          <cell r="H1228">
            <v>-14.9</v>
          </cell>
          <cell r="I1228">
            <v>-17</v>
          </cell>
          <cell r="J1228">
            <v>770.6</v>
          </cell>
          <cell r="K1228">
            <v>73388.399999999994</v>
          </cell>
          <cell r="L1228">
            <v>207.8</v>
          </cell>
          <cell r="M1228">
            <v>1382.5</v>
          </cell>
          <cell r="N1228">
            <v>75749.3</v>
          </cell>
          <cell r="O1228">
            <v>74574.8</v>
          </cell>
          <cell r="P1228">
            <v>1474.2</v>
          </cell>
          <cell r="Q1228">
            <v>85.2</v>
          </cell>
          <cell r="R1228">
            <v>4503.8999999999996</v>
          </cell>
          <cell r="S1228">
            <v>1400</v>
          </cell>
          <cell r="T1228">
            <v>29591</v>
          </cell>
          <cell r="U1228">
            <v>5275.3</v>
          </cell>
          <cell r="V1228">
            <v>4144.8999999999996</v>
          </cell>
          <cell r="W1228">
            <v>927.4</v>
          </cell>
          <cell r="X1228">
            <v>471.1</v>
          </cell>
          <cell r="Y1228">
            <v>684.2</v>
          </cell>
          <cell r="Z1228">
            <v>82.4</v>
          </cell>
          <cell r="AA1228">
            <v>41027.5</v>
          </cell>
          <cell r="AB1228">
            <v>5884.3</v>
          </cell>
          <cell r="AC1228">
            <v>7970.6</v>
          </cell>
          <cell r="AD1228">
            <v>3377.2</v>
          </cell>
          <cell r="AE1228">
            <v>225.4</v>
          </cell>
          <cell r="AF1228">
            <v>24020.9</v>
          </cell>
          <cell r="AG1228">
            <v>13033.9</v>
          </cell>
          <cell r="AH1228">
            <v>4630.3999999999996</v>
          </cell>
          <cell r="AI1228">
            <v>4630.2</v>
          </cell>
          <cell r="AJ1228">
            <v>10986.7</v>
          </cell>
          <cell r="AK1228">
            <v>203</v>
          </cell>
          <cell r="AL1228">
            <v>1207</v>
          </cell>
          <cell r="AM1228">
            <v>11675.3</v>
          </cell>
          <cell r="AN1228">
            <v>9693.9</v>
          </cell>
          <cell r="AO1228">
            <v>7166.6</v>
          </cell>
          <cell r="AP1228">
            <v>7482</v>
          </cell>
          <cell r="AQ1228">
            <v>20943.599999999999</v>
          </cell>
          <cell r="AR1228">
            <v>13123.9</v>
          </cell>
          <cell r="AS1228">
            <v>79.900000000000006</v>
          </cell>
          <cell r="AT1228">
            <v>2721.2</v>
          </cell>
          <cell r="AU1228">
            <v>12500.7</v>
          </cell>
          <cell r="AV1228">
            <v>40237.5</v>
          </cell>
          <cell r="AW1228">
            <v>35368.6</v>
          </cell>
        </row>
        <row r="1229">
          <cell r="B1229">
            <v>681</v>
          </cell>
          <cell r="D1229" t="str">
            <v xml:space="preserve">Activités des marchands de biens immobiliers </v>
          </cell>
          <cell r="E1229">
            <v>19129</v>
          </cell>
          <cell r="F1229">
            <v>210.1</v>
          </cell>
          <cell r="G1229">
            <v>79</v>
          </cell>
          <cell r="H1229">
            <v>327.2</v>
          </cell>
          <cell r="I1229">
            <v>-196.1</v>
          </cell>
          <cell r="J1229">
            <v>1.5</v>
          </cell>
          <cell r="K1229">
            <v>6186.4</v>
          </cell>
          <cell r="L1229">
            <v>-469.6</v>
          </cell>
          <cell r="M1229">
            <v>227.5</v>
          </cell>
          <cell r="N1229">
            <v>5945.8</v>
          </cell>
          <cell r="O1229">
            <v>6398</v>
          </cell>
          <cell r="P1229">
            <v>42</v>
          </cell>
          <cell r="Q1229">
            <v>2.2999999999999998</v>
          </cell>
          <cell r="R1229">
            <v>2949.7</v>
          </cell>
          <cell r="S1229">
            <v>395.7</v>
          </cell>
          <cell r="T1229">
            <v>1620.6</v>
          </cell>
          <cell r="U1229">
            <v>736.2</v>
          </cell>
          <cell r="V1229">
            <v>84.9</v>
          </cell>
          <cell r="W1229">
            <v>52.2</v>
          </cell>
          <cell r="X1229">
            <v>15.5</v>
          </cell>
          <cell r="Y1229" t="str">
            <v>N</v>
          </cell>
          <cell r="Z1229" t="str">
            <v>N</v>
          </cell>
          <cell r="AA1229">
            <v>940.5</v>
          </cell>
          <cell r="AB1229">
            <v>135.9</v>
          </cell>
          <cell r="AC1229">
            <v>199.2</v>
          </cell>
          <cell r="AD1229">
            <v>69.099999999999994</v>
          </cell>
          <cell r="AE1229">
            <v>2.4</v>
          </cell>
          <cell r="AF1229">
            <v>538.79999999999995</v>
          </cell>
          <cell r="AG1229">
            <v>136</v>
          </cell>
          <cell r="AH1229">
            <v>341</v>
          </cell>
          <cell r="AI1229">
            <v>278</v>
          </cell>
          <cell r="AJ1229">
            <v>339.7</v>
          </cell>
          <cell r="AK1229">
            <v>83.8</v>
          </cell>
          <cell r="AL1229">
            <v>149.4</v>
          </cell>
          <cell r="AM1229">
            <v>343.8</v>
          </cell>
          <cell r="AN1229">
            <v>215.6</v>
          </cell>
          <cell r="AO1229">
            <v>619.9</v>
          </cell>
          <cell r="AP1229">
            <v>681.5</v>
          </cell>
          <cell r="AQ1229">
            <v>762.1</v>
          </cell>
          <cell r="AR1229">
            <v>558.4</v>
          </cell>
          <cell r="AS1229">
            <v>0</v>
          </cell>
          <cell r="AT1229">
            <v>175.5</v>
          </cell>
          <cell r="AU1229">
            <v>709.6</v>
          </cell>
          <cell r="AV1229">
            <v>783.7</v>
          </cell>
          <cell r="AW1229">
            <v>807</v>
          </cell>
        </row>
        <row r="1230">
          <cell r="B1230">
            <v>6810</v>
          </cell>
          <cell r="D1230" t="str">
            <v xml:space="preserve">Activités des marchands de biens immobiliers </v>
          </cell>
          <cell r="E1230">
            <v>19129</v>
          </cell>
          <cell r="F1230">
            <v>210.1</v>
          </cell>
          <cell r="G1230">
            <v>79</v>
          </cell>
          <cell r="H1230">
            <v>327.2</v>
          </cell>
          <cell r="I1230">
            <v>-196.1</v>
          </cell>
          <cell r="J1230">
            <v>1.5</v>
          </cell>
          <cell r="K1230">
            <v>6186.4</v>
          </cell>
          <cell r="L1230">
            <v>-469.6</v>
          </cell>
          <cell r="M1230">
            <v>227.5</v>
          </cell>
          <cell r="N1230">
            <v>5945.8</v>
          </cell>
          <cell r="O1230">
            <v>6398</v>
          </cell>
          <cell r="P1230">
            <v>42</v>
          </cell>
          <cell r="Q1230">
            <v>2.2999999999999998</v>
          </cell>
          <cell r="R1230">
            <v>2949.7</v>
          </cell>
          <cell r="S1230">
            <v>395.7</v>
          </cell>
          <cell r="T1230">
            <v>1620.6</v>
          </cell>
          <cell r="U1230">
            <v>736.2</v>
          </cell>
          <cell r="V1230">
            <v>84.9</v>
          </cell>
          <cell r="W1230">
            <v>52.2</v>
          </cell>
          <cell r="X1230">
            <v>15.5</v>
          </cell>
          <cell r="Y1230" t="str">
            <v>N</v>
          </cell>
          <cell r="Z1230" t="str">
            <v>N</v>
          </cell>
          <cell r="AA1230">
            <v>940.5</v>
          </cell>
          <cell r="AB1230">
            <v>135.9</v>
          </cell>
          <cell r="AC1230">
            <v>199.2</v>
          </cell>
          <cell r="AD1230">
            <v>69.099999999999994</v>
          </cell>
          <cell r="AE1230">
            <v>2.4</v>
          </cell>
          <cell r="AF1230">
            <v>538.79999999999995</v>
          </cell>
          <cell r="AG1230">
            <v>136</v>
          </cell>
          <cell r="AH1230">
            <v>341</v>
          </cell>
          <cell r="AI1230">
            <v>278</v>
          </cell>
          <cell r="AJ1230">
            <v>339.7</v>
          </cell>
          <cell r="AK1230">
            <v>83.8</v>
          </cell>
          <cell r="AL1230">
            <v>149.4</v>
          </cell>
          <cell r="AM1230">
            <v>343.8</v>
          </cell>
          <cell r="AN1230">
            <v>215.6</v>
          </cell>
          <cell r="AO1230">
            <v>619.9</v>
          </cell>
          <cell r="AP1230">
            <v>681.5</v>
          </cell>
          <cell r="AQ1230">
            <v>762.1</v>
          </cell>
          <cell r="AR1230">
            <v>558.4</v>
          </cell>
          <cell r="AS1230">
            <v>0</v>
          </cell>
          <cell r="AT1230">
            <v>175.5</v>
          </cell>
          <cell r="AU1230">
            <v>709.6</v>
          </cell>
          <cell r="AV1230">
            <v>783.7</v>
          </cell>
          <cell r="AW1230">
            <v>807</v>
          </cell>
        </row>
        <row r="1231">
          <cell r="B1231">
            <v>68100</v>
          </cell>
          <cell r="D1231" t="str">
            <v xml:space="preserve">Activités des marchands de biens immobiliers </v>
          </cell>
          <cell r="E1231">
            <v>19129</v>
          </cell>
          <cell r="F1231">
            <v>210.1</v>
          </cell>
          <cell r="G1231">
            <v>79</v>
          </cell>
          <cell r="H1231">
            <v>327.2</v>
          </cell>
          <cell r="I1231">
            <v>-196.1</v>
          </cell>
          <cell r="J1231">
            <v>1.5</v>
          </cell>
          <cell r="K1231">
            <v>6186.4</v>
          </cell>
          <cell r="L1231">
            <v>-469.6</v>
          </cell>
          <cell r="M1231">
            <v>227.5</v>
          </cell>
          <cell r="N1231">
            <v>5945.8</v>
          </cell>
          <cell r="O1231">
            <v>6398</v>
          </cell>
          <cell r="P1231">
            <v>42</v>
          </cell>
          <cell r="Q1231">
            <v>2.2999999999999998</v>
          </cell>
          <cell r="R1231">
            <v>2949.7</v>
          </cell>
          <cell r="S1231">
            <v>395.7</v>
          </cell>
          <cell r="T1231">
            <v>1620.6</v>
          </cell>
          <cell r="U1231">
            <v>736.2</v>
          </cell>
          <cell r="V1231">
            <v>84.9</v>
          </cell>
          <cell r="W1231">
            <v>52.2</v>
          </cell>
          <cell r="X1231">
            <v>15.5</v>
          </cell>
          <cell r="Y1231" t="str">
            <v>N</v>
          </cell>
          <cell r="Z1231" t="str">
            <v>N</v>
          </cell>
          <cell r="AA1231">
            <v>940.5</v>
          </cell>
          <cell r="AB1231">
            <v>135.9</v>
          </cell>
          <cell r="AC1231">
            <v>199.2</v>
          </cell>
          <cell r="AD1231">
            <v>69.099999999999994</v>
          </cell>
          <cell r="AE1231">
            <v>2.4</v>
          </cell>
          <cell r="AF1231">
            <v>538.79999999999995</v>
          </cell>
          <cell r="AG1231">
            <v>136</v>
          </cell>
          <cell r="AH1231">
            <v>341</v>
          </cell>
          <cell r="AI1231">
            <v>278</v>
          </cell>
          <cell r="AJ1231">
            <v>339.7</v>
          </cell>
          <cell r="AK1231">
            <v>83.8</v>
          </cell>
          <cell r="AL1231">
            <v>149.4</v>
          </cell>
          <cell r="AM1231">
            <v>343.8</v>
          </cell>
          <cell r="AN1231">
            <v>215.6</v>
          </cell>
          <cell r="AO1231">
            <v>619.9</v>
          </cell>
          <cell r="AP1231">
            <v>681.5</v>
          </cell>
          <cell r="AQ1231">
            <v>762.1</v>
          </cell>
          <cell r="AR1231">
            <v>558.4</v>
          </cell>
          <cell r="AS1231">
            <v>0</v>
          </cell>
          <cell r="AT1231">
            <v>175.5</v>
          </cell>
          <cell r="AU1231">
            <v>709.6</v>
          </cell>
          <cell r="AV1231">
            <v>783.7</v>
          </cell>
          <cell r="AW1231">
            <v>807</v>
          </cell>
        </row>
        <row r="1232">
          <cell r="B1232">
            <v>682</v>
          </cell>
          <cell r="D1232" t="str">
            <v xml:space="preserve">Location et exploitation de biens immobiliers propres ou loués </v>
          </cell>
          <cell r="E1232">
            <v>124529</v>
          </cell>
          <cell r="F1232">
            <v>203.5</v>
          </cell>
          <cell r="G1232">
            <v>367</v>
          </cell>
          <cell r="H1232">
            <v>-341.6</v>
          </cell>
          <cell r="I1232">
            <v>178.1</v>
          </cell>
          <cell r="J1232">
            <v>430.5</v>
          </cell>
          <cell r="K1232">
            <v>53504.2</v>
          </cell>
          <cell r="L1232">
            <v>652</v>
          </cell>
          <cell r="M1232">
            <v>1002.9</v>
          </cell>
          <cell r="N1232">
            <v>55589.5</v>
          </cell>
          <cell r="O1232">
            <v>54138.2</v>
          </cell>
          <cell r="P1232">
            <v>1321.9</v>
          </cell>
          <cell r="Q1232">
            <v>73.099999999999994</v>
          </cell>
          <cell r="R1232">
            <v>1075.9000000000001</v>
          </cell>
          <cell r="S1232">
            <v>129.9</v>
          </cell>
          <cell r="T1232">
            <v>21706.7</v>
          </cell>
          <cell r="U1232">
            <v>3827.7</v>
          </cell>
          <cell r="V1232">
            <v>3161.6</v>
          </cell>
          <cell r="W1232">
            <v>782.8</v>
          </cell>
          <cell r="X1232">
            <v>239.4</v>
          </cell>
          <cell r="Y1232">
            <v>635.9</v>
          </cell>
          <cell r="Z1232">
            <v>25.5</v>
          </cell>
          <cell r="AA1232">
            <v>33541.199999999997</v>
          </cell>
          <cell r="AB1232">
            <v>5381.5</v>
          </cell>
          <cell r="AC1232">
            <v>3672.3</v>
          </cell>
          <cell r="AD1232">
            <v>1704.2</v>
          </cell>
          <cell r="AE1232">
            <v>194.3</v>
          </cell>
          <cell r="AF1232">
            <v>22977.599999999999</v>
          </cell>
          <cell r="AG1232">
            <v>12384.6</v>
          </cell>
          <cell r="AH1232">
            <v>3906.6</v>
          </cell>
          <cell r="AI1232">
            <v>3994.6</v>
          </cell>
          <cell r="AJ1232">
            <v>10681</v>
          </cell>
          <cell r="AK1232">
            <v>109.4</v>
          </cell>
          <cell r="AL1232">
            <v>997.4</v>
          </cell>
          <cell r="AM1232">
            <v>10837.8</v>
          </cell>
          <cell r="AN1232">
            <v>9122.4</v>
          </cell>
          <cell r="AO1232">
            <v>5571.4</v>
          </cell>
          <cell r="AP1232">
            <v>6302.6</v>
          </cell>
          <cell r="AQ1232">
            <v>18395.8</v>
          </cell>
          <cell r="AR1232">
            <v>11257.4</v>
          </cell>
          <cell r="AS1232">
            <v>53.9</v>
          </cell>
          <cell r="AT1232">
            <v>2060.1999999999998</v>
          </cell>
          <cell r="AU1232">
            <v>11327.1</v>
          </cell>
          <cell r="AV1232">
            <v>32855.199999999997</v>
          </cell>
          <cell r="AW1232">
            <v>28354.1</v>
          </cell>
        </row>
        <row r="1233">
          <cell r="B1233">
            <v>6820</v>
          </cell>
          <cell r="D1233" t="str">
            <v xml:space="preserve">Location et exploitation de biens immobiliers propres ou loués </v>
          </cell>
          <cell r="E1233">
            <v>124529</v>
          </cell>
          <cell r="F1233">
            <v>203.5</v>
          </cell>
          <cell r="G1233">
            <v>367</v>
          </cell>
          <cell r="H1233">
            <v>-341.6</v>
          </cell>
          <cell r="I1233">
            <v>178.1</v>
          </cell>
          <cell r="J1233">
            <v>430.5</v>
          </cell>
          <cell r="K1233">
            <v>53504.2</v>
          </cell>
          <cell r="L1233">
            <v>652</v>
          </cell>
          <cell r="M1233">
            <v>1002.9</v>
          </cell>
          <cell r="N1233">
            <v>55589.5</v>
          </cell>
          <cell r="O1233">
            <v>54138.2</v>
          </cell>
          <cell r="P1233">
            <v>1321.9</v>
          </cell>
          <cell r="Q1233">
            <v>73.099999999999994</v>
          </cell>
          <cell r="R1233">
            <v>1075.9000000000001</v>
          </cell>
          <cell r="S1233">
            <v>129.9</v>
          </cell>
          <cell r="T1233">
            <v>21706.7</v>
          </cell>
          <cell r="U1233">
            <v>3827.7</v>
          </cell>
          <cell r="V1233">
            <v>3161.6</v>
          </cell>
          <cell r="W1233">
            <v>782.8</v>
          </cell>
          <cell r="X1233">
            <v>239.4</v>
          </cell>
          <cell r="Y1233">
            <v>635.9</v>
          </cell>
          <cell r="Z1233">
            <v>25.5</v>
          </cell>
          <cell r="AA1233">
            <v>33541.199999999997</v>
          </cell>
          <cell r="AB1233">
            <v>5381.5</v>
          </cell>
          <cell r="AC1233">
            <v>3672.3</v>
          </cell>
          <cell r="AD1233">
            <v>1704.2</v>
          </cell>
          <cell r="AE1233">
            <v>194.3</v>
          </cell>
          <cell r="AF1233">
            <v>22977.599999999999</v>
          </cell>
          <cell r="AG1233">
            <v>12384.6</v>
          </cell>
          <cell r="AH1233">
            <v>3906.6</v>
          </cell>
          <cell r="AI1233">
            <v>3994.6</v>
          </cell>
          <cell r="AJ1233">
            <v>10681</v>
          </cell>
          <cell r="AK1233">
            <v>109.4</v>
          </cell>
          <cell r="AL1233">
            <v>997.4</v>
          </cell>
          <cell r="AM1233">
            <v>10837.8</v>
          </cell>
          <cell r="AN1233">
            <v>9122.4</v>
          </cell>
          <cell r="AO1233">
            <v>5571.4</v>
          </cell>
          <cell r="AP1233">
            <v>6302.6</v>
          </cell>
          <cell r="AQ1233">
            <v>18395.8</v>
          </cell>
          <cell r="AR1233">
            <v>11257.4</v>
          </cell>
          <cell r="AS1233">
            <v>53.9</v>
          </cell>
          <cell r="AT1233">
            <v>2060.1999999999998</v>
          </cell>
          <cell r="AU1233">
            <v>11327.1</v>
          </cell>
          <cell r="AV1233">
            <v>32855.199999999997</v>
          </cell>
          <cell r="AW1233">
            <v>28354.1</v>
          </cell>
        </row>
        <row r="1234">
          <cell r="B1234">
            <v>68201</v>
          </cell>
          <cell r="D1234" t="str">
            <v xml:space="preserve">Location de logements </v>
          </cell>
          <cell r="E1234">
            <v>17028</v>
          </cell>
          <cell r="F1234">
            <v>29.5</v>
          </cell>
          <cell r="G1234">
            <v>30.6</v>
          </cell>
          <cell r="H1234">
            <v>-21</v>
          </cell>
          <cell r="I1234">
            <v>20</v>
          </cell>
          <cell r="J1234">
            <v>384.8</v>
          </cell>
          <cell r="K1234">
            <v>31851.200000000001</v>
          </cell>
          <cell r="L1234">
            <v>407</v>
          </cell>
          <cell r="M1234">
            <v>494.9</v>
          </cell>
          <cell r="N1234">
            <v>33137.9</v>
          </cell>
          <cell r="O1234">
            <v>32265.5</v>
          </cell>
          <cell r="P1234">
            <v>408.7</v>
          </cell>
          <cell r="Q1234">
            <v>12.8</v>
          </cell>
          <cell r="R1234">
            <v>321.89999999999998</v>
          </cell>
          <cell r="S1234">
            <v>35.200000000000003</v>
          </cell>
          <cell r="T1234">
            <v>12092</v>
          </cell>
          <cell r="U1234">
            <v>2474.1</v>
          </cell>
          <cell r="V1234">
            <v>753</v>
          </cell>
          <cell r="W1234">
            <v>63.1</v>
          </cell>
          <cell r="X1234">
            <v>162.1</v>
          </cell>
          <cell r="Y1234">
            <v>431.4</v>
          </cell>
          <cell r="Z1234">
            <v>6.9</v>
          </cell>
          <cell r="AA1234">
            <v>20686.099999999999</v>
          </cell>
          <cell r="AB1234">
            <v>3766.2</v>
          </cell>
          <cell r="AC1234">
            <v>2879.9</v>
          </cell>
          <cell r="AD1234">
            <v>1298.9000000000001</v>
          </cell>
          <cell r="AE1234">
            <v>111.7</v>
          </cell>
          <cell r="AF1234">
            <v>12852.7</v>
          </cell>
          <cell r="AG1234">
            <v>7699.7</v>
          </cell>
          <cell r="AH1234">
            <v>2459.9</v>
          </cell>
          <cell r="AI1234">
            <v>2013.1</v>
          </cell>
          <cell r="AJ1234">
            <v>4706.2</v>
          </cell>
          <cell r="AK1234">
            <v>16.8</v>
          </cell>
          <cell r="AL1234">
            <v>16.7</v>
          </cell>
          <cell r="AM1234">
            <v>4554.5</v>
          </cell>
          <cell r="AN1234">
            <v>4148.7</v>
          </cell>
          <cell r="AO1234">
            <v>1087.3</v>
          </cell>
          <cell r="AP1234">
            <v>1239</v>
          </cell>
          <cell r="AQ1234">
            <v>5632.6</v>
          </cell>
          <cell r="AR1234">
            <v>2951.8</v>
          </cell>
          <cell r="AS1234">
            <v>39.4</v>
          </cell>
          <cell r="AT1234">
            <v>295.60000000000002</v>
          </cell>
          <cell r="AU1234">
            <v>3584.8</v>
          </cell>
          <cell r="AV1234">
            <v>20708.8</v>
          </cell>
          <cell r="AW1234">
            <v>17031.599999999999</v>
          </cell>
        </row>
        <row r="1235">
          <cell r="B1235">
            <v>68202</v>
          </cell>
          <cell r="D1235" t="str">
            <v xml:space="preserve">Location de terrains et d'autres biens immobiliers </v>
          </cell>
          <cell r="E1235">
            <v>107500</v>
          </cell>
          <cell r="F1235">
            <v>174</v>
          </cell>
          <cell r="G1235">
            <v>336.4</v>
          </cell>
          <cell r="H1235">
            <v>-320.60000000000002</v>
          </cell>
          <cell r="I1235">
            <v>158.19999999999999</v>
          </cell>
          <cell r="J1235">
            <v>45.7</v>
          </cell>
          <cell r="K1235">
            <v>21653</v>
          </cell>
          <cell r="L1235">
            <v>245</v>
          </cell>
          <cell r="M1235">
            <v>508</v>
          </cell>
          <cell r="N1235">
            <v>22451.599999999999</v>
          </cell>
          <cell r="O1235">
            <v>21872.6</v>
          </cell>
          <cell r="P1235">
            <v>913.2</v>
          </cell>
          <cell r="Q1235">
            <v>60.3</v>
          </cell>
          <cell r="R1235">
            <v>754</v>
          </cell>
          <cell r="S1235">
            <v>94.7</v>
          </cell>
          <cell r="T1235">
            <v>9614.7000000000007</v>
          </cell>
          <cell r="U1235">
            <v>1353.7</v>
          </cell>
          <cell r="V1235">
            <v>2408.6</v>
          </cell>
          <cell r="W1235">
            <v>719.7</v>
          </cell>
          <cell r="X1235">
            <v>77.3</v>
          </cell>
          <cell r="Y1235">
            <v>204.5</v>
          </cell>
          <cell r="Z1235">
            <v>18.600000000000001</v>
          </cell>
          <cell r="AA1235">
            <v>12855.1</v>
          </cell>
          <cell r="AB1235">
            <v>1615.3</v>
          </cell>
          <cell r="AC1235">
            <v>792.3</v>
          </cell>
          <cell r="AD1235">
            <v>405.3</v>
          </cell>
          <cell r="AE1235">
            <v>82.6</v>
          </cell>
          <cell r="AF1235">
            <v>10124.9</v>
          </cell>
          <cell r="AG1235">
            <v>4684.8</v>
          </cell>
          <cell r="AH1235">
            <v>1446.7</v>
          </cell>
          <cell r="AI1235">
            <v>1981.5</v>
          </cell>
          <cell r="AJ1235">
            <v>5974.8</v>
          </cell>
          <cell r="AK1235">
            <v>92.6</v>
          </cell>
          <cell r="AL1235">
            <v>980.7</v>
          </cell>
          <cell r="AM1235">
            <v>6283.2</v>
          </cell>
          <cell r="AN1235">
            <v>4973.7</v>
          </cell>
          <cell r="AO1235">
            <v>4484.1000000000004</v>
          </cell>
          <cell r="AP1235">
            <v>5063.7</v>
          </cell>
          <cell r="AQ1235">
            <v>12763.2</v>
          </cell>
          <cell r="AR1235">
            <v>8305.6</v>
          </cell>
          <cell r="AS1235">
            <v>14.5</v>
          </cell>
          <cell r="AT1235">
            <v>1764.6</v>
          </cell>
          <cell r="AU1235">
            <v>7742.3</v>
          </cell>
          <cell r="AV1235">
            <v>12146.4</v>
          </cell>
          <cell r="AW1235">
            <v>11322.5</v>
          </cell>
        </row>
        <row r="1236">
          <cell r="B1236">
            <v>683</v>
          </cell>
          <cell r="D1236" t="str">
            <v xml:space="preserve">Activités immobilières pour compte de tiers </v>
          </cell>
          <cell r="E1236">
            <v>67077</v>
          </cell>
          <cell r="F1236">
            <v>2.2000000000000002</v>
          </cell>
          <cell r="G1236">
            <v>1.7</v>
          </cell>
          <cell r="H1236">
            <v>-0.5</v>
          </cell>
          <cell r="I1236">
            <v>1</v>
          </cell>
          <cell r="J1236">
            <v>338.6</v>
          </cell>
          <cell r="K1236">
            <v>13697.8</v>
          </cell>
          <cell r="L1236">
            <v>25.5</v>
          </cell>
          <cell r="M1236">
            <v>152.1</v>
          </cell>
          <cell r="N1236">
            <v>14214</v>
          </cell>
          <cell r="O1236">
            <v>14038.6</v>
          </cell>
          <cell r="P1236">
            <v>110.2</v>
          </cell>
          <cell r="Q1236">
            <v>9.8000000000000007</v>
          </cell>
          <cell r="R1236">
            <v>478.2</v>
          </cell>
          <cell r="S1236">
            <v>874.3</v>
          </cell>
          <cell r="T1236">
            <v>6263.8</v>
          </cell>
          <cell r="U1236">
            <v>711.3</v>
          </cell>
          <cell r="V1236">
            <v>898.4</v>
          </cell>
          <cell r="W1236">
            <v>92.3</v>
          </cell>
          <cell r="X1236">
            <v>216.2</v>
          </cell>
          <cell r="Y1236">
            <v>163.1</v>
          </cell>
          <cell r="Z1236">
            <v>57.1</v>
          </cell>
          <cell r="AA1236">
            <v>6545.8</v>
          </cell>
          <cell r="AB1236">
            <v>366.9</v>
          </cell>
          <cell r="AC1236">
            <v>4099.1000000000004</v>
          </cell>
          <cell r="AD1236">
            <v>1603.9</v>
          </cell>
          <cell r="AE1236">
            <v>28.6</v>
          </cell>
          <cell r="AF1236">
            <v>504.5</v>
          </cell>
          <cell r="AG1236">
            <v>513.4</v>
          </cell>
          <cell r="AH1236">
            <v>382.8</v>
          </cell>
          <cell r="AI1236">
            <v>357.6</v>
          </cell>
          <cell r="AJ1236">
            <v>-34</v>
          </cell>
          <cell r="AK1236">
            <v>9.8000000000000007</v>
          </cell>
          <cell r="AL1236">
            <v>60.2</v>
          </cell>
          <cell r="AM1236">
            <v>493.8</v>
          </cell>
          <cell r="AN1236">
            <v>356</v>
          </cell>
          <cell r="AO1236">
            <v>975.3</v>
          </cell>
          <cell r="AP1236">
            <v>497.9</v>
          </cell>
          <cell r="AQ1236">
            <v>1785.8</v>
          </cell>
          <cell r="AR1236">
            <v>1308.0999999999999</v>
          </cell>
          <cell r="AS1236">
            <v>26</v>
          </cell>
          <cell r="AT1236">
            <v>485.6</v>
          </cell>
          <cell r="AU1236">
            <v>464</v>
          </cell>
          <cell r="AV1236">
            <v>6598.6</v>
          </cell>
          <cell r="AW1236">
            <v>6207.5</v>
          </cell>
        </row>
        <row r="1237">
          <cell r="B1237">
            <v>6831</v>
          </cell>
          <cell r="D1237" t="str">
            <v xml:space="preserve">Agences immobilières </v>
          </cell>
          <cell r="E1237">
            <v>57961</v>
          </cell>
          <cell r="F1237">
            <v>2.2000000000000002</v>
          </cell>
          <cell r="G1237">
            <v>1.1000000000000001</v>
          </cell>
          <cell r="H1237">
            <v>0</v>
          </cell>
          <cell r="I1237">
            <v>1.1000000000000001</v>
          </cell>
          <cell r="J1237">
            <v>128.6</v>
          </cell>
          <cell r="K1237">
            <v>8535.9</v>
          </cell>
          <cell r="L1237">
            <v>-7.1</v>
          </cell>
          <cell r="M1237">
            <v>23.1</v>
          </cell>
          <cell r="N1237">
            <v>8680.4</v>
          </cell>
          <cell r="O1237">
            <v>8666.6</v>
          </cell>
          <cell r="P1237">
            <v>52.5</v>
          </cell>
          <cell r="Q1237">
            <v>8.6</v>
          </cell>
          <cell r="R1237">
            <v>375.3</v>
          </cell>
          <cell r="S1237">
            <v>765.3</v>
          </cell>
          <cell r="T1237">
            <v>3971.1</v>
          </cell>
          <cell r="U1237">
            <v>326</v>
          </cell>
          <cell r="V1237">
            <v>447.1</v>
          </cell>
          <cell r="W1237">
            <v>46.9</v>
          </cell>
          <cell r="X1237">
            <v>68.900000000000006</v>
          </cell>
          <cell r="Y1237">
            <v>95</v>
          </cell>
          <cell r="Z1237">
            <v>46.8</v>
          </cell>
          <cell r="AA1237">
            <v>3527.3</v>
          </cell>
          <cell r="AB1237">
            <v>202.7</v>
          </cell>
          <cell r="AC1237">
            <v>2496.6</v>
          </cell>
          <cell r="AD1237">
            <v>932.6</v>
          </cell>
          <cell r="AE1237">
            <v>10.5</v>
          </cell>
          <cell r="AF1237">
            <v>-94.1</v>
          </cell>
          <cell r="AG1237">
            <v>259.5</v>
          </cell>
          <cell r="AH1237">
            <v>208.3</v>
          </cell>
          <cell r="AI1237">
            <v>207</v>
          </cell>
          <cell r="AJ1237">
            <v>-354.8</v>
          </cell>
          <cell r="AK1237">
            <v>8.5</v>
          </cell>
          <cell r="AL1237">
            <v>45.5</v>
          </cell>
          <cell r="AM1237">
            <v>227.3</v>
          </cell>
          <cell r="AN1237">
            <v>178</v>
          </cell>
          <cell r="AO1237">
            <v>512.20000000000005</v>
          </cell>
          <cell r="AP1237">
            <v>-32.9</v>
          </cell>
          <cell r="AQ1237">
            <v>1069.0999999999999</v>
          </cell>
          <cell r="AR1237">
            <v>793.6</v>
          </cell>
          <cell r="AS1237">
            <v>11.8</v>
          </cell>
          <cell r="AT1237">
            <v>306.2</v>
          </cell>
          <cell r="AU1237">
            <v>-75.400000000000006</v>
          </cell>
          <cell r="AV1237">
            <v>3569.8</v>
          </cell>
          <cell r="AW1237">
            <v>3335.1</v>
          </cell>
        </row>
        <row r="1238">
          <cell r="B1238">
            <v>68310</v>
          </cell>
          <cell r="D1238" t="str">
            <v xml:space="preserve">Agences immobilières </v>
          </cell>
          <cell r="E1238">
            <v>57961</v>
          </cell>
          <cell r="F1238">
            <v>2.2000000000000002</v>
          </cell>
          <cell r="G1238">
            <v>1.1000000000000001</v>
          </cell>
          <cell r="H1238">
            <v>0</v>
          </cell>
          <cell r="I1238">
            <v>1.1000000000000001</v>
          </cell>
          <cell r="J1238">
            <v>128.6</v>
          </cell>
          <cell r="K1238">
            <v>8535.9</v>
          </cell>
          <cell r="L1238">
            <v>-7.1</v>
          </cell>
          <cell r="M1238">
            <v>23.1</v>
          </cell>
          <cell r="N1238">
            <v>8680.4</v>
          </cell>
          <cell r="O1238">
            <v>8666.6</v>
          </cell>
          <cell r="P1238">
            <v>52.5</v>
          </cell>
          <cell r="Q1238">
            <v>8.6</v>
          </cell>
          <cell r="R1238">
            <v>375.3</v>
          </cell>
          <cell r="S1238">
            <v>765.3</v>
          </cell>
          <cell r="T1238">
            <v>3971.1</v>
          </cell>
          <cell r="U1238">
            <v>326</v>
          </cell>
          <cell r="V1238">
            <v>447.1</v>
          </cell>
          <cell r="W1238">
            <v>46.9</v>
          </cell>
          <cell r="X1238">
            <v>68.900000000000006</v>
          </cell>
          <cell r="Y1238">
            <v>95</v>
          </cell>
          <cell r="Z1238">
            <v>46.8</v>
          </cell>
          <cell r="AA1238">
            <v>3527.3</v>
          </cell>
          <cell r="AB1238">
            <v>202.7</v>
          </cell>
          <cell r="AC1238">
            <v>2496.6</v>
          </cell>
          <cell r="AD1238">
            <v>932.6</v>
          </cell>
          <cell r="AE1238">
            <v>10.5</v>
          </cell>
          <cell r="AF1238">
            <v>-94.1</v>
          </cell>
          <cell r="AG1238">
            <v>259.5</v>
          </cell>
          <cell r="AH1238">
            <v>208.3</v>
          </cell>
          <cell r="AI1238">
            <v>207</v>
          </cell>
          <cell r="AJ1238">
            <v>-354.8</v>
          </cell>
          <cell r="AK1238">
            <v>8.5</v>
          </cell>
          <cell r="AL1238">
            <v>45.5</v>
          </cell>
          <cell r="AM1238">
            <v>227.3</v>
          </cell>
          <cell r="AN1238">
            <v>178</v>
          </cell>
          <cell r="AO1238">
            <v>512.20000000000005</v>
          </cell>
          <cell r="AP1238">
            <v>-32.9</v>
          </cell>
          <cell r="AQ1238">
            <v>1069.0999999999999</v>
          </cell>
          <cell r="AR1238">
            <v>793.6</v>
          </cell>
          <cell r="AS1238">
            <v>11.8</v>
          </cell>
          <cell r="AT1238">
            <v>306.2</v>
          </cell>
          <cell r="AU1238">
            <v>-75.400000000000006</v>
          </cell>
          <cell r="AV1238">
            <v>3569.8</v>
          </cell>
          <cell r="AW1238">
            <v>3335.1</v>
          </cell>
        </row>
        <row r="1239">
          <cell r="B1239">
            <v>6832</v>
          </cell>
          <cell r="D1239" t="str">
            <v xml:space="preserve">Administration de biens immobiliers </v>
          </cell>
          <cell r="E1239">
            <v>9116</v>
          </cell>
          <cell r="F1239">
            <v>0</v>
          </cell>
          <cell r="G1239">
            <v>0.5</v>
          </cell>
          <cell r="H1239">
            <v>-0.5</v>
          </cell>
          <cell r="I1239">
            <v>0</v>
          </cell>
          <cell r="J1239">
            <v>210.1</v>
          </cell>
          <cell r="K1239">
            <v>5161.8999999999996</v>
          </cell>
          <cell r="L1239">
            <v>32.6</v>
          </cell>
          <cell r="M1239">
            <v>129</v>
          </cell>
          <cell r="N1239">
            <v>5533.5</v>
          </cell>
          <cell r="O1239">
            <v>5372</v>
          </cell>
          <cell r="P1239">
            <v>57.7</v>
          </cell>
          <cell r="Q1239">
            <v>1.2</v>
          </cell>
          <cell r="R1239">
            <v>103</v>
          </cell>
          <cell r="S1239">
            <v>109</v>
          </cell>
          <cell r="T1239">
            <v>2292.6</v>
          </cell>
          <cell r="U1239">
            <v>385.3</v>
          </cell>
          <cell r="V1239">
            <v>451.3</v>
          </cell>
          <cell r="W1239">
            <v>45.4</v>
          </cell>
          <cell r="X1239">
            <v>147.30000000000001</v>
          </cell>
          <cell r="Y1239">
            <v>68.099999999999994</v>
          </cell>
          <cell r="Z1239">
            <v>10.3</v>
          </cell>
          <cell r="AA1239">
            <v>3018.5</v>
          </cell>
          <cell r="AB1239">
            <v>164.2</v>
          </cell>
          <cell r="AC1239">
            <v>1602.5</v>
          </cell>
          <cell r="AD1239">
            <v>671.3</v>
          </cell>
          <cell r="AE1239">
            <v>18.100000000000001</v>
          </cell>
          <cell r="AF1239">
            <v>598.6</v>
          </cell>
          <cell r="AG1239">
            <v>253.9</v>
          </cell>
          <cell r="AH1239">
            <v>174.5</v>
          </cell>
          <cell r="AI1239">
            <v>150.6</v>
          </cell>
          <cell r="AJ1239">
            <v>320.8</v>
          </cell>
          <cell r="AK1239">
            <v>1.3</v>
          </cell>
          <cell r="AL1239">
            <v>14.6</v>
          </cell>
          <cell r="AM1239">
            <v>266.39999999999998</v>
          </cell>
          <cell r="AN1239">
            <v>177.9</v>
          </cell>
          <cell r="AO1239">
            <v>463.1</v>
          </cell>
          <cell r="AP1239">
            <v>530.79999999999995</v>
          </cell>
          <cell r="AQ1239">
            <v>716.7</v>
          </cell>
          <cell r="AR1239">
            <v>514.5</v>
          </cell>
          <cell r="AS1239">
            <v>14.2</v>
          </cell>
          <cell r="AT1239">
            <v>179.3</v>
          </cell>
          <cell r="AU1239">
            <v>539.4</v>
          </cell>
          <cell r="AV1239">
            <v>3028.9</v>
          </cell>
          <cell r="AW1239">
            <v>2872.4</v>
          </cell>
        </row>
        <row r="1240">
          <cell r="B1240">
            <v>68321</v>
          </cell>
          <cell r="D1240" t="str">
            <v xml:space="preserve">Administration d'immeubles et autres biens immobiliers </v>
          </cell>
          <cell r="E1240">
            <v>7884</v>
          </cell>
          <cell r="F1240">
            <v>0</v>
          </cell>
          <cell r="G1240">
            <v>0</v>
          </cell>
          <cell r="H1240">
            <v>0</v>
          </cell>
          <cell r="I1240" t="str">
            <v>N</v>
          </cell>
          <cell r="J1240">
            <v>210.1</v>
          </cell>
          <cell r="K1240">
            <v>4867.8</v>
          </cell>
          <cell r="L1240">
            <v>31.5</v>
          </cell>
          <cell r="M1240">
            <v>97.5</v>
          </cell>
          <cell r="N1240">
            <v>5206.8999999999996</v>
          </cell>
          <cell r="O1240">
            <v>5077.8999999999996</v>
          </cell>
          <cell r="P1240">
            <v>52.8</v>
          </cell>
          <cell r="Q1240">
            <v>1.2</v>
          </cell>
          <cell r="R1240">
            <v>97.8</v>
          </cell>
          <cell r="S1240">
            <v>97.8</v>
          </cell>
          <cell r="T1240">
            <v>2143.9</v>
          </cell>
          <cell r="U1240">
            <v>339.3</v>
          </cell>
          <cell r="V1240">
            <v>432.9</v>
          </cell>
          <cell r="W1240">
            <v>34.200000000000003</v>
          </cell>
          <cell r="X1240">
            <v>145.80000000000001</v>
          </cell>
          <cell r="Y1240">
            <v>66</v>
          </cell>
          <cell r="Z1240">
            <v>10.3</v>
          </cell>
          <cell r="AA1240">
            <v>2854.1</v>
          </cell>
          <cell r="AB1240">
            <v>151</v>
          </cell>
          <cell r="AC1240">
            <v>1572.1</v>
          </cell>
          <cell r="AD1240">
            <v>659.7</v>
          </cell>
          <cell r="AE1240">
            <v>18.100000000000001</v>
          </cell>
          <cell r="AF1240">
            <v>489.5</v>
          </cell>
          <cell r="AG1240">
            <v>194.7</v>
          </cell>
          <cell r="AH1240">
            <v>169.3</v>
          </cell>
          <cell r="AI1240">
            <v>144</v>
          </cell>
          <cell r="AJ1240">
            <v>269.5</v>
          </cell>
          <cell r="AK1240">
            <v>1.2</v>
          </cell>
          <cell r="AL1240">
            <v>13.9</v>
          </cell>
          <cell r="AM1240">
            <v>215.2</v>
          </cell>
          <cell r="AN1240">
            <v>146.30000000000001</v>
          </cell>
          <cell r="AO1240">
            <v>375.7</v>
          </cell>
          <cell r="AP1240">
            <v>442.7</v>
          </cell>
          <cell r="AQ1240">
            <v>657.3</v>
          </cell>
          <cell r="AR1240">
            <v>452.2</v>
          </cell>
          <cell r="AS1240">
            <v>14.1</v>
          </cell>
          <cell r="AT1240">
            <v>163</v>
          </cell>
          <cell r="AU1240">
            <v>470.7</v>
          </cell>
          <cell r="AV1240">
            <v>2867.4</v>
          </cell>
          <cell r="AW1240">
            <v>2721.3</v>
          </cell>
        </row>
        <row r="1241">
          <cell r="B1241">
            <v>68322</v>
          </cell>
          <cell r="D1241" t="str">
            <v>Supportsjuridiquesdegestiondepatrimoineimmobilier</v>
          </cell>
          <cell r="E1241">
            <v>1232</v>
          </cell>
          <cell r="F1241">
            <v>0</v>
          </cell>
          <cell r="G1241">
            <v>0.5</v>
          </cell>
          <cell r="H1241">
            <v>-0.5</v>
          </cell>
          <cell r="I1241">
            <v>0</v>
          </cell>
          <cell r="J1241">
            <v>0</v>
          </cell>
          <cell r="K1241">
            <v>294.10000000000002</v>
          </cell>
          <cell r="L1241">
            <v>1.1000000000000001</v>
          </cell>
          <cell r="M1241">
            <v>31.5</v>
          </cell>
          <cell r="N1241">
            <v>326.60000000000002</v>
          </cell>
          <cell r="O1241">
            <v>294.10000000000002</v>
          </cell>
          <cell r="P1241">
            <v>4.9000000000000004</v>
          </cell>
          <cell r="Q1241">
            <v>0</v>
          </cell>
          <cell r="R1241">
            <v>5.2</v>
          </cell>
          <cell r="S1241">
            <v>11.2</v>
          </cell>
          <cell r="T1241">
            <v>148.69999999999999</v>
          </cell>
          <cell r="U1241">
            <v>46</v>
          </cell>
          <cell r="V1241">
            <v>18.5</v>
          </cell>
          <cell r="W1241">
            <v>11.2</v>
          </cell>
          <cell r="X1241">
            <v>1.5</v>
          </cell>
          <cell r="Y1241">
            <v>2</v>
          </cell>
          <cell r="Z1241">
            <v>0.1</v>
          </cell>
          <cell r="AA1241">
            <v>164.4</v>
          </cell>
          <cell r="AB1241">
            <v>13.2</v>
          </cell>
          <cell r="AC1241">
            <v>30.4</v>
          </cell>
          <cell r="AD1241">
            <v>11.7</v>
          </cell>
          <cell r="AE1241">
            <v>0</v>
          </cell>
          <cell r="AF1241">
            <v>109.1</v>
          </cell>
          <cell r="AG1241">
            <v>59.2</v>
          </cell>
          <cell r="AH1241">
            <v>5.2</v>
          </cell>
          <cell r="AI1241">
            <v>6.6</v>
          </cell>
          <cell r="AJ1241">
            <v>51.3</v>
          </cell>
          <cell r="AK1241">
            <v>0.1</v>
          </cell>
          <cell r="AL1241">
            <v>0.8</v>
          </cell>
          <cell r="AM1241">
            <v>51.3</v>
          </cell>
          <cell r="AN1241">
            <v>31.7</v>
          </cell>
          <cell r="AO1241">
            <v>87.4</v>
          </cell>
          <cell r="AP1241">
            <v>88</v>
          </cell>
          <cell r="AQ1241">
            <v>59.3</v>
          </cell>
          <cell r="AR1241">
            <v>62.3</v>
          </cell>
          <cell r="AS1241">
            <v>0.1</v>
          </cell>
          <cell r="AT1241">
            <v>16.3</v>
          </cell>
          <cell r="AU1241">
            <v>68.7</v>
          </cell>
          <cell r="AV1241">
            <v>161.5</v>
          </cell>
          <cell r="AW1241">
            <v>151.19999999999999</v>
          </cell>
        </row>
        <row r="1242">
          <cell r="B1242">
            <v>69</v>
          </cell>
          <cell r="D1242" t="str">
            <v xml:space="preserve">Activités juridiques et comptables </v>
          </cell>
          <cell r="E1242">
            <v>87487</v>
          </cell>
          <cell r="F1242">
            <v>29.4</v>
          </cell>
          <cell r="G1242">
            <v>7.8</v>
          </cell>
          <cell r="H1242">
            <v>0.3</v>
          </cell>
          <cell r="I1242">
            <v>21.2</v>
          </cell>
          <cell r="J1242">
            <v>19.399999999999999</v>
          </cell>
          <cell r="K1242">
            <v>38204.300000000003</v>
          </cell>
          <cell r="L1242">
            <v>12.3</v>
          </cell>
          <cell r="M1242">
            <v>5.8</v>
          </cell>
          <cell r="N1242">
            <v>38241.800000000003</v>
          </cell>
          <cell r="O1242">
            <v>38253.1</v>
          </cell>
          <cell r="P1242">
            <v>429.8</v>
          </cell>
          <cell r="Q1242">
            <v>7.4</v>
          </cell>
          <cell r="R1242">
            <v>202.1</v>
          </cell>
          <cell r="S1242">
            <v>-2.2999999999999998</v>
          </cell>
          <cell r="T1242">
            <v>11971.2</v>
          </cell>
          <cell r="U1242">
            <v>1950.3</v>
          </cell>
          <cell r="V1242">
            <v>2169.6999999999998</v>
          </cell>
          <cell r="W1242">
            <v>29</v>
          </cell>
          <cell r="X1242">
            <v>292.5</v>
          </cell>
          <cell r="Y1242">
            <v>327.60000000000002</v>
          </cell>
          <cell r="Z1242">
            <v>66.7</v>
          </cell>
          <cell r="AA1242">
            <v>26194.400000000001</v>
          </cell>
          <cell r="AB1242">
            <v>911.3</v>
          </cell>
          <cell r="AC1242">
            <v>10831.5</v>
          </cell>
          <cell r="AD1242">
            <v>5983.3</v>
          </cell>
          <cell r="AE1242">
            <v>19.100000000000001</v>
          </cell>
          <cell r="AF1242">
            <v>8487.4</v>
          </cell>
          <cell r="AG1242">
            <v>491.8</v>
          </cell>
          <cell r="AH1242">
            <v>820.4</v>
          </cell>
          <cell r="AI1242">
            <v>567</v>
          </cell>
          <cell r="AJ1242">
            <v>7742.3</v>
          </cell>
          <cell r="AK1242">
            <v>9.6</v>
          </cell>
          <cell r="AL1242">
            <v>43.8</v>
          </cell>
          <cell r="AM1242">
            <v>274.10000000000002</v>
          </cell>
          <cell r="AN1242">
            <v>147.19999999999999</v>
          </cell>
          <cell r="AO1242">
            <v>749.1</v>
          </cell>
          <cell r="AP1242">
            <v>8251.5</v>
          </cell>
          <cell r="AQ1242">
            <v>354.1</v>
          </cell>
          <cell r="AR1242">
            <v>347.4</v>
          </cell>
          <cell r="AS1242">
            <v>55.1</v>
          </cell>
          <cell r="AT1242">
            <v>427.6</v>
          </cell>
          <cell r="AU1242">
            <v>7775.6</v>
          </cell>
          <cell r="AV1242">
            <v>26092.2</v>
          </cell>
          <cell r="AW1242">
            <v>25302.2</v>
          </cell>
        </row>
        <row r="1243">
          <cell r="B1243">
            <v>691</v>
          </cell>
          <cell r="D1243" t="str">
            <v xml:space="preserve">Activités juridiques </v>
          </cell>
          <cell r="E1243">
            <v>61914</v>
          </cell>
          <cell r="F1243">
            <v>16.2</v>
          </cell>
          <cell r="G1243">
            <v>4.4000000000000004</v>
          </cell>
          <cell r="H1243">
            <v>0.2</v>
          </cell>
          <cell r="I1243">
            <v>11.6</v>
          </cell>
          <cell r="J1243">
            <v>0</v>
          </cell>
          <cell r="K1243">
            <v>21540.5</v>
          </cell>
          <cell r="L1243">
            <v>7</v>
          </cell>
          <cell r="M1243">
            <v>0.9</v>
          </cell>
          <cell r="N1243">
            <v>21548.400000000001</v>
          </cell>
          <cell r="O1243">
            <v>21556.7</v>
          </cell>
          <cell r="P1243">
            <v>249.5</v>
          </cell>
          <cell r="Q1243">
            <v>2.2999999999999998</v>
          </cell>
          <cell r="R1243">
            <v>169.7</v>
          </cell>
          <cell r="S1243">
            <v>-2.5</v>
          </cell>
          <cell r="T1243">
            <v>6205.7</v>
          </cell>
          <cell r="U1243">
            <v>485.3</v>
          </cell>
          <cell r="V1243">
            <v>1285.5</v>
          </cell>
          <cell r="W1243">
            <v>11.3</v>
          </cell>
          <cell r="X1243">
            <v>33.1</v>
          </cell>
          <cell r="Y1243">
            <v>114.4</v>
          </cell>
          <cell r="Z1243">
            <v>15.5</v>
          </cell>
          <cell r="AA1243">
            <v>15322.2</v>
          </cell>
          <cell r="AB1243">
            <v>555.29999999999995</v>
          </cell>
          <cell r="AC1243">
            <v>4643.8</v>
          </cell>
          <cell r="AD1243">
            <v>3350.4</v>
          </cell>
          <cell r="AE1243">
            <v>4.4000000000000004</v>
          </cell>
          <cell r="AF1243">
            <v>6777.1</v>
          </cell>
          <cell r="AG1243">
            <v>272.8</v>
          </cell>
          <cell r="AH1243">
            <v>511.2</v>
          </cell>
          <cell r="AI1243">
            <v>145.80000000000001</v>
          </cell>
          <cell r="AJ1243">
            <v>6138.9</v>
          </cell>
          <cell r="AK1243">
            <v>4.4000000000000004</v>
          </cell>
          <cell r="AL1243">
            <v>39.200000000000003</v>
          </cell>
          <cell r="AM1243">
            <v>97.6</v>
          </cell>
          <cell r="AN1243">
            <v>31.5</v>
          </cell>
          <cell r="AO1243">
            <v>260.10000000000002</v>
          </cell>
          <cell r="AP1243">
            <v>6336.1</v>
          </cell>
          <cell r="AQ1243">
            <v>79.3</v>
          </cell>
          <cell r="AR1243">
            <v>74.2</v>
          </cell>
          <cell r="AS1243">
            <v>7.3</v>
          </cell>
          <cell r="AT1243">
            <v>127.7</v>
          </cell>
          <cell r="AU1243">
            <v>6206.2</v>
          </cell>
          <cell r="AV1243">
            <v>15187.1</v>
          </cell>
          <cell r="AW1243">
            <v>14771.4</v>
          </cell>
        </row>
        <row r="1244">
          <cell r="B1244">
            <v>6910</v>
          </cell>
          <cell r="D1244" t="str">
            <v xml:space="preserve">Activités juridiques </v>
          </cell>
          <cell r="E1244">
            <v>61914</v>
          </cell>
          <cell r="F1244">
            <v>16.2</v>
          </cell>
          <cell r="G1244">
            <v>4.4000000000000004</v>
          </cell>
          <cell r="H1244">
            <v>0.2</v>
          </cell>
          <cell r="I1244">
            <v>11.6</v>
          </cell>
          <cell r="J1244">
            <v>0</v>
          </cell>
          <cell r="K1244">
            <v>21540.5</v>
          </cell>
          <cell r="L1244">
            <v>7</v>
          </cell>
          <cell r="M1244">
            <v>0.9</v>
          </cell>
          <cell r="N1244">
            <v>21548.400000000001</v>
          </cell>
          <cell r="O1244">
            <v>21556.7</v>
          </cell>
          <cell r="P1244">
            <v>249.5</v>
          </cell>
          <cell r="Q1244">
            <v>2.2999999999999998</v>
          </cell>
          <cell r="R1244">
            <v>169.7</v>
          </cell>
          <cell r="S1244">
            <v>-2.5</v>
          </cell>
          <cell r="T1244">
            <v>6205.7</v>
          </cell>
          <cell r="U1244">
            <v>485.3</v>
          </cell>
          <cell r="V1244">
            <v>1285.5</v>
          </cell>
          <cell r="W1244">
            <v>11.3</v>
          </cell>
          <cell r="X1244">
            <v>33.1</v>
          </cell>
          <cell r="Y1244">
            <v>114.4</v>
          </cell>
          <cell r="Z1244">
            <v>15.5</v>
          </cell>
          <cell r="AA1244">
            <v>15322.2</v>
          </cell>
          <cell r="AB1244">
            <v>555.29999999999995</v>
          </cell>
          <cell r="AC1244">
            <v>4643.8</v>
          </cell>
          <cell r="AD1244">
            <v>3350.4</v>
          </cell>
          <cell r="AE1244">
            <v>4.4000000000000004</v>
          </cell>
          <cell r="AF1244">
            <v>6777.1</v>
          </cell>
          <cell r="AG1244">
            <v>272.8</v>
          </cell>
          <cell r="AH1244">
            <v>511.2</v>
          </cell>
          <cell r="AI1244">
            <v>145.80000000000001</v>
          </cell>
          <cell r="AJ1244">
            <v>6138.9</v>
          </cell>
          <cell r="AK1244">
            <v>4.4000000000000004</v>
          </cell>
          <cell r="AL1244">
            <v>39.200000000000003</v>
          </cell>
          <cell r="AM1244">
            <v>97.6</v>
          </cell>
          <cell r="AN1244">
            <v>31.5</v>
          </cell>
          <cell r="AO1244">
            <v>260.10000000000002</v>
          </cell>
          <cell r="AP1244">
            <v>6336.1</v>
          </cell>
          <cell r="AQ1244">
            <v>79.3</v>
          </cell>
          <cell r="AR1244">
            <v>74.2</v>
          </cell>
          <cell r="AS1244">
            <v>7.3</v>
          </cell>
          <cell r="AT1244">
            <v>127.7</v>
          </cell>
          <cell r="AU1244">
            <v>6206.2</v>
          </cell>
          <cell r="AV1244">
            <v>15187.1</v>
          </cell>
          <cell r="AW1244">
            <v>14771.4</v>
          </cell>
        </row>
        <row r="1245">
          <cell r="B1245">
            <v>69100</v>
          </cell>
          <cell r="D1245" t="str">
            <v xml:space="preserve">Activités juridiques </v>
          </cell>
          <cell r="E1245">
            <v>61914</v>
          </cell>
          <cell r="F1245">
            <v>16.2</v>
          </cell>
          <cell r="G1245">
            <v>4.4000000000000004</v>
          </cell>
          <cell r="H1245">
            <v>0.2</v>
          </cell>
          <cell r="I1245">
            <v>11.6</v>
          </cell>
          <cell r="J1245">
            <v>0</v>
          </cell>
          <cell r="K1245">
            <v>21540.5</v>
          </cell>
          <cell r="L1245">
            <v>7</v>
          </cell>
          <cell r="M1245">
            <v>0.9</v>
          </cell>
          <cell r="N1245">
            <v>21548.400000000001</v>
          </cell>
          <cell r="O1245">
            <v>21556.7</v>
          </cell>
          <cell r="P1245">
            <v>249.5</v>
          </cell>
          <cell r="Q1245">
            <v>2.2999999999999998</v>
          </cell>
          <cell r="R1245">
            <v>169.7</v>
          </cell>
          <cell r="S1245">
            <v>-2.5</v>
          </cell>
          <cell r="T1245">
            <v>6205.7</v>
          </cell>
          <cell r="U1245">
            <v>485.3</v>
          </cell>
          <cell r="V1245">
            <v>1285.5</v>
          </cell>
          <cell r="W1245">
            <v>11.3</v>
          </cell>
          <cell r="X1245">
            <v>33.1</v>
          </cell>
          <cell r="Y1245">
            <v>114.4</v>
          </cell>
          <cell r="Z1245">
            <v>15.5</v>
          </cell>
          <cell r="AA1245">
            <v>15322.2</v>
          </cell>
          <cell r="AB1245">
            <v>555.29999999999995</v>
          </cell>
          <cell r="AC1245">
            <v>4643.8</v>
          </cell>
          <cell r="AD1245">
            <v>3350.4</v>
          </cell>
          <cell r="AE1245">
            <v>4.4000000000000004</v>
          </cell>
          <cell r="AF1245">
            <v>6777.1</v>
          </cell>
          <cell r="AG1245">
            <v>272.8</v>
          </cell>
          <cell r="AH1245">
            <v>511.2</v>
          </cell>
          <cell r="AI1245">
            <v>145.80000000000001</v>
          </cell>
          <cell r="AJ1245">
            <v>6138.9</v>
          </cell>
          <cell r="AK1245">
            <v>4.4000000000000004</v>
          </cell>
          <cell r="AL1245">
            <v>39.200000000000003</v>
          </cell>
          <cell r="AM1245">
            <v>97.6</v>
          </cell>
          <cell r="AN1245">
            <v>31.5</v>
          </cell>
          <cell r="AO1245">
            <v>260.10000000000002</v>
          </cell>
          <cell r="AP1245">
            <v>6336.1</v>
          </cell>
          <cell r="AQ1245">
            <v>79.3</v>
          </cell>
          <cell r="AR1245">
            <v>74.2</v>
          </cell>
          <cell r="AS1245">
            <v>7.3</v>
          </cell>
          <cell r="AT1245">
            <v>127.7</v>
          </cell>
          <cell r="AU1245">
            <v>6206.2</v>
          </cell>
          <cell r="AV1245">
            <v>15187.1</v>
          </cell>
          <cell r="AW1245">
            <v>14771.4</v>
          </cell>
        </row>
        <row r="1246">
          <cell r="B1246">
            <v>692</v>
          </cell>
          <cell r="D1246" t="str">
            <v xml:space="preserve">Activités comptables </v>
          </cell>
          <cell r="E1246">
            <v>25573</v>
          </cell>
          <cell r="F1246">
            <v>13.2</v>
          </cell>
          <cell r="G1246">
            <v>3.4</v>
          </cell>
          <cell r="H1246">
            <v>0.1</v>
          </cell>
          <cell r="I1246">
            <v>9.6999999999999993</v>
          </cell>
          <cell r="J1246">
            <v>19.399999999999999</v>
          </cell>
          <cell r="K1246">
            <v>16663.8</v>
          </cell>
          <cell r="L1246">
            <v>5.3</v>
          </cell>
          <cell r="M1246">
            <v>5</v>
          </cell>
          <cell r="N1246">
            <v>16693.400000000001</v>
          </cell>
          <cell r="O1246">
            <v>16696.400000000001</v>
          </cell>
          <cell r="P1246">
            <v>180.3</v>
          </cell>
          <cell r="Q1246">
            <v>5.0999999999999996</v>
          </cell>
          <cell r="R1246">
            <v>32.4</v>
          </cell>
          <cell r="S1246">
            <v>0.2</v>
          </cell>
          <cell r="T1246">
            <v>5765.4</v>
          </cell>
          <cell r="U1246">
            <v>1465</v>
          </cell>
          <cell r="V1246">
            <v>884.2</v>
          </cell>
          <cell r="W1246">
            <v>17.7</v>
          </cell>
          <cell r="X1246">
            <v>259.39999999999998</v>
          </cell>
          <cell r="Y1246">
            <v>213.2</v>
          </cell>
          <cell r="Z1246">
            <v>51.3</v>
          </cell>
          <cell r="AA1246">
            <v>10872.2</v>
          </cell>
          <cell r="AB1246">
            <v>356</v>
          </cell>
          <cell r="AC1246">
            <v>6187.7</v>
          </cell>
          <cell r="AD1246">
            <v>2632.9</v>
          </cell>
          <cell r="AE1246">
            <v>14.7</v>
          </cell>
          <cell r="AF1246">
            <v>1710.2</v>
          </cell>
          <cell r="AG1246">
            <v>219</v>
          </cell>
          <cell r="AH1246">
            <v>309.2</v>
          </cell>
          <cell r="AI1246">
            <v>421.3</v>
          </cell>
          <cell r="AJ1246">
            <v>1603.4</v>
          </cell>
          <cell r="AK1246">
            <v>5.0999999999999996</v>
          </cell>
          <cell r="AL1246">
            <v>4.5999999999999996</v>
          </cell>
          <cell r="AM1246">
            <v>176.4</v>
          </cell>
          <cell r="AN1246">
            <v>115.7</v>
          </cell>
          <cell r="AO1246">
            <v>489</v>
          </cell>
          <cell r="AP1246">
            <v>1915.4</v>
          </cell>
          <cell r="AQ1246">
            <v>274.8</v>
          </cell>
          <cell r="AR1246">
            <v>273.10000000000002</v>
          </cell>
          <cell r="AS1246">
            <v>47.8</v>
          </cell>
          <cell r="AT1246">
            <v>299.89999999999998</v>
          </cell>
          <cell r="AU1246">
            <v>1569.4</v>
          </cell>
          <cell r="AV1246">
            <v>10905.1</v>
          </cell>
          <cell r="AW1246">
            <v>10530.8</v>
          </cell>
        </row>
        <row r="1247">
          <cell r="B1247">
            <v>6920</v>
          </cell>
          <cell r="D1247" t="str">
            <v xml:space="preserve">Activités comptables </v>
          </cell>
          <cell r="E1247">
            <v>25573</v>
          </cell>
          <cell r="F1247">
            <v>13.2</v>
          </cell>
          <cell r="G1247">
            <v>3.4</v>
          </cell>
          <cell r="H1247">
            <v>0.1</v>
          </cell>
          <cell r="I1247">
            <v>9.6999999999999993</v>
          </cell>
          <cell r="J1247">
            <v>19.399999999999999</v>
          </cell>
          <cell r="K1247">
            <v>16663.8</v>
          </cell>
          <cell r="L1247">
            <v>5.3</v>
          </cell>
          <cell r="M1247">
            <v>5</v>
          </cell>
          <cell r="N1247">
            <v>16693.400000000001</v>
          </cell>
          <cell r="O1247">
            <v>16696.400000000001</v>
          </cell>
          <cell r="P1247">
            <v>180.3</v>
          </cell>
          <cell r="Q1247">
            <v>5.0999999999999996</v>
          </cell>
          <cell r="R1247">
            <v>32.4</v>
          </cell>
          <cell r="S1247">
            <v>0.2</v>
          </cell>
          <cell r="T1247">
            <v>5765.4</v>
          </cell>
          <cell r="U1247">
            <v>1465</v>
          </cell>
          <cell r="V1247">
            <v>884.2</v>
          </cell>
          <cell r="W1247">
            <v>17.7</v>
          </cell>
          <cell r="X1247">
            <v>259.39999999999998</v>
          </cell>
          <cell r="Y1247">
            <v>213.2</v>
          </cell>
          <cell r="Z1247">
            <v>51.3</v>
          </cell>
          <cell r="AA1247">
            <v>10872.2</v>
          </cell>
          <cell r="AB1247">
            <v>356</v>
          </cell>
          <cell r="AC1247">
            <v>6187.7</v>
          </cell>
          <cell r="AD1247">
            <v>2632.9</v>
          </cell>
          <cell r="AE1247">
            <v>14.7</v>
          </cell>
          <cell r="AF1247">
            <v>1710.2</v>
          </cell>
          <cell r="AG1247">
            <v>219</v>
          </cell>
          <cell r="AH1247">
            <v>309.2</v>
          </cell>
          <cell r="AI1247">
            <v>421.3</v>
          </cell>
          <cell r="AJ1247">
            <v>1603.4</v>
          </cell>
          <cell r="AK1247">
            <v>5.0999999999999996</v>
          </cell>
          <cell r="AL1247">
            <v>4.5999999999999996</v>
          </cell>
          <cell r="AM1247">
            <v>176.4</v>
          </cell>
          <cell r="AN1247">
            <v>115.7</v>
          </cell>
          <cell r="AO1247">
            <v>489</v>
          </cell>
          <cell r="AP1247">
            <v>1915.4</v>
          </cell>
          <cell r="AQ1247">
            <v>274.8</v>
          </cell>
          <cell r="AR1247">
            <v>273.10000000000002</v>
          </cell>
          <cell r="AS1247">
            <v>47.8</v>
          </cell>
          <cell r="AT1247">
            <v>299.89999999999998</v>
          </cell>
          <cell r="AU1247">
            <v>1569.4</v>
          </cell>
          <cell r="AV1247">
            <v>10905.1</v>
          </cell>
          <cell r="AW1247">
            <v>10530.8</v>
          </cell>
        </row>
        <row r="1248">
          <cell r="B1248">
            <v>69200</v>
          </cell>
          <cell r="D1248" t="str">
            <v xml:space="preserve">Activités comptables </v>
          </cell>
          <cell r="E1248">
            <v>25573</v>
          </cell>
          <cell r="F1248">
            <v>13.2</v>
          </cell>
          <cell r="G1248">
            <v>3.4</v>
          </cell>
          <cell r="H1248">
            <v>0.1</v>
          </cell>
          <cell r="I1248">
            <v>9.6999999999999993</v>
          </cell>
          <cell r="J1248">
            <v>19.399999999999999</v>
          </cell>
          <cell r="K1248">
            <v>16663.8</v>
          </cell>
          <cell r="L1248">
            <v>5.3</v>
          </cell>
          <cell r="M1248">
            <v>5</v>
          </cell>
          <cell r="N1248">
            <v>16693.400000000001</v>
          </cell>
          <cell r="O1248">
            <v>16696.400000000001</v>
          </cell>
          <cell r="P1248">
            <v>180.3</v>
          </cell>
          <cell r="Q1248">
            <v>5.0999999999999996</v>
          </cell>
          <cell r="R1248">
            <v>32.4</v>
          </cell>
          <cell r="S1248">
            <v>0.2</v>
          </cell>
          <cell r="T1248">
            <v>5765.4</v>
          </cell>
          <cell r="U1248">
            <v>1465</v>
          </cell>
          <cell r="V1248">
            <v>884.2</v>
          </cell>
          <cell r="W1248">
            <v>17.7</v>
          </cell>
          <cell r="X1248">
            <v>259.39999999999998</v>
          </cell>
          <cell r="Y1248">
            <v>213.2</v>
          </cell>
          <cell r="Z1248">
            <v>51.3</v>
          </cell>
          <cell r="AA1248">
            <v>10872.2</v>
          </cell>
          <cell r="AB1248">
            <v>356</v>
          </cell>
          <cell r="AC1248">
            <v>6187.7</v>
          </cell>
          <cell r="AD1248">
            <v>2632.9</v>
          </cell>
          <cell r="AE1248">
            <v>14.7</v>
          </cell>
          <cell r="AF1248">
            <v>1710.2</v>
          </cell>
          <cell r="AG1248">
            <v>219</v>
          </cell>
          <cell r="AH1248">
            <v>309.2</v>
          </cell>
          <cell r="AI1248">
            <v>421.3</v>
          </cell>
          <cell r="AJ1248">
            <v>1603.4</v>
          </cell>
          <cell r="AK1248">
            <v>5.0999999999999996</v>
          </cell>
          <cell r="AL1248">
            <v>4.5999999999999996</v>
          </cell>
          <cell r="AM1248">
            <v>176.4</v>
          </cell>
          <cell r="AN1248">
            <v>115.7</v>
          </cell>
          <cell r="AO1248">
            <v>489</v>
          </cell>
          <cell r="AP1248">
            <v>1915.4</v>
          </cell>
          <cell r="AQ1248">
            <v>274.8</v>
          </cell>
          <cell r="AR1248">
            <v>273.10000000000002</v>
          </cell>
          <cell r="AS1248">
            <v>47.8</v>
          </cell>
          <cell r="AT1248">
            <v>299.89999999999998</v>
          </cell>
          <cell r="AU1248">
            <v>1569.4</v>
          </cell>
          <cell r="AV1248">
            <v>10905.1</v>
          </cell>
          <cell r="AW1248">
            <v>10530.8</v>
          </cell>
        </row>
        <row r="1249">
          <cell r="B1249">
            <v>70</v>
          </cell>
          <cell r="D1249" t="str">
            <v xml:space="preserve">Activités des sièges sociaux - conseil de gestion </v>
          </cell>
          <cell r="E1249">
            <v>179089</v>
          </cell>
          <cell r="F1249">
            <v>953.1</v>
          </cell>
          <cell r="G1249">
            <v>656.9</v>
          </cell>
          <cell r="H1249">
            <v>-55.4</v>
          </cell>
          <cell r="I1249">
            <v>351.6</v>
          </cell>
          <cell r="J1249">
            <v>0.2</v>
          </cell>
          <cell r="K1249">
            <v>53123.3</v>
          </cell>
          <cell r="L1249">
            <v>127.6</v>
          </cell>
          <cell r="M1249">
            <v>287.60000000000002</v>
          </cell>
          <cell r="N1249">
            <v>53538.7</v>
          </cell>
          <cell r="O1249">
            <v>54076.7</v>
          </cell>
          <cell r="P1249">
            <v>4162</v>
          </cell>
          <cell r="Q1249">
            <v>859.5</v>
          </cell>
          <cell r="R1249">
            <v>2401</v>
          </cell>
          <cell r="S1249">
            <v>27.2</v>
          </cell>
          <cell r="T1249">
            <v>28991.599999999999</v>
          </cell>
          <cell r="U1249">
            <v>7172.8</v>
          </cell>
          <cell r="V1249">
            <v>2971.1</v>
          </cell>
          <cell r="W1249">
            <v>247.4</v>
          </cell>
          <cell r="X1249">
            <v>1466.2</v>
          </cell>
          <cell r="Y1249">
            <v>4233.8999999999996</v>
          </cell>
          <cell r="Z1249">
            <v>278.3</v>
          </cell>
          <cell r="AA1249">
            <v>22398.7</v>
          </cell>
          <cell r="AB1249">
            <v>1382.9</v>
          </cell>
          <cell r="AC1249">
            <v>14481</v>
          </cell>
          <cell r="AD1249">
            <v>6283.1</v>
          </cell>
          <cell r="AE1249">
            <v>1665.1</v>
          </cell>
          <cell r="AF1249">
            <v>1916.9</v>
          </cell>
          <cell r="AG1249">
            <v>1600.2</v>
          </cell>
          <cell r="AH1249">
            <v>2172.8000000000002</v>
          </cell>
          <cell r="AI1249">
            <v>3106.9</v>
          </cell>
          <cell r="AJ1249">
            <v>1250.8</v>
          </cell>
          <cell r="AK1249">
            <v>106</v>
          </cell>
          <cell r="AL1249">
            <v>298.3</v>
          </cell>
          <cell r="AM1249">
            <v>27337</v>
          </cell>
          <cell r="AN1249">
            <v>11243.6</v>
          </cell>
          <cell r="AO1249">
            <v>47193.2</v>
          </cell>
          <cell r="AP1249">
            <v>21299.4</v>
          </cell>
          <cell r="AQ1249">
            <v>17859.099999999999</v>
          </cell>
          <cell r="AR1249">
            <v>21309.200000000001</v>
          </cell>
          <cell r="AS1249">
            <v>118.5</v>
          </cell>
          <cell r="AT1249">
            <v>-1039.2</v>
          </cell>
          <cell r="AU1249">
            <v>18769.900000000001</v>
          </cell>
          <cell r="AV1249">
            <v>22470.6</v>
          </cell>
          <cell r="AW1249">
            <v>22680.9</v>
          </cell>
        </row>
        <row r="1250">
          <cell r="B1250">
            <v>701</v>
          </cell>
          <cell r="D1250" t="str">
            <v xml:space="preserve">Activités des sièges sociaux </v>
          </cell>
          <cell r="E1250">
            <v>14723</v>
          </cell>
          <cell r="F1250">
            <v>351.5</v>
          </cell>
          <cell r="G1250">
            <v>304.10000000000002</v>
          </cell>
          <cell r="H1250">
            <v>-26.9</v>
          </cell>
          <cell r="I1250">
            <v>74.3</v>
          </cell>
          <cell r="J1250">
            <v>0.1</v>
          </cell>
          <cell r="K1250">
            <v>23662.2</v>
          </cell>
          <cell r="L1250">
            <v>55.2</v>
          </cell>
          <cell r="M1250">
            <v>220.9</v>
          </cell>
          <cell r="N1250">
            <v>23938.400000000001</v>
          </cell>
          <cell r="O1250">
            <v>24013.9</v>
          </cell>
          <cell r="P1250">
            <v>1997.7</v>
          </cell>
          <cell r="Q1250">
            <v>749.7</v>
          </cell>
          <cell r="R1250">
            <v>1456.4</v>
          </cell>
          <cell r="S1250">
            <v>29.3</v>
          </cell>
          <cell r="T1250">
            <v>15359.3</v>
          </cell>
          <cell r="U1250">
            <v>2980.2</v>
          </cell>
          <cell r="V1250">
            <v>1732.9</v>
          </cell>
          <cell r="W1250">
            <v>180.2</v>
          </cell>
          <cell r="X1250">
            <v>886.3</v>
          </cell>
          <cell r="Y1250">
            <v>588.6</v>
          </cell>
          <cell r="Z1250">
            <v>50.9</v>
          </cell>
          <cell r="AA1250">
            <v>8576.7999999999993</v>
          </cell>
          <cell r="AB1250">
            <v>773.9</v>
          </cell>
          <cell r="AC1250">
            <v>5877.6</v>
          </cell>
          <cell r="AD1250">
            <v>2734.7</v>
          </cell>
          <cell r="AE1250">
            <v>28.4</v>
          </cell>
          <cell r="AF1250">
            <v>-781</v>
          </cell>
          <cell r="AG1250">
            <v>976</v>
          </cell>
          <cell r="AH1250">
            <v>1339.3</v>
          </cell>
          <cell r="AI1250">
            <v>2224.9</v>
          </cell>
          <cell r="AJ1250">
            <v>-871.4</v>
          </cell>
          <cell r="AK1250">
            <v>43.1</v>
          </cell>
          <cell r="AL1250">
            <v>199.7</v>
          </cell>
          <cell r="AM1250">
            <v>25136.2</v>
          </cell>
          <cell r="AN1250">
            <v>10218.299999999999</v>
          </cell>
          <cell r="AO1250">
            <v>43811.199999999997</v>
          </cell>
          <cell r="AP1250">
            <v>17960.2</v>
          </cell>
          <cell r="AQ1250">
            <v>15349.6</v>
          </cell>
          <cell r="AR1250">
            <v>19518.7</v>
          </cell>
          <cell r="AS1250">
            <v>63.2</v>
          </cell>
          <cell r="AT1250">
            <v>-1664.6</v>
          </cell>
          <cell r="AU1250">
            <v>15392.7</v>
          </cell>
          <cell r="AV1250">
            <v>7167.7</v>
          </cell>
          <cell r="AW1250">
            <v>7831.3</v>
          </cell>
        </row>
        <row r="1251">
          <cell r="B1251">
            <v>7010</v>
          </cell>
          <cell r="D1251" t="str">
            <v xml:space="preserve">Activités des sièges sociaux </v>
          </cell>
          <cell r="E1251">
            <v>14723</v>
          </cell>
          <cell r="F1251">
            <v>351.5</v>
          </cell>
          <cell r="G1251">
            <v>304.10000000000002</v>
          </cell>
          <cell r="H1251">
            <v>-26.9</v>
          </cell>
          <cell r="I1251">
            <v>74.3</v>
          </cell>
          <cell r="J1251">
            <v>0.1</v>
          </cell>
          <cell r="K1251">
            <v>23662.2</v>
          </cell>
          <cell r="L1251">
            <v>55.2</v>
          </cell>
          <cell r="M1251">
            <v>220.9</v>
          </cell>
          <cell r="N1251">
            <v>23938.400000000001</v>
          </cell>
          <cell r="O1251">
            <v>24013.9</v>
          </cell>
          <cell r="P1251">
            <v>1997.7</v>
          </cell>
          <cell r="Q1251">
            <v>749.7</v>
          </cell>
          <cell r="R1251">
            <v>1456.4</v>
          </cell>
          <cell r="S1251">
            <v>29.3</v>
          </cell>
          <cell r="T1251">
            <v>15359.3</v>
          </cell>
          <cell r="U1251">
            <v>2980.2</v>
          </cell>
          <cell r="V1251">
            <v>1732.9</v>
          </cell>
          <cell r="W1251">
            <v>180.2</v>
          </cell>
          <cell r="X1251">
            <v>886.3</v>
          </cell>
          <cell r="Y1251">
            <v>588.6</v>
          </cell>
          <cell r="Z1251">
            <v>50.9</v>
          </cell>
          <cell r="AA1251">
            <v>8576.7999999999993</v>
          </cell>
          <cell r="AB1251">
            <v>773.9</v>
          </cell>
          <cell r="AC1251">
            <v>5877.6</v>
          </cell>
          <cell r="AD1251">
            <v>2734.7</v>
          </cell>
          <cell r="AE1251">
            <v>28.4</v>
          </cell>
          <cell r="AF1251">
            <v>-781</v>
          </cell>
          <cell r="AG1251">
            <v>976</v>
          </cell>
          <cell r="AH1251">
            <v>1339.3</v>
          </cell>
          <cell r="AI1251">
            <v>2224.9</v>
          </cell>
          <cell r="AJ1251">
            <v>-871.4</v>
          </cell>
          <cell r="AK1251">
            <v>43.1</v>
          </cell>
          <cell r="AL1251">
            <v>199.7</v>
          </cell>
          <cell r="AM1251">
            <v>25136.2</v>
          </cell>
          <cell r="AN1251">
            <v>10218.299999999999</v>
          </cell>
          <cell r="AO1251">
            <v>43811.199999999997</v>
          </cell>
          <cell r="AP1251">
            <v>17960.2</v>
          </cell>
          <cell r="AQ1251">
            <v>15349.6</v>
          </cell>
          <cell r="AR1251">
            <v>19518.7</v>
          </cell>
          <cell r="AS1251">
            <v>63.2</v>
          </cell>
          <cell r="AT1251">
            <v>-1664.6</v>
          </cell>
          <cell r="AU1251">
            <v>15392.7</v>
          </cell>
          <cell r="AV1251">
            <v>7167.7</v>
          </cell>
          <cell r="AW1251">
            <v>7831.3</v>
          </cell>
        </row>
        <row r="1252">
          <cell r="B1252">
            <v>70100</v>
          </cell>
          <cell r="D1252" t="str">
            <v xml:space="preserve">Activités des sièges sociaux </v>
          </cell>
          <cell r="E1252">
            <v>14723</v>
          </cell>
          <cell r="F1252">
            <v>351.5</v>
          </cell>
          <cell r="G1252">
            <v>304.10000000000002</v>
          </cell>
          <cell r="H1252">
            <v>-26.9</v>
          </cell>
          <cell r="I1252">
            <v>74.3</v>
          </cell>
          <cell r="J1252">
            <v>0.1</v>
          </cell>
          <cell r="K1252">
            <v>23662.2</v>
          </cell>
          <cell r="L1252">
            <v>55.2</v>
          </cell>
          <cell r="M1252">
            <v>220.9</v>
          </cell>
          <cell r="N1252">
            <v>23938.400000000001</v>
          </cell>
          <cell r="O1252">
            <v>24013.9</v>
          </cell>
          <cell r="P1252">
            <v>1997.7</v>
          </cell>
          <cell r="Q1252">
            <v>749.7</v>
          </cell>
          <cell r="R1252">
            <v>1456.4</v>
          </cell>
          <cell r="S1252">
            <v>29.3</v>
          </cell>
          <cell r="T1252">
            <v>15359.3</v>
          </cell>
          <cell r="U1252">
            <v>2980.2</v>
          </cell>
          <cell r="V1252">
            <v>1732.9</v>
          </cell>
          <cell r="W1252">
            <v>180.2</v>
          </cell>
          <cell r="X1252">
            <v>886.3</v>
          </cell>
          <cell r="Y1252">
            <v>588.6</v>
          </cell>
          <cell r="Z1252">
            <v>50.9</v>
          </cell>
          <cell r="AA1252">
            <v>8576.7999999999993</v>
          </cell>
          <cell r="AB1252">
            <v>773.9</v>
          </cell>
          <cell r="AC1252">
            <v>5877.6</v>
          </cell>
          <cell r="AD1252">
            <v>2734.7</v>
          </cell>
          <cell r="AE1252">
            <v>28.4</v>
          </cell>
          <cell r="AF1252">
            <v>-781</v>
          </cell>
          <cell r="AG1252">
            <v>976</v>
          </cell>
          <cell r="AH1252">
            <v>1339.3</v>
          </cell>
          <cell r="AI1252">
            <v>2224.9</v>
          </cell>
          <cell r="AJ1252">
            <v>-871.4</v>
          </cell>
          <cell r="AK1252">
            <v>43.1</v>
          </cell>
          <cell r="AL1252">
            <v>199.7</v>
          </cell>
          <cell r="AM1252">
            <v>25136.2</v>
          </cell>
          <cell r="AN1252">
            <v>10218.299999999999</v>
          </cell>
          <cell r="AO1252">
            <v>43811.199999999997</v>
          </cell>
          <cell r="AP1252">
            <v>17960.2</v>
          </cell>
          <cell r="AQ1252">
            <v>15349.6</v>
          </cell>
          <cell r="AR1252">
            <v>19518.7</v>
          </cell>
          <cell r="AS1252">
            <v>63.2</v>
          </cell>
          <cell r="AT1252">
            <v>-1664.6</v>
          </cell>
          <cell r="AU1252">
            <v>15392.7</v>
          </cell>
          <cell r="AV1252">
            <v>7167.7</v>
          </cell>
          <cell r="AW1252">
            <v>7831.3</v>
          </cell>
        </row>
        <row r="1253">
          <cell r="B1253">
            <v>702</v>
          </cell>
          <cell r="D1253" t="str">
            <v xml:space="preserve">Conseil de gestion </v>
          </cell>
          <cell r="E1253">
            <v>164366</v>
          </cell>
          <cell r="F1253">
            <v>601.6</v>
          </cell>
          <cell r="G1253">
            <v>352.8</v>
          </cell>
          <cell r="H1253">
            <v>-28.5</v>
          </cell>
          <cell r="I1253">
            <v>277.39999999999998</v>
          </cell>
          <cell r="J1253">
            <v>0.1</v>
          </cell>
          <cell r="K1253">
            <v>29461</v>
          </cell>
          <cell r="L1253">
            <v>72.5</v>
          </cell>
          <cell r="M1253">
            <v>66.7</v>
          </cell>
          <cell r="N1253">
            <v>29600.3</v>
          </cell>
          <cell r="O1253">
            <v>30062.799999999999</v>
          </cell>
          <cell r="P1253">
            <v>2164.3000000000002</v>
          </cell>
          <cell r="Q1253">
            <v>109.8</v>
          </cell>
          <cell r="R1253">
            <v>944.7</v>
          </cell>
          <cell r="S1253">
            <v>-2.1</v>
          </cell>
          <cell r="T1253">
            <v>13632.2</v>
          </cell>
          <cell r="U1253">
            <v>4192.6000000000004</v>
          </cell>
          <cell r="V1253">
            <v>1238.2</v>
          </cell>
          <cell r="W1253">
            <v>67.2</v>
          </cell>
          <cell r="X1253">
            <v>579.9</v>
          </cell>
          <cell r="Y1253">
            <v>3645.3</v>
          </cell>
          <cell r="Z1253">
            <v>227.5</v>
          </cell>
          <cell r="AA1253">
            <v>13821.9</v>
          </cell>
          <cell r="AB1253">
            <v>609</v>
          </cell>
          <cell r="AC1253">
            <v>8603.4</v>
          </cell>
          <cell r="AD1253">
            <v>3548.4</v>
          </cell>
          <cell r="AE1253">
            <v>1636.6</v>
          </cell>
          <cell r="AF1253">
            <v>2697.8</v>
          </cell>
          <cell r="AG1253">
            <v>624.20000000000005</v>
          </cell>
          <cell r="AH1253">
            <v>833.5</v>
          </cell>
          <cell r="AI1253">
            <v>882</v>
          </cell>
          <cell r="AJ1253">
            <v>2122.1999999999998</v>
          </cell>
          <cell r="AK1253">
            <v>62.9</v>
          </cell>
          <cell r="AL1253">
            <v>98.6</v>
          </cell>
          <cell r="AM1253">
            <v>2200.8000000000002</v>
          </cell>
          <cell r="AN1253">
            <v>1025.3</v>
          </cell>
          <cell r="AO1253">
            <v>3382.1</v>
          </cell>
          <cell r="AP1253">
            <v>3339.1</v>
          </cell>
          <cell r="AQ1253">
            <v>2509.5</v>
          </cell>
          <cell r="AR1253">
            <v>1790.5</v>
          </cell>
          <cell r="AS1253">
            <v>55.4</v>
          </cell>
          <cell r="AT1253">
            <v>625.4</v>
          </cell>
          <cell r="AU1253">
            <v>3377.3</v>
          </cell>
          <cell r="AV1253">
            <v>15302.9</v>
          </cell>
          <cell r="AW1253">
            <v>14849.6</v>
          </cell>
        </row>
        <row r="1254">
          <cell r="B1254">
            <v>7021</v>
          </cell>
          <cell r="D1254" t="str">
            <v xml:space="preserve">Conseil en relations publiques et communication </v>
          </cell>
          <cell r="E1254">
            <v>23822</v>
          </cell>
          <cell r="F1254">
            <v>43.8</v>
          </cell>
          <cell r="G1254">
            <v>25.2</v>
          </cell>
          <cell r="H1254">
            <v>-7.6</v>
          </cell>
          <cell r="I1254">
            <v>26.2</v>
          </cell>
          <cell r="J1254">
            <v>0</v>
          </cell>
          <cell r="K1254">
            <v>2448.4</v>
          </cell>
          <cell r="L1254">
            <v>3.1</v>
          </cell>
          <cell r="M1254">
            <v>5.3</v>
          </cell>
          <cell r="N1254">
            <v>2456.8000000000002</v>
          </cell>
          <cell r="O1254">
            <v>2492.1999999999998</v>
          </cell>
          <cell r="P1254">
            <v>16.7</v>
          </cell>
          <cell r="Q1254">
            <v>0.9</v>
          </cell>
          <cell r="R1254">
            <v>63.6</v>
          </cell>
          <cell r="S1254">
            <v>-2.5</v>
          </cell>
          <cell r="T1254">
            <v>1464.8</v>
          </cell>
          <cell r="U1254">
            <v>746</v>
          </cell>
          <cell r="V1254">
            <v>79.3</v>
          </cell>
          <cell r="W1254">
            <v>3.5</v>
          </cell>
          <cell r="X1254">
            <v>17.8</v>
          </cell>
          <cell r="Y1254">
            <v>16</v>
          </cell>
          <cell r="Z1254">
            <v>5.2</v>
          </cell>
          <cell r="AA1254">
            <v>957.8</v>
          </cell>
          <cell r="AB1254">
            <v>34.299999999999997</v>
          </cell>
          <cell r="AC1254">
            <v>507.5</v>
          </cell>
          <cell r="AD1254">
            <v>205.4</v>
          </cell>
          <cell r="AE1254">
            <v>4.9000000000000004</v>
          </cell>
          <cell r="AF1254">
            <v>215.4</v>
          </cell>
          <cell r="AG1254">
            <v>38.4</v>
          </cell>
          <cell r="AH1254">
            <v>29.4</v>
          </cell>
          <cell r="AI1254">
            <v>23.5</v>
          </cell>
          <cell r="AJ1254">
            <v>171.1</v>
          </cell>
          <cell r="AK1254">
            <v>0.1</v>
          </cell>
          <cell r="AL1254">
            <v>0.1</v>
          </cell>
          <cell r="AM1254">
            <v>20.5</v>
          </cell>
          <cell r="AN1254">
            <v>9.8000000000000007</v>
          </cell>
          <cell r="AO1254">
            <v>37.700000000000003</v>
          </cell>
          <cell r="AP1254">
            <v>188.4</v>
          </cell>
          <cell r="AQ1254">
            <v>45.8</v>
          </cell>
          <cell r="AR1254">
            <v>36.5</v>
          </cell>
          <cell r="AS1254">
            <v>0.7</v>
          </cell>
          <cell r="AT1254">
            <v>46</v>
          </cell>
          <cell r="AU1254">
            <v>151</v>
          </cell>
          <cell r="AV1254">
            <v>957.1</v>
          </cell>
          <cell r="AW1254">
            <v>928.4</v>
          </cell>
        </row>
        <row r="1255">
          <cell r="B1255">
            <v>70210</v>
          </cell>
          <cell r="D1255" t="str">
            <v xml:space="preserve">Conseil en relations publiques et communication </v>
          </cell>
          <cell r="E1255">
            <v>23822</v>
          </cell>
          <cell r="F1255">
            <v>43.8</v>
          </cell>
          <cell r="G1255">
            <v>25.2</v>
          </cell>
          <cell r="H1255">
            <v>-7.6</v>
          </cell>
          <cell r="I1255">
            <v>26.2</v>
          </cell>
          <cell r="J1255">
            <v>0</v>
          </cell>
          <cell r="K1255">
            <v>2448.4</v>
          </cell>
          <cell r="L1255">
            <v>3.1</v>
          </cell>
          <cell r="M1255">
            <v>5.3</v>
          </cell>
          <cell r="N1255">
            <v>2456.8000000000002</v>
          </cell>
          <cell r="O1255">
            <v>2492.1999999999998</v>
          </cell>
          <cell r="P1255">
            <v>16.7</v>
          </cell>
          <cell r="Q1255">
            <v>0.9</v>
          </cell>
          <cell r="R1255">
            <v>63.6</v>
          </cell>
          <cell r="S1255">
            <v>-2.5</v>
          </cell>
          <cell r="T1255">
            <v>1464.8</v>
          </cell>
          <cell r="U1255">
            <v>746</v>
          </cell>
          <cell r="V1255">
            <v>79.3</v>
          </cell>
          <cell r="W1255">
            <v>3.5</v>
          </cell>
          <cell r="X1255">
            <v>17.8</v>
          </cell>
          <cell r="Y1255">
            <v>16</v>
          </cell>
          <cell r="Z1255">
            <v>5.2</v>
          </cell>
          <cell r="AA1255">
            <v>957.8</v>
          </cell>
          <cell r="AB1255">
            <v>34.299999999999997</v>
          </cell>
          <cell r="AC1255">
            <v>507.5</v>
          </cell>
          <cell r="AD1255">
            <v>205.4</v>
          </cell>
          <cell r="AE1255">
            <v>4.9000000000000004</v>
          </cell>
          <cell r="AF1255">
            <v>215.4</v>
          </cell>
          <cell r="AG1255">
            <v>38.4</v>
          </cell>
          <cell r="AH1255">
            <v>29.4</v>
          </cell>
          <cell r="AI1255">
            <v>23.5</v>
          </cell>
          <cell r="AJ1255">
            <v>171.1</v>
          </cell>
          <cell r="AK1255">
            <v>0.1</v>
          </cell>
          <cell r="AL1255">
            <v>0.1</v>
          </cell>
          <cell r="AM1255">
            <v>20.5</v>
          </cell>
          <cell r="AN1255">
            <v>9.8000000000000007</v>
          </cell>
          <cell r="AO1255">
            <v>37.700000000000003</v>
          </cell>
          <cell r="AP1255">
            <v>188.4</v>
          </cell>
          <cell r="AQ1255">
            <v>45.8</v>
          </cell>
          <cell r="AR1255">
            <v>36.5</v>
          </cell>
          <cell r="AS1255">
            <v>0.7</v>
          </cell>
          <cell r="AT1255">
            <v>46</v>
          </cell>
          <cell r="AU1255">
            <v>151</v>
          </cell>
          <cell r="AV1255">
            <v>957.1</v>
          </cell>
          <cell r="AW1255">
            <v>928.4</v>
          </cell>
        </row>
        <row r="1256">
          <cell r="B1256">
            <v>7022</v>
          </cell>
          <cell r="D1256" t="str">
            <v xml:space="preserve">Conseil pour les affaires et autres conseils de gestion </v>
          </cell>
          <cell r="E1256">
            <v>140543</v>
          </cell>
          <cell r="F1256">
            <v>557.9</v>
          </cell>
          <cell r="G1256">
            <v>327.5</v>
          </cell>
          <cell r="H1256">
            <v>-20.9</v>
          </cell>
          <cell r="I1256">
            <v>251.2</v>
          </cell>
          <cell r="J1256">
            <v>0.1</v>
          </cell>
          <cell r="K1256">
            <v>27012.6</v>
          </cell>
          <cell r="L1256">
            <v>69.400000000000006</v>
          </cell>
          <cell r="M1256">
            <v>61.4</v>
          </cell>
          <cell r="N1256">
            <v>27143.599999999999</v>
          </cell>
          <cell r="O1256">
            <v>27570.7</v>
          </cell>
          <cell r="P1256">
            <v>2147.6</v>
          </cell>
          <cell r="Q1256">
            <v>108.9</v>
          </cell>
          <cell r="R1256">
            <v>881.1</v>
          </cell>
          <cell r="S1256">
            <v>0.4</v>
          </cell>
          <cell r="T1256">
            <v>12167.4</v>
          </cell>
          <cell r="U1256">
            <v>3446.6</v>
          </cell>
          <cell r="V1256">
            <v>1158.9000000000001</v>
          </cell>
          <cell r="W1256">
            <v>63.7</v>
          </cell>
          <cell r="X1256">
            <v>562.1</v>
          </cell>
          <cell r="Y1256">
            <v>3629.3</v>
          </cell>
          <cell r="Z1256">
            <v>222.3</v>
          </cell>
          <cell r="AA1256">
            <v>12864.1</v>
          </cell>
          <cell r="AB1256">
            <v>574.6</v>
          </cell>
          <cell r="AC1256">
            <v>8095.8</v>
          </cell>
          <cell r="AD1256">
            <v>3343</v>
          </cell>
          <cell r="AE1256">
            <v>1631.7</v>
          </cell>
          <cell r="AF1256">
            <v>2482.4</v>
          </cell>
          <cell r="AG1256">
            <v>585.70000000000005</v>
          </cell>
          <cell r="AH1256">
            <v>804.1</v>
          </cell>
          <cell r="AI1256">
            <v>858.5</v>
          </cell>
          <cell r="AJ1256">
            <v>1951.1</v>
          </cell>
          <cell r="AK1256">
            <v>62.8</v>
          </cell>
          <cell r="AL1256">
            <v>98.5</v>
          </cell>
          <cell r="AM1256">
            <v>2180.4</v>
          </cell>
          <cell r="AN1256">
            <v>1015.5</v>
          </cell>
          <cell r="AO1256">
            <v>3344.3</v>
          </cell>
          <cell r="AP1256">
            <v>3150.7</v>
          </cell>
          <cell r="AQ1256">
            <v>2463.6999999999998</v>
          </cell>
          <cell r="AR1256">
            <v>1754</v>
          </cell>
          <cell r="AS1256">
            <v>54.7</v>
          </cell>
          <cell r="AT1256">
            <v>579.4</v>
          </cell>
          <cell r="AU1256">
            <v>3226.3</v>
          </cell>
          <cell r="AV1256">
            <v>14345.8</v>
          </cell>
          <cell r="AW1256">
            <v>13921.2</v>
          </cell>
        </row>
        <row r="1257">
          <cell r="B1257">
            <v>70220</v>
          </cell>
          <cell r="D1257" t="str">
            <v xml:space="preserve">Conseil pour les affaires et autres conseils de gestion </v>
          </cell>
          <cell r="E1257">
            <v>140543</v>
          </cell>
          <cell r="F1257">
            <v>557.9</v>
          </cell>
          <cell r="G1257">
            <v>327.5</v>
          </cell>
          <cell r="H1257">
            <v>-20.9</v>
          </cell>
          <cell r="I1257">
            <v>251.2</v>
          </cell>
          <cell r="J1257">
            <v>0.1</v>
          </cell>
          <cell r="K1257">
            <v>27012.6</v>
          </cell>
          <cell r="L1257">
            <v>69.400000000000006</v>
          </cell>
          <cell r="M1257">
            <v>61.4</v>
          </cell>
          <cell r="N1257">
            <v>27143.599999999999</v>
          </cell>
          <cell r="O1257">
            <v>27570.7</v>
          </cell>
          <cell r="P1257">
            <v>2147.6</v>
          </cell>
          <cell r="Q1257">
            <v>108.9</v>
          </cell>
          <cell r="R1257">
            <v>881.1</v>
          </cell>
          <cell r="S1257">
            <v>0.4</v>
          </cell>
          <cell r="T1257">
            <v>12167.4</v>
          </cell>
          <cell r="U1257">
            <v>3446.6</v>
          </cell>
          <cell r="V1257">
            <v>1158.9000000000001</v>
          </cell>
          <cell r="W1257">
            <v>63.7</v>
          </cell>
          <cell r="X1257">
            <v>562.1</v>
          </cell>
          <cell r="Y1257">
            <v>3629.3</v>
          </cell>
          <cell r="Z1257">
            <v>222.3</v>
          </cell>
          <cell r="AA1257">
            <v>12864.1</v>
          </cell>
          <cell r="AB1257">
            <v>574.6</v>
          </cell>
          <cell r="AC1257">
            <v>8095.8</v>
          </cell>
          <cell r="AD1257">
            <v>3343</v>
          </cell>
          <cell r="AE1257">
            <v>1631.7</v>
          </cell>
          <cell r="AF1257">
            <v>2482.4</v>
          </cell>
          <cell r="AG1257">
            <v>585.70000000000005</v>
          </cell>
          <cell r="AH1257">
            <v>804.1</v>
          </cell>
          <cell r="AI1257">
            <v>858.5</v>
          </cell>
          <cell r="AJ1257">
            <v>1951.1</v>
          </cell>
          <cell r="AK1257">
            <v>62.8</v>
          </cell>
          <cell r="AL1257">
            <v>98.5</v>
          </cell>
          <cell r="AM1257">
            <v>2180.4</v>
          </cell>
          <cell r="AN1257">
            <v>1015.5</v>
          </cell>
          <cell r="AO1257">
            <v>3344.3</v>
          </cell>
          <cell r="AP1257">
            <v>3150.7</v>
          </cell>
          <cell r="AQ1257">
            <v>2463.6999999999998</v>
          </cell>
          <cell r="AR1257">
            <v>1754</v>
          </cell>
          <cell r="AS1257">
            <v>54.7</v>
          </cell>
          <cell r="AT1257">
            <v>579.4</v>
          </cell>
          <cell r="AU1257">
            <v>3226.3</v>
          </cell>
          <cell r="AV1257">
            <v>14345.8</v>
          </cell>
          <cell r="AW1257">
            <v>13921.2</v>
          </cell>
        </row>
        <row r="1258">
          <cell r="B1258">
            <v>71</v>
          </cell>
          <cell r="D1258" t="str">
            <v xml:space="preserve">Activités d'architecture et d'ingénierie - activités de contrôle et analyses techniques </v>
          </cell>
          <cell r="E1258">
            <v>99424</v>
          </cell>
          <cell r="F1258">
            <v>779.5</v>
          </cell>
          <cell r="G1258">
            <v>565.1</v>
          </cell>
          <cell r="H1258">
            <v>-28</v>
          </cell>
          <cell r="I1258">
            <v>242.5</v>
          </cell>
          <cell r="J1258">
            <v>53.2</v>
          </cell>
          <cell r="K1258">
            <v>52669.599999999999</v>
          </cell>
          <cell r="L1258">
            <v>176.9</v>
          </cell>
          <cell r="M1258">
            <v>1785.1</v>
          </cell>
          <cell r="N1258">
            <v>54684.800000000003</v>
          </cell>
          <cell r="O1258">
            <v>53502.3</v>
          </cell>
          <cell r="P1258">
            <v>1731.5</v>
          </cell>
          <cell r="Q1258">
            <v>725.9</v>
          </cell>
          <cell r="R1258">
            <v>3366.6</v>
          </cell>
          <cell r="S1258">
            <v>-91.7</v>
          </cell>
          <cell r="T1258">
            <v>27866.400000000001</v>
          </cell>
          <cell r="U1258">
            <v>13303.1</v>
          </cell>
          <cell r="V1258">
            <v>2161.6999999999998</v>
          </cell>
          <cell r="W1258">
            <v>164.1</v>
          </cell>
          <cell r="X1258">
            <v>1244</v>
          </cell>
          <cell r="Y1258">
            <v>624.9</v>
          </cell>
          <cell r="Z1258">
            <v>139</v>
          </cell>
          <cell r="AA1258">
            <v>24892.6</v>
          </cell>
          <cell r="AB1258">
            <v>1145.8</v>
          </cell>
          <cell r="AC1258">
            <v>14480.1</v>
          </cell>
          <cell r="AD1258">
            <v>6270.8</v>
          </cell>
          <cell r="AE1258">
            <v>174.9</v>
          </cell>
          <cell r="AF1258">
            <v>3170.8</v>
          </cell>
          <cell r="AG1258">
            <v>1254.0999999999999</v>
          </cell>
          <cell r="AH1258">
            <v>1222.4000000000001</v>
          </cell>
          <cell r="AI1258">
            <v>1739.4</v>
          </cell>
          <cell r="AJ1258">
            <v>2433.6999999999998</v>
          </cell>
          <cell r="AK1258">
            <v>20.7</v>
          </cell>
          <cell r="AL1258">
            <v>42.4</v>
          </cell>
          <cell r="AM1258">
            <v>2421.6999999999998</v>
          </cell>
          <cell r="AN1258">
            <v>737.4</v>
          </cell>
          <cell r="AO1258">
            <v>8460.1</v>
          </cell>
          <cell r="AP1258">
            <v>8493.7000000000007</v>
          </cell>
          <cell r="AQ1258">
            <v>1672</v>
          </cell>
          <cell r="AR1258">
            <v>1701.8</v>
          </cell>
          <cell r="AS1258">
            <v>101</v>
          </cell>
          <cell r="AT1258">
            <v>313.2</v>
          </cell>
          <cell r="AU1258">
            <v>8049.7</v>
          </cell>
          <cell r="AV1258">
            <v>23786</v>
          </cell>
          <cell r="AW1258">
            <v>23921.7</v>
          </cell>
        </row>
        <row r="1259">
          <cell r="B1259">
            <v>711</v>
          </cell>
          <cell r="D1259" t="str">
            <v xml:space="preserve">Activités d'architecture et d'ingénierie </v>
          </cell>
          <cell r="E1259">
            <v>86447</v>
          </cell>
          <cell r="F1259">
            <v>703.3</v>
          </cell>
          <cell r="G1259">
            <v>514.70000000000005</v>
          </cell>
          <cell r="H1259">
            <v>-28.3</v>
          </cell>
          <cell r="I1259">
            <v>217</v>
          </cell>
          <cell r="J1259">
            <v>15.5</v>
          </cell>
          <cell r="K1259">
            <v>45947.8</v>
          </cell>
          <cell r="L1259">
            <v>174.3</v>
          </cell>
          <cell r="M1259">
            <v>1767</v>
          </cell>
          <cell r="N1259">
            <v>47904.6</v>
          </cell>
          <cell r="O1259">
            <v>46666.6</v>
          </cell>
          <cell r="P1259">
            <v>1386.9</v>
          </cell>
          <cell r="Q1259">
            <v>707.9</v>
          </cell>
          <cell r="R1259">
            <v>3187.7</v>
          </cell>
          <cell r="S1259">
            <v>-89.6</v>
          </cell>
          <cell r="T1259">
            <v>25084.9</v>
          </cell>
          <cell r="U1259">
            <v>12539.4</v>
          </cell>
          <cell r="V1259">
            <v>1781.1</v>
          </cell>
          <cell r="W1259">
            <v>134.4</v>
          </cell>
          <cell r="X1259">
            <v>1164</v>
          </cell>
          <cell r="Y1259">
            <v>429.5</v>
          </cell>
          <cell r="Z1259">
            <v>95</v>
          </cell>
          <cell r="AA1259">
            <v>20896</v>
          </cell>
          <cell r="AB1259">
            <v>959</v>
          </cell>
          <cell r="AC1259">
            <v>12135.7</v>
          </cell>
          <cell r="AD1259">
            <v>5323.1</v>
          </cell>
          <cell r="AE1259">
            <v>153.6</v>
          </cell>
          <cell r="AF1259">
            <v>2631.7</v>
          </cell>
          <cell r="AG1259">
            <v>1054.9000000000001</v>
          </cell>
          <cell r="AH1259">
            <v>1082.7</v>
          </cell>
          <cell r="AI1259">
            <v>1527.2</v>
          </cell>
          <cell r="AJ1259">
            <v>2021.4</v>
          </cell>
          <cell r="AK1259">
            <v>20.5</v>
          </cell>
          <cell r="AL1259">
            <v>41.7</v>
          </cell>
          <cell r="AM1259">
            <v>2054.1999999999998</v>
          </cell>
          <cell r="AN1259">
            <v>625.29999999999995</v>
          </cell>
          <cell r="AO1259">
            <v>7888</v>
          </cell>
          <cell r="AP1259">
            <v>7876.4</v>
          </cell>
          <cell r="AQ1259">
            <v>1493</v>
          </cell>
          <cell r="AR1259">
            <v>1594.9</v>
          </cell>
          <cell r="AS1259">
            <v>84.1</v>
          </cell>
          <cell r="AT1259">
            <v>254.2</v>
          </cell>
          <cell r="AU1259">
            <v>7436.2</v>
          </cell>
          <cell r="AV1259">
            <v>19938.599999999999</v>
          </cell>
          <cell r="AW1259">
            <v>20090.599999999999</v>
          </cell>
        </row>
        <row r="1260">
          <cell r="B1260">
            <v>7111</v>
          </cell>
          <cell r="D1260" t="str">
            <v xml:space="preserve">Activités d'architecture </v>
          </cell>
          <cell r="E1260">
            <v>36698</v>
          </cell>
          <cell r="F1260">
            <v>28.7</v>
          </cell>
          <cell r="G1260">
            <v>23.8</v>
          </cell>
          <cell r="H1260">
            <v>-2.4</v>
          </cell>
          <cell r="I1260">
            <v>7.3</v>
          </cell>
          <cell r="J1260">
            <v>0.8</v>
          </cell>
          <cell r="K1260">
            <v>5940.3</v>
          </cell>
          <cell r="L1260">
            <v>-8.9</v>
          </cell>
          <cell r="M1260">
            <v>2.6</v>
          </cell>
          <cell r="N1260">
            <v>5934.8</v>
          </cell>
          <cell r="O1260">
            <v>5969.8</v>
          </cell>
          <cell r="P1260">
            <v>41.6</v>
          </cell>
          <cell r="Q1260">
            <v>0.8</v>
          </cell>
          <cell r="R1260">
            <v>189.1</v>
          </cell>
          <cell r="S1260">
            <v>-3.5</v>
          </cell>
          <cell r="T1260">
            <v>2298.1</v>
          </cell>
          <cell r="U1260">
            <v>620</v>
          </cell>
          <cell r="V1260">
            <v>269.60000000000002</v>
          </cell>
          <cell r="W1260">
            <v>12.1</v>
          </cell>
          <cell r="X1260">
            <v>19.899999999999999</v>
          </cell>
          <cell r="Y1260">
            <v>60.8</v>
          </cell>
          <cell r="Z1260">
            <v>4.9000000000000004</v>
          </cell>
          <cell r="AA1260">
            <v>3439.3</v>
          </cell>
          <cell r="AB1260">
            <v>130.6</v>
          </cell>
          <cell r="AC1260">
            <v>1708.1</v>
          </cell>
          <cell r="AD1260">
            <v>846.6</v>
          </cell>
          <cell r="AE1260">
            <v>2.4</v>
          </cell>
          <cell r="AF1260">
            <v>756.4</v>
          </cell>
          <cell r="AG1260">
            <v>107.9</v>
          </cell>
          <cell r="AH1260">
            <v>107.9</v>
          </cell>
          <cell r="AI1260">
            <v>157</v>
          </cell>
          <cell r="AJ1260">
            <v>697.7</v>
          </cell>
          <cell r="AK1260">
            <v>2</v>
          </cell>
          <cell r="AL1260">
            <v>1.1000000000000001</v>
          </cell>
          <cell r="AM1260">
            <v>36.4</v>
          </cell>
          <cell r="AN1260">
            <v>21.2</v>
          </cell>
          <cell r="AO1260">
            <v>58.4</v>
          </cell>
          <cell r="AP1260">
            <v>718.8</v>
          </cell>
          <cell r="AQ1260">
            <v>66.599999999999994</v>
          </cell>
          <cell r="AR1260">
            <v>68.7</v>
          </cell>
          <cell r="AS1260">
            <v>3.4</v>
          </cell>
          <cell r="AT1260">
            <v>98.5</v>
          </cell>
          <cell r="AU1260">
            <v>614.9</v>
          </cell>
          <cell r="AV1260">
            <v>3458.4</v>
          </cell>
          <cell r="AW1260">
            <v>3311.1</v>
          </cell>
        </row>
        <row r="1261">
          <cell r="B1261">
            <v>71110</v>
          </cell>
          <cell r="D1261" t="str">
            <v xml:space="preserve">Activités d'architecture </v>
          </cell>
          <cell r="E1261">
            <v>36698</v>
          </cell>
          <cell r="F1261">
            <v>28.7</v>
          </cell>
          <cell r="G1261">
            <v>23.8</v>
          </cell>
          <cell r="H1261">
            <v>-2.4</v>
          </cell>
          <cell r="I1261">
            <v>7.3</v>
          </cell>
          <cell r="J1261">
            <v>0.8</v>
          </cell>
          <cell r="K1261">
            <v>5940.3</v>
          </cell>
          <cell r="L1261">
            <v>-8.9</v>
          </cell>
          <cell r="M1261">
            <v>2.6</v>
          </cell>
          <cell r="N1261">
            <v>5934.8</v>
          </cell>
          <cell r="O1261">
            <v>5969.8</v>
          </cell>
          <cell r="P1261">
            <v>41.6</v>
          </cell>
          <cell r="Q1261">
            <v>0.8</v>
          </cell>
          <cell r="R1261">
            <v>189.1</v>
          </cell>
          <cell r="S1261">
            <v>-3.5</v>
          </cell>
          <cell r="T1261">
            <v>2298.1</v>
          </cell>
          <cell r="U1261">
            <v>620</v>
          </cell>
          <cell r="V1261">
            <v>269.60000000000002</v>
          </cell>
          <cell r="W1261">
            <v>12.1</v>
          </cell>
          <cell r="X1261">
            <v>19.899999999999999</v>
          </cell>
          <cell r="Y1261">
            <v>60.8</v>
          </cell>
          <cell r="Z1261">
            <v>4.9000000000000004</v>
          </cell>
          <cell r="AA1261">
            <v>3439.3</v>
          </cell>
          <cell r="AB1261">
            <v>130.6</v>
          </cell>
          <cell r="AC1261">
            <v>1708.1</v>
          </cell>
          <cell r="AD1261">
            <v>846.6</v>
          </cell>
          <cell r="AE1261">
            <v>2.4</v>
          </cell>
          <cell r="AF1261">
            <v>756.4</v>
          </cell>
          <cell r="AG1261">
            <v>107.9</v>
          </cell>
          <cell r="AH1261">
            <v>107.9</v>
          </cell>
          <cell r="AI1261">
            <v>157</v>
          </cell>
          <cell r="AJ1261">
            <v>697.7</v>
          </cell>
          <cell r="AK1261">
            <v>2</v>
          </cell>
          <cell r="AL1261">
            <v>1.1000000000000001</v>
          </cell>
          <cell r="AM1261">
            <v>36.4</v>
          </cell>
          <cell r="AN1261">
            <v>21.2</v>
          </cell>
          <cell r="AO1261">
            <v>58.4</v>
          </cell>
          <cell r="AP1261">
            <v>718.8</v>
          </cell>
          <cell r="AQ1261">
            <v>66.599999999999994</v>
          </cell>
          <cell r="AR1261">
            <v>68.7</v>
          </cell>
          <cell r="AS1261">
            <v>3.4</v>
          </cell>
          <cell r="AT1261">
            <v>98.5</v>
          </cell>
          <cell r="AU1261">
            <v>614.9</v>
          </cell>
          <cell r="AV1261">
            <v>3458.4</v>
          </cell>
          <cell r="AW1261">
            <v>3311.1</v>
          </cell>
        </row>
        <row r="1262">
          <cell r="B1262">
            <v>7112</v>
          </cell>
          <cell r="D1262" t="str">
            <v xml:space="preserve">Activités d'ingénierie </v>
          </cell>
          <cell r="E1262">
            <v>49749</v>
          </cell>
          <cell r="F1262">
            <v>674.6</v>
          </cell>
          <cell r="G1262">
            <v>490.9</v>
          </cell>
          <cell r="H1262">
            <v>-26</v>
          </cell>
          <cell r="I1262">
            <v>209.7</v>
          </cell>
          <cell r="J1262">
            <v>14.7</v>
          </cell>
          <cell r="K1262">
            <v>40007.5</v>
          </cell>
          <cell r="L1262">
            <v>183.2</v>
          </cell>
          <cell r="M1262">
            <v>1764.4</v>
          </cell>
          <cell r="N1262">
            <v>41969.8</v>
          </cell>
          <cell r="O1262">
            <v>40696.800000000003</v>
          </cell>
          <cell r="P1262">
            <v>1345.3</v>
          </cell>
          <cell r="Q1262">
            <v>707.1</v>
          </cell>
          <cell r="R1262">
            <v>2998.6</v>
          </cell>
          <cell r="S1262">
            <v>-86.1</v>
          </cell>
          <cell r="T1262">
            <v>22786.799999999999</v>
          </cell>
          <cell r="U1262">
            <v>11919.4</v>
          </cell>
          <cell r="V1262">
            <v>1511.5</v>
          </cell>
          <cell r="W1262">
            <v>122.3</v>
          </cell>
          <cell r="X1262">
            <v>1144.0999999999999</v>
          </cell>
          <cell r="Y1262">
            <v>368.7</v>
          </cell>
          <cell r="Z1262">
            <v>90</v>
          </cell>
          <cell r="AA1262">
            <v>17456.8</v>
          </cell>
          <cell r="AB1262">
            <v>828.4</v>
          </cell>
          <cell r="AC1262">
            <v>10427.700000000001</v>
          </cell>
          <cell r="AD1262">
            <v>4476.5</v>
          </cell>
          <cell r="AE1262">
            <v>151.19999999999999</v>
          </cell>
          <cell r="AF1262">
            <v>1875.3</v>
          </cell>
          <cell r="AG1262">
            <v>947</v>
          </cell>
          <cell r="AH1262">
            <v>974.8</v>
          </cell>
          <cell r="AI1262">
            <v>1370.2</v>
          </cell>
          <cell r="AJ1262">
            <v>1323.7</v>
          </cell>
          <cell r="AK1262">
            <v>18.5</v>
          </cell>
          <cell r="AL1262">
            <v>40.700000000000003</v>
          </cell>
          <cell r="AM1262">
            <v>2017.8</v>
          </cell>
          <cell r="AN1262">
            <v>604.1</v>
          </cell>
          <cell r="AO1262">
            <v>7829.6</v>
          </cell>
          <cell r="AP1262">
            <v>7157.6</v>
          </cell>
          <cell r="AQ1262">
            <v>1426.4</v>
          </cell>
          <cell r="AR1262">
            <v>1526.2</v>
          </cell>
          <cell r="AS1262">
            <v>80.8</v>
          </cell>
          <cell r="AT1262">
            <v>155.69999999999999</v>
          </cell>
          <cell r="AU1262">
            <v>6821.4</v>
          </cell>
          <cell r="AV1262">
            <v>16480.2</v>
          </cell>
          <cell r="AW1262">
            <v>16779.5</v>
          </cell>
        </row>
        <row r="1263">
          <cell r="B1263">
            <v>71121</v>
          </cell>
          <cell r="D1263" t="str">
            <v xml:space="preserve">Activité des géomètres </v>
          </cell>
          <cell r="E1263">
            <v>2157</v>
          </cell>
          <cell r="F1263">
            <v>0.2</v>
          </cell>
          <cell r="G1263">
            <v>0.6</v>
          </cell>
          <cell r="H1263">
            <v>-0.7</v>
          </cell>
          <cell r="I1263">
            <v>0.4</v>
          </cell>
          <cell r="J1263">
            <v>0.5</v>
          </cell>
          <cell r="K1263">
            <v>948.3</v>
          </cell>
          <cell r="L1263">
            <v>0.3</v>
          </cell>
          <cell r="M1263">
            <v>0.2</v>
          </cell>
          <cell r="N1263">
            <v>949.3</v>
          </cell>
          <cell r="O1263">
            <v>949</v>
          </cell>
          <cell r="P1263">
            <v>6.2</v>
          </cell>
          <cell r="Q1263">
            <v>0</v>
          </cell>
          <cell r="R1263">
            <v>8.8000000000000007</v>
          </cell>
          <cell r="S1263">
            <v>-0.1</v>
          </cell>
          <cell r="T1263">
            <v>276</v>
          </cell>
          <cell r="U1263">
            <v>43</v>
          </cell>
          <cell r="V1263">
            <v>50.4</v>
          </cell>
          <cell r="W1263">
            <v>9.9</v>
          </cell>
          <cell r="X1263">
            <v>3.2</v>
          </cell>
          <cell r="Y1263">
            <v>4.4000000000000004</v>
          </cell>
          <cell r="Z1263">
            <v>0.2</v>
          </cell>
          <cell r="AA1263">
            <v>666.8</v>
          </cell>
          <cell r="AB1263">
            <v>21.8</v>
          </cell>
          <cell r="AC1263">
            <v>369.7</v>
          </cell>
          <cell r="AD1263">
            <v>161</v>
          </cell>
          <cell r="AE1263">
            <v>0.7</v>
          </cell>
          <cell r="AF1263">
            <v>115</v>
          </cell>
          <cell r="AG1263">
            <v>24.7</v>
          </cell>
          <cell r="AH1263">
            <v>6.9</v>
          </cell>
          <cell r="AI1263">
            <v>17.5</v>
          </cell>
          <cell r="AJ1263">
            <v>100.9</v>
          </cell>
          <cell r="AK1263">
            <v>1.3</v>
          </cell>
          <cell r="AL1263">
            <v>1.3</v>
          </cell>
          <cell r="AM1263">
            <v>5.9</v>
          </cell>
          <cell r="AN1263">
            <v>4.3</v>
          </cell>
          <cell r="AO1263">
            <v>2.8</v>
          </cell>
          <cell r="AP1263">
            <v>97.7</v>
          </cell>
          <cell r="AQ1263">
            <v>6.7</v>
          </cell>
          <cell r="AR1263">
            <v>6.2</v>
          </cell>
          <cell r="AS1263">
            <v>1.2</v>
          </cell>
          <cell r="AT1263">
            <v>8.4</v>
          </cell>
          <cell r="AU1263">
            <v>88.6</v>
          </cell>
          <cell r="AV1263">
            <v>665</v>
          </cell>
          <cell r="AW1263">
            <v>645.70000000000005</v>
          </cell>
        </row>
        <row r="1264">
          <cell r="B1264">
            <v>71122</v>
          </cell>
          <cell r="D1264" t="str">
            <v xml:space="preserve">Ingénierie, études techniques </v>
          </cell>
          <cell r="E1264">
            <v>47592</v>
          </cell>
          <cell r="F1264">
            <v>674.4</v>
          </cell>
          <cell r="G1264">
            <v>490.3</v>
          </cell>
          <cell r="H1264">
            <v>-25.2</v>
          </cell>
          <cell r="I1264">
            <v>209.3</v>
          </cell>
          <cell r="J1264">
            <v>14.2</v>
          </cell>
          <cell r="K1264">
            <v>39059.1</v>
          </cell>
          <cell r="L1264">
            <v>182.9</v>
          </cell>
          <cell r="M1264">
            <v>1764.2</v>
          </cell>
          <cell r="N1264">
            <v>41020.400000000001</v>
          </cell>
          <cell r="O1264">
            <v>39747.699999999997</v>
          </cell>
          <cell r="P1264">
            <v>1339.1</v>
          </cell>
          <cell r="Q1264">
            <v>707.1</v>
          </cell>
          <cell r="R1264">
            <v>2989.8</v>
          </cell>
          <cell r="S1264">
            <v>-86</v>
          </cell>
          <cell r="T1264">
            <v>22510.799999999999</v>
          </cell>
          <cell r="U1264">
            <v>11876.4</v>
          </cell>
          <cell r="V1264">
            <v>1461.2</v>
          </cell>
          <cell r="W1264">
            <v>112.4</v>
          </cell>
          <cell r="X1264">
            <v>1140.9000000000001</v>
          </cell>
          <cell r="Y1264">
            <v>364.3</v>
          </cell>
          <cell r="Z1264">
            <v>89.8</v>
          </cell>
          <cell r="AA1264">
            <v>16790</v>
          </cell>
          <cell r="AB1264">
            <v>806.7</v>
          </cell>
          <cell r="AC1264">
            <v>10058</v>
          </cell>
          <cell r="AD1264">
            <v>4315.5</v>
          </cell>
          <cell r="AE1264">
            <v>150.5</v>
          </cell>
          <cell r="AF1264">
            <v>1760.3</v>
          </cell>
          <cell r="AG1264">
            <v>922.4</v>
          </cell>
          <cell r="AH1264">
            <v>967.9</v>
          </cell>
          <cell r="AI1264">
            <v>1352.7</v>
          </cell>
          <cell r="AJ1264">
            <v>1222.7</v>
          </cell>
          <cell r="AK1264">
            <v>17.2</v>
          </cell>
          <cell r="AL1264">
            <v>39.4</v>
          </cell>
          <cell r="AM1264">
            <v>2011.8</v>
          </cell>
          <cell r="AN1264">
            <v>599.79999999999995</v>
          </cell>
          <cell r="AO1264">
            <v>7826.8</v>
          </cell>
          <cell r="AP1264">
            <v>7059.9</v>
          </cell>
          <cell r="AQ1264">
            <v>1419.7</v>
          </cell>
          <cell r="AR1264">
            <v>1519.9</v>
          </cell>
          <cell r="AS1264">
            <v>79.599999999999994</v>
          </cell>
          <cell r="AT1264">
            <v>147.30000000000001</v>
          </cell>
          <cell r="AU1264">
            <v>6732.8</v>
          </cell>
          <cell r="AV1264">
            <v>15815.2</v>
          </cell>
          <cell r="AW1264">
            <v>16133.8</v>
          </cell>
        </row>
        <row r="1265">
          <cell r="B1265">
            <v>712</v>
          </cell>
          <cell r="D1265" t="str">
            <v xml:space="preserve">Activités de contrôle et analyses techniques </v>
          </cell>
          <cell r="E1265">
            <v>12977</v>
          </cell>
          <cell r="F1265">
            <v>76.2</v>
          </cell>
          <cell r="G1265">
            <v>50.4</v>
          </cell>
          <cell r="H1265">
            <v>0.3</v>
          </cell>
          <cell r="I1265">
            <v>25.5</v>
          </cell>
          <cell r="J1265">
            <v>37.700000000000003</v>
          </cell>
          <cell r="K1265">
            <v>6721.9</v>
          </cell>
          <cell r="L1265">
            <v>2.6</v>
          </cell>
          <cell r="M1265">
            <v>18.100000000000001</v>
          </cell>
          <cell r="N1265">
            <v>6780.2</v>
          </cell>
          <cell r="O1265">
            <v>6835.8</v>
          </cell>
          <cell r="P1265">
            <v>344.7</v>
          </cell>
          <cell r="Q1265">
            <v>18</v>
          </cell>
          <cell r="R1265">
            <v>178.9</v>
          </cell>
          <cell r="S1265">
            <v>-2.1</v>
          </cell>
          <cell r="T1265">
            <v>2781.5</v>
          </cell>
          <cell r="U1265">
            <v>763.7</v>
          </cell>
          <cell r="V1265">
            <v>380.6</v>
          </cell>
          <cell r="W1265">
            <v>29.7</v>
          </cell>
          <cell r="X1265">
            <v>80.099999999999994</v>
          </cell>
          <cell r="Y1265">
            <v>195.5</v>
          </cell>
          <cell r="Z1265">
            <v>44</v>
          </cell>
          <cell r="AA1265">
            <v>3996.6</v>
          </cell>
          <cell r="AB1265">
            <v>186.8</v>
          </cell>
          <cell r="AC1265">
            <v>2344.3000000000002</v>
          </cell>
          <cell r="AD1265">
            <v>947.7</v>
          </cell>
          <cell r="AE1265">
            <v>21.3</v>
          </cell>
          <cell r="AF1265">
            <v>539.1</v>
          </cell>
          <cell r="AG1265">
            <v>199.3</v>
          </cell>
          <cell r="AH1265">
            <v>139.69999999999999</v>
          </cell>
          <cell r="AI1265">
            <v>212.2</v>
          </cell>
          <cell r="AJ1265">
            <v>412.3</v>
          </cell>
          <cell r="AK1265">
            <v>0.2</v>
          </cell>
          <cell r="AL1265">
            <v>0.6</v>
          </cell>
          <cell r="AM1265">
            <v>367.5</v>
          </cell>
          <cell r="AN1265">
            <v>112.2</v>
          </cell>
          <cell r="AO1265">
            <v>572.1</v>
          </cell>
          <cell r="AP1265">
            <v>617.29999999999995</v>
          </cell>
          <cell r="AQ1265">
            <v>179</v>
          </cell>
          <cell r="AR1265">
            <v>106.9</v>
          </cell>
          <cell r="AS1265">
            <v>16.899999999999999</v>
          </cell>
          <cell r="AT1265">
            <v>59</v>
          </cell>
          <cell r="AU1265">
            <v>613.5</v>
          </cell>
          <cell r="AV1265">
            <v>3847.4</v>
          </cell>
          <cell r="AW1265">
            <v>3831.1</v>
          </cell>
        </row>
        <row r="1266">
          <cell r="B1266">
            <v>7120</v>
          </cell>
          <cell r="D1266" t="str">
            <v xml:space="preserve">Activités de contrôle et analyses techniques </v>
          </cell>
          <cell r="E1266">
            <v>12977</v>
          </cell>
          <cell r="F1266">
            <v>76.2</v>
          </cell>
          <cell r="G1266">
            <v>50.4</v>
          </cell>
          <cell r="H1266">
            <v>0.3</v>
          </cell>
          <cell r="I1266">
            <v>25.5</v>
          </cell>
          <cell r="J1266">
            <v>37.700000000000003</v>
          </cell>
          <cell r="K1266">
            <v>6721.9</v>
          </cell>
          <cell r="L1266">
            <v>2.6</v>
          </cell>
          <cell r="M1266">
            <v>18.100000000000001</v>
          </cell>
          <cell r="N1266">
            <v>6780.2</v>
          </cell>
          <cell r="O1266">
            <v>6835.8</v>
          </cell>
          <cell r="P1266">
            <v>344.7</v>
          </cell>
          <cell r="Q1266">
            <v>18</v>
          </cell>
          <cell r="R1266">
            <v>178.9</v>
          </cell>
          <cell r="S1266">
            <v>-2.1</v>
          </cell>
          <cell r="T1266">
            <v>2781.5</v>
          </cell>
          <cell r="U1266">
            <v>763.7</v>
          </cell>
          <cell r="V1266">
            <v>380.6</v>
          </cell>
          <cell r="W1266">
            <v>29.7</v>
          </cell>
          <cell r="X1266">
            <v>80.099999999999994</v>
          </cell>
          <cell r="Y1266">
            <v>195.5</v>
          </cell>
          <cell r="Z1266">
            <v>44</v>
          </cell>
          <cell r="AA1266">
            <v>3996.6</v>
          </cell>
          <cell r="AB1266">
            <v>186.8</v>
          </cell>
          <cell r="AC1266">
            <v>2344.3000000000002</v>
          </cell>
          <cell r="AD1266">
            <v>947.7</v>
          </cell>
          <cell r="AE1266">
            <v>21.3</v>
          </cell>
          <cell r="AF1266">
            <v>539.1</v>
          </cell>
          <cell r="AG1266">
            <v>199.3</v>
          </cell>
          <cell r="AH1266">
            <v>139.69999999999999</v>
          </cell>
          <cell r="AI1266">
            <v>212.2</v>
          </cell>
          <cell r="AJ1266">
            <v>412.3</v>
          </cell>
          <cell r="AK1266">
            <v>0.2</v>
          </cell>
          <cell r="AL1266">
            <v>0.6</v>
          </cell>
          <cell r="AM1266">
            <v>367.5</v>
          </cell>
          <cell r="AN1266">
            <v>112.2</v>
          </cell>
          <cell r="AO1266">
            <v>572.1</v>
          </cell>
          <cell r="AP1266">
            <v>617.29999999999995</v>
          </cell>
          <cell r="AQ1266">
            <v>179</v>
          </cell>
          <cell r="AR1266">
            <v>106.9</v>
          </cell>
          <cell r="AS1266">
            <v>16.899999999999999</v>
          </cell>
          <cell r="AT1266">
            <v>59</v>
          </cell>
          <cell r="AU1266">
            <v>613.5</v>
          </cell>
          <cell r="AV1266">
            <v>3847.4</v>
          </cell>
          <cell r="AW1266">
            <v>3831.1</v>
          </cell>
        </row>
        <row r="1267">
          <cell r="B1267">
            <v>71201</v>
          </cell>
          <cell r="D1267" t="str">
            <v xml:space="preserve">Contrôle technique automobile </v>
          </cell>
          <cell r="E1267">
            <v>5017</v>
          </cell>
          <cell r="F1267">
            <v>8.5</v>
          </cell>
          <cell r="G1267">
            <v>3.1</v>
          </cell>
          <cell r="H1267">
            <v>0.4</v>
          </cell>
          <cell r="I1267">
            <v>5</v>
          </cell>
          <cell r="J1267">
            <v>0</v>
          </cell>
          <cell r="K1267">
            <v>1190.5999999999999</v>
          </cell>
          <cell r="L1267">
            <v>0</v>
          </cell>
          <cell r="M1267">
            <v>0.5</v>
          </cell>
          <cell r="N1267">
            <v>1191</v>
          </cell>
          <cell r="O1267">
            <v>1199.0999999999999</v>
          </cell>
          <cell r="P1267">
            <v>8.8000000000000007</v>
          </cell>
          <cell r="Q1267">
            <v>2.2999999999999998</v>
          </cell>
          <cell r="R1267">
            <v>17.3</v>
          </cell>
          <cell r="S1267">
            <v>0</v>
          </cell>
          <cell r="T1267">
            <v>478.9</v>
          </cell>
          <cell r="U1267">
            <v>25.8</v>
          </cell>
          <cell r="V1267">
            <v>107.9</v>
          </cell>
          <cell r="W1267">
            <v>4.3</v>
          </cell>
          <cell r="X1267">
            <v>10</v>
          </cell>
          <cell r="Y1267">
            <v>27.1</v>
          </cell>
          <cell r="Z1267">
            <v>14.6</v>
          </cell>
          <cell r="AA1267">
            <v>681.5</v>
          </cell>
          <cell r="AB1267">
            <v>31.4</v>
          </cell>
          <cell r="AC1267">
            <v>380.7</v>
          </cell>
          <cell r="AD1267">
            <v>129.69999999999999</v>
          </cell>
          <cell r="AE1267">
            <v>1.2</v>
          </cell>
          <cell r="AF1267">
            <v>140.9</v>
          </cell>
          <cell r="AG1267">
            <v>44.7</v>
          </cell>
          <cell r="AH1267">
            <v>5.0999999999999996</v>
          </cell>
          <cell r="AI1267">
            <v>11.4</v>
          </cell>
          <cell r="AJ1267">
            <v>102.5</v>
          </cell>
          <cell r="AK1267">
            <v>0.2</v>
          </cell>
          <cell r="AL1267">
            <v>0</v>
          </cell>
          <cell r="AM1267">
            <v>10.9</v>
          </cell>
          <cell r="AN1267">
            <v>9.9</v>
          </cell>
          <cell r="AO1267">
            <v>17.100000000000001</v>
          </cell>
          <cell r="AP1267">
            <v>108.6</v>
          </cell>
          <cell r="AQ1267">
            <v>49.6</v>
          </cell>
          <cell r="AR1267">
            <v>27.1</v>
          </cell>
          <cell r="AS1267">
            <v>0.8</v>
          </cell>
          <cell r="AT1267">
            <v>17</v>
          </cell>
          <cell r="AU1267">
            <v>113.3</v>
          </cell>
          <cell r="AV1267">
            <v>699.8</v>
          </cell>
          <cell r="AW1267">
            <v>651.29999999999995</v>
          </cell>
        </row>
        <row r="1268">
          <cell r="B1268">
            <v>71202</v>
          </cell>
          <cell r="D1268" t="str">
            <v xml:space="preserve">Analyses, essais et inspections techniques </v>
          </cell>
          <cell r="E1268">
            <v>7961</v>
          </cell>
          <cell r="F1268">
            <v>67.7</v>
          </cell>
          <cell r="G1268">
            <v>47.3</v>
          </cell>
          <cell r="H1268">
            <v>-0.1</v>
          </cell>
          <cell r="I1268">
            <v>20.5</v>
          </cell>
          <cell r="J1268">
            <v>37.700000000000003</v>
          </cell>
          <cell r="K1268">
            <v>5531.3</v>
          </cell>
          <cell r="L1268">
            <v>2.6</v>
          </cell>
          <cell r="M1268">
            <v>17.600000000000001</v>
          </cell>
          <cell r="N1268">
            <v>5589.2</v>
          </cell>
          <cell r="O1268">
            <v>5636.7</v>
          </cell>
          <cell r="P1268">
            <v>335.9</v>
          </cell>
          <cell r="Q1268">
            <v>15.7</v>
          </cell>
          <cell r="R1268">
            <v>161.6</v>
          </cell>
          <cell r="S1268">
            <v>-2.2000000000000002</v>
          </cell>
          <cell r="T1268">
            <v>2302.6999999999998</v>
          </cell>
          <cell r="U1268">
            <v>737.9</v>
          </cell>
          <cell r="V1268">
            <v>272.8</v>
          </cell>
          <cell r="W1268">
            <v>25.4</v>
          </cell>
          <cell r="X1268">
            <v>70.099999999999994</v>
          </cell>
          <cell r="Y1268">
            <v>168.4</v>
          </cell>
          <cell r="Z1268">
            <v>29.4</v>
          </cell>
          <cell r="AA1268">
            <v>3315.1</v>
          </cell>
          <cell r="AB1268">
            <v>155.4</v>
          </cell>
          <cell r="AC1268">
            <v>1963.6</v>
          </cell>
          <cell r="AD1268">
            <v>818</v>
          </cell>
          <cell r="AE1268">
            <v>20.100000000000001</v>
          </cell>
          <cell r="AF1268">
            <v>398.2</v>
          </cell>
          <cell r="AG1268">
            <v>154.6</v>
          </cell>
          <cell r="AH1268">
            <v>134.6</v>
          </cell>
          <cell r="AI1268">
            <v>200.8</v>
          </cell>
          <cell r="AJ1268">
            <v>309.89999999999998</v>
          </cell>
          <cell r="AK1268">
            <v>0.1</v>
          </cell>
          <cell r="AL1268">
            <v>0.6</v>
          </cell>
          <cell r="AM1268">
            <v>356.6</v>
          </cell>
          <cell r="AN1268">
            <v>102.2</v>
          </cell>
          <cell r="AO1268">
            <v>555</v>
          </cell>
          <cell r="AP1268">
            <v>508.7</v>
          </cell>
          <cell r="AQ1268">
            <v>129.30000000000001</v>
          </cell>
          <cell r="AR1268">
            <v>79.8</v>
          </cell>
          <cell r="AS1268">
            <v>16.100000000000001</v>
          </cell>
          <cell r="AT1268">
            <v>42</v>
          </cell>
          <cell r="AU1268">
            <v>500.1</v>
          </cell>
          <cell r="AV1268">
            <v>3147.6</v>
          </cell>
          <cell r="AW1268">
            <v>3179.8</v>
          </cell>
        </row>
        <row r="1269">
          <cell r="B1269">
            <v>72</v>
          </cell>
          <cell r="D1269" t="str">
            <v xml:space="preserve">Recherche-développement scientifique </v>
          </cell>
          <cell r="E1269">
            <v>6273</v>
          </cell>
          <cell r="F1269">
            <v>1005.1</v>
          </cell>
          <cell r="G1269">
            <v>565.29999999999995</v>
          </cell>
          <cell r="H1269">
            <v>103.7</v>
          </cell>
          <cell r="I1269">
            <v>336</v>
          </cell>
          <cell r="J1269">
            <v>37.200000000000003</v>
          </cell>
          <cell r="K1269">
            <v>7207.4</v>
          </cell>
          <cell r="L1269">
            <v>-172.2</v>
          </cell>
          <cell r="M1269">
            <v>137.69999999999999</v>
          </cell>
          <cell r="N1269">
            <v>7210.2</v>
          </cell>
          <cell r="O1269">
            <v>8249.7999999999993</v>
          </cell>
          <cell r="P1269">
            <v>392.5</v>
          </cell>
          <cell r="Q1269">
            <v>202.7</v>
          </cell>
          <cell r="R1269">
            <v>918.7</v>
          </cell>
          <cell r="S1269">
            <v>-227.2</v>
          </cell>
          <cell r="T1269">
            <v>4185.6000000000004</v>
          </cell>
          <cell r="U1269">
            <v>1351</v>
          </cell>
          <cell r="V1269">
            <v>299.10000000000002</v>
          </cell>
          <cell r="W1269">
            <v>30.9</v>
          </cell>
          <cell r="X1269">
            <v>152</v>
          </cell>
          <cell r="Y1269">
            <v>251.5</v>
          </cell>
          <cell r="Z1269">
            <v>206.9</v>
          </cell>
          <cell r="AA1269">
            <v>2810.1</v>
          </cell>
          <cell r="AB1269">
            <v>203.8</v>
          </cell>
          <cell r="AC1269">
            <v>2291.6999999999998</v>
          </cell>
          <cell r="AD1269">
            <v>991</v>
          </cell>
          <cell r="AE1269">
            <v>456.6</v>
          </cell>
          <cell r="AF1269">
            <v>-219.8</v>
          </cell>
          <cell r="AG1269">
            <v>429.5</v>
          </cell>
          <cell r="AH1269">
            <v>198.7</v>
          </cell>
          <cell r="AI1269">
            <v>286.8</v>
          </cell>
          <cell r="AJ1269">
            <v>-561.20000000000005</v>
          </cell>
          <cell r="AK1269">
            <v>4.9000000000000004</v>
          </cell>
          <cell r="AL1269">
            <v>11.2</v>
          </cell>
          <cell r="AM1269">
            <v>396.9</v>
          </cell>
          <cell r="AN1269">
            <v>79.7</v>
          </cell>
          <cell r="AO1269">
            <v>647.6</v>
          </cell>
          <cell r="AP1269">
            <v>-304.3</v>
          </cell>
          <cell r="AQ1269">
            <v>518.79999999999995</v>
          </cell>
          <cell r="AR1269">
            <v>400.7</v>
          </cell>
          <cell r="AS1269">
            <v>26.6</v>
          </cell>
          <cell r="AT1269">
            <v>-514.79999999999995</v>
          </cell>
          <cell r="AU1269">
            <v>302.10000000000002</v>
          </cell>
          <cell r="AV1269">
            <v>2669.1</v>
          </cell>
          <cell r="AW1269">
            <v>3062.9</v>
          </cell>
        </row>
        <row r="1270">
          <cell r="B1270">
            <v>721</v>
          </cell>
          <cell r="D1270" t="str">
            <v xml:space="preserve">Recherche-développement en sciences physiques et naturelles </v>
          </cell>
          <cell r="E1270">
            <v>4582</v>
          </cell>
          <cell r="F1270">
            <v>1004.3</v>
          </cell>
          <cell r="G1270">
            <v>564.79999999999995</v>
          </cell>
          <cell r="H1270">
            <v>103.8</v>
          </cell>
          <cell r="I1270">
            <v>335.6</v>
          </cell>
          <cell r="J1270">
            <v>37.200000000000003</v>
          </cell>
          <cell r="K1270">
            <v>7070.7</v>
          </cell>
          <cell r="L1270">
            <v>-172.6</v>
          </cell>
          <cell r="M1270">
            <v>136.69999999999999</v>
          </cell>
          <cell r="N1270">
            <v>7072</v>
          </cell>
          <cell r="O1270">
            <v>8112.2</v>
          </cell>
          <cell r="P1270">
            <v>367.9</v>
          </cell>
          <cell r="Q1270">
            <v>183.9</v>
          </cell>
          <cell r="R1270">
            <v>911.5</v>
          </cell>
          <cell r="S1270">
            <v>-227.2</v>
          </cell>
          <cell r="T1270">
            <v>4111.8999999999996</v>
          </cell>
          <cell r="U1270">
            <v>1331.3</v>
          </cell>
          <cell r="V1270">
            <v>289.89999999999998</v>
          </cell>
          <cell r="W1270">
            <v>30.5</v>
          </cell>
          <cell r="X1270">
            <v>149.80000000000001</v>
          </cell>
          <cell r="Y1270">
            <v>232.5</v>
          </cell>
          <cell r="Z1270">
            <v>190.2</v>
          </cell>
          <cell r="AA1270">
            <v>2746.7</v>
          </cell>
          <cell r="AB1270">
            <v>200.2</v>
          </cell>
          <cell r="AC1270">
            <v>2249.5</v>
          </cell>
          <cell r="AD1270">
            <v>972.2</v>
          </cell>
          <cell r="AE1270">
            <v>451.4</v>
          </cell>
          <cell r="AF1270">
            <v>-223.8</v>
          </cell>
          <cell r="AG1270">
            <v>425.2</v>
          </cell>
          <cell r="AH1270">
            <v>196</v>
          </cell>
          <cell r="AI1270">
            <v>284.2</v>
          </cell>
          <cell r="AJ1270">
            <v>-560.79999999999995</v>
          </cell>
          <cell r="AK1270">
            <v>4.9000000000000004</v>
          </cell>
          <cell r="AL1270">
            <v>11.2</v>
          </cell>
          <cell r="AM1270">
            <v>390.2</v>
          </cell>
          <cell r="AN1270">
            <v>73.3</v>
          </cell>
          <cell r="AO1270">
            <v>640.6</v>
          </cell>
          <cell r="AP1270">
            <v>-304.10000000000002</v>
          </cell>
          <cell r="AQ1270">
            <v>514.70000000000005</v>
          </cell>
          <cell r="AR1270">
            <v>399.5</v>
          </cell>
          <cell r="AS1270">
            <v>26.5</v>
          </cell>
          <cell r="AT1270">
            <v>-511</v>
          </cell>
          <cell r="AU1270">
            <v>295.60000000000002</v>
          </cell>
          <cell r="AV1270">
            <v>2611.4</v>
          </cell>
          <cell r="AW1270">
            <v>2997.8</v>
          </cell>
        </row>
        <row r="1271">
          <cell r="B1271">
            <v>7211</v>
          </cell>
          <cell r="D1271" t="str">
            <v xml:space="preserve">Recherche-développement en biotechnologie </v>
          </cell>
          <cell r="E1271">
            <v>1100</v>
          </cell>
          <cell r="F1271">
            <v>549.6</v>
          </cell>
          <cell r="G1271">
            <v>311.89999999999998</v>
          </cell>
          <cell r="H1271">
            <v>103.5</v>
          </cell>
          <cell r="I1271">
            <v>134.19999999999999</v>
          </cell>
          <cell r="J1271">
            <v>0</v>
          </cell>
          <cell r="K1271">
            <v>1599.4</v>
          </cell>
          <cell r="L1271">
            <v>-169.1</v>
          </cell>
          <cell r="M1271">
            <v>50.3</v>
          </cell>
          <cell r="N1271">
            <v>1480.6</v>
          </cell>
          <cell r="O1271">
            <v>2149</v>
          </cell>
          <cell r="P1271">
            <v>61.8</v>
          </cell>
          <cell r="Q1271">
            <v>45.4</v>
          </cell>
          <cell r="R1271">
            <v>267.5</v>
          </cell>
          <cell r="S1271">
            <v>-202.6</v>
          </cell>
          <cell r="T1271">
            <v>1078.4000000000001</v>
          </cell>
          <cell r="U1271">
            <v>412.9</v>
          </cell>
          <cell r="V1271">
            <v>51.7</v>
          </cell>
          <cell r="W1271">
            <v>7.6</v>
          </cell>
          <cell r="X1271">
            <v>49.5</v>
          </cell>
          <cell r="Y1271">
            <v>141.30000000000001</v>
          </cell>
          <cell r="Z1271">
            <v>131</v>
          </cell>
          <cell r="AA1271">
            <v>392</v>
          </cell>
          <cell r="AB1271">
            <v>36.5</v>
          </cell>
          <cell r="AC1271">
            <v>440.9</v>
          </cell>
          <cell r="AD1271">
            <v>187.6</v>
          </cell>
          <cell r="AE1271">
            <v>40</v>
          </cell>
          <cell r="AF1271">
            <v>-233</v>
          </cell>
          <cell r="AG1271">
            <v>103.4</v>
          </cell>
          <cell r="AH1271">
            <v>50.7</v>
          </cell>
          <cell r="AI1271">
            <v>95.9</v>
          </cell>
          <cell r="AJ1271">
            <v>-291.10000000000002</v>
          </cell>
          <cell r="AK1271">
            <v>1.2</v>
          </cell>
          <cell r="AL1271">
            <v>10.8</v>
          </cell>
          <cell r="AM1271">
            <v>71.599999999999994</v>
          </cell>
          <cell r="AN1271">
            <v>16.8</v>
          </cell>
          <cell r="AO1271">
            <v>125.4</v>
          </cell>
          <cell r="AP1271">
            <v>-227.7</v>
          </cell>
          <cell r="AQ1271">
            <v>173.2</v>
          </cell>
          <cell r="AR1271">
            <v>148.5</v>
          </cell>
          <cell r="AS1271">
            <v>4.9000000000000004</v>
          </cell>
          <cell r="AT1271">
            <v>-133.4</v>
          </cell>
          <cell r="AU1271">
            <v>-74.5</v>
          </cell>
          <cell r="AV1271">
            <v>471.5</v>
          </cell>
          <cell r="AW1271">
            <v>395.5</v>
          </cell>
        </row>
        <row r="1272">
          <cell r="B1272">
            <v>72110</v>
          </cell>
          <cell r="D1272" t="str">
            <v xml:space="preserve">Recherche-développement en biotechnologie </v>
          </cell>
          <cell r="E1272">
            <v>1100</v>
          </cell>
          <cell r="F1272">
            <v>549.6</v>
          </cell>
          <cell r="G1272">
            <v>311.89999999999998</v>
          </cell>
          <cell r="H1272">
            <v>103.5</v>
          </cell>
          <cell r="I1272">
            <v>134.19999999999999</v>
          </cell>
          <cell r="J1272">
            <v>0</v>
          </cell>
          <cell r="K1272">
            <v>1599.4</v>
          </cell>
          <cell r="L1272">
            <v>-169.1</v>
          </cell>
          <cell r="M1272">
            <v>50.3</v>
          </cell>
          <cell r="N1272">
            <v>1480.6</v>
          </cell>
          <cell r="O1272">
            <v>2149</v>
          </cell>
          <cell r="P1272">
            <v>61.8</v>
          </cell>
          <cell r="Q1272">
            <v>45.4</v>
          </cell>
          <cell r="R1272">
            <v>267.5</v>
          </cell>
          <cell r="S1272">
            <v>-202.6</v>
          </cell>
          <cell r="T1272">
            <v>1078.4000000000001</v>
          </cell>
          <cell r="U1272">
            <v>412.9</v>
          </cell>
          <cell r="V1272">
            <v>51.7</v>
          </cell>
          <cell r="W1272">
            <v>7.6</v>
          </cell>
          <cell r="X1272">
            <v>49.5</v>
          </cell>
          <cell r="Y1272">
            <v>141.30000000000001</v>
          </cell>
          <cell r="Z1272">
            <v>131</v>
          </cell>
          <cell r="AA1272">
            <v>392</v>
          </cell>
          <cell r="AB1272">
            <v>36.5</v>
          </cell>
          <cell r="AC1272">
            <v>440.9</v>
          </cell>
          <cell r="AD1272">
            <v>187.6</v>
          </cell>
          <cell r="AE1272">
            <v>40</v>
          </cell>
          <cell r="AF1272">
            <v>-233</v>
          </cell>
          <cell r="AG1272">
            <v>103.4</v>
          </cell>
          <cell r="AH1272">
            <v>50.7</v>
          </cell>
          <cell r="AI1272">
            <v>95.9</v>
          </cell>
          <cell r="AJ1272">
            <v>-291.10000000000002</v>
          </cell>
          <cell r="AK1272">
            <v>1.2</v>
          </cell>
          <cell r="AL1272">
            <v>10.8</v>
          </cell>
          <cell r="AM1272">
            <v>71.599999999999994</v>
          </cell>
          <cell r="AN1272">
            <v>16.8</v>
          </cell>
          <cell r="AO1272">
            <v>125.4</v>
          </cell>
          <cell r="AP1272">
            <v>-227.7</v>
          </cell>
          <cell r="AQ1272">
            <v>173.2</v>
          </cell>
          <cell r="AR1272">
            <v>148.5</v>
          </cell>
          <cell r="AS1272">
            <v>4.9000000000000004</v>
          </cell>
          <cell r="AT1272">
            <v>-133.4</v>
          </cell>
          <cell r="AU1272">
            <v>-74.5</v>
          </cell>
          <cell r="AV1272">
            <v>471.5</v>
          </cell>
          <cell r="AW1272">
            <v>395.5</v>
          </cell>
        </row>
        <row r="1273">
          <cell r="B1273">
            <v>7219</v>
          </cell>
          <cell r="D1273" t="str">
            <v xml:space="preserve">Recherche-développement en autres sciences physiques et naturelles </v>
          </cell>
          <cell r="E1273">
            <v>3483</v>
          </cell>
          <cell r="F1273">
            <v>454.6</v>
          </cell>
          <cell r="G1273">
            <v>252.9</v>
          </cell>
          <cell r="H1273">
            <v>0.3</v>
          </cell>
          <cell r="I1273">
            <v>201.4</v>
          </cell>
          <cell r="J1273">
            <v>37.200000000000003</v>
          </cell>
          <cell r="K1273">
            <v>5471.3</v>
          </cell>
          <cell r="L1273">
            <v>-3.5</v>
          </cell>
          <cell r="M1273">
            <v>86.4</v>
          </cell>
          <cell r="N1273">
            <v>5591.4</v>
          </cell>
          <cell r="O1273">
            <v>5963.2</v>
          </cell>
          <cell r="P1273">
            <v>306.10000000000002</v>
          </cell>
          <cell r="Q1273">
            <v>138.5</v>
          </cell>
          <cell r="R1273">
            <v>644.1</v>
          </cell>
          <cell r="S1273">
            <v>-24.6</v>
          </cell>
          <cell r="T1273">
            <v>3033.5</v>
          </cell>
          <cell r="U1273">
            <v>918.4</v>
          </cell>
          <cell r="V1273">
            <v>238.2</v>
          </cell>
          <cell r="W1273">
            <v>22.9</v>
          </cell>
          <cell r="X1273">
            <v>100.3</v>
          </cell>
          <cell r="Y1273">
            <v>91.3</v>
          </cell>
          <cell r="Z1273">
            <v>59.2</v>
          </cell>
          <cell r="AA1273">
            <v>2354.6999999999998</v>
          </cell>
          <cell r="AB1273">
            <v>163.69999999999999</v>
          </cell>
          <cell r="AC1273">
            <v>1808.6</v>
          </cell>
          <cell r="AD1273">
            <v>784.6</v>
          </cell>
          <cell r="AE1273">
            <v>411.4</v>
          </cell>
          <cell r="AF1273">
            <v>9.1</v>
          </cell>
          <cell r="AG1273">
            <v>321.8</v>
          </cell>
          <cell r="AH1273">
            <v>145.30000000000001</v>
          </cell>
          <cell r="AI1273">
            <v>188.3</v>
          </cell>
          <cell r="AJ1273">
            <v>-269.7</v>
          </cell>
          <cell r="AK1273">
            <v>3.7</v>
          </cell>
          <cell r="AL1273">
            <v>0.4</v>
          </cell>
          <cell r="AM1273">
            <v>318.60000000000002</v>
          </cell>
          <cell r="AN1273">
            <v>56.5</v>
          </cell>
          <cell r="AO1273">
            <v>515.20000000000005</v>
          </cell>
          <cell r="AP1273">
            <v>-76.400000000000006</v>
          </cell>
          <cell r="AQ1273">
            <v>341.5</v>
          </cell>
          <cell r="AR1273">
            <v>251</v>
          </cell>
          <cell r="AS1273">
            <v>21.6</v>
          </cell>
          <cell r="AT1273">
            <v>-377.6</v>
          </cell>
          <cell r="AU1273">
            <v>370.1</v>
          </cell>
          <cell r="AV1273">
            <v>2139.8000000000002</v>
          </cell>
          <cell r="AW1273">
            <v>2602.3000000000002</v>
          </cell>
        </row>
        <row r="1274">
          <cell r="B1274">
            <v>72190</v>
          </cell>
          <cell r="D1274" t="str">
            <v xml:space="preserve">Recherche-développement en autres sciences physiques et naturelles </v>
          </cell>
          <cell r="E1274">
            <v>3483</v>
          </cell>
          <cell r="F1274">
            <v>454.6</v>
          </cell>
          <cell r="G1274">
            <v>252.9</v>
          </cell>
          <cell r="H1274">
            <v>0.3</v>
          </cell>
          <cell r="I1274">
            <v>201.4</v>
          </cell>
          <cell r="J1274">
            <v>37.200000000000003</v>
          </cell>
          <cell r="K1274">
            <v>5471.3</v>
          </cell>
          <cell r="L1274">
            <v>-3.5</v>
          </cell>
          <cell r="M1274">
            <v>86.4</v>
          </cell>
          <cell r="N1274">
            <v>5591.4</v>
          </cell>
          <cell r="O1274">
            <v>5963.2</v>
          </cell>
          <cell r="P1274">
            <v>306.10000000000002</v>
          </cell>
          <cell r="Q1274">
            <v>138.5</v>
          </cell>
          <cell r="R1274">
            <v>644.1</v>
          </cell>
          <cell r="S1274">
            <v>-24.6</v>
          </cell>
          <cell r="T1274">
            <v>3033.5</v>
          </cell>
          <cell r="U1274">
            <v>918.4</v>
          </cell>
          <cell r="V1274">
            <v>238.2</v>
          </cell>
          <cell r="W1274">
            <v>22.9</v>
          </cell>
          <cell r="X1274">
            <v>100.3</v>
          </cell>
          <cell r="Y1274">
            <v>91.3</v>
          </cell>
          <cell r="Z1274">
            <v>59.2</v>
          </cell>
          <cell r="AA1274">
            <v>2354.6999999999998</v>
          </cell>
          <cell r="AB1274">
            <v>163.69999999999999</v>
          </cell>
          <cell r="AC1274">
            <v>1808.6</v>
          </cell>
          <cell r="AD1274">
            <v>784.6</v>
          </cell>
          <cell r="AE1274">
            <v>411.4</v>
          </cell>
          <cell r="AF1274">
            <v>9.1</v>
          </cell>
          <cell r="AG1274">
            <v>321.8</v>
          </cell>
          <cell r="AH1274">
            <v>145.30000000000001</v>
          </cell>
          <cell r="AI1274">
            <v>188.3</v>
          </cell>
          <cell r="AJ1274">
            <v>-269.7</v>
          </cell>
          <cell r="AK1274">
            <v>3.7</v>
          </cell>
          <cell r="AL1274">
            <v>0.4</v>
          </cell>
          <cell r="AM1274">
            <v>318.60000000000002</v>
          </cell>
          <cell r="AN1274">
            <v>56.5</v>
          </cell>
          <cell r="AO1274">
            <v>515.20000000000005</v>
          </cell>
          <cell r="AP1274">
            <v>-76.400000000000006</v>
          </cell>
          <cell r="AQ1274">
            <v>341.5</v>
          </cell>
          <cell r="AR1274">
            <v>251</v>
          </cell>
          <cell r="AS1274">
            <v>21.6</v>
          </cell>
          <cell r="AT1274">
            <v>-377.6</v>
          </cell>
          <cell r="AU1274">
            <v>370.1</v>
          </cell>
          <cell r="AV1274">
            <v>2139.8000000000002</v>
          </cell>
          <cell r="AW1274">
            <v>2602.3000000000002</v>
          </cell>
        </row>
        <row r="1275">
          <cell r="B1275">
            <v>722</v>
          </cell>
          <cell r="D1275" t="str">
            <v xml:space="preserve">Recherche-développement en sciences humaines et sociales </v>
          </cell>
          <cell r="E1275">
            <v>1691</v>
          </cell>
          <cell r="F1275">
            <v>0.9</v>
          </cell>
          <cell r="G1275">
            <v>0.5</v>
          </cell>
          <cell r="H1275">
            <v>0</v>
          </cell>
          <cell r="I1275">
            <v>0.4</v>
          </cell>
          <cell r="J1275">
            <v>0</v>
          </cell>
          <cell r="K1275">
            <v>136.69999999999999</v>
          </cell>
          <cell r="L1275">
            <v>0.4</v>
          </cell>
          <cell r="M1275">
            <v>1.1000000000000001</v>
          </cell>
          <cell r="N1275">
            <v>138.19999999999999</v>
          </cell>
          <cell r="O1275">
            <v>137.6</v>
          </cell>
          <cell r="P1275">
            <v>24.7</v>
          </cell>
          <cell r="Q1275">
            <v>18.8</v>
          </cell>
          <cell r="R1275">
            <v>7.2</v>
          </cell>
          <cell r="S1275">
            <v>0</v>
          </cell>
          <cell r="T1275">
            <v>73.7</v>
          </cell>
          <cell r="U1275">
            <v>19.7</v>
          </cell>
          <cell r="V1275">
            <v>9.3000000000000007</v>
          </cell>
          <cell r="W1275">
            <v>0.4</v>
          </cell>
          <cell r="X1275">
            <v>2.2000000000000002</v>
          </cell>
          <cell r="Y1275">
            <v>18.899999999999999</v>
          </cell>
          <cell r="Z1275">
            <v>16.600000000000001</v>
          </cell>
          <cell r="AA1275">
            <v>63.5</v>
          </cell>
          <cell r="AB1275">
            <v>3.6</v>
          </cell>
          <cell r="AC1275">
            <v>42.3</v>
          </cell>
          <cell r="AD1275">
            <v>18.7</v>
          </cell>
          <cell r="AE1275">
            <v>5.2</v>
          </cell>
          <cell r="AF1275">
            <v>4</v>
          </cell>
          <cell r="AG1275">
            <v>4.3</v>
          </cell>
          <cell r="AH1275">
            <v>2.7</v>
          </cell>
          <cell r="AI1275">
            <v>2.6</v>
          </cell>
          <cell r="AJ1275">
            <v>-0.4</v>
          </cell>
          <cell r="AK1275">
            <v>0.1</v>
          </cell>
          <cell r="AL1275">
            <v>0</v>
          </cell>
          <cell r="AM1275">
            <v>6.7</v>
          </cell>
          <cell r="AN1275">
            <v>6.4</v>
          </cell>
          <cell r="AO1275">
            <v>7</v>
          </cell>
          <cell r="AP1275">
            <v>-0.2</v>
          </cell>
          <cell r="AQ1275">
            <v>4.0999999999999996</v>
          </cell>
          <cell r="AR1275">
            <v>1.2</v>
          </cell>
          <cell r="AS1275">
            <v>0.1</v>
          </cell>
          <cell r="AT1275">
            <v>-3.9</v>
          </cell>
          <cell r="AU1275">
            <v>6.5</v>
          </cell>
          <cell r="AV1275">
            <v>57.7</v>
          </cell>
          <cell r="AW1275">
            <v>65.099999999999994</v>
          </cell>
        </row>
        <row r="1276">
          <cell r="B1276">
            <v>7220</v>
          </cell>
          <cell r="D1276" t="str">
            <v xml:space="preserve">Recherche-développement en sciences humaines et sociales </v>
          </cell>
          <cell r="E1276">
            <v>1691</v>
          </cell>
          <cell r="F1276">
            <v>0.9</v>
          </cell>
          <cell r="G1276">
            <v>0.5</v>
          </cell>
          <cell r="H1276">
            <v>0</v>
          </cell>
          <cell r="I1276">
            <v>0.4</v>
          </cell>
          <cell r="J1276">
            <v>0</v>
          </cell>
          <cell r="K1276">
            <v>136.69999999999999</v>
          </cell>
          <cell r="L1276">
            <v>0.4</v>
          </cell>
          <cell r="M1276">
            <v>1.1000000000000001</v>
          </cell>
          <cell r="N1276">
            <v>138.19999999999999</v>
          </cell>
          <cell r="O1276">
            <v>137.6</v>
          </cell>
          <cell r="P1276">
            <v>24.7</v>
          </cell>
          <cell r="Q1276">
            <v>18.8</v>
          </cell>
          <cell r="R1276">
            <v>7.2</v>
          </cell>
          <cell r="S1276">
            <v>0</v>
          </cell>
          <cell r="T1276">
            <v>73.7</v>
          </cell>
          <cell r="U1276">
            <v>19.7</v>
          </cell>
          <cell r="V1276">
            <v>9.3000000000000007</v>
          </cell>
          <cell r="W1276">
            <v>0.4</v>
          </cell>
          <cell r="X1276">
            <v>2.2000000000000002</v>
          </cell>
          <cell r="Y1276">
            <v>18.899999999999999</v>
          </cell>
          <cell r="Z1276">
            <v>16.600000000000001</v>
          </cell>
          <cell r="AA1276">
            <v>63.5</v>
          </cell>
          <cell r="AB1276">
            <v>3.6</v>
          </cell>
          <cell r="AC1276">
            <v>42.3</v>
          </cell>
          <cell r="AD1276">
            <v>18.7</v>
          </cell>
          <cell r="AE1276">
            <v>5.2</v>
          </cell>
          <cell r="AF1276">
            <v>4</v>
          </cell>
          <cell r="AG1276">
            <v>4.3</v>
          </cell>
          <cell r="AH1276">
            <v>2.7</v>
          </cell>
          <cell r="AI1276">
            <v>2.6</v>
          </cell>
          <cell r="AJ1276">
            <v>-0.4</v>
          </cell>
          <cell r="AK1276">
            <v>0.1</v>
          </cell>
          <cell r="AL1276">
            <v>0</v>
          </cell>
          <cell r="AM1276">
            <v>6.7</v>
          </cell>
          <cell r="AN1276">
            <v>6.4</v>
          </cell>
          <cell r="AO1276">
            <v>7</v>
          </cell>
          <cell r="AP1276">
            <v>-0.2</v>
          </cell>
          <cell r="AQ1276">
            <v>4.0999999999999996</v>
          </cell>
          <cell r="AR1276">
            <v>1.2</v>
          </cell>
          <cell r="AS1276">
            <v>0.1</v>
          </cell>
          <cell r="AT1276">
            <v>-3.9</v>
          </cell>
          <cell r="AU1276">
            <v>6.5</v>
          </cell>
          <cell r="AV1276">
            <v>57.7</v>
          </cell>
          <cell r="AW1276">
            <v>65.099999999999994</v>
          </cell>
        </row>
        <row r="1277">
          <cell r="B1277">
            <v>72200</v>
          </cell>
          <cell r="D1277" t="str">
            <v xml:space="preserve">Recherche-développement en sciences humaines et sociales </v>
          </cell>
          <cell r="E1277">
            <v>1691</v>
          </cell>
          <cell r="F1277">
            <v>0.9</v>
          </cell>
          <cell r="G1277">
            <v>0.5</v>
          </cell>
          <cell r="H1277">
            <v>0</v>
          </cell>
          <cell r="I1277">
            <v>0.4</v>
          </cell>
          <cell r="J1277">
            <v>0</v>
          </cell>
          <cell r="K1277">
            <v>136.69999999999999</v>
          </cell>
          <cell r="L1277">
            <v>0.4</v>
          </cell>
          <cell r="M1277">
            <v>1.1000000000000001</v>
          </cell>
          <cell r="N1277">
            <v>138.19999999999999</v>
          </cell>
          <cell r="O1277">
            <v>137.6</v>
          </cell>
          <cell r="P1277">
            <v>24.7</v>
          </cell>
          <cell r="Q1277">
            <v>18.8</v>
          </cell>
          <cell r="R1277">
            <v>7.2</v>
          </cell>
          <cell r="S1277">
            <v>0</v>
          </cell>
          <cell r="T1277">
            <v>73.7</v>
          </cell>
          <cell r="U1277">
            <v>19.7</v>
          </cell>
          <cell r="V1277">
            <v>9.3000000000000007</v>
          </cell>
          <cell r="W1277">
            <v>0.4</v>
          </cell>
          <cell r="X1277">
            <v>2.2000000000000002</v>
          </cell>
          <cell r="Y1277">
            <v>18.899999999999999</v>
          </cell>
          <cell r="Z1277">
            <v>16.600000000000001</v>
          </cell>
          <cell r="AA1277">
            <v>63.5</v>
          </cell>
          <cell r="AB1277">
            <v>3.6</v>
          </cell>
          <cell r="AC1277">
            <v>42.3</v>
          </cell>
          <cell r="AD1277">
            <v>18.7</v>
          </cell>
          <cell r="AE1277">
            <v>5.2</v>
          </cell>
          <cell r="AF1277">
            <v>4</v>
          </cell>
          <cell r="AG1277">
            <v>4.3</v>
          </cell>
          <cell r="AH1277">
            <v>2.7</v>
          </cell>
          <cell r="AI1277">
            <v>2.6</v>
          </cell>
          <cell r="AJ1277">
            <v>-0.4</v>
          </cell>
          <cell r="AK1277">
            <v>0.1</v>
          </cell>
          <cell r="AL1277">
            <v>0</v>
          </cell>
          <cell r="AM1277">
            <v>6.7</v>
          </cell>
          <cell r="AN1277">
            <v>6.4</v>
          </cell>
          <cell r="AO1277">
            <v>7</v>
          </cell>
          <cell r="AP1277">
            <v>-0.2</v>
          </cell>
          <cell r="AQ1277">
            <v>4.0999999999999996</v>
          </cell>
          <cell r="AR1277">
            <v>1.2</v>
          </cell>
          <cell r="AS1277">
            <v>0.1</v>
          </cell>
          <cell r="AT1277">
            <v>-3.9</v>
          </cell>
          <cell r="AU1277">
            <v>6.5</v>
          </cell>
          <cell r="AV1277">
            <v>57.7</v>
          </cell>
          <cell r="AW1277">
            <v>65.099999999999994</v>
          </cell>
        </row>
        <row r="1278">
          <cell r="B1278">
            <v>73</v>
          </cell>
          <cell r="D1278" t="str">
            <v xml:space="preserve">Publicité et études de marché </v>
          </cell>
          <cell r="E1278">
            <v>30752</v>
          </cell>
          <cell r="F1278">
            <v>204</v>
          </cell>
          <cell r="G1278">
            <v>96.9</v>
          </cell>
          <cell r="H1278">
            <v>5.3</v>
          </cell>
          <cell r="I1278">
            <v>101.8</v>
          </cell>
          <cell r="J1278">
            <v>144.6</v>
          </cell>
          <cell r="K1278">
            <v>21490.7</v>
          </cell>
          <cell r="L1278">
            <v>32.799999999999997</v>
          </cell>
          <cell r="M1278">
            <v>64.5</v>
          </cell>
          <cell r="N1278">
            <v>21732.6</v>
          </cell>
          <cell r="O1278">
            <v>21839.3</v>
          </cell>
          <cell r="P1278">
            <v>206.7</v>
          </cell>
          <cell r="Q1278">
            <v>7.2</v>
          </cell>
          <cell r="R1278">
            <v>1694.1</v>
          </cell>
          <cell r="S1278">
            <v>-7.3</v>
          </cell>
          <cell r="T1278">
            <v>12123.4</v>
          </cell>
          <cell r="U1278">
            <v>7466.2</v>
          </cell>
          <cell r="V1278">
            <v>941.2</v>
          </cell>
          <cell r="W1278">
            <v>31.9</v>
          </cell>
          <cell r="X1278">
            <v>325.7</v>
          </cell>
          <cell r="Y1278">
            <v>276.3</v>
          </cell>
          <cell r="Z1278">
            <v>99.7</v>
          </cell>
          <cell r="AA1278">
            <v>7954.7</v>
          </cell>
          <cell r="AB1278">
            <v>391.7</v>
          </cell>
          <cell r="AC1278">
            <v>4516.5</v>
          </cell>
          <cell r="AD1278">
            <v>1784.2</v>
          </cell>
          <cell r="AE1278">
            <v>37.700000000000003</v>
          </cell>
          <cell r="AF1278">
            <v>1300</v>
          </cell>
          <cell r="AG1278">
            <v>379</v>
          </cell>
          <cell r="AH1278">
            <v>306.39999999999998</v>
          </cell>
          <cell r="AI1278">
            <v>332.4</v>
          </cell>
          <cell r="AJ1278">
            <v>946.9</v>
          </cell>
          <cell r="AK1278">
            <v>3.5</v>
          </cell>
          <cell r="AL1278">
            <v>7.9</v>
          </cell>
          <cell r="AM1278">
            <v>490</v>
          </cell>
          <cell r="AN1278">
            <v>126.7</v>
          </cell>
          <cell r="AO1278">
            <v>629.9</v>
          </cell>
          <cell r="AP1278">
            <v>1091</v>
          </cell>
          <cell r="AQ1278">
            <v>404.5</v>
          </cell>
          <cell r="AR1278">
            <v>453.2</v>
          </cell>
          <cell r="AS1278">
            <v>45.5</v>
          </cell>
          <cell r="AT1278">
            <v>284.60000000000002</v>
          </cell>
          <cell r="AU1278">
            <v>712.3</v>
          </cell>
          <cell r="AV1278">
            <v>8024.3</v>
          </cell>
          <cell r="AW1278">
            <v>7600.7</v>
          </cell>
        </row>
        <row r="1279">
          <cell r="B1279">
            <v>731</v>
          </cell>
          <cell r="D1279" t="str">
            <v xml:space="preserve">Publicité </v>
          </cell>
          <cell r="E1279">
            <v>26550</v>
          </cell>
          <cell r="F1279">
            <v>200.2</v>
          </cell>
          <cell r="G1279">
            <v>101.5</v>
          </cell>
          <cell r="H1279">
            <v>5.4</v>
          </cell>
          <cell r="I1279">
            <v>93.2</v>
          </cell>
          <cell r="J1279">
            <v>141</v>
          </cell>
          <cell r="K1279">
            <v>18982.599999999999</v>
          </cell>
          <cell r="L1279">
            <v>30.5</v>
          </cell>
          <cell r="M1279">
            <v>58.2</v>
          </cell>
          <cell r="N1279">
            <v>19212.2</v>
          </cell>
          <cell r="O1279">
            <v>19323.7</v>
          </cell>
          <cell r="P1279">
            <v>197</v>
          </cell>
          <cell r="Q1279">
            <v>6.6</v>
          </cell>
          <cell r="R1279">
            <v>1674.6</v>
          </cell>
          <cell r="S1279">
            <v>-7.3</v>
          </cell>
          <cell r="T1279">
            <v>10865.5</v>
          </cell>
          <cell r="U1279">
            <v>6794.7</v>
          </cell>
          <cell r="V1279">
            <v>830.6</v>
          </cell>
          <cell r="W1279">
            <v>30.4</v>
          </cell>
          <cell r="X1279">
            <v>225.4</v>
          </cell>
          <cell r="Y1279">
            <v>219.3</v>
          </cell>
          <cell r="Z1279">
            <v>79.599999999999994</v>
          </cell>
          <cell r="AA1279">
            <v>6750.3</v>
          </cell>
          <cell r="AB1279">
            <v>336.1</v>
          </cell>
          <cell r="AC1279">
            <v>3787.5</v>
          </cell>
          <cell r="AD1279">
            <v>1482.6</v>
          </cell>
          <cell r="AE1279">
            <v>8.8000000000000007</v>
          </cell>
          <cell r="AF1279">
            <v>1152.9000000000001</v>
          </cell>
          <cell r="AG1279">
            <v>343.1</v>
          </cell>
          <cell r="AH1279">
            <v>263.39999999999998</v>
          </cell>
          <cell r="AI1279">
            <v>297.89999999999998</v>
          </cell>
          <cell r="AJ1279">
            <v>844.3</v>
          </cell>
          <cell r="AK1279">
            <v>3.5</v>
          </cell>
          <cell r="AL1279">
            <v>7.2</v>
          </cell>
          <cell r="AM1279">
            <v>459.2</v>
          </cell>
          <cell r="AN1279">
            <v>118</v>
          </cell>
          <cell r="AO1279">
            <v>591.29999999999995</v>
          </cell>
          <cell r="AP1279">
            <v>980</v>
          </cell>
          <cell r="AQ1279">
            <v>339</v>
          </cell>
          <cell r="AR1279">
            <v>413.9</v>
          </cell>
          <cell r="AS1279">
            <v>37.200000000000003</v>
          </cell>
          <cell r="AT1279">
            <v>272.2</v>
          </cell>
          <cell r="AU1279">
            <v>595.70000000000005</v>
          </cell>
          <cell r="AV1279">
            <v>6772.7</v>
          </cell>
          <cell r="AW1279">
            <v>6423</v>
          </cell>
        </row>
        <row r="1280">
          <cell r="B1280">
            <v>7311</v>
          </cell>
          <cell r="D1280" t="str">
            <v xml:space="preserve">Activités des agences de publicité </v>
          </cell>
          <cell r="E1280">
            <v>22554</v>
          </cell>
          <cell r="F1280">
            <v>157.5</v>
          </cell>
          <cell r="G1280">
            <v>79.7</v>
          </cell>
          <cell r="H1280">
            <v>0.4</v>
          </cell>
          <cell r="I1280">
            <v>77.400000000000006</v>
          </cell>
          <cell r="J1280">
            <v>124.6</v>
          </cell>
          <cell r="K1280">
            <v>12617.2</v>
          </cell>
          <cell r="L1280">
            <v>6.6</v>
          </cell>
          <cell r="M1280">
            <v>22.2</v>
          </cell>
          <cell r="N1280">
            <v>12770.6</v>
          </cell>
          <cell r="O1280">
            <v>12899.3</v>
          </cell>
          <cell r="P1280">
            <v>132.1</v>
          </cell>
          <cell r="Q1280">
            <v>6</v>
          </cell>
          <cell r="R1280">
            <v>1099.5999999999999</v>
          </cell>
          <cell r="S1280">
            <v>-2.5</v>
          </cell>
          <cell r="T1280">
            <v>6767.4</v>
          </cell>
          <cell r="U1280">
            <v>4039.2</v>
          </cell>
          <cell r="V1280">
            <v>577.20000000000005</v>
          </cell>
          <cell r="W1280">
            <v>24</v>
          </cell>
          <cell r="X1280">
            <v>167.6</v>
          </cell>
          <cell r="Y1280">
            <v>36.5</v>
          </cell>
          <cell r="Z1280">
            <v>59.3</v>
          </cell>
          <cell r="AA1280">
            <v>5079.3</v>
          </cell>
          <cell r="AB1280">
            <v>239.4</v>
          </cell>
          <cell r="AC1280">
            <v>2965.1</v>
          </cell>
          <cell r="AD1280">
            <v>1139.0999999999999</v>
          </cell>
          <cell r="AE1280">
            <v>7</v>
          </cell>
          <cell r="AF1280">
            <v>742.6</v>
          </cell>
          <cell r="AG1280">
            <v>189</v>
          </cell>
          <cell r="AH1280">
            <v>178.2</v>
          </cell>
          <cell r="AI1280">
            <v>185.8</v>
          </cell>
          <cell r="AJ1280">
            <v>561.1</v>
          </cell>
          <cell r="AK1280">
            <v>2.2000000000000002</v>
          </cell>
          <cell r="AL1280">
            <v>6.2</v>
          </cell>
          <cell r="AM1280">
            <v>383.5</v>
          </cell>
          <cell r="AN1280">
            <v>91.6</v>
          </cell>
          <cell r="AO1280">
            <v>396.8</v>
          </cell>
          <cell r="AP1280">
            <v>578.5</v>
          </cell>
          <cell r="AQ1280">
            <v>154.9</v>
          </cell>
          <cell r="AR1280">
            <v>250.5</v>
          </cell>
          <cell r="AS1280">
            <v>26.3</v>
          </cell>
          <cell r="AT1280">
            <v>166.8</v>
          </cell>
          <cell r="AU1280">
            <v>289.89999999999998</v>
          </cell>
          <cell r="AV1280">
            <v>4983.6000000000004</v>
          </cell>
          <cell r="AW1280">
            <v>4846.8</v>
          </cell>
        </row>
        <row r="1281">
          <cell r="B1281">
            <v>73110</v>
          </cell>
          <cell r="D1281" t="str">
            <v xml:space="preserve">Activités des agences de publicité </v>
          </cell>
          <cell r="E1281">
            <v>22554</v>
          </cell>
          <cell r="F1281">
            <v>157.5</v>
          </cell>
          <cell r="G1281">
            <v>79.7</v>
          </cell>
          <cell r="H1281">
            <v>0.4</v>
          </cell>
          <cell r="I1281">
            <v>77.400000000000006</v>
          </cell>
          <cell r="J1281">
            <v>124.6</v>
          </cell>
          <cell r="K1281">
            <v>12617.2</v>
          </cell>
          <cell r="L1281">
            <v>6.6</v>
          </cell>
          <cell r="M1281">
            <v>22.2</v>
          </cell>
          <cell r="N1281">
            <v>12770.6</v>
          </cell>
          <cell r="O1281">
            <v>12899.3</v>
          </cell>
          <cell r="P1281">
            <v>132.1</v>
          </cell>
          <cell r="Q1281">
            <v>6</v>
          </cell>
          <cell r="R1281">
            <v>1099.5999999999999</v>
          </cell>
          <cell r="S1281">
            <v>-2.5</v>
          </cell>
          <cell r="T1281">
            <v>6767.4</v>
          </cell>
          <cell r="U1281">
            <v>4039.2</v>
          </cell>
          <cell r="V1281">
            <v>577.20000000000005</v>
          </cell>
          <cell r="W1281">
            <v>24</v>
          </cell>
          <cell r="X1281">
            <v>167.6</v>
          </cell>
          <cell r="Y1281">
            <v>36.5</v>
          </cell>
          <cell r="Z1281">
            <v>59.3</v>
          </cell>
          <cell r="AA1281">
            <v>5079.3</v>
          </cell>
          <cell r="AB1281">
            <v>239.4</v>
          </cell>
          <cell r="AC1281">
            <v>2965.1</v>
          </cell>
          <cell r="AD1281">
            <v>1139.0999999999999</v>
          </cell>
          <cell r="AE1281">
            <v>7</v>
          </cell>
          <cell r="AF1281">
            <v>742.6</v>
          </cell>
          <cell r="AG1281">
            <v>189</v>
          </cell>
          <cell r="AH1281">
            <v>178.2</v>
          </cell>
          <cell r="AI1281">
            <v>185.8</v>
          </cell>
          <cell r="AJ1281">
            <v>561.1</v>
          </cell>
          <cell r="AK1281">
            <v>2.2000000000000002</v>
          </cell>
          <cell r="AL1281">
            <v>6.2</v>
          </cell>
          <cell r="AM1281">
            <v>383.5</v>
          </cell>
          <cell r="AN1281">
            <v>91.6</v>
          </cell>
          <cell r="AO1281">
            <v>396.8</v>
          </cell>
          <cell r="AP1281">
            <v>578.5</v>
          </cell>
          <cell r="AQ1281">
            <v>154.9</v>
          </cell>
          <cell r="AR1281">
            <v>250.5</v>
          </cell>
          <cell r="AS1281">
            <v>26.3</v>
          </cell>
          <cell r="AT1281">
            <v>166.8</v>
          </cell>
          <cell r="AU1281">
            <v>289.89999999999998</v>
          </cell>
          <cell r="AV1281">
            <v>4983.6000000000004</v>
          </cell>
          <cell r="AW1281">
            <v>4846.8</v>
          </cell>
        </row>
        <row r="1282">
          <cell r="B1282">
            <v>7312</v>
          </cell>
          <cell r="D1282" t="str">
            <v xml:space="preserve">Régie publicitaire de médias </v>
          </cell>
          <cell r="E1282">
            <v>3996</v>
          </cell>
          <cell r="F1282">
            <v>42.7</v>
          </cell>
          <cell r="G1282">
            <v>21.9</v>
          </cell>
          <cell r="H1282">
            <v>5</v>
          </cell>
          <cell r="I1282">
            <v>15.8</v>
          </cell>
          <cell r="J1282">
            <v>16.3</v>
          </cell>
          <cell r="K1282">
            <v>6365.4</v>
          </cell>
          <cell r="L1282">
            <v>23.9</v>
          </cell>
          <cell r="M1282">
            <v>35.9</v>
          </cell>
          <cell r="N1282">
            <v>6441.6</v>
          </cell>
          <cell r="O1282">
            <v>6424.5</v>
          </cell>
          <cell r="P1282">
            <v>64.900000000000006</v>
          </cell>
          <cell r="Q1282">
            <v>0.6</v>
          </cell>
          <cell r="R1282">
            <v>575.1</v>
          </cell>
          <cell r="S1282">
            <v>-4.8</v>
          </cell>
          <cell r="T1282">
            <v>4098.1000000000004</v>
          </cell>
          <cell r="U1282">
            <v>2755.5</v>
          </cell>
          <cell r="V1282">
            <v>253.4</v>
          </cell>
          <cell r="W1282">
            <v>6.4</v>
          </cell>
          <cell r="X1282">
            <v>57.8</v>
          </cell>
          <cell r="Y1282">
            <v>182.9</v>
          </cell>
          <cell r="Z1282">
            <v>20.3</v>
          </cell>
          <cell r="AA1282">
            <v>1671</v>
          </cell>
          <cell r="AB1282">
            <v>96.6</v>
          </cell>
          <cell r="AC1282">
            <v>822.4</v>
          </cell>
          <cell r="AD1282">
            <v>343.5</v>
          </cell>
          <cell r="AE1282">
            <v>1.8</v>
          </cell>
          <cell r="AF1282">
            <v>410.3</v>
          </cell>
          <cell r="AG1282">
            <v>154.1</v>
          </cell>
          <cell r="AH1282">
            <v>85.2</v>
          </cell>
          <cell r="AI1282">
            <v>112.2</v>
          </cell>
          <cell r="AJ1282">
            <v>283.2</v>
          </cell>
          <cell r="AK1282">
            <v>1.4</v>
          </cell>
          <cell r="AL1282">
            <v>1</v>
          </cell>
          <cell r="AM1282">
            <v>75.8</v>
          </cell>
          <cell r="AN1282">
            <v>26.3</v>
          </cell>
          <cell r="AO1282">
            <v>194.5</v>
          </cell>
          <cell r="AP1282">
            <v>401.5</v>
          </cell>
          <cell r="AQ1282">
            <v>184.1</v>
          </cell>
          <cell r="AR1282">
            <v>163.5</v>
          </cell>
          <cell r="AS1282">
            <v>10.9</v>
          </cell>
          <cell r="AT1282">
            <v>105.4</v>
          </cell>
          <cell r="AU1282">
            <v>305.8</v>
          </cell>
          <cell r="AV1282">
            <v>1789</v>
          </cell>
          <cell r="AW1282">
            <v>1576.2</v>
          </cell>
        </row>
        <row r="1283">
          <cell r="B1283">
            <v>73120</v>
          </cell>
          <cell r="D1283" t="str">
            <v xml:space="preserve">Régie publicitaire de médias </v>
          </cell>
          <cell r="E1283">
            <v>3996</v>
          </cell>
          <cell r="F1283">
            <v>42.7</v>
          </cell>
          <cell r="G1283">
            <v>21.9</v>
          </cell>
          <cell r="H1283">
            <v>5</v>
          </cell>
          <cell r="I1283">
            <v>15.8</v>
          </cell>
          <cell r="J1283">
            <v>16.3</v>
          </cell>
          <cell r="K1283">
            <v>6365.4</v>
          </cell>
          <cell r="L1283">
            <v>23.9</v>
          </cell>
          <cell r="M1283">
            <v>35.9</v>
          </cell>
          <cell r="N1283">
            <v>6441.6</v>
          </cell>
          <cell r="O1283">
            <v>6424.5</v>
          </cell>
          <cell r="P1283">
            <v>64.900000000000006</v>
          </cell>
          <cell r="Q1283">
            <v>0.6</v>
          </cell>
          <cell r="R1283">
            <v>575.1</v>
          </cell>
          <cell r="S1283">
            <v>-4.8</v>
          </cell>
          <cell r="T1283">
            <v>4098.1000000000004</v>
          </cell>
          <cell r="U1283">
            <v>2755.5</v>
          </cell>
          <cell r="V1283">
            <v>253.4</v>
          </cell>
          <cell r="W1283">
            <v>6.4</v>
          </cell>
          <cell r="X1283">
            <v>57.8</v>
          </cell>
          <cell r="Y1283">
            <v>182.9</v>
          </cell>
          <cell r="Z1283">
            <v>20.3</v>
          </cell>
          <cell r="AA1283">
            <v>1671</v>
          </cell>
          <cell r="AB1283">
            <v>96.6</v>
          </cell>
          <cell r="AC1283">
            <v>822.4</v>
          </cell>
          <cell r="AD1283">
            <v>343.5</v>
          </cell>
          <cell r="AE1283">
            <v>1.8</v>
          </cell>
          <cell r="AF1283">
            <v>410.3</v>
          </cell>
          <cell r="AG1283">
            <v>154.1</v>
          </cell>
          <cell r="AH1283">
            <v>85.2</v>
          </cell>
          <cell r="AI1283">
            <v>112.2</v>
          </cell>
          <cell r="AJ1283">
            <v>283.2</v>
          </cell>
          <cell r="AK1283">
            <v>1.4</v>
          </cell>
          <cell r="AL1283">
            <v>1</v>
          </cell>
          <cell r="AM1283">
            <v>75.8</v>
          </cell>
          <cell r="AN1283">
            <v>26.3</v>
          </cell>
          <cell r="AO1283">
            <v>194.5</v>
          </cell>
          <cell r="AP1283">
            <v>401.5</v>
          </cell>
          <cell r="AQ1283">
            <v>184.1</v>
          </cell>
          <cell r="AR1283">
            <v>163.5</v>
          </cell>
          <cell r="AS1283">
            <v>10.9</v>
          </cell>
          <cell r="AT1283">
            <v>105.4</v>
          </cell>
          <cell r="AU1283">
            <v>305.8</v>
          </cell>
          <cell r="AV1283">
            <v>1789</v>
          </cell>
          <cell r="AW1283">
            <v>1576.2</v>
          </cell>
        </row>
        <row r="1284">
          <cell r="B1284">
            <v>732</v>
          </cell>
          <cell r="D1284" t="str">
            <v xml:space="preserve">Études de marché et sondages </v>
          </cell>
          <cell r="E1284">
            <v>4203</v>
          </cell>
          <cell r="F1284">
            <v>3.8</v>
          </cell>
          <cell r="G1284" t="str">
            <v>N</v>
          </cell>
          <cell r="H1284">
            <v>-0.1</v>
          </cell>
          <cell r="I1284">
            <v>8.6</v>
          </cell>
          <cell r="J1284">
            <v>3.7</v>
          </cell>
          <cell r="K1284">
            <v>2508.1</v>
          </cell>
          <cell r="L1284">
            <v>2.4</v>
          </cell>
          <cell r="M1284">
            <v>6.3</v>
          </cell>
          <cell r="N1284">
            <v>2520.4</v>
          </cell>
          <cell r="O1284">
            <v>2515.6</v>
          </cell>
          <cell r="P1284">
            <v>9.8000000000000007</v>
          </cell>
          <cell r="Q1284">
            <v>0.5</v>
          </cell>
          <cell r="R1284">
            <v>19.5</v>
          </cell>
          <cell r="S1284">
            <v>0</v>
          </cell>
          <cell r="T1284">
            <v>1257.9000000000001</v>
          </cell>
          <cell r="U1284">
            <v>671.6</v>
          </cell>
          <cell r="V1284">
            <v>110.6</v>
          </cell>
          <cell r="W1284">
            <v>1.6</v>
          </cell>
          <cell r="X1284">
            <v>100.3</v>
          </cell>
          <cell r="Y1284">
            <v>57</v>
          </cell>
          <cell r="Z1284">
            <v>20.100000000000001</v>
          </cell>
          <cell r="AA1284">
            <v>1204.4000000000001</v>
          </cell>
          <cell r="AB1284">
            <v>55.7</v>
          </cell>
          <cell r="AC1284">
            <v>729</v>
          </cell>
          <cell r="AD1284">
            <v>301.60000000000002</v>
          </cell>
          <cell r="AE1284">
            <v>28.9</v>
          </cell>
          <cell r="AF1284">
            <v>147.1</v>
          </cell>
          <cell r="AG1284">
            <v>36</v>
          </cell>
          <cell r="AH1284">
            <v>43</v>
          </cell>
          <cell r="AI1284">
            <v>34.4</v>
          </cell>
          <cell r="AJ1284">
            <v>102.6</v>
          </cell>
          <cell r="AK1284">
            <v>0</v>
          </cell>
          <cell r="AL1284">
            <v>0.7</v>
          </cell>
          <cell r="AM1284">
            <v>30.8</v>
          </cell>
          <cell r="AN1284">
            <v>8.8000000000000007</v>
          </cell>
          <cell r="AO1284">
            <v>38.6</v>
          </cell>
          <cell r="AP1284">
            <v>111</v>
          </cell>
          <cell r="AQ1284">
            <v>65.5</v>
          </cell>
          <cell r="AR1284">
            <v>39.299999999999997</v>
          </cell>
          <cell r="AS1284">
            <v>8.3000000000000007</v>
          </cell>
          <cell r="AT1284">
            <v>12.4</v>
          </cell>
          <cell r="AU1284">
            <v>116.5</v>
          </cell>
          <cell r="AV1284">
            <v>1251.7</v>
          </cell>
          <cell r="AW1284">
            <v>1177.7</v>
          </cell>
        </row>
        <row r="1285">
          <cell r="B1285">
            <v>7320</v>
          </cell>
          <cell r="D1285" t="str">
            <v xml:space="preserve">Études de marché et sondages </v>
          </cell>
          <cell r="E1285">
            <v>4203</v>
          </cell>
          <cell r="F1285">
            <v>3.8</v>
          </cell>
          <cell r="G1285" t="str">
            <v>N</v>
          </cell>
          <cell r="H1285">
            <v>-0.1</v>
          </cell>
          <cell r="I1285">
            <v>8.6</v>
          </cell>
          <cell r="J1285">
            <v>3.7</v>
          </cell>
          <cell r="K1285">
            <v>2508.1</v>
          </cell>
          <cell r="L1285">
            <v>2.4</v>
          </cell>
          <cell r="M1285">
            <v>6.3</v>
          </cell>
          <cell r="N1285">
            <v>2520.4</v>
          </cell>
          <cell r="O1285">
            <v>2515.6</v>
          </cell>
          <cell r="P1285">
            <v>9.8000000000000007</v>
          </cell>
          <cell r="Q1285">
            <v>0.5</v>
          </cell>
          <cell r="R1285">
            <v>19.5</v>
          </cell>
          <cell r="S1285">
            <v>0</v>
          </cell>
          <cell r="T1285">
            <v>1257.9000000000001</v>
          </cell>
          <cell r="U1285">
            <v>671.6</v>
          </cell>
          <cell r="V1285">
            <v>110.6</v>
          </cell>
          <cell r="W1285">
            <v>1.6</v>
          </cell>
          <cell r="X1285">
            <v>100.3</v>
          </cell>
          <cell r="Y1285">
            <v>57</v>
          </cell>
          <cell r="Z1285">
            <v>20.100000000000001</v>
          </cell>
          <cell r="AA1285">
            <v>1204.4000000000001</v>
          </cell>
          <cell r="AB1285">
            <v>55.7</v>
          </cell>
          <cell r="AC1285">
            <v>729</v>
          </cell>
          <cell r="AD1285">
            <v>301.60000000000002</v>
          </cell>
          <cell r="AE1285">
            <v>28.9</v>
          </cell>
          <cell r="AF1285">
            <v>147.1</v>
          </cell>
          <cell r="AG1285">
            <v>36</v>
          </cell>
          <cell r="AH1285">
            <v>43</v>
          </cell>
          <cell r="AI1285">
            <v>34.4</v>
          </cell>
          <cell r="AJ1285">
            <v>102.6</v>
          </cell>
          <cell r="AK1285">
            <v>0</v>
          </cell>
          <cell r="AL1285">
            <v>0.7</v>
          </cell>
          <cell r="AM1285">
            <v>30.8</v>
          </cell>
          <cell r="AN1285">
            <v>8.8000000000000007</v>
          </cell>
          <cell r="AO1285">
            <v>38.6</v>
          </cell>
          <cell r="AP1285">
            <v>111</v>
          </cell>
          <cell r="AQ1285">
            <v>65.5</v>
          </cell>
          <cell r="AR1285">
            <v>39.299999999999997</v>
          </cell>
          <cell r="AS1285">
            <v>8.3000000000000007</v>
          </cell>
          <cell r="AT1285">
            <v>12.4</v>
          </cell>
          <cell r="AU1285">
            <v>116.5</v>
          </cell>
          <cell r="AV1285">
            <v>1251.7</v>
          </cell>
          <cell r="AW1285">
            <v>1177.7</v>
          </cell>
        </row>
        <row r="1286">
          <cell r="B1286">
            <v>73200</v>
          </cell>
          <cell r="D1286" t="str">
            <v xml:space="preserve">Études de marché et sondages </v>
          </cell>
          <cell r="E1286">
            <v>4203</v>
          </cell>
          <cell r="F1286">
            <v>3.8</v>
          </cell>
          <cell r="G1286" t="str">
            <v>N</v>
          </cell>
          <cell r="H1286">
            <v>-0.1</v>
          </cell>
          <cell r="I1286">
            <v>8.6</v>
          </cell>
          <cell r="J1286">
            <v>3.7</v>
          </cell>
          <cell r="K1286">
            <v>2508.1</v>
          </cell>
          <cell r="L1286">
            <v>2.4</v>
          </cell>
          <cell r="M1286">
            <v>6.3</v>
          </cell>
          <cell r="N1286">
            <v>2520.4</v>
          </cell>
          <cell r="O1286">
            <v>2515.6</v>
          </cell>
          <cell r="P1286">
            <v>9.8000000000000007</v>
          </cell>
          <cell r="Q1286">
            <v>0.5</v>
          </cell>
          <cell r="R1286">
            <v>19.5</v>
          </cell>
          <cell r="S1286">
            <v>0</v>
          </cell>
          <cell r="T1286">
            <v>1257.9000000000001</v>
          </cell>
          <cell r="U1286">
            <v>671.6</v>
          </cell>
          <cell r="V1286">
            <v>110.6</v>
          </cell>
          <cell r="W1286">
            <v>1.6</v>
          </cell>
          <cell r="X1286">
            <v>100.3</v>
          </cell>
          <cell r="Y1286">
            <v>57</v>
          </cell>
          <cell r="Z1286">
            <v>20.100000000000001</v>
          </cell>
          <cell r="AA1286">
            <v>1204.4000000000001</v>
          </cell>
          <cell r="AB1286">
            <v>55.7</v>
          </cell>
          <cell r="AC1286">
            <v>729</v>
          </cell>
          <cell r="AD1286">
            <v>301.60000000000002</v>
          </cell>
          <cell r="AE1286">
            <v>28.9</v>
          </cell>
          <cell r="AF1286">
            <v>147.1</v>
          </cell>
          <cell r="AG1286">
            <v>36</v>
          </cell>
          <cell r="AH1286">
            <v>43</v>
          </cell>
          <cell r="AI1286">
            <v>34.4</v>
          </cell>
          <cell r="AJ1286">
            <v>102.6</v>
          </cell>
          <cell r="AK1286">
            <v>0</v>
          </cell>
          <cell r="AL1286">
            <v>0.7</v>
          </cell>
          <cell r="AM1286">
            <v>30.8</v>
          </cell>
          <cell r="AN1286">
            <v>8.8000000000000007</v>
          </cell>
          <cell r="AO1286">
            <v>38.6</v>
          </cell>
          <cell r="AP1286">
            <v>111</v>
          </cell>
          <cell r="AQ1286">
            <v>65.5</v>
          </cell>
          <cell r="AR1286">
            <v>39.299999999999997</v>
          </cell>
          <cell r="AS1286">
            <v>8.3000000000000007</v>
          </cell>
          <cell r="AT1286">
            <v>12.4</v>
          </cell>
          <cell r="AU1286">
            <v>116.5</v>
          </cell>
          <cell r="AV1286">
            <v>1251.7</v>
          </cell>
          <cell r="AW1286">
            <v>1177.7</v>
          </cell>
        </row>
        <row r="1287">
          <cell r="B1287">
            <v>74</v>
          </cell>
          <cell r="D1287" t="str">
            <v xml:space="preserve">Autres activités spécialisées, scientifiques et techniques </v>
          </cell>
          <cell r="E1287">
            <v>104589</v>
          </cell>
          <cell r="F1287">
            <v>546.70000000000005</v>
          </cell>
          <cell r="G1287">
            <v>489</v>
          </cell>
          <cell r="H1287">
            <v>-15</v>
          </cell>
          <cell r="I1287">
            <v>72.7</v>
          </cell>
          <cell r="J1287">
            <v>92.9</v>
          </cell>
          <cell r="K1287">
            <v>7294.8</v>
          </cell>
          <cell r="L1287">
            <v>26.3</v>
          </cell>
          <cell r="M1287">
            <v>155.30000000000001</v>
          </cell>
          <cell r="N1287">
            <v>7569.3</v>
          </cell>
          <cell r="O1287">
            <v>7934.4</v>
          </cell>
          <cell r="P1287">
            <v>119.4</v>
          </cell>
          <cell r="Q1287">
            <v>81.7</v>
          </cell>
          <cell r="R1287">
            <v>627.29999999999995</v>
          </cell>
          <cell r="S1287">
            <v>-0.9</v>
          </cell>
          <cell r="T1287">
            <v>3661.5</v>
          </cell>
          <cell r="U1287">
            <v>1031.2</v>
          </cell>
          <cell r="V1287">
            <v>286.10000000000002</v>
          </cell>
          <cell r="W1287">
            <v>16.5</v>
          </cell>
          <cell r="X1287">
            <v>79.400000000000006</v>
          </cell>
          <cell r="Y1287">
            <v>137.69999999999999</v>
          </cell>
          <cell r="Z1287">
            <v>44.5</v>
          </cell>
          <cell r="AA1287">
            <v>3335.7</v>
          </cell>
          <cell r="AB1287">
            <v>192.3</v>
          </cell>
          <cell r="AC1287">
            <v>1758.2</v>
          </cell>
          <cell r="AD1287">
            <v>821.7</v>
          </cell>
          <cell r="AE1287">
            <v>74.7</v>
          </cell>
          <cell r="AF1287">
            <v>638.4</v>
          </cell>
          <cell r="AG1287">
            <v>276.5</v>
          </cell>
          <cell r="AH1287">
            <v>187.9</v>
          </cell>
          <cell r="AI1287">
            <v>304.39999999999998</v>
          </cell>
          <cell r="AJ1287">
            <v>478.4</v>
          </cell>
          <cell r="AK1287">
            <v>2.2000000000000002</v>
          </cell>
          <cell r="AL1287">
            <v>2.9</v>
          </cell>
          <cell r="AM1287">
            <v>5559.7</v>
          </cell>
          <cell r="AN1287">
            <v>5298.2</v>
          </cell>
          <cell r="AO1287">
            <v>5290.8</v>
          </cell>
          <cell r="AP1287">
            <v>210.2</v>
          </cell>
          <cell r="AQ1287">
            <v>211.1</v>
          </cell>
          <cell r="AR1287">
            <v>215.6</v>
          </cell>
          <cell r="AS1287">
            <v>11.7</v>
          </cell>
          <cell r="AT1287">
            <v>73.099999999999994</v>
          </cell>
          <cell r="AU1287">
            <v>120.9</v>
          </cell>
          <cell r="AV1287">
            <v>3354.1</v>
          </cell>
          <cell r="AW1287">
            <v>3218.2</v>
          </cell>
        </row>
        <row r="1288">
          <cell r="B1288">
            <v>741</v>
          </cell>
          <cell r="D1288" t="str">
            <v xml:space="preserve">Activités spécialisées de design </v>
          </cell>
          <cell r="E1288">
            <v>34228</v>
          </cell>
          <cell r="F1288">
            <v>157.19999999999999</v>
          </cell>
          <cell r="G1288">
            <v>86</v>
          </cell>
          <cell r="H1288">
            <v>-10.1</v>
          </cell>
          <cell r="I1288">
            <v>81.2</v>
          </cell>
          <cell r="J1288">
            <v>1.3</v>
          </cell>
          <cell r="K1288">
            <v>1680.8</v>
          </cell>
          <cell r="L1288">
            <v>-1.2</v>
          </cell>
          <cell r="M1288">
            <v>3.2</v>
          </cell>
          <cell r="N1288">
            <v>1684</v>
          </cell>
          <cell r="O1288">
            <v>1839.2</v>
          </cell>
          <cell r="P1288">
            <v>50.9</v>
          </cell>
          <cell r="Q1288">
            <v>33.799999999999997</v>
          </cell>
          <cell r="R1288">
            <v>214.1</v>
          </cell>
          <cell r="S1288">
            <v>-3.5</v>
          </cell>
          <cell r="T1288">
            <v>793.9</v>
          </cell>
          <cell r="U1288">
            <v>178.8</v>
          </cell>
          <cell r="V1288">
            <v>71.2</v>
          </cell>
          <cell r="W1288">
            <v>3.6</v>
          </cell>
          <cell r="X1288">
            <v>11.5</v>
          </cell>
          <cell r="Y1288">
            <v>19</v>
          </cell>
          <cell r="Z1288">
            <v>6.7</v>
          </cell>
          <cell r="AA1288">
            <v>792.6</v>
          </cell>
          <cell r="AB1288">
            <v>36</v>
          </cell>
          <cell r="AC1288">
            <v>363.3</v>
          </cell>
          <cell r="AD1288">
            <v>171.2</v>
          </cell>
          <cell r="AE1288">
            <v>3.2</v>
          </cell>
          <cell r="AF1288">
            <v>225.4</v>
          </cell>
          <cell r="AG1288">
            <v>54.7</v>
          </cell>
          <cell r="AH1288">
            <v>38.4</v>
          </cell>
          <cell r="AI1288">
            <v>23</v>
          </cell>
          <cell r="AJ1288">
            <v>155.4</v>
          </cell>
          <cell r="AK1288">
            <v>0.1</v>
          </cell>
          <cell r="AL1288">
            <v>0</v>
          </cell>
          <cell r="AM1288">
            <v>10.4</v>
          </cell>
          <cell r="AN1288">
            <v>6.2</v>
          </cell>
          <cell r="AO1288">
            <v>12.4</v>
          </cell>
          <cell r="AP1288">
            <v>157.30000000000001</v>
          </cell>
          <cell r="AQ1288">
            <v>36.299999999999997</v>
          </cell>
          <cell r="AR1288">
            <v>48.7</v>
          </cell>
          <cell r="AS1288">
            <v>1.8</v>
          </cell>
          <cell r="AT1288">
            <v>20.100000000000001</v>
          </cell>
          <cell r="AU1288">
            <v>123</v>
          </cell>
          <cell r="AV1288">
            <v>760.7</v>
          </cell>
          <cell r="AW1288">
            <v>759.9</v>
          </cell>
        </row>
        <row r="1289">
          <cell r="B1289">
            <v>7410</v>
          </cell>
          <cell r="D1289" t="str">
            <v xml:space="preserve">Activités spécialisées de design </v>
          </cell>
          <cell r="E1289">
            <v>34228</v>
          </cell>
          <cell r="F1289">
            <v>157.19999999999999</v>
          </cell>
          <cell r="G1289">
            <v>86</v>
          </cell>
          <cell r="H1289">
            <v>-10.1</v>
          </cell>
          <cell r="I1289">
            <v>81.2</v>
          </cell>
          <cell r="J1289">
            <v>1.3</v>
          </cell>
          <cell r="K1289">
            <v>1680.8</v>
          </cell>
          <cell r="L1289">
            <v>-1.2</v>
          </cell>
          <cell r="M1289">
            <v>3.2</v>
          </cell>
          <cell r="N1289">
            <v>1684</v>
          </cell>
          <cell r="O1289">
            <v>1839.2</v>
          </cell>
          <cell r="P1289">
            <v>50.9</v>
          </cell>
          <cell r="Q1289">
            <v>33.799999999999997</v>
          </cell>
          <cell r="R1289">
            <v>214.1</v>
          </cell>
          <cell r="S1289">
            <v>-3.5</v>
          </cell>
          <cell r="T1289">
            <v>793.9</v>
          </cell>
          <cell r="U1289">
            <v>178.8</v>
          </cell>
          <cell r="V1289">
            <v>71.2</v>
          </cell>
          <cell r="W1289">
            <v>3.6</v>
          </cell>
          <cell r="X1289">
            <v>11.5</v>
          </cell>
          <cell r="Y1289">
            <v>19</v>
          </cell>
          <cell r="Z1289">
            <v>6.7</v>
          </cell>
          <cell r="AA1289">
            <v>792.6</v>
          </cell>
          <cell r="AB1289">
            <v>36</v>
          </cell>
          <cell r="AC1289">
            <v>363.3</v>
          </cell>
          <cell r="AD1289">
            <v>171.2</v>
          </cell>
          <cell r="AE1289">
            <v>3.2</v>
          </cell>
          <cell r="AF1289">
            <v>225.4</v>
          </cell>
          <cell r="AG1289">
            <v>54.7</v>
          </cell>
          <cell r="AH1289">
            <v>38.4</v>
          </cell>
          <cell r="AI1289">
            <v>23</v>
          </cell>
          <cell r="AJ1289">
            <v>155.4</v>
          </cell>
          <cell r="AK1289">
            <v>0.1</v>
          </cell>
          <cell r="AL1289">
            <v>0</v>
          </cell>
          <cell r="AM1289">
            <v>10.4</v>
          </cell>
          <cell r="AN1289">
            <v>6.2</v>
          </cell>
          <cell r="AO1289">
            <v>12.4</v>
          </cell>
          <cell r="AP1289">
            <v>157.30000000000001</v>
          </cell>
          <cell r="AQ1289">
            <v>36.299999999999997</v>
          </cell>
          <cell r="AR1289">
            <v>48.7</v>
          </cell>
          <cell r="AS1289">
            <v>1.8</v>
          </cell>
          <cell r="AT1289">
            <v>20.100000000000001</v>
          </cell>
          <cell r="AU1289">
            <v>123</v>
          </cell>
          <cell r="AV1289">
            <v>760.7</v>
          </cell>
          <cell r="AW1289">
            <v>759.9</v>
          </cell>
        </row>
        <row r="1290">
          <cell r="B1290">
            <v>74100</v>
          </cell>
          <cell r="D1290" t="str">
            <v xml:space="preserve">Activités spécialisées de design </v>
          </cell>
          <cell r="E1290">
            <v>34228</v>
          </cell>
          <cell r="F1290">
            <v>157.19999999999999</v>
          </cell>
          <cell r="G1290">
            <v>86</v>
          </cell>
          <cell r="H1290">
            <v>-10.1</v>
          </cell>
          <cell r="I1290">
            <v>81.2</v>
          </cell>
          <cell r="J1290">
            <v>1.3</v>
          </cell>
          <cell r="K1290">
            <v>1680.8</v>
          </cell>
          <cell r="L1290">
            <v>-1.2</v>
          </cell>
          <cell r="M1290">
            <v>3.2</v>
          </cell>
          <cell r="N1290">
            <v>1684</v>
          </cell>
          <cell r="O1290">
            <v>1839.2</v>
          </cell>
          <cell r="P1290">
            <v>50.9</v>
          </cell>
          <cell r="Q1290">
            <v>33.799999999999997</v>
          </cell>
          <cell r="R1290">
            <v>214.1</v>
          </cell>
          <cell r="S1290">
            <v>-3.5</v>
          </cell>
          <cell r="T1290">
            <v>793.9</v>
          </cell>
          <cell r="U1290">
            <v>178.8</v>
          </cell>
          <cell r="V1290">
            <v>71.2</v>
          </cell>
          <cell r="W1290">
            <v>3.6</v>
          </cell>
          <cell r="X1290">
            <v>11.5</v>
          </cell>
          <cell r="Y1290">
            <v>19</v>
          </cell>
          <cell r="Z1290">
            <v>6.7</v>
          </cell>
          <cell r="AA1290">
            <v>792.6</v>
          </cell>
          <cell r="AB1290">
            <v>36</v>
          </cell>
          <cell r="AC1290">
            <v>363.3</v>
          </cell>
          <cell r="AD1290">
            <v>171.2</v>
          </cell>
          <cell r="AE1290">
            <v>3.2</v>
          </cell>
          <cell r="AF1290">
            <v>225.4</v>
          </cell>
          <cell r="AG1290">
            <v>54.7</v>
          </cell>
          <cell r="AH1290">
            <v>38.4</v>
          </cell>
          <cell r="AI1290">
            <v>23</v>
          </cell>
          <cell r="AJ1290">
            <v>155.4</v>
          </cell>
          <cell r="AK1290">
            <v>0.1</v>
          </cell>
          <cell r="AL1290">
            <v>0</v>
          </cell>
          <cell r="AM1290">
            <v>10.4</v>
          </cell>
          <cell r="AN1290">
            <v>6.2</v>
          </cell>
          <cell r="AO1290">
            <v>12.4</v>
          </cell>
          <cell r="AP1290">
            <v>157.30000000000001</v>
          </cell>
          <cell r="AQ1290">
            <v>36.299999999999997</v>
          </cell>
          <cell r="AR1290">
            <v>48.7</v>
          </cell>
          <cell r="AS1290">
            <v>1.8</v>
          </cell>
          <cell r="AT1290">
            <v>20.100000000000001</v>
          </cell>
          <cell r="AU1290">
            <v>123</v>
          </cell>
          <cell r="AV1290">
            <v>760.7</v>
          </cell>
          <cell r="AW1290">
            <v>759.9</v>
          </cell>
        </row>
        <row r="1291">
          <cell r="B1291">
            <v>742</v>
          </cell>
          <cell r="D1291" t="str">
            <v xml:space="preserve">Activités photographiques </v>
          </cell>
          <cell r="E1291">
            <v>22795</v>
          </cell>
          <cell r="F1291">
            <v>19.8</v>
          </cell>
          <cell r="G1291" t="str">
            <v>N</v>
          </cell>
          <cell r="H1291">
            <v>0.2</v>
          </cell>
          <cell r="I1291">
            <v>36.200000000000003</v>
          </cell>
          <cell r="J1291">
            <v>0</v>
          </cell>
          <cell r="K1291">
            <v>1010.6</v>
          </cell>
          <cell r="L1291">
            <v>2.9</v>
          </cell>
          <cell r="M1291">
            <v>2.5</v>
          </cell>
          <cell r="N1291">
            <v>1016.1</v>
          </cell>
          <cell r="O1291">
            <v>1030.5</v>
          </cell>
          <cell r="P1291">
            <v>10.4</v>
          </cell>
          <cell r="Q1291">
            <v>0.6</v>
          </cell>
          <cell r="R1291">
            <v>114.2</v>
          </cell>
          <cell r="S1291">
            <v>-0.5</v>
          </cell>
          <cell r="T1291">
            <v>503.2</v>
          </cell>
          <cell r="U1291">
            <v>123.4</v>
          </cell>
          <cell r="V1291">
            <v>41.3</v>
          </cell>
          <cell r="W1291">
            <v>5.0999999999999996</v>
          </cell>
          <cell r="X1291">
            <v>8.3000000000000007</v>
          </cell>
          <cell r="Y1291">
            <v>17.100000000000001</v>
          </cell>
          <cell r="Z1291">
            <v>9.8000000000000007</v>
          </cell>
          <cell r="AA1291">
            <v>428.6</v>
          </cell>
          <cell r="AB1291">
            <v>20.6</v>
          </cell>
          <cell r="AC1291">
            <v>199.1</v>
          </cell>
          <cell r="AD1291">
            <v>92.8</v>
          </cell>
          <cell r="AE1291">
            <v>1.9</v>
          </cell>
          <cell r="AF1291">
            <v>118.2</v>
          </cell>
          <cell r="AG1291">
            <v>50.5</v>
          </cell>
          <cell r="AH1291">
            <v>22</v>
          </cell>
          <cell r="AI1291">
            <v>14</v>
          </cell>
          <cell r="AJ1291">
            <v>59.7</v>
          </cell>
          <cell r="AK1291">
            <v>0.1</v>
          </cell>
          <cell r="AL1291">
            <v>0.4</v>
          </cell>
          <cell r="AM1291">
            <v>6.1</v>
          </cell>
          <cell r="AN1291">
            <v>4.0999999999999996</v>
          </cell>
          <cell r="AO1291">
            <v>6.3</v>
          </cell>
          <cell r="AP1291">
            <v>60.2</v>
          </cell>
          <cell r="AQ1291">
            <v>25.7</v>
          </cell>
          <cell r="AR1291">
            <v>24.3</v>
          </cell>
          <cell r="AS1291">
            <v>0.5</v>
          </cell>
          <cell r="AT1291">
            <v>8</v>
          </cell>
          <cell r="AU1291">
            <v>53.1</v>
          </cell>
          <cell r="AV1291">
            <v>435.3</v>
          </cell>
          <cell r="AW1291">
            <v>410</v>
          </cell>
        </row>
        <row r="1292">
          <cell r="B1292">
            <v>7420</v>
          </cell>
          <cell r="D1292" t="str">
            <v xml:space="preserve">Activités photographiques </v>
          </cell>
          <cell r="E1292">
            <v>22795</v>
          </cell>
          <cell r="F1292">
            <v>19.8</v>
          </cell>
          <cell r="G1292" t="str">
            <v>N</v>
          </cell>
          <cell r="H1292">
            <v>0.2</v>
          </cell>
          <cell r="I1292">
            <v>36.200000000000003</v>
          </cell>
          <cell r="J1292">
            <v>0</v>
          </cell>
          <cell r="K1292">
            <v>1010.6</v>
          </cell>
          <cell r="L1292">
            <v>2.9</v>
          </cell>
          <cell r="M1292">
            <v>2.5</v>
          </cell>
          <cell r="N1292">
            <v>1016.1</v>
          </cell>
          <cell r="O1292">
            <v>1030.5</v>
          </cell>
          <cell r="P1292">
            <v>10.4</v>
          </cell>
          <cell r="Q1292">
            <v>0.6</v>
          </cell>
          <cell r="R1292">
            <v>114.2</v>
          </cell>
          <cell r="S1292">
            <v>-0.5</v>
          </cell>
          <cell r="T1292">
            <v>503.2</v>
          </cell>
          <cell r="U1292">
            <v>123.4</v>
          </cell>
          <cell r="V1292">
            <v>41.3</v>
          </cell>
          <cell r="W1292">
            <v>5.0999999999999996</v>
          </cell>
          <cell r="X1292">
            <v>8.3000000000000007</v>
          </cell>
          <cell r="Y1292">
            <v>17.100000000000001</v>
          </cell>
          <cell r="Z1292">
            <v>9.8000000000000007</v>
          </cell>
          <cell r="AA1292">
            <v>428.6</v>
          </cell>
          <cell r="AB1292">
            <v>20.6</v>
          </cell>
          <cell r="AC1292">
            <v>199.1</v>
          </cell>
          <cell r="AD1292">
            <v>92.8</v>
          </cell>
          <cell r="AE1292">
            <v>1.9</v>
          </cell>
          <cell r="AF1292">
            <v>118.2</v>
          </cell>
          <cell r="AG1292">
            <v>50.5</v>
          </cell>
          <cell r="AH1292">
            <v>22</v>
          </cell>
          <cell r="AI1292">
            <v>14</v>
          </cell>
          <cell r="AJ1292">
            <v>59.7</v>
          </cell>
          <cell r="AK1292">
            <v>0.1</v>
          </cell>
          <cell r="AL1292">
            <v>0.4</v>
          </cell>
          <cell r="AM1292">
            <v>6.1</v>
          </cell>
          <cell r="AN1292">
            <v>4.0999999999999996</v>
          </cell>
          <cell r="AO1292">
            <v>6.3</v>
          </cell>
          <cell r="AP1292">
            <v>60.2</v>
          </cell>
          <cell r="AQ1292">
            <v>25.7</v>
          </cell>
          <cell r="AR1292">
            <v>24.3</v>
          </cell>
          <cell r="AS1292">
            <v>0.5</v>
          </cell>
          <cell r="AT1292">
            <v>8</v>
          </cell>
          <cell r="AU1292">
            <v>53.1</v>
          </cell>
          <cell r="AV1292">
            <v>435.3</v>
          </cell>
          <cell r="AW1292">
            <v>410</v>
          </cell>
        </row>
        <row r="1293">
          <cell r="B1293">
            <v>74200</v>
          </cell>
          <cell r="D1293" t="str">
            <v xml:space="preserve">Activités photographiques </v>
          </cell>
          <cell r="E1293">
            <v>22795</v>
          </cell>
          <cell r="F1293">
            <v>19.8</v>
          </cell>
          <cell r="G1293" t="str">
            <v>N</v>
          </cell>
          <cell r="H1293">
            <v>0.2</v>
          </cell>
          <cell r="I1293">
            <v>36.200000000000003</v>
          </cell>
          <cell r="J1293">
            <v>0</v>
          </cell>
          <cell r="K1293">
            <v>1010.6</v>
          </cell>
          <cell r="L1293">
            <v>2.9</v>
          </cell>
          <cell r="M1293">
            <v>2.5</v>
          </cell>
          <cell r="N1293">
            <v>1016.1</v>
          </cell>
          <cell r="O1293">
            <v>1030.5</v>
          </cell>
          <cell r="P1293">
            <v>10.4</v>
          </cell>
          <cell r="Q1293">
            <v>0.6</v>
          </cell>
          <cell r="R1293">
            <v>114.2</v>
          </cell>
          <cell r="S1293">
            <v>-0.5</v>
          </cell>
          <cell r="T1293">
            <v>503.2</v>
          </cell>
          <cell r="U1293">
            <v>123.4</v>
          </cell>
          <cell r="V1293">
            <v>41.3</v>
          </cell>
          <cell r="W1293">
            <v>5.0999999999999996</v>
          </cell>
          <cell r="X1293">
            <v>8.3000000000000007</v>
          </cell>
          <cell r="Y1293">
            <v>17.100000000000001</v>
          </cell>
          <cell r="Z1293">
            <v>9.8000000000000007</v>
          </cell>
          <cell r="AA1293">
            <v>428.6</v>
          </cell>
          <cell r="AB1293">
            <v>20.6</v>
          </cell>
          <cell r="AC1293">
            <v>199.1</v>
          </cell>
          <cell r="AD1293">
            <v>92.8</v>
          </cell>
          <cell r="AE1293">
            <v>1.9</v>
          </cell>
          <cell r="AF1293">
            <v>118.2</v>
          </cell>
          <cell r="AG1293">
            <v>50.5</v>
          </cell>
          <cell r="AH1293">
            <v>22</v>
          </cell>
          <cell r="AI1293">
            <v>14</v>
          </cell>
          <cell r="AJ1293">
            <v>59.7</v>
          </cell>
          <cell r="AK1293">
            <v>0.1</v>
          </cell>
          <cell r="AL1293">
            <v>0.4</v>
          </cell>
          <cell r="AM1293">
            <v>6.1</v>
          </cell>
          <cell r="AN1293">
            <v>4.0999999999999996</v>
          </cell>
          <cell r="AO1293">
            <v>6.3</v>
          </cell>
          <cell r="AP1293">
            <v>60.2</v>
          </cell>
          <cell r="AQ1293">
            <v>25.7</v>
          </cell>
          <cell r="AR1293">
            <v>24.3</v>
          </cell>
          <cell r="AS1293">
            <v>0.5</v>
          </cell>
          <cell r="AT1293">
            <v>8</v>
          </cell>
          <cell r="AU1293">
            <v>53.1</v>
          </cell>
          <cell r="AV1293">
            <v>435.3</v>
          </cell>
          <cell r="AW1293">
            <v>410</v>
          </cell>
        </row>
        <row r="1294">
          <cell r="B1294">
            <v>743</v>
          </cell>
          <cell r="D1294" t="str">
            <v xml:space="preserve">Traduction et interprétation </v>
          </cell>
          <cell r="E1294">
            <v>17664</v>
          </cell>
          <cell r="F1294">
            <v>3.5</v>
          </cell>
          <cell r="G1294">
            <v>2</v>
          </cell>
          <cell r="H1294">
            <v>0</v>
          </cell>
          <cell r="I1294">
            <v>1.5</v>
          </cell>
          <cell r="J1294">
            <v>0</v>
          </cell>
          <cell r="K1294">
            <v>652.1</v>
          </cell>
          <cell r="L1294">
            <v>1.7</v>
          </cell>
          <cell r="M1294">
            <v>1.1000000000000001</v>
          </cell>
          <cell r="N1294">
            <v>655</v>
          </cell>
          <cell r="O1294">
            <v>655.6</v>
          </cell>
          <cell r="P1294">
            <v>20</v>
          </cell>
          <cell r="Q1294">
            <v>2.4</v>
          </cell>
          <cell r="R1294">
            <v>34.4</v>
          </cell>
          <cell r="S1294">
            <v>-0.5</v>
          </cell>
          <cell r="T1294">
            <v>288.8</v>
          </cell>
          <cell r="U1294">
            <v>103.8</v>
          </cell>
          <cell r="V1294">
            <v>16.899999999999999</v>
          </cell>
          <cell r="W1294">
            <v>0.5</v>
          </cell>
          <cell r="X1294">
            <v>2.7</v>
          </cell>
          <cell r="Y1294">
            <v>2.9</v>
          </cell>
          <cell r="Z1294">
            <v>0.6</v>
          </cell>
          <cell r="AA1294">
            <v>350.9</v>
          </cell>
          <cell r="AB1294">
            <v>16.2</v>
          </cell>
          <cell r="AC1294">
            <v>101.6</v>
          </cell>
          <cell r="AD1294">
            <v>74.400000000000006</v>
          </cell>
          <cell r="AE1294">
            <v>1.2</v>
          </cell>
          <cell r="AF1294">
            <v>159.9</v>
          </cell>
          <cell r="AG1294">
            <v>16.3</v>
          </cell>
          <cell r="AH1294">
            <v>33.4</v>
          </cell>
          <cell r="AI1294">
            <v>9.1</v>
          </cell>
          <cell r="AJ1294">
            <v>119.3</v>
          </cell>
          <cell r="AK1294">
            <v>0.1</v>
          </cell>
          <cell r="AL1294">
            <v>0.1</v>
          </cell>
          <cell r="AM1294">
            <v>2.6</v>
          </cell>
          <cell r="AN1294">
            <v>1.1000000000000001</v>
          </cell>
          <cell r="AO1294">
            <v>7.7</v>
          </cell>
          <cell r="AP1294">
            <v>124.4</v>
          </cell>
          <cell r="AQ1294">
            <v>6.9</v>
          </cell>
          <cell r="AR1294">
            <v>6.2</v>
          </cell>
          <cell r="AS1294">
            <v>0.9</v>
          </cell>
          <cell r="AT1294">
            <v>6.5</v>
          </cell>
          <cell r="AU1294">
            <v>117.8</v>
          </cell>
          <cell r="AV1294">
            <v>333.7</v>
          </cell>
          <cell r="AW1294">
            <v>335.8</v>
          </cell>
        </row>
        <row r="1295">
          <cell r="B1295">
            <v>7430</v>
          </cell>
          <cell r="D1295" t="str">
            <v xml:space="preserve">Traduction et interprétation </v>
          </cell>
          <cell r="E1295">
            <v>17664</v>
          </cell>
          <cell r="F1295">
            <v>3.5</v>
          </cell>
          <cell r="G1295">
            <v>2</v>
          </cell>
          <cell r="H1295">
            <v>0</v>
          </cell>
          <cell r="I1295">
            <v>1.5</v>
          </cell>
          <cell r="J1295">
            <v>0</v>
          </cell>
          <cell r="K1295">
            <v>652.1</v>
          </cell>
          <cell r="L1295">
            <v>1.7</v>
          </cell>
          <cell r="M1295">
            <v>1.1000000000000001</v>
          </cell>
          <cell r="N1295">
            <v>655</v>
          </cell>
          <cell r="O1295">
            <v>655.6</v>
          </cell>
          <cell r="P1295">
            <v>20</v>
          </cell>
          <cell r="Q1295">
            <v>2.4</v>
          </cell>
          <cell r="R1295">
            <v>34.4</v>
          </cell>
          <cell r="S1295">
            <v>-0.5</v>
          </cell>
          <cell r="T1295">
            <v>288.8</v>
          </cell>
          <cell r="U1295">
            <v>103.8</v>
          </cell>
          <cell r="V1295">
            <v>16.899999999999999</v>
          </cell>
          <cell r="W1295">
            <v>0.5</v>
          </cell>
          <cell r="X1295">
            <v>2.7</v>
          </cell>
          <cell r="Y1295">
            <v>2.9</v>
          </cell>
          <cell r="Z1295">
            <v>0.6</v>
          </cell>
          <cell r="AA1295">
            <v>350.9</v>
          </cell>
          <cell r="AB1295">
            <v>16.2</v>
          </cell>
          <cell r="AC1295">
            <v>101.6</v>
          </cell>
          <cell r="AD1295">
            <v>74.400000000000006</v>
          </cell>
          <cell r="AE1295">
            <v>1.2</v>
          </cell>
          <cell r="AF1295">
            <v>159.9</v>
          </cell>
          <cell r="AG1295">
            <v>16.3</v>
          </cell>
          <cell r="AH1295">
            <v>33.4</v>
          </cell>
          <cell r="AI1295">
            <v>9.1</v>
          </cell>
          <cell r="AJ1295">
            <v>119.3</v>
          </cell>
          <cell r="AK1295">
            <v>0.1</v>
          </cell>
          <cell r="AL1295">
            <v>0.1</v>
          </cell>
          <cell r="AM1295">
            <v>2.6</v>
          </cell>
          <cell r="AN1295">
            <v>1.1000000000000001</v>
          </cell>
          <cell r="AO1295">
            <v>7.7</v>
          </cell>
          <cell r="AP1295">
            <v>124.4</v>
          </cell>
          <cell r="AQ1295">
            <v>6.9</v>
          </cell>
          <cell r="AR1295">
            <v>6.2</v>
          </cell>
          <cell r="AS1295">
            <v>0.9</v>
          </cell>
          <cell r="AT1295">
            <v>6.5</v>
          </cell>
          <cell r="AU1295">
            <v>117.8</v>
          </cell>
          <cell r="AV1295">
            <v>333.7</v>
          </cell>
          <cell r="AW1295">
            <v>335.8</v>
          </cell>
        </row>
        <row r="1296">
          <cell r="B1296">
            <v>74300</v>
          </cell>
          <cell r="D1296" t="str">
            <v xml:space="preserve">Traduction et interprétation </v>
          </cell>
          <cell r="E1296">
            <v>17664</v>
          </cell>
          <cell r="F1296">
            <v>3.5</v>
          </cell>
          <cell r="G1296">
            <v>2</v>
          </cell>
          <cell r="H1296">
            <v>0</v>
          </cell>
          <cell r="I1296">
            <v>1.5</v>
          </cell>
          <cell r="J1296">
            <v>0</v>
          </cell>
          <cell r="K1296">
            <v>652.1</v>
          </cell>
          <cell r="L1296">
            <v>1.7</v>
          </cell>
          <cell r="M1296">
            <v>1.1000000000000001</v>
          </cell>
          <cell r="N1296">
            <v>655</v>
          </cell>
          <cell r="O1296">
            <v>655.6</v>
          </cell>
          <cell r="P1296">
            <v>20</v>
          </cell>
          <cell r="Q1296">
            <v>2.4</v>
          </cell>
          <cell r="R1296">
            <v>34.4</v>
          </cell>
          <cell r="S1296">
            <v>-0.5</v>
          </cell>
          <cell r="T1296">
            <v>288.8</v>
          </cell>
          <cell r="U1296">
            <v>103.8</v>
          </cell>
          <cell r="V1296">
            <v>16.899999999999999</v>
          </cell>
          <cell r="W1296">
            <v>0.5</v>
          </cell>
          <cell r="X1296">
            <v>2.7</v>
          </cell>
          <cell r="Y1296">
            <v>2.9</v>
          </cell>
          <cell r="Z1296">
            <v>0.6</v>
          </cell>
          <cell r="AA1296">
            <v>350.9</v>
          </cell>
          <cell r="AB1296">
            <v>16.2</v>
          </cell>
          <cell r="AC1296">
            <v>101.6</v>
          </cell>
          <cell r="AD1296">
            <v>74.400000000000006</v>
          </cell>
          <cell r="AE1296">
            <v>1.2</v>
          </cell>
          <cell r="AF1296">
            <v>159.9</v>
          </cell>
          <cell r="AG1296">
            <v>16.3</v>
          </cell>
          <cell r="AH1296">
            <v>33.4</v>
          </cell>
          <cell r="AI1296">
            <v>9.1</v>
          </cell>
          <cell r="AJ1296">
            <v>119.3</v>
          </cell>
          <cell r="AK1296">
            <v>0.1</v>
          </cell>
          <cell r="AL1296">
            <v>0.1</v>
          </cell>
          <cell r="AM1296">
            <v>2.6</v>
          </cell>
          <cell r="AN1296">
            <v>1.1000000000000001</v>
          </cell>
          <cell r="AO1296">
            <v>7.7</v>
          </cell>
          <cell r="AP1296">
            <v>124.4</v>
          </cell>
          <cell r="AQ1296">
            <v>6.9</v>
          </cell>
          <cell r="AR1296">
            <v>6.2</v>
          </cell>
          <cell r="AS1296">
            <v>0.9</v>
          </cell>
          <cell r="AT1296">
            <v>6.5</v>
          </cell>
          <cell r="AU1296">
            <v>117.8</v>
          </cell>
          <cell r="AV1296">
            <v>333.7</v>
          </cell>
          <cell r="AW1296">
            <v>335.8</v>
          </cell>
        </row>
        <row r="1297">
          <cell r="B1297">
            <v>749</v>
          </cell>
          <cell r="D1297" t="str">
            <v xml:space="preserve">Autres activités spécialisées, scientifiques et techniques n.c.a. </v>
          </cell>
          <cell r="E1297">
            <v>29901</v>
          </cell>
          <cell r="F1297">
            <v>366.2</v>
          </cell>
          <cell r="G1297">
            <v>417.6</v>
          </cell>
          <cell r="H1297">
            <v>-5.2</v>
          </cell>
          <cell r="I1297">
            <v>-46.2</v>
          </cell>
          <cell r="J1297">
            <v>91.6</v>
          </cell>
          <cell r="K1297">
            <v>3951.3</v>
          </cell>
          <cell r="L1297">
            <v>22.9</v>
          </cell>
          <cell r="M1297">
            <v>148.5</v>
          </cell>
          <cell r="N1297">
            <v>4214.3</v>
          </cell>
          <cell r="O1297">
            <v>4409.1000000000004</v>
          </cell>
          <cell r="P1297">
            <v>38.1</v>
          </cell>
          <cell r="Q1297">
            <v>44.8</v>
          </cell>
          <cell r="R1297">
            <v>264.60000000000002</v>
          </cell>
          <cell r="S1297">
            <v>3.5</v>
          </cell>
          <cell r="T1297">
            <v>2075.6999999999998</v>
          </cell>
          <cell r="U1297">
            <v>625.29999999999995</v>
          </cell>
          <cell r="V1297">
            <v>156.69999999999999</v>
          </cell>
          <cell r="W1297">
            <v>7.4</v>
          </cell>
          <cell r="X1297">
            <v>57</v>
          </cell>
          <cell r="Y1297">
            <v>98.8</v>
          </cell>
          <cell r="Z1297">
            <v>27.4</v>
          </cell>
          <cell r="AA1297">
            <v>1763.6</v>
          </cell>
          <cell r="AB1297">
            <v>119.5</v>
          </cell>
          <cell r="AC1297">
            <v>1094.3</v>
          </cell>
          <cell r="AD1297">
            <v>483.3</v>
          </cell>
          <cell r="AE1297">
            <v>68.400000000000006</v>
          </cell>
          <cell r="AF1297">
            <v>135</v>
          </cell>
          <cell r="AG1297">
            <v>154.9</v>
          </cell>
          <cell r="AH1297">
            <v>94.2</v>
          </cell>
          <cell r="AI1297">
            <v>258.2</v>
          </cell>
          <cell r="AJ1297">
            <v>144.1</v>
          </cell>
          <cell r="AK1297">
            <v>1.9</v>
          </cell>
          <cell r="AL1297">
            <v>2.2999999999999998</v>
          </cell>
          <cell r="AM1297">
            <v>5540.6</v>
          </cell>
          <cell r="AN1297">
            <v>5286.9</v>
          </cell>
          <cell r="AO1297">
            <v>5264.4</v>
          </cell>
          <cell r="AP1297">
            <v>-131.69999999999999</v>
          </cell>
          <cell r="AQ1297">
            <v>142.1</v>
          </cell>
          <cell r="AR1297">
            <v>136.5</v>
          </cell>
          <cell r="AS1297">
            <v>8.4</v>
          </cell>
          <cell r="AT1297">
            <v>38.5</v>
          </cell>
          <cell r="AU1297">
            <v>-173</v>
          </cell>
          <cell r="AV1297">
            <v>1824.4</v>
          </cell>
          <cell r="AW1297">
            <v>1712.6</v>
          </cell>
        </row>
        <row r="1298">
          <cell r="B1298">
            <v>7490</v>
          </cell>
          <cell r="D1298" t="str">
            <v xml:space="preserve">Autres activités spécialisées, scientifiques et techniques n.c.a. </v>
          </cell>
          <cell r="E1298">
            <v>29901</v>
          </cell>
          <cell r="F1298">
            <v>366.2</v>
          </cell>
          <cell r="G1298">
            <v>417.6</v>
          </cell>
          <cell r="H1298">
            <v>-5.2</v>
          </cell>
          <cell r="I1298">
            <v>-46.2</v>
          </cell>
          <cell r="J1298">
            <v>91.6</v>
          </cell>
          <cell r="K1298">
            <v>3951.3</v>
          </cell>
          <cell r="L1298">
            <v>22.9</v>
          </cell>
          <cell r="M1298">
            <v>148.5</v>
          </cell>
          <cell r="N1298">
            <v>4214.3</v>
          </cell>
          <cell r="O1298">
            <v>4409.1000000000004</v>
          </cell>
          <cell r="P1298">
            <v>38.1</v>
          </cell>
          <cell r="Q1298">
            <v>44.8</v>
          </cell>
          <cell r="R1298">
            <v>264.60000000000002</v>
          </cell>
          <cell r="S1298">
            <v>3.5</v>
          </cell>
          <cell r="T1298">
            <v>2075.6999999999998</v>
          </cell>
          <cell r="U1298">
            <v>625.29999999999995</v>
          </cell>
          <cell r="V1298">
            <v>156.69999999999999</v>
          </cell>
          <cell r="W1298">
            <v>7.4</v>
          </cell>
          <cell r="X1298">
            <v>57</v>
          </cell>
          <cell r="Y1298">
            <v>98.8</v>
          </cell>
          <cell r="Z1298">
            <v>27.4</v>
          </cell>
          <cell r="AA1298">
            <v>1763.6</v>
          </cell>
          <cell r="AB1298">
            <v>119.5</v>
          </cell>
          <cell r="AC1298">
            <v>1094.3</v>
          </cell>
          <cell r="AD1298">
            <v>483.3</v>
          </cell>
          <cell r="AE1298">
            <v>68.400000000000006</v>
          </cell>
          <cell r="AF1298">
            <v>135</v>
          </cell>
          <cell r="AG1298">
            <v>154.9</v>
          </cell>
          <cell r="AH1298">
            <v>94.2</v>
          </cell>
          <cell r="AI1298">
            <v>258.2</v>
          </cell>
          <cell r="AJ1298">
            <v>144.1</v>
          </cell>
          <cell r="AK1298">
            <v>1.9</v>
          </cell>
          <cell r="AL1298">
            <v>2.2999999999999998</v>
          </cell>
          <cell r="AM1298">
            <v>5540.6</v>
          </cell>
          <cell r="AN1298">
            <v>5286.9</v>
          </cell>
          <cell r="AO1298">
            <v>5264.4</v>
          </cell>
          <cell r="AP1298">
            <v>-131.69999999999999</v>
          </cell>
          <cell r="AQ1298">
            <v>142.1</v>
          </cell>
          <cell r="AR1298">
            <v>136.5</v>
          </cell>
          <cell r="AS1298">
            <v>8.4</v>
          </cell>
          <cell r="AT1298">
            <v>38.5</v>
          </cell>
          <cell r="AU1298">
            <v>-173</v>
          </cell>
          <cell r="AV1298">
            <v>1824.4</v>
          </cell>
          <cell r="AW1298">
            <v>1712.6</v>
          </cell>
        </row>
        <row r="1299">
          <cell r="B1299">
            <v>74901</v>
          </cell>
          <cell r="D1299" t="str">
            <v xml:space="preserve">Activité des économistes de la construction </v>
          </cell>
          <cell r="E1299">
            <v>6792</v>
          </cell>
          <cell r="F1299">
            <v>55.7</v>
          </cell>
          <cell r="G1299">
            <v>60.8</v>
          </cell>
          <cell r="H1299">
            <v>-0.4</v>
          </cell>
          <cell r="I1299">
            <v>-4.7</v>
          </cell>
          <cell r="J1299">
            <v>40.200000000000003</v>
          </cell>
          <cell r="K1299">
            <v>786.5</v>
          </cell>
          <cell r="L1299">
            <v>11.6</v>
          </cell>
          <cell r="M1299">
            <v>50.4</v>
          </cell>
          <cell r="N1299">
            <v>888.7</v>
          </cell>
          <cell r="O1299">
            <v>882.5</v>
          </cell>
          <cell r="P1299">
            <v>5.8</v>
          </cell>
          <cell r="Q1299">
            <v>0</v>
          </cell>
          <cell r="R1299">
            <v>45.2</v>
          </cell>
          <cell r="S1299">
            <v>4</v>
          </cell>
          <cell r="T1299">
            <v>423.5</v>
          </cell>
          <cell r="U1299">
            <v>160.30000000000001</v>
          </cell>
          <cell r="V1299">
            <v>23.5</v>
          </cell>
          <cell r="W1299">
            <v>1.4</v>
          </cell>
          <cell r="X1299">
            <v>3.1</v>
          </cell>
          <cell r="Y1299">
            <v>29.2</v>
          </cell>
          <cell r="Z1299">
            <v>2.1</v>
          </cell>
          <cell r="AA1299">
            <v>388</v>
          </cell>
          <cell r="AB1299">
            <v>14.5</v>
          </cell>
          <cell r="AC1299">
            <v>199.8</v>
          </cell>
          <cell r="AD1299">
            <v>86.1</v>
          </cell>
          <cell r="AE1299">
            <v>1.1000000000000001</v>
          </cell>
          <cell r="AF1299">
            <v>88.8</v>
          </cell>
          <cell r="AG1299">
            <v>20</v>
          </cell>
          <cell r="AH1299">
            <v>23.7</v>
          </cell>
          <cell r="AI1299">
            <v>24.1</v>
          </cell>
          <cell r="AJ1299">
            <v>69.099999999999994</v>
          </cell>
          <cell r="AK1299">
            <v>1.7</v>
          </cell>
          <cell r="AL1299">
            <v>1.9</v>
          </cell>
          <cell r="AM1299">
            <v>9.1999999999999993</v>
          </cell>
          <cell r="AN1299">
            <v>7.8</v>
          </cell>
          <cell r="AO1299">
            <v>23.2</v>
          </cell>
          <cell r="AP1299">
            <v>83.4</v>
          </cell>
          <cell r="AQ1299">
            <v>9.9</v>
          </cell>
          <cell r="AR1299">
            <v>11.4</v>
          </cell>
          <cell r="AS1299">
            <v>0.3</v>
          </cell>
          <cell r="AT1299">
            <v>12</v>
          </cell>
          <cell r="AU1299">
            <v>69.599999999999994</v>
          </cell>
          <cell r="AV1299">
            <v>411.3</v>
          </cell>
          <cell r="AW1299">
            <v>374.6</v>
          </cell>
        </row>
        <row r="1300">
          <cell r="B1300">
            <v>74902</v>
          </cell>
          <cell r="D1300" t="str">
            <v xml:space="preserve">Activités spécialisées, scientifiques et techniques diverses </v>
          </cell>
          <cell r="E1300">
            <v>23109</v>
          </cell>
          <cell r="F1300">
            <v>310.5</v>
          </cell>
          <cell r="G1300">
            <v>356.8</v>
          </cell>
          <cell r="H1300">
            <v>-4.8</v>
          </cell>
          <cell r="I1300">
            <v>-41.5</v>
          </cell>
          <cell r="J1300">
            <v>51.4</v>
          </cell>
          <cell r="K1300">
            <v>3164.8</v>
          </cell>
          <cell r="L1300">
            <v>11.4</v>
          </cell>
          <cell r="M1300">
            <v>98.1</v>
          </cell>
          <cell r="N1300">
            <v>3325.6</v>
          </cell>
          <cell r="O1300">
            <v>3526.6</v>
          </cell>
          <cell r="P1300">
            <v>32.299999999999997</v>
          </cell>
          <cell r="Q1300">
            <v>44.8</v>
          </cell>
          <cell r="R1300">
            <v>219.4</v>
          </cell>
          <cell r="S1300">
            <v>-0.5</v>
          </cell>
          <cell r="T1300">
            <v>1652.1</v>
          </cell>
          <cell r="U1300">
            <v>464.9</v>
          </cell>
          <cell r="V1300">
            <v>133.19999999999999</v>
          </cell>
          <cell r="W1300">
            <v>6</v>
          </cell>
          <cell r="X1300">
            <v>53.8</v>
          </cell>
          <cell r="Y1300">
            <v>69.599999999999994</v>
          </cell>
          <cell r="Z1300">
            <v>25.3</v>
          </cell>
          <cell r="AA1300">
            <v>1375.7</v>
          </cell>
          <cell r="AB1300">
            <v>105</v>
          </cell>
          <cell r="AC1300">
            <v>894.5</v>
          </cell>
          <cell r="AD1300">
            <v>397.3</v>
          </cell>
          <cell r="AE1300">
            <v>67.2</v>
          </cell>
          <cell r="AF1300">
            <v>46.2</v>
          </cell>
          <cell r="AG1300">
            <v>134.9</v>
          </cell>
          <cell r="AH1300">
            <v>70.400000000000006</v>
          </cell>
          <cell r="AI1300">
            <v>234.2</v>
          </cell>
          <cell r="AJ1300">
            <v>75</v>
          </cell>
          <cell r="AK1300">
            <v>0.2</v>
          </cell>
          <cell r="AL1300">
            <v>0.4</v>
          </cell>
          <cell r="AM1300">
            <v>5531.4</v>
          </cell>
          <cell r="AN1300">
            <v>5279.1</v>
          </cell>
          <cell r="AO1300">
            <v>5241.2</v>
          </cell>
          <cell r="AP1300">
            <v>-215.1</v>
          </cell>
          <cell r="AQ1300">
            <v>132.19999999999999</v>
          </cell>
          <cell r="AR1300">
            <v>125.1</v>
          </cell>
          <cell r="AS1300">
            <v>8.1999999999999993</v>
          </cell>
          <cell r="AT1300">
            <v>26.5</v>
          </cell>
          <cell r="AU1300">
            <v>-242.6</v>
          </cell>
          <cell r="AV1300">
            <v>1413.1</v>
          </cell>
          <cell r="AW1300">
            <v>1338</v>
          </cell>
        </row>
        <row r="1301">
          <cell r="B1301">
            <v>75</v>
          </cell>
          <cell r="D1301" t="str">
            <v xml:space="preserve">Activités vétérinaires </v>
          </cell>
          <cell r="E1301">
            <v>8280</v>
          </cell>
          <cell r="F1301">
            <v>393.3</v>
          </cell>
          <cell r="G1301">
            <v>248.4</v>
          </cell>
          <cell r="H1301">
            <v>-10.9</v>
          </cell>
          <cell r="I1301">
            <v>155.80000000000001</v>
          </cell>
          <cell r="J1301">
            <v>0</v>
          </cell>
          <cell r="K1301">
            <v>2918.8</v>
          </cell>
          <cell r="L1301">
            <v>0</v>
          </cell>
          <cell r="M1301">
            <v>0.8</v>
          </cell>
          <cell r="N1301">
            <v>2919.6</v>
          </cell>
          <cell r="O1301">
            <v>3312.2</v>
          </cell>
          <cell r="P1301">
            <v>44.3</v>
          </cell>
          <cell r="Q1301">
            <v>0</v>
          </cell>
          <cell r="R1301">
            <v>836.3</v>
          </cell>
          <cell r="S1301">
            <v>-4.7</v>
          </cell>
          <cell r="T1301">
            <v>534.6</v>
          </cell>
          <cell r="U1301">
            <v>22.6</v>
          </cell>
          <cell r="V1301">
            <v>151</v>
          </cell>
          <cell r="W1301">
            <v>8.5</v>
          </cell>
          <cell r="X1301">
            <v>5.9</v>
          </cell>
          <cell r="Y1301">
            <v>5.6</v>
          </cell>
          <cell r="Z1301">
            <v>0.5</v>
          </cell>
          <cell r="AA1301">
            <v>1748</v>
          </cell>
          <cell r="AB1301">
            <v>66.900000000000006</v>
          </cell>
          <cell r="AC1301">
            <v>606.4</v>
          </cell>
          <cell r="AD1301">
            <v>324.8</v>
          </cell>
          <cell r="AE1301">
            <v>0.7</v>
          </cell>
          <cell r="AF1301">
            <v>750.5</v>
          </cell>
          <cell r="AG1301">
            <v>56.9</v>
          </cell>
          <cell r="AH1301">
            <v>5.9</v>
          </cell>
          <cell r="AI1301">
            <v>11.4</v>
          </cell>
          <cell r="AJ1301">
            <v>699.1</v>
          </cell>
          <cell r="AK1301">
            <v>0.2</v>
          </cell>
          <cell r="AL1301">
            <v>3.3</v>
          </cell>
          <cell r="AM1301">
            <v>18.8</v>
          </cell>
          <cell r="AN1301">
            <v>9.8000000000000007</v>
          </cell>
          <cell r="AO1301">
            <v>9.4</v>
          </cell>
          <cell r="AP1301">
            <v>692.8</v>
          </cell>
          <cell r="AQ1301">
            <v>7.7</v>
          </cell>
          <cell r="AR1301">
            <v>7.4</v>
          </cell>
          <cell r="AS1301">
            <v>0.5</v>
          </cell>
          <cell r="AT1301">
            <v>17.7</v>
          </cell>
          <cell r="AU1301">
            <v>675</v>
          </cell>
          <cell r="AV1301">
            <v>1709.3</v>
          </cell>
          <cell r="AW1301">
            <v>1681.7</v>
          </cell>
        </row>
        <row r="1302">
          <cell r="B1302">
            <v>750</v>
          </cell>
          <cell r="D1302" t="str">
            <v xml:space="preserve">Activités vétérinaires </v>
          </cell>
          <cell r="E1302">
            <v>8280</v>
          </cell>
          <cell r="F1302">
            <v>393.3</v>
          </cell>
          <cell r="G1302">
            <v>248.4</v>
          </cell>
          <cell r="H1302">
            <v>-10.9</v>
          </cell>
          <cell r="I1302">
            <v>155.80000000000001</v>
          </cell>
          <cell r="J1302">
            <v>0</v>
          </cell>
          <cell r="K1302">
            <v>2918.8</v>
          </cell>
          <cell r="L1302">
            <v>0</v>
          </cell>
          <cell r="M1302">
            <v>0.8</v>
          </cell>
          <cell r="N1302">
            <v>2919.6</v>
          </cell>
          <cell r="O1302">
            <v>3312.2</v>
          </cell>
          <cell r="P1302">
            <v>44.3</v>
          </cell>
          <cell r="Q1302">
            <v>0</v>
          </cell>
          <cell r="R1302">
            <v>836.3</v>
          </cell>
          <cell r="S1302">
            <v>-4.7</v>
          </cell>
          <cell r="T1302">
            <v>534.6</v>
          </cell>
          <cell r="U1302">
            <v>22.6</v>
          </cell>
          <cell r="V1302">
            <v>151</v>
          </cell>
          <cell r="W1302">
            <v>8.5</v>
          </cell>
          <cell r="X1302">
            <v>5.9</v>
          </cell>
          <cell r="Y1302">
            <v>5.6</v>
          </cell>
          <cell r="Z1302">
            <v>0.5</v>
          </cell>
          <cell r="AA1302">
            <v>1748</v>
          </cell>
          <cell r="AB1302">
            <v>66.900000000000006</v>
          </cell>
          <cell r="AC1302">
            <v>606.4</v>
          </cell>
          <cell r="AD1302">
            <v>324.8</v>
          </cell>
          <cell r="AE1302">
            <v>0.7</v>
          </cell>
          <cell r="AF1302">
            <v>750.5</v>
          </cell>
          <cell r="AG1302">
            <v>56.9</v>
          </cell>
          <cell r="AH1302">
            <v>5.9</v>
          </cell>
          <cell r="AI1302">
            <v>11.4</v>
          </cell>
          <cell r="AJ1302">
            <v>699.1</v>
          </cell>
          <cell r="AK1302">
            <v>0.2</v>
          </cell>
          <cell r="AL1302">
            <v>3.3</v>
          </cell>
          <cell r="AM1302">
            <v>18.8</v>
          </cell>
          <cell r="AN1302">
            <v>9.8000000000000007</v>
          </cell>
          <cell r="AO1302">
            <v>9.4</v>
          </cell>
          <cell r="AP1302">
            <v>692.8</v>
          </cell>
          <cell r="AQ1302">
            <v>7.7</v>
          </cell>
          <cell r="AR1302">
            <v>7.4</v>
          </cell>
          <cell r="AS1302">
            <v>0.5</v>
          </cell>
          <cell r="AT1302">
            <v>17.7</v>
          </cell>
          <cell r="AU1302">
            <v>675</v>
          </cell>
          <cell r="AV1302">
            <v>1709.3</v>
          </cell>
          <cell r="AW1302">
            <v>1681.7</v>
          </cell>
        </row>
        <row r="1303">
          <cell r="B1303">
            <v>7500</v>
          </cell>
          <cell r="D1303" t="str">
            <v xml:space="preserve">Activités vétérinaires </v>
          </cell>
          <cell r="E1303">
            <v>8280</v>
          </cell>
          <cell r="F1303">
            <v>393.3</v>
          </cell>
          <cell r="G1303">
            <v>248.4</v>
          </cell>
          <cell r="H1303">
            <v>-10.9</v>
          </cell>
          <cell r="I1303">
            <v>155.80000000000001</v>
          </cell>
          <cell r="J1303">
            <v>0</v>
          </cell>
          <cell r="K1303">
            <v>2918.8</v>
          </cell>
          <cell r="L1303">
            <v>0</v>
          </cell>
          <cell r="M1303">
            <v>0.8</v>
          </cell>
          <cell r="N1303">
            <v>2919.6</v>
          </cell>
          <cell r="O1303">
            <v>3312.2</v>
          </cell>
          <cell r="P1303">
            <v>44.3</v>
          </cell>
          <cell r="Q1303">
            <v>0</v>
          </cell>
          <cell r="R1303">
            <v>836.3</v>
          </cell>
          <cell r="S1303">
            <v>-4.7</v>
          </cell>
          <cell r="T1303">
            <v>534.6</v>
          </cell>
          <cell r="U1303">
            <v>22.6</v>
          </cell>
          <cell r="V1303">
            <v>151</v>
          </cell>
          <cell r="W1303">
            <v>8.5</v>
          </cell>
          <cell r="X1303">
            <v>5.9</v>
          </cell>
          <cell r="Y1303">
            <v>5.6</v>
          </cell>
          <cell r="Z1303">
            <v>0.5</v>
          </cell>
          <cell r="AA1303">
            <v>1748</v>
          </cell>
          <cell r="AB1303">
            <v>66.900000000000006</v>
          </cell>
          <cell r="AC1303">
            <v>606.4</v>
          </cell>
          <cell r="AD1303">
            <v>324.8</v>
          </cell>
          <cell r="AE1303">
            <v>0.7</v>
          </cell>
          <cell r="AF1303">
            <v>750.5</v>
          </cell>
          <cell r="AG1303">
            <v>56.9</v>
          </cell>
          <cell r="AH1303">
            <v>5.9</v>
          </cell>
          <cell r="AI1303">
            <v>11.4</v>
          </cell>
          <cell r="AJ1303">
            <v>699.1</v>
          </cell>
          <cell r="AK1303">
            <v>0.2</v>
          </cell>
          <cell r="AL1303">
            <v>3.3</v>
          </cell>
          <cell r="AM1303">
            <v>18.8</v>
          </cell>
          <cell r="AN1303">
            <v>9.8000000000000007</v>
          </cell>
          <cell r="AO1303">
            <v>9.4</v>
          </cell>
          <cell r="AP1303">
            <v>692.8</v>
          </cell>
          <cell r="AQ1303">
            <v>7.7</v>
          </cell>
          <cell r="AR1303">
            <v>7.4</v>
          </cell>
          <cell r="AS1303">
            <v>0.5</v>
          </cell>
          <cell r="AT1303">
            <v>17.7</v>
          </cell>
          <cell r="AU1303">
            <v>675</v>
          </cell>
          <cell r="AV1303">
            <v>1709.3</v>
          </cell>
          <cell r="AW1303">
            <v>1681.7</v>
          </cell>
        </row>
        <row r="1304">
          <cell r="B1304">
            <v>75000</v>
          </cell>
          <cell r="D1304" t="str">
            <v xml:space="preserve">Activités vétérinaires </v>
          </cell>
          <cell r="E1304">
            <v>8280</v>
          </cell>
          <cell r="F1304">
            <v>393.3</v>
          </cell>
          <cell r="G1304">
            <v>248.4</v>
          </cell>
          <cell r="H1304">
            <v>-10.9</v>
          </cell>
          <cell r="I1304">
            <v>155.80000000000001</v>
          </cell>
          <cell r="J1304">
            <v>0</v>
          </cell>
          <cell r="K1304">
            <v>2918.8</v>
          </cell>
          <cell r="L1304">
            <v>0</v>
          </cell>
          <cell r="M1304">
            <v>0.8</v>
          </cell>
          <cell r="N1304">
            <v>2919.6</v>
          </cell>
          <cell r="O1304">
            <v>3312.2</v>
          </cell>
          <cell r="P1304">
            <v>44.3</v>
          </cell>
          <cell r="Q1304">
            <v>0</v>
          </cell>
          <cell r="R1304">
            <v>836.3</v>
          </cell>
          <cell r="S1304">
            <v>-4.7</v>
          </cell>
          <cell r="T1304">
            <v>534.6</v>
          </cell>
          <cell r="U1304">
            <v>22.6</v>
          </cell>
          <cell r="V1304">
            <v>151</v>
          </cell>
          <cell r="W1304">
            <v>8.5</v>
          </cell>
          <cell r="X1304">
            <v>5.9</v>
          </cell>
          <cell r="Y1304">
            <v>5.6</v>
          </cell>
          <cell r="Z1304">
            <v>0.5</v>
          </cell>
          <cell r="AA1304">
            <v>1748</v>
          </cell>
          <cell r="AB1304">
            <v>66.900000000000006</v>
          </cell>
          <cell r="AC1304">
            <v>606.4</v>
          </cell>
          <cell r="AD1304">
            <v>324.8</v>
          </cell>
          <cell r="AE1304">
            <v>0.7</v>
          </cell>
          <cell r="AF1304">
            <v>750.5</v>
          </cell>
          <cell r="AG1304">
            <v>56.9</v>
          </cell>
          <cell r="AH1304">
            <v>5.9</v>
          </cell>
          <cell r="AI1304">
            <v>11.4</v>
          </cell>
          <cell r="AJ1304">
            <v>699.1</v>
          </cell>
          <cell r="AK1304">
            <v>0.2</v>
          </cell>
          <cell r="AL1304">
            <v>3.3</v>
          </cell>
          <cell r="AM1304">
            <v>18.8</v>
          </cell>
          <cell r="AN1304">
            <v>9.8000000000000007</v>
          </cell>
          <cell r="AO1304">
            <v>9.4</v>
          </cell>
          <cell r="AP1304">
            <v>692.8</v>
          </cell>
          <cell r="AQ1304">
            <v>7.7</v>
          </cell>
          <cell r="AR1304">
            <v>7.4</v>
          </cell>
          <cell r="AS1304">
            <v>0.5</v>
          </cell>
          <cell r="AT1304">
            <v>17.7</v>
          </cell>
          <cell r="AU1304">
            <v>675</v>
          </cell>
          <cell r="AV1304">
            <v>1709.3</v>
          </cell>
          <cell r="AW1304">
            <v>1681.7</v>
          </cell>
        </row>
        <row r="1305">
          <cell r="B1305">
            <v>77</v>
          </cell>
          <cell r="D1305" t="str">
            <v xml:space="preserve">Activités de location et location-bail </v>
          </cell>
          <cell r="E1305">
            <v>43216</v>
          </cell>
          <cell r="F1305">
            <v>2700.8</v>
          </cell>
          <cell r="G1305">
            <v>1716.3</v>
          </cell>
          <cell r="H1305">
            <v>-22.7</v>
          </cell>
          <cell r="I1305">
            <v>1007.3</v>
          </cell>
          <cell r="J1305">
            <v>153</v>
          </cell>
          <cell r="K1305">
            <v>29550.799999999999</v>
          </cell>
          <cell r="L1305">
            <v>5</v>
          </cell>
          <cell r="M1305">
            <v>142.30000000000001</v>
          </cell>
          <cell r="N1305">
            <v>29851.1</v>
          </cell>
          <cell r="O1305">
            <v>32404.6</v>
          </cell>
          <cell r="P1305">
            <v>1963</v>
          </cell>
          <cell r="Q1305">
            <v>152.4</v>
          </cell>
          <cell r="R1305">
            <v>1027.4000000000001</v>
          </cell>
          <cell r="S1305">
            <v>6.6</v>
          </cell>
          <cell r="T1305">
            <v>14084.1</v>
          </cell>
          <cell r="U1305">
            <v>2640.1</v>
          </cell>
          <cell r="V1305">
            <v>3181.3</v>
          </cell>
          <cell r="W1305">
            <v>1169.7</v>
          </cell>
          <cell r="X1305">
            <v>404.6</v>
          </cell>
          <cell r="Y1305">
            <v>2223.1</v>
          </cell>
          <cell r="Z1305">
            <v>158.4</v>
          </cell>
          <cell r="AA1305">
            <v>15480.2</v>
          </cell>
          <cell r="AB1305">
            <v>520.20000000000005</v>
          </cell>
          <cell r="AC1305">
            <v>3074.3</v>
          </cell>
          <cell r="AD1305">
            <v>1269.2</v>
          </cell>
          <cell r="AE1305">
            <v>27.5</v>
          </cell>
          <cell r="AF1305">
            <v>10644.1</v>
          </cell>
          <cell r="AG1305">
            <v>8622.9</v>
          </cell>
          <cell r="AH1305">
            <v>952.8</v>
          </cell>
          <cell r="AI1305">
            <v>1125</v>
          </cell>
          <cell r="AJ1305">
            <v>2193.3000000000002</v>
          </cell>
          <cell r="AK1305">
            <v>18.100000000000001</v>
          </cell>
          <cell r="AL1305">
            <v>16</v>
          </cell>
          <cell r="AM1305">
            <v>3045.1</v>
          </cell>
          <cell r="AN1305">
            <v>1553.1</v>
          </cell>
          <cell r="AO1305">
            <v>3344.8</v>
          </cell>
          <cell r="AP1305">
            <v>2491</v>
          </cell>
          <cell r="AQ1305">
            <v>6081.2</v>
          </cell>
          <cell r="AR1305">
            <v>6055.7</v>
          </cell>
          <cell r="AS1305">
            <v>60.7</v>
          </cell>
          <cell r="AT1305">
            <v>608.70000000000005</v>
          </cell>
          <cell r="AU1305">
            <v>1847</v>
          </cell>
          <cell r="AV1305">
            <v>15740.3</v>
          </cell>
          <cell r="AW1305">
            <v>14987.6</v>
          </cell>
        </row>
        <row r="1306">
          <cell r="B1306">
            <v>771</v>
          </cell>
          <cell r="D1306" t="str">
            <v xml:space="preserve">Location et location-bail de véhicules automobiles </v>
          </cell>
          <cell r="E1306">
            <v>10813</v>
          </cell>
          <cell r="F1306">
            <v>1082.5999999999999</v>
          </cell>
          <cell r="G1306">
            <v>611.20000000000005</v>
          </cell>
          <cell r="H1306">
            <v>-9.1</v>
          </cell>
          <cell r="I1306">
            <v>480.5</v>
          </cell>
          <cell r="J1306">
            <v>0.3</v>
          </cell>
          <cell r="K1306">
            <v>10039.4</v>
          </cell>
          <cell r="L1306">
            <v>0.9</v>
          </cell>
          <cell r="M1306">
            <v>15.6</v>
          </cell>
          <cell r="N1306">
            <v>10056.200000000001</v>
          </cell>
          <cell r="O1306">
            <v>11122.3</v>
          </cell>
          <cell r="P1306">
            <v>1554.3</v>
          </cell>
          <cell r="Q1306">
            <v>10.1</v>
          </cell>
          <cell r="R1306">
            <v>127.5</v>
          </cell>
          <cell r="S1306">
            <v>0.5</v>
          </cell>
          <cell r="T1306">
            <v>4538.8</v>
          </cell>
          <cell r="U1306">
            <v>1011</v>
          </cell>
          <cell r="V1306">
            <v>1304.3</v>
          </cell>
          <cell r="W1306">
            <v>364.3</v>
          </cell>
          <cell r="X1306">
            <v>122.2</v>
          </cell>
          <cell r="Y1306">
            <v>1632.7</v>
          </cell>
          <cell r="Z1306">
            <v>51.1</v>
          </cell>
          <cell r="AA1306">
            <v>5791.4</v>
          </cell>
          <cell r="AB1306">
            <v>222.2</v>
          </cell>
          <cell r="AC1306">
            <v>661.5</v>
          </cell>
          <cell r="AD1306">
            <v>290.60000000000002</v>
          </cell>
          <cell r="AE1306">
            <v>9.3000000000000007</v>
          </cell>
          <cell r="AF1306">
            <v>4626.3999999999996</v>
          </cell>
          <cell r="AG1306">
            <v>4266.8</v>
          </cell>
          <cell r="AH1306">
            <v>409.6</v>
          </cell>
          <cell r="AI1306">
            <v>486.1</v>
          </cell>
          <cell r="AJ1306">
            <v>436.2</v>
          </cell>
          <cell r="AK1306">
            <v>6.1</v>
          </cell>
          <cell r="AL1306">
            <v>6.9</v>
          </cell>
          <cell r="AM1306">
            <v>646.6</v>
          </cell>
          <cell r="AN1306">
            <v>477.9</v>
          </cell>
          <cell r="AO1306">
            <v>402.9</v>
          </cell>
          <cell r="AP1306">
            <v>193.3</v>
          </cell>
          <cell r="AQ1306">
            <v>4220.6000000000004</v>
          </cell>
          <cell r="AR1306">
            <v>4293.3</v>
          </cell>
          <cell r="AS1306">
            <v>11.2</v>
          </cell>
          <cell r="AT1306">
            <v>124.9</v>
          </cell>
          <cell r="AU1306">
            <v>-15.5</v>
          </cell>
          <cell r="AV1306">
            <v>5869.8</v>
          </cell>
          <cell r="AW1306">
            <v>5578.5</v>
          </cell>
        </row>
        <row r="1307">
          <cell r="B1307">
            <v>7711</v>
          </cell>
          <cell r="D1307" t="str">
            <v xml:space="preserve">Location et location-bail de voitures et de véhicules automobiles légers </v>
          </cell>
          <cell r="E1307">
            <v>9376</v>
          </cell>
          <cell r="F1307">
            <v>994</v>
          </cell>
          <cell r="G1307">
            <v>537.20000000000005</v>
          </cell>
          <cell r="H1307">
            <v>-3.4</v>
          </cell>
          <cell r="I1307">
            <v>460.1</v>
          </cell>
          <cell r="J1307">
            <v>0.3</v>
          </cell>
          <cell r="K1307">
            <v>8266.2000000000007</v>
          </cell>
          <cell r="L1307">
            <v>1.1000000000000001</v>
          </cell>
          <cell r="M1307">
            <v>13.4</v>
          </cell>
          <cell r="N1307">
            <v>8281</v>
          </cell>
          <cell r="O1307">
            <v>9260.4</v>
          </cell>
          <cell r="P1307">
            <v>1505.9</v>
          </cell>
          <cell r="Q1307">
            <v>9.6</v>
          </cell>
          <cell r="R1307">
            <v>111.7</v>
          </cell>
          <cell r="S1307">
            <v>-0.5</v>
          </cell>
          <cell r="T1307">
            <v>3559.3</v>
          </cell>
          <cell r="U1307">
            <v>704.4</v>
          </cell>
          <cell r="V1307">
            <v>1076.5999999999999</v>
          </cell>
          <cell r="W1307">
            <v>241.5</v>
          </cell>
          <cell r="X1307">
            <v>111.1</v>
          </cell>
          <cell r="Y1307">
            <v>1580.7</v>
          </cell>
          <cell r="Z1307">
            <v>50.6</v>
          </cell>
          <cell r="AA1307">
            <v>4995.8999999999996</v>
          </cell>
          <cell r="AB1307">
            <v>190.5</v>
          </cell>
          <cell r="AC1307">
            <v>576.9</v>
          </cell>
          <cell r="AD1307">
            <v>256.89999999999998</v>
          </cell>
          <cell r="AE1307">
            <v>8.4</v>
          </cell>
          <cell r="AF1307">
            <v>3979.9</v>
          </cell>
          <cell r="AG1307">
            <v>3678.1</v>
          </cell>
          <cell r="AH1307">
            <v>355.5</v>
          </cell>
          <cell r="AI1307">
            <v>401.4</v>
          </cell>
          <cell r="AJ1307">
            <v>347.8</v>
          </cell>
          <cell r="AK1307">
            <v>5.9</v>
          </cell>
          <cell r="AL1307">
            <v>6.5</v>
          </cell>
          <cell r="AM1307">
            <v>570.6</v>
          </cell>
          <cell r="AN1307">
            <v>403.4</v>
          </cell>
          <cell r="AO1307">
            <v>358.5</v>
          </cell>
          <cell r="AP1307">
            <v>136.30000000000001</v>
          </cell>
          <cell r="AQ1307">
            <v>3798.3</v>
          </cell>
          <cell r="AR1307">
            <v>3928.7</v>
          </cell>
          <cell r="AS1307">
            <v>10.9</v>
          </cell>
          <cell r="AT1307">
            <v>93.4</v>
          </cell>
          <cell r="AU1307">
            <v>-98.5</v>
          </cell>
          <cell r="AV1307">
            <v>5070.7</v>
          </cell>
          <cell r="AW1307">
            <v>4813.7</v>
          </cell>
        </row>
        <row r="1308">
          <cell r="B1308">
            <v>77111</v>
          </cell>
          <cell r="D1308" t="str">
            <v xml:space="preserve">Location de courte durée de voitures et de véhicules automobiles légers </v>
          </cell>
          <cell r="E1308">
            <v>4010</v>
          </cell>
          <cell r="F1308">
            <v>275.3</v>
          </cell>
          <cell r="G1308">
            <v>234.2</v>
          </cell>
          <cell r="H1308">
            <v>0.4</v>
          </cell>
          <cell r="I1308">
            <v>40.799999999999997</v>
          </cell>
          <cell r="J1308">
            <v>0.1</v>
          </cell>
          <cell r="K1308">
            <v>3179.3</v>
          </cell>
          <cell r="L1308">
            <v>0.9</v>
          </cell>
          <cell r="M1308">
            <v>2</v>
          </cell>
          <cell r="N1308">
            <v>3182.2</v>
          </cell>
          <cell r="O1308">
            <v>3454.6</v>
          </cell>
          <cell r="P1308">
            <v>141.4</v>
          </cell>
          <cell r="Q1308">
            <v>9.5</v>
          </cell>
          <cell r="R1308">
            <v>39.1</v>
          </cell>
          <cell r="S1308">
            <v>-0.2</v>
          </cell>
          <cell r="T1308">
            <v>2144</v>
          </cell>
          <cell r="U1308">
            <v>105.3</v>
          </cell>
          <cell r="V1308">
            <v>865.1</v>
          </cell>
          <cell r="W1308">
            <v>206.6</v>
          </cell>
          <cell r="X1308">
            <v>50.3</v>
          </cell>
          <cell r="Y1308">
            <v>192.8</v>
          </cell>
          <cell r="Z1308">
            <v>48.6</v>
          </cell>
          <cell r="AA1308">
            <v>988.6</v>
          </cell>
          <cell r="AB1308">
            <v>89.8</v>
          </cell>
          <cell r="AC1308">
            <v>356</v>
          </cell>
          <cell r="AD1308">
            <v>137.80000000000001</v>
          </cell>
          <cell r="AE1308">
            <v>6.9</v>
          </cell>
          <cell r="AF1308">
            <v>411.8</v>
          </cell>
          <cell r="AG1308">
            <v>449</v>
          </cell>
          <cell r="AH1308">
            <v>104.8</v>
          </cell>
          <cell r="AI1308">
            <v>115.9</v>
          </cell>
          <cell r="AJ1308">
            <v>-26.1</v>
          </cell>
          <cell r="AK1308">
            <v>0.5</v>
          </cell>
          <cell r="AL1308">
            <v>0.9</v>
          </cell>
          <cell r="AM1308">
            <v>259.3</v>
          </cell>
          <cell r="AN1308">
            <v>98.1</v>
          </cell>
          <cell r="AO1308">
            <v>35.9</v>
          </cell>
          <cell r="AP1308">
            <v>-249.1</v>
          </cell>
          <cell r="AQ1308">
            <v>1704.7</v>
          </cell>
          <cell r="AR1308">
            <v>1732</v>
          </cell>
          <cell r="AS1308">
            <v>1.9</v>
          </cell>
          <cell r="AT1308">
            <v>20.100000000000001</v>
          </cell>
          <cell r="AU1308">
            <v>-298.39999999999998</v>
          </cell>
          <cell r="AV1308">
            <v>1040</v>
          </cell>
          <cell r="AW1308">
            <v>905.7</v>
          </cell>
        </row>
        <row r="1309">
          <cell r="B1309">
            <v>77112</v>
          </cell>
          <cell r="D1309" t="str">
            <v xml:space="preserve">Location de longue durée de voitures et de véhicules automobiles légers </v>
          </cell>
          <cell r="E1309">
            <v>5365</v>
          </cell>
          <cell r="F1309">
            <v>718.7</v>
          </cell>
          <cell r="G1309">
            <v>303.10000000000002</v>
          </cell>
          <cell r="H1309">
            <v>-3.7</v>
          </cell>
          <cell r="I1309">
            <v>419.4</v>
          </cell>
          <cell r="J1309">
            <v>0.2</v>
          </cell>
          <cell r="K1309">
            <v>5086.8999999999996</v>
          </cell>
          <cell r="L1309">
            <v>0.2</v>
          </cell>
          <cell r="M1309">
            <v>11.5</v>
          </cell>
          <cell r="N1309">
            <v>5098.8</v>
          </cell>
          <cell r="O1309">
            <v>5805.8</v>
          </cell>
          <cell r="P1309">
            <v>1364.5</v>
          </cell>
          <cell r="Q1309">
            <v>0.2</v>
          </cell>
          <cell r="R1309">
            <v>72.599999999999994</v>
          </cell>
          <cell r="S1309">
            <v>-0.3</v>
          </cell>
          <cell r="T1309">
            <v>1415.3</v>
          </cell>
          <cell r="U1309">
            <v>599</v>
          </cell>
          <cell r="V1309">
            <v>211.5</v>
          </cell>
          <cell r="W1309">
            <v>34.9</v>
          </cell>
          <cell r="X1309">
            <v>60.9</v>
          </cell>
          <cell r="Y1309">
            <v>1387.9</v>
          </cell>
          <cell r="Z1309">
            <v>2.1</v>
          </cell>
          <cell r="AA1309">
            <v>4007.3</v>
          </cell>
          <cell r="AB1309">
            <v>100.7</v>
          </cell>
          <cell r="AC1309">
            <v>220.9</v>
          </cell>
          <cell r="AD1309">
            <v>119.1</v>
          </cell>
          <cell r="AE1309">
            <v>1.5</v>
          </cell>
          <cell r="AF1309">
            <v>3568.1</v>
          </cell>
          <cell r="AG1309">
            <v>3229.1</v>
          </cell>
          <cell r="AH1309">
            <v>250.7</v>
          </cell>
          <cell r="AI1309">
            <v>285.60000000000002</v>
          </cell>
          <cell r="AJ1309">
            <v>373.9</v>
          </cell>
          <cell r="AK1309">
            <v>5.4</v>
          </cell>
          <cell r="AL1309">
            <v>5.6</v>
          </cell>
          <cell r="AM1309">
            <v>311.39999999999998</v>
          </cell>
          <cell r="AN1309">
            <v>305.39999999999998</v>
          </cell>
          <cell r="AO1309">
            <v>322.60000000000002</v>
          </cell>
          <cell r="AP1309">
            <v>385.3</v>
          </cell>
          <cell r="AQ1309">
            <v>2093.6</v>
          </cell>
          <cell r="AR1309">
            <v>2196.6999999999998</v>
          </cell>
          <cell r="AS1309">
            <v>9</v>
          </cell>
          <cell r="AT1309">
            <v>73.3</v>
          </cell>
          <cell r="AU1309">
            <v>199.9</v>
          </cell>
          <cell r="AV1309">
            <v>4030.7</v>
          </cell>
          <cell r="AW1309">
            <v>3908.1</v>
          </cell>
        </row>
        <row r="1310">
          <cell r="B1310">
            <v>7712</v>
          </cell>
          <cell r="D1310" t="str">
            <v xml:space="preserve">Location et location-bail de camions </v>
          </cell>
          <cell r="E1310">
            <v>1437</v>
          </cell>
          <cell r="F1310">
            <v>88.6</v>
          </cell>
          <cell r="G1310">
            <v>74</v>
          </cell>
          <cell r="H1310">
            <v>-5.7</v>
          </cell>
          <cell r="I1310">
            <v>20.399999999999999</v>
          </cell>
          <cell r="J1310">
            <v>0</v>
          </cell>
          <cell r="K1310">
            <v>1773.2</v>
          </cell>
          <cell r="L1310">
            <v>-0.2</v>
          </cell>
          <cell r="M1310">
            <v>2.2000000000000002</v>
          </cell>
          <cell r="N1310">
            <v>1775.2</v>
          </cell>
          <cell r="O1310">
            <v>1861.9</v>
          </cell>
          <cell r="P1310">
            <v>48.4</v>
          </cell>
          <cell r="Q1310">
            <v>0.5</v>
          </cell>
          <cell r="R1310">
            <v>15.9</v>
          </cell>
          <cell r="S1310">
            <v>1</v>
          </cell>
          <cell r="T1310">
            <v>979.6</v>
          </cell>
          <cell r="U1310">
            <v>306.60000000000002</v>
          </cell>
          <cell r="V1310">
            <v>227.7</v>
          </cell>
          <cell r="W1310">
            <v>122.8</v>
          </cell>
          <cell r="X1310">
            <v>11.1</v>
          </cell>
          <cell r="Y1310">
            <v>52</v>
          </cell>
          <cell r="Z1310">
            <v>0.4</v>
          </cell>
          <cell r="AA1310">
            <v>795.5</v>
          </cell>
          <cell r="AB1310">
            <v>31.7</v>
          </cell>
          <cell r="AC1310">
            <v>84.7</v>
          </cell>
          <cell r="AD1310">
            <v>33.700000000000003</v>
          </cell>
          <cell r="AE1310">
            <v>1</v>
          </cell>
          <cell r="AF1310">
            <v>646.5</v>
          </cell>
          <cell r="AG1310">
            <v>588.70000000000005</v>
          </cell>
          <cell r="AH1310">
            <v>54.1</v>
          </cell>
          <cell r="AI1310">
            <v>84.7</v>
          </cell>
          <cell r="AJ1310">
            <v>88.4</v>
          </cell>
          <cell r="AK1310">
            <v>0.2</v>
          </cell>
          <cell r="AL1310">
            <v>0.4</v>
          </cell>
          <cell r="AM1310">
            <v>76</v>
          </cell>
          <cell r="AN1310">
            <v>74.5</v>
          </cell>
          <cell r="AO1310">
            <v>44.5</v>
          </cell>
          <cell r="AP1310">
            <v>57.1</v>
          </cell>
          <cell r="AQ1310">
            <v>422.3</v>
          </cell>
          <cell r="AR1310">
            <v>364.6</v>
          </cell>
          <cell r="AS1310">
            <v>0.3</v>
          </cell>
          <cell r="AT1310">
            <v>31.5</v>
          </cell>
          <cell r="AU1310">
            <v>83</v>
          </cell>
          <cell r="AV1310">
            <v>799.1</v>
          </cell>
          <cell r="AW1310">
            <v>764.8</v>
          </cell>
        </row>
        <row r="1311">
          <cell r="B1311">
            <v>77120</v>
          </cell>
          <cell r="D1311" t="str">
            <v xml:space="preserve">Location et location-bail de camions </v>
          </cell>
          <cell r="E1311">
            <v>1437</v>
          </cell>
          <cell r="F1311">
            <v>88.6</v>
          </cell>
          <cell r="G1311">
            <v>74</v>
          </cell>
          <cell r="H1311">
            <v>-5.7</v>
          </cell>
          <cell r="I1311">
            <v>20.399999999999999</v>
          </cell>
          <cell r="J1311">
            <v>0</v>
          </cell>
          <cell r="K1311">
            <v>1773.2</v>
          </cell>
          <cell r="L1311">
            <v>-0.2</v>
          </cell>
          <cell r="M1311">
            <v>2.2000000000000002</v>
          </cell>
          <cell r="N1311">
            <v>1775.2</v>
          </cell>
          <cell r="O1311">
            <v>1861.9</v>
          </cell>
          <cell r="P1311">
            <v>48.4</v>
          </cell>
          <cell r="Q1311">
            <v>0.5</v>
          </cell>
          <cell r="R1311">
            <v>15.9</v>
          </cell>
          <cell r="S1311">
            <v>1</v>
          </cell>
          <cell r="T1311">
            <v>979.6</v>
          </cell>
          <cell r="U1311">
            <v>306.60000000000002</v>
          </cell>
          <cell r="V1311">
            <v>227.7</v>
          </cell>
          <cell r="W1311">
            <v>122.8</v>
          </cell>
          <cell r="X1311">
            <v>11.1</v>
          </cell>
          <cell r="Y1311">
            <v>52</v>
          </cell>
          <cell r="Z1311">
            <v>0.4</v>
          </cell>
          <cell r="AA1311">
            <v>795.5</v>
          </cell>
          <cell r="AB1311">
            <v>31.7</v>
          </cell>
          <cell r="AC1311">
            <v>84.7</v>
          </cell>
          <cell r="AD1311">
            <v>33.700000000000003</v>
          </cell>
          <cell r="AE1311">
            <v>1</v>
          </cell>
          <cell r="AF1311">
            <v>646.5</v>
          </cell>
          <cell r="AG1311">
            <v>588.70000000000005</v>
          </cell>
          <cell r="AH1311">
            <v>54.1</v>
          </cell>
          <cell r="AI1311">
            <v>84.7</v>
          </cell>
          <cell r="AJ1311">
            <v>88.4</v>
          </cell>
          <cell r="AK1311">
            <v>0.2</v>
          </cell>
          <cell r="AL1311">
            <v>0.4</v>
          </cell>
          <cell r="AM1311">
            <v>76</v>
          </cell>
          <cell r="AN1311">
            <v>74.5</v>
          </cell>
          <cell r="AO1311">
            <v>44.5</v>
          </cell>
          <cell r="AP1311">
            <v>57.1</v>
          </cell>
          <cell r="AQ1311">
            <v>422.3</v>
          </cell>
          <cell r="AR1311">
            <v>364.6</v>
          </cell>
          <cell r="AS1311">
            <v>0.3</v>
          </cell>
          <cell r="AT1311">
            <v>31.5</v>
          </cell>
          <cell r="AU1311">
            <v>83</v>
          </cell>
          <cell r="AV1311">
            <v>799.1</v>
          </cell>
          <cell r="AW1311">
            <v>764.8</v>
          </cell>
        </row>
        <row r="1312">
          <cell r="B1312">
            <v>772</v>
          </cell>
          <cell r="D1312" t="str">
            <v xml:space="preserve">Location et location-bail de biens personnels et domestiques </v>
          </cell>
          <cell r="E1312">
            <v>7023</v>
          </cell>
          <cell r="F1312">
            <v>387.6</v>
          </cell>
          <cell r="G1312">
            <v>255.4</v>
          </cell>
          <cell r="H1312">
            <v>-11.9</v>
          </cell>
          <cell r="I1312">
            <v>144</v>
          </cell>
          <cell r="J1312">
            <v>13</v>
          </cell>
          <cell r="K1312">
            <v>4385.6000000000004</v>
          </cell>
          <cell r="L1312">
            <v>0.6</v>
          </cell>
          <cell r="M1312">
            <v>6</v>
          </cell>
          <cell r="N1312">
            <v>4405.1000000000004</v>
          </cell>
          <cell r="O1312">
            <v>4786.2</v>
          </cell>
          <cell r="P1312">
            <v>79.099999999999994</v>
          </cell>
          <cell r="Q1312">
            <v>11</v>
          </cell>
          <cell r="R1312">
            <v>256.60000000000002</v>
          </cell>
          <cell r="S1312">
            <v>-3.1</v>
          </cell>
          <cell r="T1312">
            <v>1854.7</v>
          </cell>
          <cell r="U1312">
            <v>144.69999999999999</v>
          </cell>
          <cell r="V1312">
            <v>342.1</v>
          </cell>
          <cell r="W1312">
            <v>104.9</v>
          </cell>
          <cell r="X1312">
            <v>49.9</v>
          </cell>
          <cell r="Y1312">
            <v>120.9</v>
          </cell>
          <cell r="Z1312">
            <v>22.1</v>
          </cell>
          <cell r="AA1312">
            <v>2399.1999999999998</v>
          </cell>
          <cell r="AB1312">
            <v>107.1</v>
          </cell>
          <cell r="AC1312">
            <v>988.8</v>
          </cell>
          <cell r="AD1312">
            <v>343.6</v>
          </cell>
          <cell r="AE1312">
            <v>4.0999999999999996</v>
          </cell>
          <cell r="AF1312">
            <v>963.9</v>
          </cell>
          <cell r="AG1312">
            <v>520.4</v>
          </cell>
          <cell r="AH1312">
            <v>66.400000000000006</v>
          </cell>
          <cell r="AI1312">
            <v>127.4</v>
          </cell>
          <cell r="AJ1312">
            <v>504.5</v>
          </cell>
          <cell r="AK1312">
            <v>0.5</v>
          </cell>
          <cell r="AL1312">
            <v>1.8</v>
          </cell>
          <cell r="AM1312">
            <v>64.599999999999994</v>
          </cell>
          <cell r="AN1312" t="str">
            <v>N</v>
          </cell>
          <cell r="AO1312">
            <v>106.3</v>
          </cell>
          <cell r="AP1312">
            <v>547.6</v>
          </cell>
          <cell r="AQ1312">
            <v>349.9</v>
          </cell>
          <cell r="AR1312">
            <v>356.1</v>
          </cell>
          <cell r="AS1312">
            <v>31.3</v>
          </cell>
          <cell r="AT1312">
            <v>149.4</v>
          </cell>
          <cell r="AU1312">
            <v>360.8</v>
          </cell>
          <cell r="AV1312">
            <v>2441</v>
          </cell>
          <cell r="AW1312">
            <v>2296.1999999999998</v>
          </cell>
        </row>
        <row r="1313">
          <cell r="B1313">
            <v>7721</v>
          </cell>
          <cell r="D1313" t="str">
            <v xml:space="preserve">Location et location-bail d'articles de loisirs et de sport </v>
          </cell>
          <cell r="E1313">
            <v>3133</v>
          </cell>
          <cell r="F1313">
            <v>76.3</v>
          </cell>
          <cell r="G1313">
            <v>58.4</v>
          </cell>
          <cell r="H1313">
            <v>-9</v>
          </cell>
          <cell r="I1313">
            <v>26.9</v>
          </cell>
          <cell r="J1313">
            <v>11.9</v>
          </cell>
          <cell r="K1313">
            <v>421.8</v>
          </cell>
          <cell r="L1313">
            <v>0</v>
          </cell>
          <cell r="M1313">
            <v>2.2000000000000002</v>
          </cell>
          <cell r="N1313">
            <v>435.8</v>
          </cell>
          <cell r="O1313">
            <v>509.9</v>
          </cell>
          <cell r="P1313">
            <v>5.4</v>
          </cell>
          <cell r="Q1313">
            <v>0</v>
          </cell>
          <cell r="R1313">
            <v>12.5</v>
          </cell>
          <cell r="S1313">
            <v>-0.4</v>
          </cell>
          <cell r="T1313">
            <v>303</v>
          </cell>
          <cell r="U1313">
            <v>40.299999999999997</v>
          </cell>
          <cell r="V1313">
            <v>43.8</v>
          </cell>
          <cell r="W1313">
            <v>8.6999999999999993</v>
          </cell>
          <cell r="X1313">
            <v>4.9000000000000004</v>
          </cell>
          <cell r="Y1313">
            <v>4.4000000000000004</v>
          </cell>
          <cell r="Z1313">
            <v>1.8</v>
          </cell>
          <cell r="AA1313">
            <v>148.6</v>
          </cell>
          <cell r="AB1313">
            <v>9.3000000000000007</v>
          </cell>
          <cell r="AC1313">
            <v>83.7</v>
          </cell>
          <cell r="AD1313">
            <v>26.7</v>
          </cell>
          <cell r="AE1313">
            <v>1.2</v>
          </cell>
          <cell r="AF1313">
            <v>30.2</v>
          </cell>
          <cell r="AG1313">
            <v>60.8</v>
          </cell>
          <cell r="AH1313">
            <v>5.0999999999999996</v>
          </cell>
          <cell r="AI1313">
            <v>11.2</v>
          </cell>
          <cell r="AJ1313">
            <v>-24.6</v>
          </cell>
          <cell r="AK1313">
            <v>0.2</v>
          </cell>
          <cell r="AL1313">
            <v>0.5</v>
          </cell>
          <cell r="AM1313">
            <v>16.899999999999999</v>
          </cell>
          <cell r="AN1313">
            <v>15.7</v>
          </cell>
          <cell r="AO1313">
            <v>6.3</v>
          </cell>
          <cell r="AP1313">
            <v>-34.9</v>
          </cell>
          <cell r="AQ1313">
            <v>58.7</v>
          </cell>
          <cell r="AR1313">
            <v>49.5</v>
          </cell>
          <cell r="AS1313">
            <v>0.5</v>
          </cell>
          <cell r="AT1313">
            <v>4.9000000000000004</v>
          </cell>
          <cell r="AU1313">
            <v>-31</v>
          </cell>
          <cell r="AV1313">
            <v>147.69999999999999</v>
          </cell>
          <cell r="AW1313">
            <v>140.5</v>
          </cell>
        </row>
        <row r="1314">
          <cell r="B1314">
            <v>77210</v>
          </cell>
          <cell r="D1314" t="str">
            <v xml:space="preserve">Location et location-bail d'articles de loisirs et de sport </v>
          </cell>
          <cell r="E1314">
            <v>3133</v>
          </cell>
          <cell r="F1314">
            <v>76.3</v>
          </cell>
          <cell r="G1314">
            <v>58.4</v>
          </cell>
          <cell r="H1314">
            <v>-9</v>
          </cell>
          <cell r="I1314">
            <v>26.9</v>
          </cell>
          <cell r="J1314">
            <v>11.9</v>
          </cell>
          <cell r="K1314">
            <v>421.8</v>
          </cell>
          <cell r="L1314">
            <v>0</v>
          </cell>
          <cell r="M1314">
            <v>2.2000000000000002</v>
          </cell>
          <cell r="N1314">
            <v>435.8</v>
          </cell>
          <cell r="O1314">
            <v>509.9</v>
          </cell>
          <cell r="P1314">
            <v>5.4</v>
          </cell>
          <cell r="Q1314">
            <v>0</v>
          </cell>
          <cell r="R1314">
            <v>12.5</v>
          </cell>
          <cell r="S1314">
            <v>-0.4</v>
          </cell>
          <cell r="T1314">
            <v>303</v>
          </cell>
          <cell r="U1314">
            <v>40.299999999999997</v>
          </cell>
          <cell r="V1314">
            <v>43.8</v>
          </cell>
          <cell r="W1314">
            <v>8.6999999999999993</v>
          </cell>
          <cell r="X1314">
            <v>4.9000000000000004</v>
          </cell>
          <cell r="Y1314">
            <v>4.4000000000000004</v>
          </cell>
          <cell r="Z1314">
            <v>1.8</v>
          </cell>
          <cell r="AA1314">
            <v>148.6</v>
          </cell>
          <cell r="AB1314">
            <v>9.3000000000000007</v>
          </cell>
          <cell r="AC1314">
            <v>83.7</v>
          </cell>
          <cell r="AD1314">
            <v>26.7</v>
          </cell>
          <cell r="AE1314">
            <v>1.2</v>
          </cell>
          <cell r="AF1314">
            <v>30.2</v>
          </cell>
          <cell r="AG1314">
            <v>60.8</v>
          </cell>
          <cell r="AH1314">
            <v>5.0999999999999996</v>
          </cell>
          <cell r="AI1314">
            <v>11.2</v>
          </cell>
          <cell r="AJ1314">
            <v>-24.6</v>
          </cell>
          <cell r="AK1314">
            <v>0.2</v>
          </cell>
          <cell r="AL1314">
            <v>0.5</v>
          </cell>
          <cell r="AM1314">
            <v>16.899999999999999</v>
          </cell>
          <cell r="AN1314">
            <v>15.7</v>
          </cell>
          <cell r="AO1314">
            <v>6.3</v>
          </cell>
          <cell r="AP1314">
            <v>-34.9</v>
          </cell>
          <cell r="AQ1314">
            <v>58.7</v>
          </cell>
          <cell r="AR1314">
            <v>49.5</v>
          </cell>
          <cell r="AS1314">
            <v>0.5</v>
          </cell>
          <cell r="AT1314">
            <v>4.9000000000000004</v>
          </cell>
          <cell r="AU1314">
            <v>-31</v>
          </cell>
          <cell r="AV1314">
            <v>147.69999999999999</v>
          </cell>
          <cell r="AW1314">
            <v>140.5</v>
          </cell>
        </row>
        <row r="1315">
          <cell r="B1315">
            <v>7722</v>
          </cell>
          <cell r="D1315" t="str">
            <v xml:space="preserve">Location de vidéocassettes et disques vidéo </v>
          </cell>
          <cell r="E1315">
            <v>308</v>
          </cell>
          <cell r="F1315">
            <v>8.3000000000000007</v>
          </cell>
          <cell r="G1315">
            <v>5.8</v>
          </cell>
          <cell r="H1315">
            <v>-0.1</v>
          </cell>
          <cell r="I1315">
            <v>2.7</v>
          </cell>
          <cell r="J1315">
            <v>0</v>
          </cell>
          <cell r="K1315">
            <v>16.899999999999999</v>
          </cell>
          <cell r="L1315">
            <v>0</v>
          </cell>
          <cell r="M1315">
            <v>0</v>
          </cell>
          <cell r="N1315">
            <v>17</v>
          </cell>
          <cell r="O1315">
            <v>25.3</v>
          </cell>
          <cell r="P1315">
            <v>0.4</v>
          </cell>
          <cell r="Q1315">
            <v>0</v>
          </cell>
          <cell r="R1315">
            <v>1.1000000000000001</v>
          </cell>
          <cell r="S1315">
            <v>0</v>
          </cell>
          <cell r="T1315">
            <v>10.8</v>
          </cell>
          <cell r="U1315">
            <v>0.2</v>
          </cell>
          <cell r="V1315">
            <v>1.6</v>
          </cell>
          <cell r="W1315">
            <v>0.1</v>
          </cell>
          <cell r="X1315">
            <v>0</v>
          </cell>
          <cell r="Y1315">
            <v>0.5</v>
          </cell>
          <cell r="Z1315">
            <v>0.3</v>
          </cell>
          <cell r="AA1315">
            <v>7.5</v>
          </cell>
          <cell r="AB1315">
            <v>0.6</v>
          </cell>
          <cell r="AC1315">
            <v>4.5999999999999996</v>
          </cell>
          <cell r="AD1315">
            <v>1.4</v>
          </cell>
          <cell r="AE1315">
            <v>0</v>
          </cell>
          <cell r="AF1315">
            <v>1</v>
          </cell>
          <cell r="AG1315">
            <v>3.1</v>
          </cell>
          <cell r="AH1315">
            <v>0.2</v>
          </cell>
          <cell r="AI1315">
            <v>0.8</v>
          </cell>
          <cell r="AJ1315">
            <v>-1.5</v>
          </cell>
          <cell r="AK1315">
            <v>0</v>
          </cell>
          <cell r="AL1315">
            <v>0</v>
          </cell>
          <cell r="AM1315">
            <v>0.2</v>
          </cell>
          <cell r="AN1315" t="str">
            <v>N</v>
          </cell>
          <cell r="AO1315">
            <v>0.2</v>
          </cell>
          <cell r="AP1315">
            <v>-1.5</v>
          </cell>
          <cell r="AQ1315">
            <v>1.6</v>
          </cell>
          <cell r="AR1315">
            <v>1.8</v>
          </cell>
          <cell r="AS1315">
            <v>0</v>
          </cell>
          <cell r="AT1315">
            <v>0</v>
          </cell>
          <cell r="AU1315">
            <v>-1.8</v>
          </cell>
          <cell r="AV1315">
            <v>7.7</v>
          </cell>
          <cell r="AW1315">
            <v>7</v>
          </cell>
        </row>
        <row r="1316">
          <cell r="B1316">
            <v>77220</v>
          </cell>
          <cell r="D1316" t="str">
            <v xml:space="preserve">Location de vidéocassettes et disques vidéo </v>
          </cell>
          <cell r="E1316">
            <v>308</v>
          </cell>
          <cell r="F1316">
            <v>8.3000000000000007</v>
          </cell>
          <cell r="G1316">
            <v>5.8</v>
          </cell>
          <cell r="H1316">
            <v>-0.1</v>
          </cell>
          <cell r="I1316">
            <v>2.7</v>
          </cell>
          <cell r="J1316">
            <v>0</v>
          </cell>
          <cell r="K1316">
            <v>16.899999999999999</v>
          </cell>
          <cell r="L1316">
            <v>0</v>
          </cell>
          <cell r="M1316">
            <v>0</v>
          </cell>
          <cell r="N1316">
            <v>17</v>
          </cell>
          <cell r="O1316">
            <v>25.3</v>
          </cell>
          <cell r="P1316">
            <v>0.4</v>
          </cell>
          <cell r="Q1316">
            <v>0</v>
          </cell>
          <cell r="R1316">
            <v>1.1000000000000001</v>
          </cell>
          <cell r="S1316">
            <v>0</v>
          </cell>
          <cell r="T1316">
            <v>10.8</v>
          </cell>
          <cell r="U1316">
            <v>0.2</v>
          </cell>
          <cell r="V1316">
            <v>1.6</v>
          </cell>
          <cell r="W1316">
            <v>0.1</v>
          </cell>
          <cell r="X1316">
            <v>0</v>
          </cell>
          <cell r="Y1316">
            <v>0.5</v>
          </cell>
          <cell r="Z1316">
            <v>0.3</v>
          </cell>
          <cell r="AA1316">
            <v>7.5</v>
          </cell>
          <cell r="AB1316">
            <v>0.6</v>
          </cell>
          <cell r="AC1316">
            <v>4.5999999999999996</v>
          </cell>
          <cell r="AD1316">
            <v>1.4</v>
          </cell>
          <cell r="AE1316">
            <v>0</v>
          </cell>
          <cell r="AF1316">
            <v>1</v>
          </cell>
          <cell r="AG1316">
            <v>3.1</v>
          </cell>
          <cell r="AH1316">
            <v>0.2</v>
          </cell>
          <cell r="AI1316">
            <v>0.8</v>
          </cell>
          <cell r="AJ1316">
            <v>-1.5</v>
          </cell>
          <cell r="AK1316">
            <v>0</v>
          </cell>
          <cell r="AL1316">
            <v>0</v>
          </cell>
          <cell r="AM1316">
            <v>0.2</v>
          </cell>
          <cell r="AN1316" t="str">
            <v>N</v>
          </cell>
          <cell r="AO1316">
            <v>0.2</v>
          </cell>
          <cell r="AP1316">
            <v>-1.5</v>
          </cell>
          <cell r="AQ1316">
            <v>1.6</v>
          </cell>
          <cell r="AR1316">
            <v>1.8</v>
          </cell>
          <cell r="AS1316">
            <v>0</v>
          </cell>
          <cell r="AT1316">
            <v>0</v>
          </cell>
          <cell r="AU1316">
            <v>-1.8</v>
          </cell>
          <cell r="AV1316">
            <v>7.7</v>
          </cell>
          <cell r="AW1316">
            <v>7</v>
          </cell>
        </row>
        <row r="1317">
          <cell r="B1317">
            <v>7729</v>
          </cell>
          <cell r="D1317" t="str">
            <v xml:space="preserve">Location et location-bail d'autres biens personnels et domestiques </v>
          </cell>
          <cell r="E1317">
            <v>3582</v>
          </cell>
          <cell r="F1317">
            <v>302.89999999999998</v>
          </cell>
          <cell r="G1317">
            <v>191.3</v>
          </cell>
          <cell r="H1317">
            <v>-2.8</v>
          </cell>
          <cell r="I1317">
            <v>114.5</v>
          </cell>
          <cell r="J1317">
            <v>1.1000000000000001</v>
          </cell>
          <cell r="K1317">
            <v>3946.9</v>
          </cell>
          <cell r="L1317">
            <v>0.6</v>
          </cell>
          <cell r="M1317">
            <v>3.7</v>
          </cell>
          <cell r="N1317">
            <v>3952.4</v>
          </cell>
          <cell r="O1317">
            <v>4251</v>
          </cell>
          <cell r="P1317">
            <v>73.400000000000006</v>
          </cell>
          <cell r="Q1317">
            <v>11</v>
          </cell>
          <cell r="R1317">
            <v>243</v>
          </cell>
          <cell r="S1317">
            <v>-2.7</v>
          </cell>
          <cell r="T1317">
            <v>1541</v>
          </cell>
          <cell r="U1317">
            <v>104.2</v>
          </cell>
          <cell r="V1317">
            <v>296.8</v>
          </cell>
          <cell r="W1317">
            <v>96.2</v>
          </cell>
          <cell r="X1317">
            <v>45</v>
          </cell>
          <cell r="Y1317">
            <v>116</v>
          </cell>
          <cell r="Z1317">
            <v>19.899999999999999</v>
          </cell>
          <cell r="AA1317">
            <v>2243</v>
          </cell>
          <cell r="AB1317">
            <v>97.2</v>
          </cell>
          <cell r="AC1317">
            <v>900.6</v>
          </cell>
          <cell r="AD1317">
            <v>315.5</v>
          </cell>
          <cell r="AE1317">
            <v>2.9</v>
          </cell>
          <cell r="AF1317">
            <v>932.7</v>
          </cell>
          <cell r="AG1317">
            <v>456.5</v>
          </cell>
          <cell r="AH1317">
            <v>61</v>
          </cell>
          <cell r="AI1317">
            <v>115.5</v>
          </cell>
          <cell r="AJ1317">
            <v>530.70000000000005</v>
          </cell>
          <cell r="AK1317">
            <v>0.3</v>
          </cell>
          <cell r="AL1317">
            <v>1.3</v>
          </cell>
          <cell r="AM1317">
            <v>47.5</v>
          </cell>
          <cell r="AN1317" t="str">
            <v>N</v>
          </cell>
          <cell r="AO1317">
            <v>99.8</v>
          </cell>
          <cell r="AP1317">
            <v>584</v>
          </cell>
          <cell r="AQ1317">
            <v>289.60000000000002</v>
          </cell>
          <cell r="AR1317">
            <v>304.89999999999998</v>
          </cell>
          <cell r="AS1317">
            <v>30.8</v>
          </cell>
          <cell r="AT1317">
            <v>144.5</v>
          </cell>
          <cell r="AU1317">
            <v>393.5</v>
          </cell>
          <cell r="AV1317">
            <v>2285.6</v>
          </cell>
          <cell r="AW1317">
            <v>2148.6999999999998</v>
          </cell>
        </row>
        <row r="1318">
          <cell r="B1318">
            <v>77290</v>
          </cell>
          <cell r="D1318" t="str">
            <v xml:space="preserve">Location et location-bail d'autres biens personnels et domestiques </v>
          </cell>
          <cell r="E1318">
            <v>3582</v>
          </cell>
          <cell r="F1318">
            <v>302.89999999999998</v>
          </cell>
          <cell r="G1318">
            <v>191.3</v>
          </cell>
          <cell r="H1318">
            <v>-2.8</v>
          </cell>
          <cell r="I1318">
            <v>114.5</v>
          </cell>
          <cell r="J1318">
            <v>1.1000000000000001</v>
          </cell>
          <cell r="K1318">
            <v>3946.9</v>
          </cell>
          <cell r="L1318">
            <v>0.6</v>
          </cell>
          <cell r="M1318">
            <v>3.7</v>
          </cell>
          <cell r="N1318">
            <v>3952.4</v>
          </cell>
          <cell r="O1318">
            <v>4251</v>
          </cell>
          <cell r="P1318">
            <v>73.400000000000006</v>
          </cell>
          <cell r="Q1318">
            <v>11</v>
          </cell>
          <cell r="R1318">
            <v>243</v>
          </cell>
          <cell r="S1318">
            <v>-2.7</v>
          </cell>
          <cell r="T1318">
            <v>1541</v>
          </cell>
          <cell r="U1318">
            <v>104.2</v>
          </cell>
          <cell r="V1318">
            <v>296.8</v>
          </cell>
          <cell r="W1318">
            <v>96.2</v>
          </cell>
          <cell r="X1318">
            <v>45</v>
          </cell>
          <cell r="Y1318">
            <v>116</v>
          </cell>
          <cell r="Z1318">
            <v>19.899999999999999</v>
          </cell>
          <cell r="AA1318">
            <v>2243</v>
          </cell>
          <cell r="AB1318">
            <v>97.2</v>
          </cell>
          <cell r="AC1318">
            <v>900.6</v>
          </cell>
          <cell r="AD1318">
            <v>315.5</v>
          </cell>
          <cell r="AE1318">
            <v>2.9</v>
          </cell>
          <cell r="AF1318">
            <v>932.7</v>
          </cell>
          <cell r="AG1318">
            <v>456.5</v>
          </cell>
          <cell r="AH1318">
            <v>61</v>
          </cell>
          <cell r="AI1318">
            <v>115.5</v>
          </cell>
          <cell r="AJ1318">
            <v>530.70000000000005</v>
          </cell>
          <cell r="AK1318">
            <v>0.3</v>
          </cell>
          <cell r="AL1318">
            <v>1.3</v>
          </cell>
          <cell r="AM1318">
            <v>47.5</v>
          </cell>
          <cell r="AN1318" t="str">
            <v>N</v>
          </cell>
          <cell r="AO1318">
            <v>99.8</v>
          </cell>
          <cell r="AP1318">
            <v>584</v>
          </cell>
          <cell r="AQ1318">
            <v>289.60000000000002</v>
          </cell>
          <cell r="AR1318">
            <v>304.89999999999998</v>
          </cell>
          <cell r="AS1318">
            <v>30.8</v>
          </cell>
          <cell r="AT1318">
            <v>144.5</v>
          </cell>
          <cell r="AU1318">
            <v>393.5</v>
          </cell>
          <cell r="AV1318">
            <v>2285.6</v>
          </cell>
          <cell r="AW1318">
            <v>2148.6999999999998</v>
          </cell>
        </row>
        <row r="1319">
          <cell r="B1319">
            <v>773</v>
          </cell>
          <cell r="D1319" t="str">
            <v xml:space="preserve">Location et location-bail d'autres machines, équipements et biens </v>
          </cell>
          <cell r="E1319">
            <v>24186</v>
          </cell>
          <cell r="F1319">
            <v>1133</v>
          </cell>
          <cell r="G1319">
            <v>757.7</v>
          </cell>
          <cell r="H1319">
            <v>0.4</v>
          </cell>
          <cell r="I1319">
            <v>374.9</v>
          </cell>
          <cell r="J1319">
            <v>130.19999999999999</v>
          </cell>
          <cell r="K1319">
            <v>12536.4</v>
          </cell>
          <cell r="L1319">
            <v>2.4</v>
          </cell>
          <cell r="M1319">
            <v>119.9</v>
          </cell>
          <cell r="N1319">
            <v>12788.9</v>
          </cell>
          <cell r="O1319">
            <v>13799.6</v>
          </cell>
          <cell r="P1319">
            <v>293.8</v>
          </cell>
          <cell r="Q1319">
            <v>1.7</v>
          </cell>
          <cell r="R1319">
            <v>439.5</v>
          </cell>
          <cell r="S1319">
            <v>12</v>
          </cell>
          <cell r="T1319">
            <v>6393.6</v>
          </cell>
          <cell r="U1319">
            <v>1105.9000000000001</v>
          </cell>
          <cell r="V1319">
            <v>1433.7</v>
          </cell>
          <cell r="W1319">
            <v>697.7</v>
          </cell>
          <cell r="X1319">
            <v>186.6</v>
          </cell>
          <cell r="Y1319">
            <v>383.3</v>
          </cell>
          <cell r="Z1319">
            <v>15.6</v>
          </cell>
          <cell r="AA1319">
            <v>6229.4</v>
          </cell>
          <cell r="AB1319">
            <v>153.9</v>
          </cell>
          <cell r="AC1319">
            <v>1269.4000000000001</v>
          </cell>
          <cell r="AD1319">
            <v>541.5</v>
          </cell>
          <cell r="AE1319">
            <v>13</v>
          </cell>
          <cell r="AF1319">
            <v>4277.6000000000004</v>
          </cell>
          <cell r="AG1319">
            <v>3771.5</v>
          </cell>
          <cell r="AH1319">
            <v>363.1</v>
          </cell>
          <cell r="AI1319">
            <v>416</v>
          </cell>
          <cell r="AJ1319">
            <v>559</v>
          </cell>
          <cell r="AK1319">
            <v>11.4</v>
          </cell>
          <cell r="AL1319">
            <v>7.2</v>
          </cell>
          <cell r="AM1319">
            <v>832.7</v>
          </cell>
          <cell r="AN1319">
            <v>731.6</v>
          </cell>
          <cell r="AO1319">
            <v>182.2</v>
          </cell>
          <cell r="AP1319">
            <v>-95.7</v>
          </cell>
          <cell r="AQ1319">
            <v>1364.1</v>
          </cell>
          <cell r="AR1319">
            <v>1235.3</v>
          </cell>
          <cell r="AS1319">
            <v>15.4</v>
          </cell>
          <cell r="AT1319">
            <v>178.7</v>
          </cell>
          <cell r="AU1319">
            <v>-161.1</v>
          </cell>
          <cell r="AV1319">
            <v>6318.9</v>
          </cell>
          <cell r="AW1319">
            <v>6088.5</v>
          </cell>
        </row>
        <row r="1320">
          <cell r="B1320">
            <v>7731</v>
          </cell>
          <cell r="D1320" t="str">
            <v xml:space="preserve">Location et location-bail de machines et équipements agricoles </v>
          </cell>
          <cell r="E1320">
            <v>470</v>
          </cell>
          <cell r="F1320">
            <v>17.8</v>
          </cell>
          <cell r="G1320">
            <v>13.9</v>
          </cell>
          <cell r="H1320">
            <v>0.1</v>
          </cell>
          <cell r="I1320">
            <v>3.8</v>
          </cell>
          <cell r="J1320">
            <v>0</v>
          </cell>
          <cell r="K1320">
            <v>51.5</v>
          </cell>
          <cell r="L1320">
            <v>-0.3</v>
          </cell>
          <cell r="M1320">
            <v>0.3</v>
          </cell>
          <cell r="N1320">
            <v>51.5</v>
          </cell>
          <cell r="O1320">
            <v>69.3</v>
          </cell>
          <cell r="P1320">
            <v>1.1000000000000001</v>
          </cell>
          <cell r="Q1320">
            <v>0</v>
          </cell>
          <cell r="R1320">
            <v>5.4</v>
          </cell>
          <cell r="S1320">
            <v>0.1</v>
          </cell>
          <cell r="T1320">
            <v>24.2</v>
          </cell>
          <cell r="U1320">
            <v>2</v>
          </cell>
          <cell r="V1320">
            <v>2.6</v>
          </cell>
          <cell r="W1320">
            <v>4.5</v>
          </cell>
          <cell r="X1320">
            <v>0.6</v>
          </cell>
          <cell r="Y1320">
            <v>1</v>
          </cell>
          <cell r="Z1320">
            <v>0</v>
          </cell>
          <cell r="AA1320">
            <v>25.8</v>
          </cell>
          <cell r="AB1320">
            <v>0.7</v>
          </cell>
          <cell r="AC1320">
            <v>6.1</v>
          </cell>
          <cell r="AD1320">
            <v>2.1</v>
          </cell>
          <cell r="AE1320">
            <v>0.3</v>
          </cell>
          <cell r="AF1320">
            <v>17.3</v>
          </cell>
          <cell r="AG1320">
            <v>16.2</v>
          </cell>
          <cell r="AH1320">
            <v>1.4</v>
          </cell>
          <cell r="AI1320">
            <v>0.9</v>
          </cell>
          <cell r="AJ1320">
            <v>0.6</v>
          </cell>
          <cell r="AK1320">
            <v>0</v>
          </cell>
          <cell r="AL1320">
            <v>0</v>
          </cell>
          <cell r="AM1320">
            <v>2</v>
          </cell>
          <cell r="AN1320">
            <v>1.9</v>
          </cell>
          <cell r="AO1320">
            <v>1.4</v>
          </cell>
          <cell r="AP1320">
            <v>-0.1</v>
          </cell>
          <cell r="AQ1320">
            <v>13</v>
          </cell>
          <cell r="AR1320">
            <v>7.1</v>
          </cell>
          <cell r="AS1320">
            <v>0</v>
          </cell>
          <cell r="AT1320">
            <v>1.4</v>
          </cell>
          <cell r="AU1320">
            <v>4.4000000000000004</v>
          </cell>
          <cell r="AV1320">
            <v>25.7</v>
          </cell>
          <cell r="AW1320">
            <v>25.4</v>
          </cell>
        </row>
        <row r="1321">
          <cell r="B1321">
            <v>77310</v>
          </cell>
          <cell r="D1321" t="str">
            <v xml:space="preserve">Location et location-bail de machines et équipements agricoles </v>
          </cell>
          <cell r="E1321">
            <v>470</v>
          </cell>
          <cell r="F1321">
            <v>17.8</v>
          </cell>
          <cell r="G1321">
            <v>13.9</v>
          </cell>
          <cell r="H1321">
            <v>0.1</v>
          </cell>
          <cell r="I1321">
            <v>3.8</v>
          </cell>
          <cell r="J1321">
            <v>0</v>
          </cell>
          <cell r="K1321">
            <v>51.5</v>
          </cell>
          <cell r="L1321">
            <v>-0.3</v>
          </cell>
          <cell r="M1321">
            <v>0.3</v>
          </cell>
          <cell r="N1321">
            <v>51.5</v>
          </cell>
          <cell r="O1321">
            <v>69.3</v>
          </cell>
          <cell r="P1321">
            <v>1.1000000000000001</v>
          </cell>
          <cell r="Q1321">
            <v>0</v>
          </cell>
          <cell r="R1321">
            <v>5.4</v>
          </cell>
          <cell r="S1321">
            <v>0.1</v>
          </cell>
          <cell r="T1321">
            <v>24.2</v>
          </cell>
          <cell r="U1321">
            <v>2</v>
          </cell>
          <cell r="V1321">
            <v>2.6</v>
          </cell>
          <cell r="W1321">
            <v>4.5</v>
          </cell>
          <cell r="X1321">
            <v>0.6</v>
          </cell>
          <cell r="Y1321">
            <v>1</v>
          </cell>
          <cell r="Z1321">
            <v>0</v>
          </cell>
          <cell r="AA1321">
            <v>25.8</v>
          </cell>
          <cell r="AB1321">
            <v>0.7</v>
          </cell>
          <cell r="AC1321">
            <v>6.1</v>
          </cell>
          <cell r="AD1321">
            <v>2.1</v>
          </cell>
          <cell r="AE1321">
            <v>0.3</v>
          </cell>
          <cell r="AF1321">
            <v>17.3</v>
          </cell>
          <cell r="AG1321">
            <v>16.2</v>
          </cell>
          <cell r="AH1321">
            <v>1.4</v>
          </cell>
          <cell r="AI1321">
            <v>0.9</v>
          </cell>
          <cell r="AJ1321">
            <v>0.6</v>
          </cell>
          <cell r="AK1321">
            <v>0</v>
          </cell>
          <cell r="AL1321">
            <v>0</v>
          </cell>
          <cell r="AM1321">
            <v>2</v>
          </cell>
          <cell r="AN1321">
            <v>1.9</v>
          </cell>
          <cell r="AO1321">
            <v>1.4</v>
          </cell>
          <cell r="AP1321">
            <v>-0.1</v>
          </cell>
          <cell r="AQ1321">
            <v>13</v>
          </cell>
          <cell r="AR1321">
            <v>7.1</v>
          </cell>
          <cell r="AS1321">
            <v>0</v>
          </cell>
          <cell r="AT1321">
            <v>1.4</v>
          </cell>
          <cell r="AU1321">
            <v>4.4000000000000004</v>
          </cell>
          <cell r="AV1321">
            <v>25.7</v>
          </cell>
          <cell r="AW1321">
            <v>25.4</v>
          </cell>
        </row>
        <row r="1322">
          <cell r="B1322">
            <v>7732</v>
          </cell>
          <cell r="D1322" t="str">
            <v xml:space="preserve">Location et location-bail de machines et équipements pour la construction </v>
          </cell>
          <cell r="E1322">
            <v>2571</v>
          </cell>
          <cell r="F1322">
            <v>351.4</v>
          </cell>
          <cell r="G1322">
            <v>248.6</v>
          </cell>
          <cell r="H1322">
            <v>-3.9</v>
          </cell>
          <cell r="I1322">
            <v>106.6</v>
          </cell>
          <cell r="J1322">
            <v>67.5</v>
          </cell>
          <cell r="K1322">
            <v>3068.4</v>
          </cell>
          <cell r="L1322">
            <v>0.8</v>
          </cell>
          <cell r="M1322">
            <v>32</v>
          </cell>
          <cell r="N1322">
            <v>3168.7</v>
          </cell>
          <cell r="O1322">
            <v>3487.3</v>
          </cell>
          <cell r="P1322">
            <v>68</v>
          </cell>
          <cell r="Q1322">
            <v>0.3</v>
          </cell>
          <cell r="R1322">
            <v>112.2</v>
          </cell>
          <cell r="S1322">
            <v>0.5</v>
          </cell>
          <cell r="T1322">
            <v>1727.3</v>
          </cell>
          <cell r="U1322">
            <v>348.8</v>
          </cell>
          <cell r="V1322">
            <v>348.6</v>
          </cell>
          <cell r="W1322">
            <v>355.9</v>
          </cell>
          <cell r="X1322">
            <v>66.8</v>
          </cell>
          <cell r="Y1322">
            <v>57.9</v>
          </cell>
          <cell r="Z1322">
            <v>1.2</v>
          </cell>
          <cell r="AA1322">
            <v>1445.3</v>
          </cell>
          <cell r="AB1322">
            <v>59.7</v>
          </cell>
          <cell r="AC1322">
            <v>576.5</v>
          </cell>
          <cell r="AD1322">
            <v>243.5</v>
          </cell>
          <cell r="AE1322">
            <v>1.5</v>
          </cell>
          <cell r="AF1322">
            <v>567.20000000000005</v>
          </cell>
          <cell r="AG1322">
            <v>436.8</v>
          </cell>
          <cell r="AH1322">
            <v>50.9</v>
          </cell>
          <cell r="AI1322">
            <v>77.3</v>
          </cell>
          <cell r="AJ1322">
            <v>156.9</v>
          </cell>
          <cell r="AK1322">
            <v>0.2</v>
          </cell>
          <cell r="AL1322">
            <v>0</v>
          </cell>
          <cell r="AM1322">
            <v>92.2</v>
          </cell>
          <cell r="AN1322">
            <v>80.900000000000006</v>
          </cell>
          <cell r="AO1322">
            <v>23.3</v>
          </cell>
          <cell r="AP1322">
            <v>87.9</v>
          </cell>
          <cell r="AQ1322">
            <v>252.7</v>
          </cell>
          <cell r="AR1322">
            <v>153.30000000000001</v>
          </cell>
          <cell r="AS1322">
            <v>3.3</v>
          </cell>
          <cell r="AT1322">
            <v>51.9</v>
          </cell>
          <cell r="AU1322">
            <v>132</v>
          </cell>
          <cell r="AV1322">
            <v>1435.2</v>
          </cell>
          <cell r="AW1322">
            <v>1387.1</v>
          </cell>
        </row>
        <row r="1323">
          <cell r="B1323">
            <v>77320</v>
          </cell>
          <cell r="D1323" t="str">
            <v xml:space="preserve">Location et location-bail de machines et équipements pour la construction </v>
          </cell>
          <cell r="E1323">
            <v>2571</v>
          </cell>
          <cell r="F1323">
            <v>351.4</v>
          </cell>
          <cell r="G1323">
            <v>248.6</v>
          </cell>
          <cell r="H1323">
            <v>-3.9</v>
          </cell>
          <cell r="I1323">
            <v>106.6</v>
          </cell>
          <cell r="J1323">
            <v>67.5</v>
          </cell>
          <cell r="K1323">
            <v>3068.4</v>
          </cell>
          <cell r="L1323">
            <v>0.8</v>
          </cell>
          <cell r="M1323">
            <v>32</v>
          </cell>
          <cell r="N1323">
            <v>3168.7</v>
          </cell>
          <cell r="O1323">
            <v>3487.3</v>
          </cell>
          <cell r="P1323">
            <v>68</v>
          </cell>
          <cell r="Q1323">
            <v>0.3</v>
          </cell>
          <cell r="R1323">
            <v>112.2</v>
          </cell>
          <cell r="S1323">
            <v>0.5</v>
          </cell>
          <cell r="T1323">
            <v>1727.3</v>
          </cell>
          <cell r="U1323">
            <v>348.8</v>
          </cell>
          <cell r="V1323">
            <v>348.6</v>
          </cell>
          <cell r="W1323">
            <v>355.9</v>
          </cell>
          <cell r="X1323">
            <v>66.8</v>
          </cell>
          <cell r="Y1323">
            <v>57.9</v>
          </cell>
          <cell r="Z1323">
            <v>1.2</v>
          </cell>
          <cell r="AA1323">
            <v>1445.3</v>
          </cell>
          <cell r="AB1323">
            <v>59.7</v>
          </cell>
          <cell r="AC1323">
            <v>576.5</v>
          </cell>
          <cell r="AD1323">
            <v>243.5</v>
          </cell>
          <cell r="AE1323">
            <v>1.5</v>
          </cell>
          <cell r="AF1323">
            <v>567.20000000000005</v>
          </cell>
          <cell r="AG1323">
            <v>436.8</v>
          </cell>
          <cell r="AH1323">
            <v>50.9</v>
          </cell>
          <cell r="AI1323">
            <v>77.3</v>
          </cell>
          <cell r="AJ1323">
            <v>156.9</v>
          </cell>
          <cell r="AK1323">
            <v>0.2</v>
          </cell>
          <cell r="AL1323">
            <v>0</v>
          </cell>
          <cell r="AM1323">
            <v>92.2</v>
          </cell>
          <cell r="AN1323">
            <v>80.900000000000006</v>
          </cell>
          <cell r="AO1323">
            <v>23.3</v>
          </cell>
          <cell r="AP1323">
            <v>87.9</v>
          </cell>
          <cell r="AQ1323">
            <v>252.7</v>
          </cell>
          <cell r="AR1323">
            <v>153.30000000000001</v>
          </cell>
          <cell r="AS1323">
            <v>3.3</v>
          </cell>
          <cell r="AT1323">
            <v>51.9</v>
          </cell>
          <cell r="AU1323">
            <v>132</v>
          </cell>
          <cell r="AV1323">
            <v>1435.2</v>
          </cell>
          <cell r="AW1323">
            <v>1387.1</v>
          </cell>
        </row>
        <row r="1324">
          <cell r="B1324">
            <v>7733</v>
          </cell>
          <cell r="D1324" t="str">
            <v xml:space="preserve">Location et location-bail de machines de bureau et de matériel informatique </v>
          </cell>
          <cell r="E1324">
            <v>254</v>
          </cell>
          <cell r="F1324">
            <v>455.9</v>
          </cell>
          <cell r="G1324">
            <v>247.5</v>
          </cell>
          <cell r="H1324">
            <v>1.7</v>
          </cell>
          <cell r="I1324">
            <v>206.6</v>
          </cell>
          <cell r="J1324">
            <v>0</v>
          </cell>
          <cell r="K1324">
            <v>2976.3</v>
          </cell>
          <cell r="L1324">
            <v>0.1</v>
          </cell>
          <cell r="M1324">
            <v>1.2</v>
          </cell>
          <cell r="N1324">
            <v>2977.6</v>
          </cell>
          <cell r="O1324">
            <v>3432.2</v>
          </cell>
          <cell r="P1324">
            <v>144.69999999999999</v>
          </cell>
          <cell r="Q1324">
            <v>0</v>
          </cell>
          <cell r="R1324">
            <v>18.2</v>
          </cell>
          <cell r="S1324">
            <v>1</v>
          </cell>
          <cell r="T1324">
            <v>1717.4</v>
          </cell>
          <cell r="U1324">
            <v>148.30000000000001</v>
          </cell>
          <cell r="V1324">
            <v>198.3</v>
          </cell>
          <cell r="W1324">
            <v>80.099999999999994</v>
          </cell>
          <cell r="X1324">
            <v>33.4</v>
          </cell>
          <cell r="Y1324">
            <v>232.3</v>
          </cell>
          <cell r="Z1324">
            <v>0</v>
          </cell>
          <cell r="AA1324">
            <v>1360.1</v>
          </cell>
          <cell r="AB1324">
            <v>30.8</v>
          </cell>
          <cell r="AC1324">
            <v>237.1</v>
          </cell>
          <cell r="AD1324">
            <v>107.6</v>
          </cell>
          <cell r="AE1324">
            <v>0.4</v>
          </cell>
          <cell r="AF1324">
            <v>985</v>
          </cell>
          <cell r="AG1324">
            <v>890.2</v>
          </cell>
          <cell r="AH1324">
            <v>170.1</v>
          </cell>
          <cell r="AI1324">
            <v>190.5</v>
          </cell>
          <cell r="AJ1324">
            <v>115.2</v>
          </cell>
          <cell r="AK1324">
            <v>0.8</v>
          </cell>
          <cell r="AL1324">
            <v>0.1</v>
          </cell>
          <cell r="AM1324">
            <v>29.4</v>
          </cell>
          <cell r="AN1324">
            <v>25.5</v>
          </cell>
          <cell r="AO1324">
            <v>20.7</v>
          </cell>
          <cell r="AP1324">
            <v>105.7</v>
          </cell>
          <cell r="AQ1324">
            <v>212.8</v>
          </cell>
          <cell r="AR1324">
            <v>201.4</v>
          </cell>
          <cell r="AS1324">
            <v>2.6</v>
          </cell>
          <cell r="AT1324">
            <v>47.4</v>
          </cell>
          <cell r="AU1324">
            <v>67.2</v>
          </cell>
          <cell r="AV1324">
            <v>1447.6</v>
          </cell>
          <cell r="AW1324">
            <v>1329.7</v>
          </cell>
        </row>
        <row r="1325">
          <cell r="B1325">
            <v>77330</v>
          </cell>
          <cell r="D1325" t="str">
            <v xml:space="preserve">Location et location-bail de machines de bureau et de matériel informatique </v>
          </cell>
          <cell r="E1325">
            <v>254</v>
          </cell>
          <cell r="F1325">
            <v>455.9</v>
          </cell>
          <cell r="G1325">
            <v>247.5</v>
          </cell>
          <cell r="H1325">
            <v>1.7</v>
          </cell>
          <cell r="I1325">
            <v>206.6</v>
          </cell>
          <cell r="J1325">
            <v>0</v>
          </cell>
          <cell r="K1325">
            <v>2976.3</v>
          </cell>
          <cell r="L1325">
            <v>0.1</v>
          </cell>
          <cell r="M1325">
            <v>1.2</v>
          </cell>
          <cell r="N1325">
            <v>2977.6</v>
          </cell>
          <cell r="O1325">
            <v>3432.2</v>
          </cell>
          <cell r="P1325">
            <v>144.69999999999999</v>
          </cell>
          <cell r="Q1325">
            <v>0</v>
          </cell>
          <cell r="R1325">
            <v>18.2</v>
          </cell>
          <cell r="S1325">
            <v>1</v>
          </cell>
          <cell r="T1325">
            <v>1717.4</v>
          </cell>
          <cell r="U1325">
            <v>148.30000000000001</v>
          </cell>
          <cell r="V1325">
            <v>198.3</v>
          </cell>
          <cell r="W1325">
            <v>80.099999999999994</v>
          </cell>
          <cell r="X1325">
            <v>33.4</v>
          </cell>
          <cell r="Y1325">
            <v>232.3</v>
          </cell>
          <cell r="Z1325">
            <v>0</v>
          </cell>
          <cell r="AA1325">
            <v>1360.1</v>
          </cell>
          <cell r="AB1325">
            <v>30.8</v>
          </cell>
          <cell r="AC1325">
            <v>237.1</v>
          </cell>
          <cell r="AD1325">
            <v>107.6</v>
          </cell>
          <cell r="AE1325">
            <v>0.4</v>
          </cell>
          <cell r="AF1325">
            <v>985</v>
          </cell>
          <cell r="AG1325">
            <v>890.2</v>
          </cell>
          <cell r="AH1325">
            <v>170.1</v>
          </cell>
          <cell r="AI1325">
            <v>190.5</v>
          </cell>
          <cell r="AJ1325">
            <v>115.2</v>
          </cell>
          <cell r="AK1325">
            <v>0.8</v>
          </cell>
          <cell r="AL1325">
            <v>0.1</v>
          </cell>
          <cell r="AM1325">
            <v>29.4</v>
          </cell>
          <cell r="AN1325">
            <v>25.5</v>
          </cell>
          <cell r="AO1325">
            <v>20.7</v>
          </cell>
          <cell r="AP1325">
            <v>105.7</v>
          </cell>
          <cell r="AQ1325">
            <v>212.8</v>
          </cell>
          <cell r="AR1325">
            <v>201.4</v>
          </cell>
          <cell r="AS1325">
            <v>2.6</v>
          </cell>
          <cell r="AT1325">
            <v>47.4</v>
          </cell>
          <cell r="AU1325">
            <v>67.2</v>
          </cell>
          <cell r="AV1325">
            <v>1447.6</v>
          </cell>
          <cell r="AW1325">
            <v>1329.7</v>
          </cell>
        </row>
        <row r="1326">
          <cell r="B1326">
            <v>7734</v>
          </cell>
          <cell r="D1326" t="str">
            <v xml:space="preserve">Location et location-bail de matériels de transport par eau </v>
          </cell>
          <cell r="E1326">
            <v>552</v>
          </cell>
          <cell r="F1326">
            <v>2</v>
          </cell>
          <cell r="G1326">
            <v>1.5</v>
          </cell>
          <cell r="H1326">
            <v>-0.1</v>
          </cell>
          <cell r="I1326">
            <v>0.5</v>
          </cell>
          <cell r="J1326">
            <v>0</v>
          </cell>
          <cell r="K1326">
            <v>550</v>
          </cell>
          <cell r="L1326">
            <v>0</v>
          </cell>
          <cell r="M1326">
            <v>0</v>
          </cell>
          <cell r="N1326">
            <v>550</v>
          </cell>
          <cell r="O1326">
            <v>552</v>
          </cell>
          <cell r="P1326">
            <v>0.7</v>
          </cell>
          <cell r="Q1326">
            <v>0</v>
          </cell>
          <cell r="R1326">
            <v>1.4</v>
          </cell>
          <cell r="S1326">
            <v>4.5</v>
          </cell>
          <cell r="T1326">
            <v>67.099999999999994</v>
          </cell>
          <cell r="U1326">
            <v>1.7</v>
          </cell>
          <cell r="V1326">
            <v>12.7</v>
          </cell>
          <cell r="W1326">
            <v>4.4000000000000004</v>
          </cell>
          <cell r="X1326">
            <v>3.6</v>
          </cell>
          <cell r="Y1326">
            <v>1</v>
          </cell>
          <cell r="Z1326">
            <v>0.1</v>
          </cell>
          <cell r="AA1326">
            <v>477.3</v>
          </cell>
          <cell r="AB1326">
            <v>2.2000000000000002</v>
          </cell>
          <cell r="AC1326">
            <v>4.3</v>
          </cell>
          <cell r="AD1326">
            <v>1.5</v>
          </cell>
          <cell r="AE1326">
            <v>0.1</v>
          </cell>
          <cell r="AF1326">
            <v>469.4</v>
          </cell>
          <cell r="AG1326">
            <v>446.5</v>
          </cell>
          <cell r="AH1326">
            <v>3.6</v>
          </cell>
          <cell r="AI1326">
            <v>7.2</v>
          </cell>
          <cell r="AJ1326">
            <v>26.5</v>
          </cell>
          <cell r="AK1326">
            <v>0</v>
          </cell>
          <cell r="AL1326">
            <v>0</v>
          </cell>
          <cell r="AM1326">
            <v>258.5</v>
          </cell>
          <cell r="AN1326">
            <v>252.3</v>
          </cell>
          <cell r="AO1326">
            <v>42.2</v>
          </cell>
          <cell r="AP1326">
            <v>-189.8</v>
          </cell>
          <cell r="AQ1326">
            <v>80.3</v>
          </cell>
          <cell r="AR1326">
            <v>239.8</v>
          </cell>
          <cell r="AS1326">
            <v>0</v>
          </cell>
          <cell r="AT1326">
            <v>-4.2</v>
          </cell>
          <cell r="AU1326">
            <v>-345.1</v>
          </cell>
          <cell r="AV1326">
            <v>477.6</v>
          </cell>
          <cell r="AW1326">
            <v>475.2</v>
          </cell>
        </row>
        <row r="1327">
          <cell r="B1327">
            <v>77340</v>
          </cell>
          <cell r="D1327" t="str">
            <v xml:space="preserve">Location et location-bail de matériels de transport par eau </v>
          </cell>
          <cell r="E1327">
            <v>552</v>
          </cell>
          <cell r="F1327">
            <v>2</v>
          </cell>
          <cell r="G1327">
            <v>1.5</v>
          </cell>
          <cell r="H1327">
            <v>-0.1</v>
          </cell>
          <cell r="I1327">
            <v>0.5</v>
          </cell>
          <cell r="J1327">
            <v>0</v>
          </cell>
          <cell r="K1327">
            <v>550</v>
          </cell>
          <cell r="L1327">
            <v>0</v>
          </cell>
          <cell r="M1327">
            <v>0</v>
          </cell>
          <cell r="N1327">
            <v>550</v>
          </cell>
          <cell r="O1327">
            <v>552</v>
          </cell>
          <cell r="P1327">
            <v>0.7</v>
          </cell>
          <cell r="Q1327">
            <v>0</v>
          </cell>
          <cell r="R1327">
            <v>1.4</v>
          </cell>
          <cell r="S1327">
            <v>4.5</v>
          </cell>
          <cell r="T1327">
            <v>67.099999999999994</v>
          </cell>
          <cell r="U1327">
            <v>1.7</v>
          </cell>
          <cell r="V1327">
            <v>12.7</v>
          </cell>
          <cell r="W1327">
            <v>4.4000000000000004</v>
          </cell>
          <cell r="X1327">
            <v>3.6</v>
          </cell>
          <cell r="Y1327">
            <v>1</v>
          </cell>
          <cell r="Z1327">
            <v>0.1</v>
          </cell>
          <cell r="AA1327">
            <v>477.3</v>
          </cell>
          <cell r="AB1327">
            <v>2.2000000000000002</v>
          </cell>
          <cell r="AC1327">
            <v>4.3</v>
          </cell>
          <cell r="AD1327">
            <v>1.5</v>
          </cell>
          <cell r="AE1327">
            <v>0.1</v>
          </cell>
          <cell r="AF1327">
            <v>469.4</v>
          </cell>
          <cell r="AG1327">
            <v>446.5</v>
          </cell>
          <cell r="AH1327">
            <v>3.6</v>
          </cell>
          <cell r="AI1327">
            <v>7.2</v>
          </cell>
          <cell r="AJ1327">
            <v>26.5</v>
          </cell>
          <cell r="AK1327">
            <v>0</v>
          </cell>
          <cell r="AL1327">
            <v>0</v>
          </cell>
          <cell r="AM1327">
            <v>258.5</v>
          </cell>
          <cell r="AN1327">
            <v>252.3</v>
          </cell>
          <cell r="AO1327">
            <v>42.2</v>
          </cell>
          <cell r="AP1327">
            <v>-189.8</v>
          </cell>
          <cell r="AQ1327">
            <v>80.3</v>
          </cell>
          <cell r="AR1327">
            <v>239.8</v>
          </cell>
          <cell r="AS1327">
            <v>0</v>
          </cell>
          <cell r="AT1327">
            <v>-4.2</v>
          </cell>
          <cell r="AU1327">
            <v>-345.1</v>
          </cell>
          <cell r="AV1327">
            <v>477.6</v>
          </cell>
          <cell r="AW1327">
            <v>475.2</v>
          </cell>
        </row>
        <row r="1328">
          <cell r="B1328">
            <v>7735</v>
          </cell>
          <cell r="D1328" t="str">
            <v xml:space="preserve">Location et location-bail de matériels de transport aérien </v>
          </cell>
          <cell r="E1328">
            <v>783</v>
          </cell>
          <cell r="F1328">
            <v>4.3</v>
          </cell>
          <cell r="G1328">
            <v>4.5</v>
          </cell>
          <cell r="H1328">
            <v>0.3</v>
          </cell>
          <cell r="I1328">
            <v>-0.5</v>
          </cell>
          <cell r="J1328">
            <v>3</v>
          </cell>
          <cell r="K1328">
            <v>1325.4</v>
          </cell>
          <cell r="L1328">
            <v>0.7</v>
          </cell>
          <cell r="M1328">
            <v>0.1</v>
          </cell>
          <cell r="N1328">
            <v>1329.3</v>
          </cell>
          <cell r="O1328">
            <v>1332.8</v>
          </cell>
          <cell r="P1328">
            <v>2.8</v>
          </cell>
          <cell r="Q1328">
            <v>1.2</v>
          </cell>
          <cell r="R1328">
            <v>2.8</v>
          </cell>
          <cell r="S1328">
            <v>0.3</v>
          </cell>
          <cell r="T1328">
            <v>576.6</v>
          </cell>
          <cell r="U1328">
            <v>34.9</v>
          </cell>
          <cell r="V1328">
            <v>403.8</v>
          </cell>
          <cell r="W1328">
            <v>13.1</v>
          </cell>
          <cell r="X1328">
            <v>0.7</v>
          </cell>
          <cell r="Y1328">
            <v>3.2</v>
          </cell>
          <cell r="Z1328">
            <v>0.3</v>
          </cell>
          <cell r="AA1328">
            <v>748.7</v>
          </cell>
          <cell r="AB1328">
            <v>4</v>
          </cell>
          <cell r="AC1328">
            <v>8.4</v>
          </cell>
          <cell r="AD1328">
            <v>4</v>
          </cell>
          <cell r="AE1328">
            <v>1.1000000000000001</v>
          </cell>
          <cell r="AF1328">
            <v>733.4</v>
          </cell>
          <cell r="AG1328">
            <v>540.5</v>
          </cell>
          <cell r="AH1328">
            <v>26.4</v>
          </cell>
          <cell r="AI1328">
            <v>8.3000000000000007</v>
          </cell>
          <cell r="AJ1328">
            <v>174.8</v>
          </cell>
          <cell r="AK1328">
            <v>0</v>
          </cell>
          <cell r="AL1328">
            <v>0.1</v>
          </cell>
          <cell r="AM1328">
            <v>231.8</v>
          </cell>
          <cell r="AN1328">
            <v>178.5</v>
          </cell>
          <cell r="AO1328">
            <v>39.799999999999997</v>
          </cell>
          <cell r="AP1328">
            <v>-17.100000000000001</v>
          </cell>
          <cell r="AQ1328">
            <v>219.2</v>
          </cell>
          <cell r="AR1328">
            <v>195.1</v>
          </cell>
          <cell r="AS1328">
            <v>0</v>
          </cell>
          <cell r="AT1328">
            <v>-4.5999999999999996</v>
          </cell>
          <cell r="AU1328">
            <v>11.6</v>
          </cell>
          <cell r="AV1328">
            <v>749.1</v>
          </cell>
          <cell r="AW1328">
            <v>745.8</v>
          </cell>
        </row>
        <row r="1329">
          <cell r="B1329">
            <v>77350</v>
          </cell>
          <cell r="D1329" t="str">
            <v xml:space="preserve">Location et location-bail de matériels de transport aérien </v>
          </cell>
          <cell r="E1329">
            <v>783</v>
          </cell>
          <cell r="F1329">
            <v>4.3</v>
          </cell>
          <cell r="G1329">
            <v>4.5</v>
          </cell>
          <cell r="H1329">
            <v>0.3</v>
          </cell>
          <cell r="I1329">
            <v>-0.5</v>
          </cell>
          <cell r="J1329">
            <v>3</v>
          </cell>
          <cell r="K1329">
            <v>1325.4</v>
          </cell>
          <cell r="L1329">
            <v>0.7</v>
          </cell>
          <cell r="M1329">
            <v>0.1</v>
          </cell>
          <cell r="N1329">
            <v>1329.3</v>
          </cell>
          <cell r="O1329">
            <v>1332.8</v>
          </cell>
          <cell r="P1329">
            <v>2.8</v>
          </cell>
          <cell r="Q1329">
            <v>1.2</v>
          </cell>
          <cell r="R1329">
            <v>2.8</v>
          </cell>
          <cell r="S1329">
            <v>0.3</v>
          </cell>
          <cell r="T1329">
            <v>576.6</v>
          </cell>
          <cell r="U1329">
            <v>34.9</v>
          </cell>
          <cell r="V1329">
            <v>403.8</v>
          </cell>
          <cell r="W1329">
            <v>13.1</v>
          </cell>
          <cell r="X1329">
            <v>0.7</v>
          </cell>
          <cell r="Y1329">
            <v>3.2</v>
          </cell>
          <cell r="Z1329">
            <v>0.3</v>
          </cell>
          <cell r="AA1329">
            <v>748.7</v>
          </cell>
          <cell r="AB1329">
            <v>4</v>
          </cell>
          <cell r="AC1329">
            <v>8.4</v>
          </cell>
          <cell r="AD1329">
            <v>4</v>
          </cell>
          <cell r="AE1329">
            <v>1.1000000000000001</v>
          </cell>
          <cell r="AF1329">
            <v>733.4</v>
          </cell>
          <cell r="AG1329">
            <v>540.5</v>
          </cell>
          <cell r="AH1329">
            <v>26.4</v>
          </cell>
          <cell r="AI1329">
            <v>8.3000000000000007</v>
          </cell>
          <cell r="AJ1329">
            <v>174.8</v>
          </cell>
          <cell r="AK1329">
            <v>0</v>
          </cell>
          <cell r="AL1329">
            <v>0.1</v>
          </cell>
          <cell r="AM1329">
            <v>231.8</v>
          </cell>
          <cell r="AN1329">
            <v>178.5</v>
          </cell>
          <cell r="AO1329">
            <v>39.799999999999997</v>
          </cell>
          <cell r="AP1329">
            <v>-17.100000000000001</v>
          </cell>
          <cell r="AQ1329">
            <v>219.2</v>
          </cell>
          <cell r="AR1329">
            <v>195.1</v>
          </cell>
          <cell r="AS1329">
            <v>0</v>
          </cell>
          <cell r="AT1329">
            <v>-4.5999999999999996</v>
          </cell>
          <cell r="AU1329">
            <v>11.6</v>
          </cell>
          <cell r="AV1329">
            <v>749.1</v>
          </cell>
          <cell r="AW1329">
            <v>745.8</v>
          </cell>
        </row>
        <row r="1330">
          <cell r="B1330">
            <v>7739</v>
          </cell>
          <cell r="D1330" t="str">
            <v xml:space="preserve">Location et location-bail d'autres machines, équipements et biens matériels n.c.a. </v>
          </cell>
          <cell r="E1330">
            <v>19556</v>
          </cell>
          <cell r="F1330">
            <v>301.7</v>
          </cell>
          <cell r="G1330">
            <v>241.7</v>
          </cell>
          <cell r="H1330">
            <v>2.2000000000000002</v>
          </cell>
          <cell r="I1330">
            <v>57.9</v>
          </cell>
          <cell r="J1330">
            <v>59.7</v>
          </cell>
          <cell r="K1330">
            <v>4564.7</v>
          </cell>
          <cell r="L1330">
            <v>1.2</v>
          </cell>
          <cell r="M1330">
            <v>86.3</v>
          </cell>
          <cell r="N1330">
            <v>4711.8</v>
          </cell>
          <cell r="O1330">
            <v>4926.1000000000004</v>
          </cell>
          <cell r="P1330">
            <v>76.5</v>
          </cell>
          <cell r="Q1330">
            <v>0.3</v>
          </cell>
          <cell r="R1330">
            <v>299.39999999999998</v>
          </cell>
          <cell r="S1330">
            <v>5.6</v>
          </cell>
          <cell r="T1330">
            <v>2281</v>
          </cell>
          <cell r="U1330">
            <v>570.1</v>
          </cell>
          <cell r="V1330">
            <v>467.8</v>
          </cell>
          <cell r="W1330">
            <v>239.8</v>
          </cell>
          <cell r="X1330">
            <v>81.5</v>
          </cell>
          <cell r="Y1330">
            <v>88</v>
          </cell>
          <cell r="Z1330">
            <v>13.9</v>
          </cell>
          <cell r="AA1330">
            <v>2172.1999999999998</v>
          </cell>
          <cell r="AB1330">
            <v>56.5</v>
          </cell>
          <cell r="AC1330">
            <v>437.1</v>
          </cell>
          <cell r="AD1330">
            <v>182.9</v>
          </cell>
          <cell r="AE1330">
            <v>9.6</v>
          </cell>
          <cell r="AF1330">
            <v>1505.3</v>
          </cell>
          <cell r="AG1330">
            <v>1441.4</v>
          </cell>
          <cell r="AH1330">
            <v>110.7</v>
          </cell>
          <cell r="AI1330">
            <v>131.9</v>
          </cell>
          <cell r="AJ1330">
            <v>85</v>
          </cell>
          <cell r="AK1330">
            <v>10.4</v>
          </cell>
          <cell r="AL1330">
            <v>7</v>
          </cell>
          <cell r="AM1330">
            <v>218.8</v>
          </cell>
          <cell r="AN1330">
            <v>192.6</v>
          </cell>
          <cell r="AO1330">
            <v>54.8</v>
          </cell>
          <cell r="AP1330">
            <v>-82.3</v>
          </cell>
          <cell r="AQ1330">
            <v>586.20000000000005</v>
          </cell>
          <cell r="AR1330">
            <v>438.7</v>
          </cell>
          <cell r="AS1330">
            <v>9.5</v>
          </cell>
          <cell r="AT1330">
            <v>86.9</v>
          </cell>
          <cell r="AU1330">
            <v>-31.2</v>
          </cell>
          <cell r="AV1330">
            <v>2183.6999999999998</v>
          </cell>
          <cell r="AW1330">
            <v>2125.3000000000002</v>
          </cell>
        </row>
        <row r="1331">
          <cell r="B1331">
            <v>77390</v>
          </cell>
          <cell r="D1331" t="str">
            <v xml:space="preserve">Location et location-bail d'autres machines, équipements et biens matériels n.c.a. </v>
          </cell>
          <cell r="E1331">
            <v>19556</v>
          </cell>
          <cell r="F1331">
            <v>301.7</v>
          </cell>
          <cell r="G1331">
            <v>241.7</v>
          </cell>
          <cell r="H1331">
            <v>2.2000000000000002</v>
          </cell>
          <cell r="I1331">
            <v>57.9</v>
          </cell>
          <cell r="J1331">
            <v>59.7</v>
          </cell>
          <cell r="K1331">
            <v>4564.7</v>
          </cell>
          <cell r="L1331">
            <v>1.2</v>
          </cell>
          <cell r="M1331">
            <v>86.3</v>
          </cell>
          <cell r="N1331">
            <v>4711.8</v>
          </cell>
          <cell r="O1331">
            <v>4926.1000000000004</v>
          </cell>
          <cell r="P1331">
            <v>76.5</v>
          </cell>
          <cell r="Q1331">
            <v>0.3</v>
          </cell>
          <cell r="R1331">
            <v>299.39999999999998</v>
          </cell>
          <cell r="S1331">
            <v>5.6</v>
          </cell>
          <cell r="T1331">
            <v>2281</v>
          </cell>
          <cell r="U1331">
            <v>570.1</v>
          </cell>
          <cell r="V1331">
            <v>467.8</v>
          </cell>
          <cell r="W1331">
            <v>239.8</v>
          </cell>
          <cell r="X1331">
            <v>81.5</v>
          </cell>
          <cell r="Y1331">
            <v>88</v>
          </cell>
          <cell r="Z1331">
            <v>13.9</v>
          </cell>
          <cell r="AA1331">
            <v>2172.1999999999998</v>
          </cell>
          <cell r="AB1331">
            <v>56.5</v>
          </cell>
          <cell r="AC1331">
            <v>437.1</v>
          </cell>
          <cell r="AD1331">
            <v>182.9</v>
          </cell>
          <cell r="AE1331">
            <v>9.6</v>
          </cell>
          <cell r="AF1331">
            <v>1505.3</v>
          </cell>
          <cell r="AG1331">
            <v>1441.4</v>
          </cell>
          <cell r="AH1331">
            <v>110.7</v>
          </cell>
          <cell r="AI1331">
            <v>131.9</v>
          </cell>
          <cell r="AJ1331">
            <v>85</v>
          </cell>
          <cell r="AK1331">
            <v>10.4</v>
          </cell>
          <cell r="AL1331">
            <v>7</v>
          </cell>
          <cell r="AM1331">
            <v>218.8</v>
          </cell>
          <cell r="AN1331">
            <v>192.6</v>
          </cell>
          <cell r="AO1331">
            <v>54.8</v>
          </cell>
          <cell r="AP1331">
            <v>-82.3</v>
          </cell>
          <cell r="AQ1331">
            <v>586.20000000000005</v>
          </cell>
          <cell r="AR1331">
            <v>438.7</v>
          </cell>
          <cell r="AS1331">
            <v>9.5</v>
          </cell>
          <cell r="AT1331">
            <v>86.9</v>
          </cell>
          <cell r="AU1331">
            <v>-31.2</v>
          </cell>
          <cell r="AV1331">
            <v>2183.6999999999998</v>
          </cell>
          <cell r="AW1331">
            <v>2125.3000000000002</v>
          </cell>
        </row>
        <row r="1332">
          <cell r="B1332">
            <v>774</v>
          </cell>
          <cell r="D1332" t="str">
            <v xml:space="preserve">Location-bail de propriété intellectuelle et de produits similaires, à l'exception des œuvres soumises à copyright </v>
          </cell>
          <cell r="E1332">
            <v>1195</v>
          </cell>
          <cell r="F1332">
            <v>97.7</v>
          </cell>
          <cell r="G1332">
            <v>91.9</v>
          </cell>
          <cell r="H1332">
            <v>-2.1</v>
          </cell>
          <cell r="I1332">
            <v>7.9</v>
          </cell>
          <cell r="J1332">
            <v>9.5</v>
          </cell>
          <cell r="K1332">
            <v>2589.4</v>
          </cell>
          <cell r="L1332">
            <v>1.2</v>
          </cell>
          <cell r="M1332">
            <v>0.9</v>
          </cell>
          <cell r="N1332">
            <v>2601</v>
          </cell>
          <cell r="O1332">
            <v>2696.6</v>
          </cell>
          <cell r="P1332">
            <v>35.799999999999997</v>
          </cell>
          <cell r="Q1332">
            <v>129.5</v>
          </cell>
          <cell r="R1332">
            <v>203.9</v>
          </cell>
          <cell r="S1332">
            <v>-2.7</v>
          </cell>
          <cell r="T1332">
            <v>1297</v>
          </cell>
          <cell r="U1332">
            <v>378.6</v>
          </cell>
          <cell r="V1332">
            <v>101.2</v>
          </cell>
          <cell r="W1332">
            <v>2.8</v>
          </cell>
          <cell r="X1332">
            <v>45.8</v>
          </cell>
          <cell r="Y1332">
            <v>86.2</v>
          </cell>
          <cell r="Z1332">
            <v>69.8</v>
          </cell>
          <cell r="AA1332">
            <v>1060.3</v>
          </cell>
          <cell r="AB1332">
            <v>37.1</v>
          </cell>
          <cell r="AC1332">
            <v>154.5</v>
          </cell>
          <cell r="AD1332">
            <v>93.5</v>
          </cell>
          <cell r="AE1332">
            <v>1.1000000000000001</v>
          </cell>
          <cell r="AF1332">
            <v>776.3</v>
          </cell>
          <cell r="AG1332">
            <v>64.3</v>
          </cell>
          <cell r="AH1332">
            <v>113.8</v>
          </cell>
          <cell r="AI1332">
            <v>95.4</v>
          </cell>
          <cell r="AJ1332">
            <v>693.6</v>
          </cell>
          <cell r="AK1332">
            <v>0.2</v>
          </cell>
          <cell r="AL1332">
            <v>0.1</v>
          </cell>
          <cell r="AM1332">
            <v>1501.1</v>
          </cell>
          <cell r="AN1332">
            <v>276.3</v>
          </cell>
          <cell r="AO1332">
            <v>2653.4</v>
          </cell>
          <cell r="AP1332">
            <v>1845.8</v>
          </cell>
          <cell r="AQ1332">
            <v>146.5</v>
          </cell>
          <cell r="AR1332">
            <v>171</v>
          </cell>
          <cell r="AS1332">
            <v>2.9</v>
          </cell>
          <cell r="AT1332">
            <v>155.6</v>
          </cell>
          <cell r="AU1332">
            <v>1662.8</v>
          </cell>
          <cell r="AV1332">
            <v>1110.7</v>
          </cell>
          <cell r="AW1332">
            <v>1024.3</v>
          </cell>
        </row>
        <row r="1333">
          <cell r="B1333">
            <v>7740</v>
          </cell>
          <cell r="D1333" t="str">
            <v xml:space="preserve">Location-bail de propriété intellectuelle et de produits similaires, à l'exception des œuvres soumises à copyright </v>
          </cell>
          <cell r="E1333">
            <v>1195</v>
          </cell>
          <cell r="F1333">
            <v>97.7</v>
          </cell>
          <cell r="G1333">
            <v>91.9</v>
          </cell>
          <cell r="H1333">
            <v>-2.1</v>
          </cell>
          <cell r="I1333">
            <v>7.9</v>
          </cell>
          <cell r="J1333">
            <v>9.5</v>
          </cell>
          <cell r="K1333">
            <v>2589.4</v>
          </cell>
          <cell r="L1333">
            <v>1.2</v>
          </cell>
          <cell r="M1333">
            <v>0.9</v>
          </cell>
          <cell r="N1333">
            <v>2601</v>
          </cell>
          <cell r="O1333">
            <v>2696.6</v>
          </cell>
          <cell r="P1333">
            <v>35.799999999999997</v>
          </cell>
          <cell r="Q1333">
            <v>129.5</v>
          </cell>
          <cell r="R1333">
            <v>203.9</v>
          </cell>
          <cell r="S1333">
            <v>-2.7</v>
          </cell>
          <cell r="T1333">
            <v>1297</v>
          </cell>
          <cell r="U1333">
            <v>378.6</v>
          </cell>
          <cell r="V1333">
            <v>101.2</v>
          </cell>
          <cell r="W1333">
            <v>2.8</v>
          </cell>
          <cell r="X1333">
            <v>45.8</v>
          </cell>
          <cell r="Y1333">
            <v>86.2</v>
          </cell>
          <cell r="Z1333">
            <v>69.8</v>
          </cell>
          <cell r="AA1333">
            <v>1060.3</v>
          </cell>
          <cell r="AB1333">
            <v>37.1</v>
          </cell>
          <cell r="AC1333">
            <v>154.5</v>
          </cell>
          <cell r="AD1333">
            <v>93.5</v>
          </cell>
          <cell r="AE1333">
            <v>1.1000000000000001</v>
          </cell>
          <cell r="AF1333">
            <v>776.3</v>
          </cell>
          <cell r="AG1333">
            <v>64.3</v>
          </cell>
          <cell r="AH1333">
            <v>113.8</v>
          </cell>
          <cell r="AI1333">
            <v>95.4</v>
          </cell>
          <cell r="AJ1333">
            <v>693.6</v>
          </cell>
          <cell r="AK1333">
            <v>0.2</v>
          </cell>
          <cell r="AL1333">
            <v>0.1</v>
          </cell>
          <cell r="AM1333">
            <v>1501.1</v>
          </cell>
          <cell r="AN1333">
            <v>276.3</v>
          </cell>
          <cell r="AO1333">
            <v>2653.4</v>
          </cell>
          <cell r="AP1333">
            <v>1845.8</v>
          </cell>
          <cell r="AQ1333">
            <v>146.5</v>
          </cell>
          <cell r="AR1333">
            <v>171</v>
          </cell>
          <cell r="AS1333">
            <v>2.9</v>
          </cell>
          <cell r="AT1333">
            <v>155.6</v>
          </cell>
          <cell r="AU1333">
            <v>1662.8</v>
          </cell>
          <cell r="AV1333">
            <v>1110.7</v>
          </cell>
          <cell r="AW1333">
            <v>1024.3</v>
          </cell>
        </row>
        <row r="1334">
          <cell r="B1334">
            <v>77400</v>
          </cell>
          <cell r="D1334" t="str">
            <v xml:space="preserve">Location-bail de propriété intellectuelle et de produits similaires, à l'exception des œuvres soumises à copyright </v>
          </cell>
          <cell r="E1334">
            <v>1195</v>
          </cell>
          <cell r="F1334">
            <v>97.7</v>
          </cell>
          <cell r="G1334">
            <v>91.9</v>
          </cell>
          <cell r="H1334">
            <v>-2.1</v>
          </cell>
          <cell r="I1334">
            <v>7.9</v>
          </cell>
          <cell r="J1334">
            <v>9.5</v>
          </cell>
          <cell r="K1334">
            <v>2589.4</v>
          </cell>
          <cell r="L1334">
            <v>1.2</v>
          </cell>
          <cell r="M1334">
            <v>0.9</v>
          </cell>
          <cell r="N1334">
            <v>2601</v>
          </cell>
          <cell r="O1334">
            <v>2696.6</v>
          </cell>
          <cell r="P1334">
            <v>35.799999999999997</v>
          </cell>
          <cell r="Q1334">
            <v>129.5</v>
          </cell>
          <cell r="R1334">
            <v>203.9</v>
          </cell>
          <cell r="S1334">
            <v>-2.7</v>
          </cell>
          <cell r="T1334">
            <v>1297</v>
          </cell>
          <cell r="U1334">
            <v>378.6</v>
          </cell>
          <cell r="V1334">
            <v>101.2</v>
          </cell>
          <cell r="W1334">
            <v>2.8</v>
          </cell>
          <cell r="X1334">
            <v>45.8</v>
          </cell>
          <cell r="Y1334">
            <v>86.2</v>
          </cell>
          <cell r="Z1334">
            <v>69.8</v>
          </cell>
          <cell r="AA1334">
            <v>1060.3</v>
          </cell>
          <cell r="AB1334">
            <v>37.1</v>
          </cell>
          <cell r="AC1334">
            <v>154.5</v>
          </cell>
          <cell r="AD1334">
            <v>93.5</v>
          </cell>
          <cell r="AE1334">
            <v>1.1000000000000001</v>
          </cell>
          <cell r="AF1334">
            <v>776.3</v>
          </cell>
          <cell r="AG1334">
            <v>64.3</v>
          </cell>
          <cell r="AH1334">
            <v>113.8</v>
          </cell>
          <cell r="AI1334">
            <v>95.4</v>
          </cell>
          <cell r="AJ1334">
            <v>693.6</v>
          </cell>
          <cell r="AK1334">
            <v>0.2</v>
          </cell>
          <cell r="AL1334">
            <v>0.1</v>
          </cell>
          <cell r="AM1334">
            <v>1501.1</v>
          </cell>
          <cell r="AN1334">
            <v>276.3</v>
          </cell>
          <cell r="AO1334">
            <v>2653.4</v>
          </cell>
          <cell r="AP1334">
            <v>1845.8</v>
          </cell>
          <cell r="AQ1334">
            <v>146.5</v>
          </cell>
          <cell r="AR1334">
            <v>171</v>
          </cell>
          <cell r="AS1334">
            <v>2.9</v>
          </cell>
          <cell r="AT1334">
            <v>155.6</v>
          </cell>
          <cell r="AU1334">
            <v>1662.8</v>
          </cell>
          <cell r="AV1334">
            <v>1110.7</v>
          </cell>
          <cell r="AW1334">
            <v>1024.3</v>
          </cell>
        </row>
        <row r="1335">
          <cell r="B1335">
            <v>78</v>
          </cell>
          <cell r="D1335" t="str">
            <v xml:space="preserve">Activités liées à l'emploi </v>
          </cell>
          <cell r="E1335">
            <v>9677</v>
          </cell>
          <cell r="F1335">
            <v>56.4</v>
          </cell>
          <cell r="G1335">
            <v>40.1</v>
          </cell>
          <cell r="H1335">
            <v>-0.2</v>
          </cell>
          <cell r="I1335">
            <v>16.5</v>
          </cell>
          <cell r="J1335">
            <v>9.9</v>
          </cell>
          <cell r="K1335">
            <v>28223.9</v>
          </cell>
          <cell r="L1335">
            <v>1.1000000000000001</v>
          </cell>
          <cell r="M1335">
            <v>7.3</v>
          </cell>
          <cell r="N1335">
            <v>28242.2</v>
          </cell>
          <cell r="O1335">
            <v>28290.2</v>
          </cell>
          <cell r="P1335">
            <v>176.1</v>
          </cell>
          <cell r="Q1335">
            <v>34.6</v>
          </cell>
          <cell r="R1335">
            <v>71.599999999999994</v>
          </cell>
          <cell r="S1335">
            <v>10.6</v>
          </cell>
          <cell r="T1335">
            <v>3047.8</v>
          </cell>
          <cell r="U1335">
            <v>467.8</v>
          </cell>
          <cell r="V1335">
            <v>341.8</v>
          </cell>
          <cell r="W1335">
            <v>8.1</v>
          </cell>
          <cell r="X1335">
            <v>133.80000000000001</v>
          </cell>
          <cell r="Y1335">
            <v>331.6</v>
          </cell>
          <cell r="Z1335">
            <v>166.6</v>
          </cell>
          <cell r="AA1335">
            <v>24973.200000000001</v>
          </cell>
          <cell r="AB1335">
            <v>937.9</v>
          </cell>
          <cell r="AC1335">
            <v>17948.599999999999</v>
          </cell>
          <cell r="AD1335">
            <v>5657.5</v>
          </cell>
          <cell r="AE1335">
            <v>53.7</v>
          </cell>
          <cell r="AF1335">
            <v>482.9</v>
          </cell>
          <cell r="AG1335">
            <v>96.4</v>
          </cell>
          <cell r="AH1335">
            <v>234.5</v>
          </cell>
          <cell r="AI1335">
            <v>626</v>
          </cell>
          <cell r="AJ1335">
            <v>778</v>
          </cell>
          <cell r="AK1335">
            <v>2.9</v>
          </cell>
          <cell r="AL1335">
            <v>16.399999999999999</v>
          </cell>
          <cell r="AM1335">
            <v>877.7</v>
          </cell>
          <cell r="AN1335">
            <v>283.8</v>
          </cell>
          <cell r="AO1335">
            <v>1164.9000000000001</v>
          </cell>
          <cell r="AP1335">
            <v>1078.7</v>
          </cell>
          <cell r="AQ1335">
            <v>384.3</v>
          </cell>
          <cell r="AR1335">
            <v>375.6</v>
          </cell>
          <cell r="AS1335">
            <v>71.400000000000006</v>
          </cell>
          <cell r="AT1335">
            <v>-114.9</v>
          </cell>
          <cell r="AU1335">
            <v>1130.9000000000001</v>
          </cell>
          <cell r="AV1335">
            <v>25128.6</v>
          </cell>
          <cell r="AW1335">
            <v>24089</v>
          </cell>
        </row>
        <row r="1336">
          <cell r="B1336">
            <v>781</v>
          </cell>
          <cell r="D1336" t="str">
            <v xml:space="preserve">Activités des agences de placement de main-d'œuvre </v>
          </cell>
          <cell r="E1336">
            <v>1394</v>
          </cell>
          <cell r="F1336">
            <v>0.5</v>
          </cell>
          <cell r="G1336">
            <v>0.2</v>
          </cell>
          <cell r="H1336">
            <v>0</v>
          </cell>
          <cell r="I1336">
            <v>0.3</v>
          </cell>
          <cell r="J1336">
            <v>0.4</v>
          </cell>
          <cell r="K1336">
            <v>740.5</v>
          </cell>
          <cell r="L1336">
            <v>0</v>
          </cell>
          <cell r="M1336">
            <v>0.8</v>
          </cell>
          <cell r="N1336">
            <v>741.7</v>
          </cell>
          <cell r="O1336">
            <v>741.4</v>
          </cell>
          <cell r="P1336">
            <v>32.6</v>
          </cell>
          <cell r="Q1336">
            <v>25.2</v>
          </cell>
          <cell r="R1336">
            <v>3.6</v>
          </cell>
          <cell r="S1336">
            <v>0</v>
          </cell>
          <cell r="T1336">
            <v>270.8</v>
          </cell>
          <cell r="U1336">
            <v>72.5</v>
          </cell>
          <cell r="V1336">
            <v>38.799999999999997</v>
          </cell>
          <cell r="W1336">
            <v>0.4</v>
          </cell>
          <cell r="X1336">
            <v>7.8</v>
          </cell>
          <cell r="Y1336">
            <v>68.8</v>
          </cell>
          <cell r="Z1336">
            <v>62</v>
          </cell>
          <cell r="AA1336">
            <v>431.4</v>
          </cell>
          <cell r="AB1336">
            <v>14.5</v>
          </cell>
          <cell r="AC1336">
            <v>279.39999999999998</v>
          </cell>
          <cell r="AD1336">
            <v>100.4</v>
          </cell>
          <cell r="AE1336">
            <v>3.6</v>
          </cell>
          <cell r="AF1336">
            <v>40.700000000000003</v>
          </cell>
          <cell r="AG1336">
            <v>9.6999999999999993</v>
          </cell>
          <cell r="AH1336">
            <v>11</v>
          </cell>
          <cell r="AI1336">
            <v>16</v>
          </cell>
          <cell r="AJ1336">
            <v>36</v>
          </cell>
          <cell r="AK1336">
            <v>0.1</v>
          </cell>
          <cell r="AL1336">
            <v>0.1</v>
          </cell>
          <cell r="AM1336">
            <v>7.3</v>
          </cell>
          <cell r="AN1336">
            <v>3.3</v>
          </cell>
          <cell r="AO1336">
            <v>14.3</v>
          </cell>
          <cell r="AP1336">
            <v>43</v>
          </cell>
          <cell r="AQ1336">
            <v>20.7</v>
          </cell>
          <cell r="AR1336">
            <v>19.7</v>
          </cell>
          <cell r="AS1336">
            <v>0.1</v>
          </cell>
          <cell r="AT1336">
            <v>7.8</v>
          </cell>
          <cell r="AU1336">
            <v>36.1</v>
          </cell>
          <cell r="AV1336">
            <v>467.6</v>
          </cell>
          <cell r="AW1336">
            <v>420.5</v>
          </cell>
        </row>
        <row r="1337">
          <cell r="B1337">
            <v>7810</v>
          </cell>
          <cell r="D1337" t="str">
            <v xml:space="preserve">Activités des agences de placement de main-d'œuvre </v>
          </cell>
          <cell r="E1337">
            <v>1394</v>
          </cell>
          <cell r="F1337">
            <v>0.5</v>
          </cell>
          <cell r="G1337">
            <v>0.2</v>
          </cell>
          <cell r="H1337">
            <v>0</v>
          </cell>
          <cell r="I1337">
            <v>0.3</v>
          </cell>
          <cell r="J1337">
            <v>0.4</v>
          </cell>
          <cell r="K1337">
            <v>740.5</v>
          </cell>
          <cell r="L1337">
            <v>0</v>
          </cell>
          <cell r="M1337">
            <v>0.8</v>
          </cell>
          <cell r="N1337">
            <v>741.7</v>
          </cell>
          <cell r="O1337">
            <v>741.4</v>
          </cell>
          <cell r="P1337">
            <v>32.6</v>
          </cell>
          <cell r="Q1337">
            <v>25.2</v>
          </cell>
          <cell r="R1337">
            <v>3.6</v>
          </cell>
          <cell r="S1337">
            <v>0</v>
          </cell>
          <cell r="T1337">
            <v>270.8</v>
          </cell>
          <cell r="U1337">
            <v>72.5</v>
          </cell>
          <cell r="V1337">
            <v>38.799999999999997</v>
          </cell>
          <cell r="W1337">
            <v>0.4</v>
          </cell>
          <cell r="X1337">
            <v>7.8</v>
          </cell>
          <cell r="Y1337">
            <v>68.8</v>
          </cell>
          <cell r="Z1337">
            <v>62</v>
          </cell>
          <cell r="AA1337">
            <v>431.4</v>
          </cell>
          <cell r="AB1337">
            <v>14.5</v>
          </cell>
          <cell r="AC1337">
            <v>279.39999999999998</v>
          </cell>
          <cell r="AD1337">
            <v>100.4</v>
          </cell>
          <cell r="AE1337">
            <v>3.6</v>
          </cell>
          <cell r="AF1337">
            <v>40.700000000000003</v>
          </cell>
          <cell r="AG1337">
            <v>9.6999999999999993</v>
          </cell>
          <cell r="AH1337">
            <v>11</v>
          </cell>
          <cell r="AI1337">
            <v>16</v>
          </cell>
          <cell r="AJ1337">
            <v>36</v>
          </cell>
          <cell r="AK1337">
            <v>0.1</v>
          </cell>
          <cell r="AL1337">
            <v>0.1</v>
          </cell>
          <cell r="AM1337">
            <v>7.3</v>
          </cell>
          <cell r="AN1337">
            <v>3.3</v>
          </cell>
          <cell r="AO1337">
            <v>14.3</v>
          </cell>
          <cell r="AP1337">
            <v>43</v>
          </cell>
          <cell r="AQ1337">
            <v>20.7</v>
          </cell>
          <cell r="AR1337">
            <v>19.7</v>
          </cell>
          <cell r="AS1337">
            <v>0.1</v>
          </cell>
          <cell r="AT1337">
            <v>7.8</v>
          </cell>
          <cell r="AU1337">
            <v>36.1</v>
          </cell>
          <cell r="AV1337">
            <v>467.6</v>
          </cell>
          <cell r="AW1337">
            <v>420.5</v>
          </cell>
        </row>
        <row r="1338">
          <cell r="B1338">
            <v>78100</v>
          </cell>
          <cell r="D1338" t="str">
            <v xml:space="preserve">Activités des agences de placement de main-d'œuvre </v>
          </cell>
          <cell r="E1338">
            <v>1394</v>
          </cell>
          <cell r="F1338">
            <v>0.5</v>
          </cell>
          <cell r="G1338">
            <v>0.2</v>
          </cell>
          <cell r="H1338">
            <v>0</v>
          </cell>
          <cell r="I1338">
            <v>0.3</v>
          </cell>
          <cell r="J1338">
            <v>0.4</v>
          </cell>
          <cell r="K1338">
            <v>740.5</v>
          </cell>
          <cell r="L1338">
            <v>0</v>
          </cell>
          <cell r="M1338">
            <v>0.8</v>
          </cell>
          <cell r="N1338">
            <v>741.7</v>
          </cell>
          <cell r="O1338">
            <v>741.4</v>
          </cell>
          <cell r="P1338">
            <v>32.6</v>
          </cell>
          <cell r="Q1338">
            <v>25.2</v>
          </cell>
          <cell r="R1338">
            <v>3.6</v>
          </cell>
          <cell r="S1338">
            <v>0</v>
          </cell>
          <cell r="T1338">
            <v>270.8</v>
          </cell>
          <cell r="U1338">
            <v>72.5</v>
          </cell>
          <cell r="V1338">
            <v>38.799999999999997</v>
          </cell>
          <cell r="W1338">
            <v>0.4</v>
          </cell>
          <cell r="X1338">
            <v>7.8</v>
          </cell>
          <cell r="Y1338">
            <v>68.8</v>
          </cell>
          <cell r="Z1338">
            <v>62</v>
          </cell>
          <cell r="AA1338">
            <v>431.4</v>
          </cell>
          <cell r="AB1338">
            <v>14.5</v>
          </cell>
          <cell r="AC1338">
            <v>279.39999999999998</v>
          </cell>
          <cell r="AD1338">
            <v>100.4</v>
          </cell>
          <cell r="AE1338">
            <v>3.6</v>
          </cell>
          <cell r="AF1338">
            <v>40.700000000000003</v>
          </cell>
          <cell r="AG1338">
            <v>9.6999999999999993</v>
          </cell>
          <cell r="AH1338">
            <v>11</v>
          </cell>
          <cell r="AI1338">
            <v>16</v>
          </cell>
          <cell r="AJ1338">
            <v>36</v>
          </cell>
          <cell r="AK1338">
            <v>0.1</v>
          </cell>
          <cell r="AL1338">
            <v>0.1</v>
          </cell>
          <cell r="AM1338">
            <v>7.3</v>
          </cell>
          <cell r="AN1338">
            <v>3.3</v>
          </cell>
          <cell r="AO1338">
            <v>14.3</v>
          </cell>
          <cell r="AP1338">
            <v>43</v>
          </cell>
          <cell r="AQ1338">
            <v>20.7</v>
          </cell>
          <cell r="AR1338">
            <v>19.7</v>
          </cell>
          <cell r="AS1338">
            <v>0.1</v>
          </cell>
          <cell r="AT1338">
            <v>7.8</v>
          </cell>
          <cell r="AU1338">
            <v>36.1</v>
          </cell>
          <cell r="AV1338">
            <v>467.6</v>
          </cell>
          <cell r="AW1338">
            <v>420.5</v>
          </cell>
        </row>
        <row r="1339">
          <cell r="B1339">
            <v>782</v>
          </cell>
          <cell r="D1339" t="str">
            <v xml:space="preserve">Activités des agences de travail temporaire </v>
          </cell>
          <cell r="E1339">
            <v>2859</v>
          </cell>
          <cell r="F1339">
            <v>0.1</v>
          </cell>
          <cell r="G1339">
            <v>0.1</v>
          </cell>
          <cell r="H1339">
            <v>0</v>
          </cell>
          <cell r="I1339">
            <v>0</v>
          </cell>
          <cell r="J1339">
            <v>2.5</v>
          </cell>
          <cell r="K1339">
            <v>24180.5</v>
          </cell>
          <cell r="L1339">
            <v>0</v>
          </cell>
          <cell r="M1339">
            <v>0.5</v>
          </cell>
          <cell r="N1339">
            <v>24183.5</v>
          </cell>
          <cell r="O1339">
            <v>24183</v>
          </cell>
          <cell r="P1339">
            <v>21.7</v>
          </cell>
          <cell r="Q1339">
            <v>2.6</v>
          </cell>
          <cell r="R1339">
            <v>4.2</v>
          </cell>
          <cell r="S1339">
            <v>0</v>
          </cell>
          <cell r="T1339">
            <v>1920.4</v>
          </cell>
          <cell r="U1339">
            <v>225.8</v>
          </cell>
          <cell r="V1339">
            <v>237.7</v>
          </cell>
          <cell r="W1339">
            <v>2.6</v>
          </cell>
          <cell r="X1339">
            <v>37.299999999999997</v>
          </cell>
          <cell r="Y1339">
            <v>220</v>
          </cell>
          <cell r="Z1339">
            <v>84.1</v>
          </cell>
          <cell r="AA1339">
            <v>22060.6</v>
          </cell>
          <cell r="AB1339">
            <v>832.9</v>
          </cell>
          <cell r="AC1339">
            <v>15796.6</v>
          </cell>
          <cell r="AD1339">
            <v>4861.2</v>
          </cell>
          <cell r="AE1339">
            <v>33</v>
          </cell>
          <cell r="AF1339">
            <v>603</v>
          </cell>
          <cell r="AG1339">
            <v>59</v>
          </cell>
          <cell r="AH1339">
            <v>157.6</v>
          </cell>
          <cell r="AI1339">
            <v>351.8</v>
          </cell>
          <cell r="AJ1339">
            <v>738.1</v>
          </cell>
          <cell r="AK1339">
            <v>0.5</v>
          </cell>
          <cell r="AL1339">
            <v>0.1</v>
          </cell>
          <cell r="AM1339">
            <v>58.7</v>
          </cell>
          <cell r="AN1339">
            <v>52.7</v>
          </cell>
          <cell r="AO1339">
            <v>40.4</v>
          </cell>
          <cell r="AP1339">
            <v>719.4</v>
          </cell>
          <cell r="AQ1339">
            <v>166.5</v>
          </cell>
          <cell r="AR1339">
            <v>98.4</v>
          </cell>
          <cell r="AS1339">
            <v>47.6</v>
          </cell>
          <cell r="AT1339">
            <v>-92.2</v>
          </cell>
          <cell r="AU1339">
            <v>832.2</v>
          </cell>
          <cell r="AV1339">
            <v>22258.9</v>
          </cell>
          <cell r="AW1339">
            <v>21260.7</v>
          </cell>
        </row>
        <row r="1340">
          <cell r="B1340">
            <v>7820</v>
          </cell>
          <cell r="D1340" t="str">
            <v xml:space="preserve">Activités des agences de travail temporaire </v>
          </cell>
          <cell r="E1340">
            <v>2859</v>
          </cell>
          <cell r="F1340">
            <v>0.1</v>
          </cell>
          <cell r="G1340">
            <v>0.1</v>
          </cell>
          <cell r="H1340">
            <v>0</v>
          </cell>
          <cell r="I1340">
            <v>0</v>
          </cell>
          <cell r="J1340">
            <v>2.5</v>
          </cell>
          <cell r="K1340">
            <v>24180.5</v>
          </cell>
          <cell r="L1340">
            <v>0</v>
          </cell>
          <cell r="M1340">
            <v>0.5</v>
          </cell>
          <cell r="N1340">
            <v>24183.5</v>
          </cell>
          <cell r="O1340">
            <v>24183</v>
          </cell>
          <cell r="P1340">
            <v>21.7</v>
          </cell>
          <cell r="Q1340">
            <v>2.6</v>
          </cell>
          <cell r="R1340">
            <v>4.2</v>
          </cell>
          <cell r="S1340">
            <v>0</v>
          </cell>
          <cell r="T1340">
            <v>1920.4</v>
          </cell>
          <cell r="U1340">
            <v>225.8</v>
          </cell>
          <cell r="V1340">
            <v>237.7</v>
          </cell>
          <cell r="W1340">
            <v>2.6</v>
          </cell>
          <cell r="X1340">
            <v>37.299999999999997</v>
          </cell>
          <cell r="Y1340">
            <v>220</v>
          </cell>
          <cell r="Z1340">
            <v>84.1</v>
          </cell>
          <cell r="AA1340">
            <v>22060.6</v>
          </cell>
          <cell r="AB1340">
            <v>832.9</v>
          </cell>
          <cell r="AC1340">
            <v>15796.6</v>
          </cell>
          <cell r="AD1340">
            <v>4861.2</v>
          </cell>
          <cell r="AE1340">
            <v>33</v>
          </cell>
          <cell r="AF1340">
            <v>603</v>
          </cell>
          <cell r="AG1340">
            <v>59</v>
          </cell>
          <cell r="AH1340">
            <v>157.6</v>
          </cell>
          <cell r="AI1340">
            <v>351.8</v>
          </cell>
          <cell r="AJ1340">
            <v>738.1</v>
          </cell>
          <cell r="AK1340">
            <v>0.5</v>
          </cell>
          <cell r="AL1340">
            <v>0.1</v>
          </cell>
          <cell r="AM1340">
            <v>58.7</v>
          </cell>
          <cell r="AN1340">
            <v>52.7</v>
          </cell>
          <cell r="AO1340">
            <v>40.4</v>
          </cell>
          <cell r="AP1340">
            <v>719.4</v>
          </cell>
          <cell r="AQ1340">
            <v>166.5</v>
          </cell>
          <cell r="AR1340">
            <v>98.4</v>
          </cell>
          <cell r="AS1340">
            <v>47.6</v>
          </cell>
          <cell r="AT1340">
            <v>-92.2</v>
          </cell>
          <cell r="AU1340">
            <v>832.2</v>
          </cell>
          <cell r="AV1340">
            <v>22258.9</v>
          </cell>
          <cell r="AW1340">
            <v>21260.7</v>
          </cell>
        </row>
        <row r="1341">
          <cell r="B1341">
            <v>78200</v>
          </cell>
          <cell r="D1341" t="str">
            <v xml:space="preserve">Activités des agences de travail temporaire </v>
          </cell>
          <cell r="E1341">
            <v>2859</v>
          </cell>
          <cell r="F1341">
            <v>0.1</v>
          </cell>
          <cell r="G1341">
            <v>0.1</v>
          </cell>
          <cell r="H1341">
            <v>0</v>
          </cell>
          <cell r="I1341">
            <v>0</v>
          </cell>
          <cell r="J1341">
            <v>2.5</v>
          </cell>
          <cell r="K1341">
            <v>24180.5</v>
          </cell>
          <cell r="L1341">
            <v>0</v>
          </cell>
          <cell r="M1341">
            <v>0.5</v>
          </cell>
          <cell r="N1341">
            <v>24183.5</v>
          </cell>
          <cell r="O1341">
            <v>24183</v>
          </cell>
          <cell r="P1341">
            <v>21.7</v>
          </cell>
          <cell r="Q1341">
            <v>2.6</v>
          </cell>
          <cell r="R1341">
            <v>4.2</v>
          </cell>
          <cell r="S1341">
            <v>0</v>
          </cell>
          <cell r="T1341">
            <v>1920.4</v>
          </cell>
          <cell r="U1341">
            <v>225.8</v>
          </cell>
          <cell r="V1341">
            <v>237.7</v>
          </cell>
          <cell r="W1341">
            <v>2.6</v>
          </cell>
          <cell r="X1341">
            <v>37.299999999999997</v>
          </cell>
          <cell r="Y1341">
            <v>220</v>
          </cell>
          <cell r="Z1341">
            <v>84.1</v>
          </cell>
          <cell r="AA1341">
            <v>22060.6</v>
          </cell>
          <cell r="AB1341">
            <v>832.9</v>
          </cell>
          <cell r="AC1341">
            <v>15796.6</v>
          </cell>
          <cell r="AD1341">
            <v>4861.2</v>
          </cell>
          <cell r="AE1341">
            <v>33</v>
          </cell>
          <cell r="AF1341">
            <v>603</v>
          </cell>
          <cell r="AG1341">
            <v>59</v>
          </cell>
          <cell r="AH1341">
            <v>157.6</v>
          </cell>
          <cell r="AI1341">
            <v>351.8</v>
          </cell>
          <cell r="AJ1341">
            <v>738.1</v>
          </cell>
          <cell r="AK1341">
            <v>0.5</v>
          </cell>
          <cell r="AL1341">
            <v>0.1</v>
          </cell>
          <cell r="AM1341">
            <v>58.7</v>
          </cell>
          <cell r="AN1341">
            <v>52.7</v>
          </cell>
          <cell r="AO1341">
            <v>40.4</v>
          </cell>
          <cell r="AP1341">
            <v>719.4</v>
          </cell>
          <cell r="AQ1341">
            <v>166.5</v>
          </cell>
          <cell r="AR1341">
            <v>98.4</v>
          </cell>
          <cell r="AS1341">
            <v>47.6</v>
          </cell>
          <cell r="AT1341">
            <v>-92.2</v>
          </cell>
          <cell r="AU1341">
            <v>832.2</v>
          </cell>
          <cell r="AV1341">
            <v>22258.9</v>
          </cell>
          <cell r="AW1341">
            <v>21260.7</v>
          </cell>
        </row>
        <row r="1342">
          <cell r="B1342">
            <v>783</v>
          </cell>
          <cell r="D1342" t="str">
            <v xml:space="preserve">Autre mise à disposition de ressources humaines </v>
          </cell>
          <cell r="E1342">
            <v>5424</v>
          </cell>
          <cell r="F1342">
            <v>55.8</v>
          </cell>
          <cell r="G1342">
            <v>39.799999999999997</v>
          </cell>
          <cell r="H1342">
            <v>-0.2</v>
          </cell>
          <cell r="I1342">
            <v>16.2</v>
          </cell>
          <cell r="J1342">
            <v>7</v>
          </cell>
          <cell r="K1342">
            <v>3302.9</v>
          </cell>
          <cell r="L1342">
            <v>1.1000000000000001</v>
          </cell>
          <cell r="M1342">
            <v>6</v>
          </cell>
          <cell r="N1342">
            <v>3317</v>
          </cell>
          <cell r="O1342">
            <v>3365.7</v>
          </cell>
          <cell r="P1342">
            <v>121.8</v>
          </cell>
          <cell r="Q1342">
            <v>6.9</v>
          </cell>
          <cell r="R1342">
            <v>63.8</v>
          </cell>
          <cell r="S1342">
            <v>10.7</v>
          </cell>
          <cell r="T1342">
            <v>856.6</v>
          </cell>
          <cell r="U1342">
            <v>169.5</v>
          </cell>
          <cell r="V1342">
            <v>65.2</v>
          </cell>
          <cell r="W1342">
            <v>5.0999999999999996</v>
          </cell>
          <cell r="X1342">
            <v>88.7</v>
          </cell>
          <cell r="Y1342">
            <v>42.8</v>
          </cell>
          <cell r="Z1342">
            <v>20.5</v>
          </cell>
          <cell r="AA1342">
            <v>2481.1999999999998</v>
          </cell>
          <cell r="AB1342">
            <v>90.5</v>
          </cell>
          <cell r="AC1342">
            <v>1872.6</v>
          </cell>
          <cell r="AD1342">
            <v>695.9</v>
          </cell>
          <cell r="AE1342">
            <v>17.100000000000001</v>
          </cell>
          <cell r="AF1342">
            <v>-160.80000000000001</v>
          </cell>
          <cell r="AG1342">
            <v>27.7</v>
          </cell>
          <cell r="AH1342">
            <v>65.900000000000006</v>
          </cell>
          <cell r="AI1342">
            <v>258.2</v>
          </cell>
          <cell r="AJ1342">
            <v>3.8</v>
          </cell>
          <cell r="AK1342">
            <v>2.2999999999999998</v>
          </cell>
          <cell r="AL1342">
            <v>16.2</v>
          </cell>
          <cell r="AM1342">
            <v>811.7</v>
          </cell>
          <cell r="AN1342">
            <v>227.8</v>
          </cell>
          <cell r="AO1342">
            <v>1110.2</v>
          </cell>
          <cell r="AP1342">
            <v>316.3</v>
          </cell>
          <cell r="AQ1342">
            <v>197.2</v>
          </cell>
          <cell r="AR1342">
            <v>257.5</v>
          </cell>
          <cell r="AS1342">
            <v>23.7</v>
          </cell>
          <cell r="AT1342">
            <v>-30.4</v>
          </cell>
          <cell r="AU1342">
            <v>262.60000000000002</v>
          </cell>
          <cell r="AV1342">
            <v>2402.1</v>
          </cell>
          <cell r="AW1342">
            <v>2407.8000000000002</v>
          </cell>
        </row>
        <row r="1343">
          <cell r="B1343">
            <v>7830</v>
          </cell>
          <cell r="D1343" t="str">
            <v xml:space="preserve">Autre mise à disposition de ressources humaines </v>
          </cell>
          <cell r="E1343">
            <v>5424</v>
          </cell>
          <cell r="F1343">
            <v>55.8</v>
          </cell>
          <cell r="G1343">
            <v>39.799999999999997</v>
          </cell>
          <cell r="H1343">
            <v>-0.2</v>
          </cell>
          <cell r="I1343">
            <v>16.2</v>
          </cell>
          <cell r="J1343">
            <v>7</v>
          </cell>
          <cell r="K1343">
            <v>3302.9</v>
          </cell>
          <cell r="L1343">
            <v>1.1000000000000001</v>
          </cell>
          <cell r="M1343">
            <v>6</v>
          </cell>
          <cell r="N1343">
            <v>3317</v>
          </cell>
          <cell r="O1343">
            <v>3365.7</v>
          </cell>
          <cell r="P1343">
            <v>121.8</v>
          </cell>
          <cell r="Q1343">
            <v>6.9</v>
          </cell>
          <cell r="R1343">
            <v>63.8</v>
          </cell>
          <cell r="S1343">
            <v>10.7</v>
          </cell>
          <cell r="T1343">
            <v>856.6</v>
          </cell>
          <cell r="U1343">
            <v>169.5</v>
          </cell>
          <cell r="V1343">
            <v>65.2</v>
          </cell>
          <cell r="W1343">
            <v>5.0999999999999996</v>
          </cell>
          <cell r="X1343">
            <v>88.7</v>
          </cell>
          <cell r="Y1343">
            <v>42.8</v>
          </cell>
          <cell r="Z1343">
            <v>20.5</v>
          </cell>
          <cell r="AA1343">
            <v>2481.1999999999998</v>
          </cell>
          <cell r="AB1343">
            <v>90.5</v>
          </cell>
          <cell r="AC1343">
            <v>1872.6</v>
          </cell>
          <cell r="AD1343">
            <v>695.9</v>
          </cell>
          <cell r="AE1343">
            <v>17.100000000000001</v>
          </cell>
          <cell r="AF1343">
            <v>-160.80000000000001</v>
          </cell>
          <cell r="AG1343">
            <v>27.7</v>
          </cell>
          <cell r="AH1343">
            <v>65.900000000000006</v>
          </cell>
          <cell r="AI1343">
            <v>258.2</v>
          </cell>
          <cell r="AJ1343">
            <v>3.8</v>
          </cell>
          <cell r="AK1343">
            <v>2.2999999999999998</v>
          </cell>
          <cell r="AL1343">
            <v>16.2</v>
          </cell>
          <cell r="AM1343">
            <v>811.7</v>
          </cell>
          <cell r="AN1343">
            <v>227.8</v>
          </cell>
          <cell r="AO1343">
            <v>1110.2</v>
          </cell>
          <cell r="AP1343">
            <v>316.3</v>
          </cell>
          <cell r="AQ1343">
            <v>197.2</v>
          </cell>
          <cell r="AR1343">
            <v>257.5</v>
          </cell>
          <cell r="AS1343">
            <v>23.7</v>
          </cell>
          <cell r="AT1343">
            <v>-30.4</v>
          </cell>
          <cell r="AU1343">
            <v>262.60000000000002</v>
          </cell>
          <cell r="AV1343">
            <v>2402.1</v>
          </cell>
          <cell r="AW1343">
            <v>2407.8000000000002</v>
          </cell>
        </row>
        <row r="1344">
          <cell r="B1344">
            <v>78300</v>
          </cell>
          <cell r="D1344" t="str">
            <v xml:space="preserve">Autre mise à disposition de ressources humaines </v>
          </cell>
          <cell r="E1344">
            <v>5424</v>
          </cell>
          <cell r="F1344">
            <v>55.8</v>
          </cell>
          <cell r="G1344">
            <v>39.799999999999997</v>
          </cell>
          <cell r="H1344">
            <v>-0.2</v>
          </cell>
          <cell r="I1344">
            <v>16.2</v>
          </cell>
          <cell r="J1344">
            <v>7</v>
          </cell>
          <cell r="K1344">
            <v>3302.9</v>
          </cell>
          <cell r="L1344">
            <v>1.1000000000000001</v>
          </cell>
          <cell r="M1344">
            <v>6</v>
          </cell>
          <cell r="N1344">
            <v>3317</v>
          </cell>
          <cell r="O1344">
            <v>3365.7</v>
          </cell>
          <cell r="P1344">
            <v>121.8</v>
          </cell>
          <cell r="Q1344">
            <v>6.9</v>
          </cell>
          <cell r="R1344">
            <v>63.8</v>
          </cell>
          <cell r="S1344">
            <v>10.7</v>
          </cell>
          <cell r="T1344">
            <v>856.6</v>
          </cell>
          <cell r="U1344">
            <v>169.5</v>
          </cell>
          <cell r="V1344">
            <v>65.2</v>
          </cell>
          <cell r="W1344">
            <v>5.0999999999999996</v>
          </cell>
          <cell r="X1344">
            <v>88.7</v>
          </cell>
          <cell r="Y1344">
            <v>42.8</v>
          </cell>
          <cell r="Z1344">
            <v>20.5</v>
          </cell>
          <cell r="AA1344">
            <v>2481.1999999999998</v>
          </cell>
          <cell r="AB1344">
            <v>90.5</v>
          </cell>
          <cell r="AC1344">
            <v>1872.6</v>
          </cell>
          <cell r="AD1344">
            <v>695.9</v>
          </cell>
          <cell r="AE1344">
            <v>17.100000000000001</v>
          </cell>
          <cell r="AF1344">
            <v>-160.80000000000001</v>
          </cell>
          <cell r="AG1344">
            <v>27.7</v>
          </cell>
          <cell r="AH1344">
            <v>65.900000000000006</v>
          </cell>
          <cell r="AI1344">
            <v>258.2</v>
          </cell>
          <cell r="AJ1344">
            <v>3.8</v>
          </cell>
          <cell r="AK1344">
            <v>2.2999999999999998</v>
          </cell>
          <cell r="AL1344">
            <v>16.2</v>
          </cell>
          <cell r="AM1344">
            <v>811.7</v>
          </cell>
          <cell r="AN1344">
            <v>227.8</v>
          </cell>
          <cell r="AO1344">
            <v>1110.2</v>
          </cell>
          <cell r="AP1344">
            <v>316.3</v>
          </cell>
          <cell r="AQ1344">
            <v>197.2</v>
          </cell>
          <cell r="AR1344">
            <v>257.5</v>
          </cell>
          <cell r="AS1344">
            <v>23.7</v>
          </cell>
          <cell r="AT1344">
            <v>-30.4</v>
          </cell>
          <cell r="AU1344">
            <v>262.60000000000002</v>
          </cell>
          <cell r="AV1344">
            <v>2402.1</v>
          </cell>
          <cell r="AW1344">
            <v>2407.8000000000002</v>
          </cell>
        </row>
        <row r="1345">
          <cell r="B1345">
            <v>79</v>
          </cell>
          <cell r="D1345" t="str">
            <v xml:space="preserve">Activités des agences de voyage, voyagistes, services de réservation et activités connexes </v>
          </cell>
          <cell r="E1345">
            <v>9229</v>
          </cell>
          <cell r="F1345">
            <v>176.9</v>
          </cell>
          <cell r="G1345">
            <v>180.7</v>
          </cell>
          <cell r="H1345">
            <v>-0.1</v>
          </cell>
          <cell r="I1345">
            <v>-3.7</v>
          </cell>
          <cell r="J1345">
            <v>1.7</v>
          </cell>
          <cell r="K1345">
            <v>12977.1</v>
          </cell>
          <cell r="L1345">
            <v>2.2000000000000002</v>
          </cell>
          <cell r="M1345">
            <v>14.8</v>
          </cell>
          <cell r="N1345">
            <v>12995.9</v>
          </cell>
          <cell r="O1345">
            <v>13155.8</v>
          </cell>
          <cell r="P1345">
            <v>141</v>
          </cell>
          <cell r="Q1345">
            <v>4.0999999999999996</v>
          </cell>
          <cell r="R1345">
            <v>1663.6</v>
          </cell>
          <cell r="S1345">
            <v>1.1000000000000001</v>
          </cell>
          <cell r="T1345">
            <v>9576</v>
          </cell>
          <cell r="U1345">
            <v>6987.3</v>
          </cell>
          <cell r="V1345">
            <v>306.89999999999998</v>
          </cell>
          <cell r="W1345">
            <v>5.0999999999999996</v>
          </cell>
          <cell r="X1345">
            <v>68.8</v>
          </cell>
          <cell r="Y1345">
            <v>72.2</v>
          </cell>
          <cell r="Z1345">
            <v>26.7</v>
          </cell>
          <cell r="AA1345">
            <v>1820.4</v>
          </cell>
          <cell r="AB1345">
            <v>89.4</v>
          </cell>
          <cell r="AC1345">
            <v>1250.5</v>
          </cell>
          <cell r="AD1345">
            <v>485.1</v>
          </cell>
          <cell r="AE1345">
            <v>126.7</v>
          </cell>
          <cell r="AF1345">
            <v>122</v>
          </cell>
          <cell r="AG1345">
            <v>90.3</v>
          </cell>
          <cell r="AH1345">
            <v>92.4</v>
          </cell>
          <cell r="AI1345">
            <v>195.5</v>
          </cell>
          <cell r="AJ1345">
            <v>134.9</v>
          </cell>
          <cell r="AK1345">
            <v>1.6</v>
          </cell>
          <cell r="AL1345">
            <v>1.4</v>
          </cell>
          <cell r="AM1345">
            <v>99.9</v>
          </cell>
          <cell r="AN1345">
            <v>42.7</v>
          </cell>
          <cell r="AO1345">
            <v>101.9</v>
          </cell>
          <cell r="AP1345">
            <v>136.69999999999999</v>
          </cell>
          <cell r="AQ1345">
            <v>258.3</v>
          </cell>
          <cell r="AR1345">
            <v>222.6</v>
          </cell>
          <cell r="AS1345">
            <v>8.9</v>
          </cell>
          <cell r="AT1345">
            <v>75.099999999999994</v>
          </cell>
          <cell r="AU1345">
            <v>88.4</v>
          </cell>
          <cell r="AV1345">
            <v>1751.6</v>
          </cell>
          <cell r="AW1345">
            <v>1857.6</v>
          </cell>
        </row>
        <row r="1346">
          <cell r="B1346">
            <v>791</v>
          </cell>
          <cell r="D1346" t="str">
            <v xml:space="preserve">Activités des agences de voyage et voyagistes </v>
          </cell>
          <cell r="E1346">
            <v>5059</v>
          </cell>
          <cell r="F1346">
            <v>158.30000000000001</v>
          </cell>
          <cell r="G1346">
            <v>159.9</v>
          </cell>
          <cell r="H1346">
            <v>-0.2</v>
          </cell>
          <cell r="I1346">
            <v>-1.4</v>
          </cell>
          <cell r="J1346">
            <v>0</v>
          </cell>
          <cell r="K1346">
            <v>11429.9</v>
          </cell>
          <cell r="L1346">
            <v>2</v>
          </cell>
          <cell r="M1346">
            <v>12.5</v>
          </cell>
          <cell r="N1346">
            <v>11444.3</v>
          </cell>
          <cell r="O1346">
            <v>11588.1</v>
          </cell>
          <cell r="P1346">
            <v>106</v>
          </cell>
          <cell r="Q1346">
            <v>3.7</v>
          </cell>
          <cell r="R1346">
            <v>1556.8</v>
          </cell>
          <cell r="S1346">
            <v>1</v>
          </cell>
          <cell r="T1346">
            <v>8259.2999999999993</v>
          </cell>
          <cell r="U1346">
            <v>6311.2</v>
          </cell>
          <cell r="V1346">
            <v>270.39999999999998</v>
          </cell>
          <cell r="W1346">
            <v>3.7</v>
          </cell>
          <cell r="X1346">
            <v>56</v>
          </cell>
          <cell r="Y1346">
            <v>56.9</v>
          </cell>
          <cell r="Z1346">
            <v>19.399999999999999</v>
          </cell>
          <cell r="AA1346">
            <v>1674.9</v>
          </cell>
          <cell r="AB1346">
            <v>73.599999999999994</v>
          </cell>
          <cell r="AC1346">
            <v>1074.3</v>
          </cell>
          <cell r="AD1346">
            <v>413.5</v>
          </cell>
          <cell r="AE1346">
            <v>17.8</v>
          </cell>
          <cell r="AF1346">
            <v>131.4</v>
          </cell>
          <cell r="AG1346">
            <v>75.5</v>
          </cell>
          <cell r="AH1346">
            <v>83.3</v>
          </cell>
          <cell r="AI1346">
            <v>141.9</v>
          </cell>
          <cell r="AJ1346">
            <v>114.5</v>
          </cell>
          <cell r="AK1346">
            <v>1.1000000000000001</v>
          </cell>
          <cell r="AL1346">
            <v>0.9</v>
          </cell>
          <cell r="AM1346">
            <v>92.8</v>
          </cell>
          <cell r="AN1346">
            <v>40.200000000000003</v>
          </cell>
          <cell r="AO1346">
            <v>96</v>
          </cell>
          <cell r="AP1346">
            <v>117.5</v>
          </cell>
          <cell r="AQ1346">
            <v>234.8</v>
          </cell>
          <cell r="AR1346">
            <v>209.1</v>
          </cell>
          <cell r="AS1346">
            <v>8</v>
          </cell>
          <cell r="AT1346">
            <v>68.400000000000006</v>
          </cell>
          <cell r="AU1346">
            <v>66.900000000000006</v>
          </cell>
          <cell r="AV1346">
            <v>1625.8</v>
          </cell>
          <cell r="AW1346">
            <v>1619.2</v>
          </cell>
        </row>
        <row r="1347">
          <cell r="B1347">
            <v>7911</v>
          </cell>
          <cell r="D1347" t="str">
            <v xml:space="preserve">Activités des agences de voyage </v>
          </cell>
          <cell r="E1347">
            <v>3808</v>
          </cell>
          <cell r="F1347">
            <v>122.8</v>
          </cell>
          <cell r="G1347">
            <v>122.2</v>
          </cell>
          <cell r="H1347">
            <v>-0.1</v>
          </cell>
          <cell r="I1347">
            <v>0.8</v>
          </cell>
          <cell r="J1347">
            <v>0</v>
          </cell>
          <cell r="K1347">
            <v>4592.5</v>
          </cell>
          <cell r="L1347">
            <v>0.2</v>
          </cell>
          <cell r="M1347">
            <v>7.9</v>
          </cell>
          <cell r="N1347">
            <v>4600.6000000000004</v>
          </cell>
          <cell r="O1347">
            <v>4715.3999999999996</v>
          </cell>
          <cell r="P1347">
            <v>80.900000000000006</v>
          </cell>
          <cell r="Q1347">
            <v>0.4</v>
          </cell>
          <cell r="R1347">
            <v>256.60000000000002</v>
          </cell>
          <cell r="S1347">
            <v>0.3</v>
          </cell>
          <cell r="T1347">
            <v>3361.4</v>
          </cell>
          <cell r="U1347">
            <v>2371.6</v>
          </cell>
          <cell r="V1347">
            <v>186.4</v>
          </cell>
          <cell r="W1347">
            <v>3.1</v>
          </cell>
          <cell r="X1347">
            <v>30.8</v>
          </cell>
          <cell r="Y1347">
            <v>36.5</v>
          </cell>
          <cell r="Z1347">
            <v>14.4</v>
          </cell>
          <cell r="AA1347">
            <v>1027.5999999999999</v>
          </cell>
          <cell r="AB1347">
            <v>41.6</v>
          </cell>
          <cell r="AC1347">
            <v>668.1</v>
          </cell>
          <cell r="AD1347">
            <v>250.3</v>
          </cell>
          <cell r="AE1347">
            <v>17.600000000000001</v>
          </cell>
          <cell r="AF1347">
            <v>85.4</v>
          </cell>
          <cell r="AG1347">
            <v>45.5</v>
          </cell>
          <cell r="AH1347">
            <v>51.8</v>
          </cell>
          <cell r="AI1347">
            <v>83</v>
          </cell>
          <cell r="AJ1347">
            <v>71</v>
          </cell>
          <cell r="AK1347">
            <v>1</v>
          </cell>
          <cell r="AL1347">
            <v>0.9</v>
          </cell>
          <cell r="AM1347">
            <v>31.5</v>
          </cell>
          <cell r="AN1347">
            <v>21.6</v>
          </cell>
          <cell r="AO1347">
            <v>38.5</v>
          </cell>
          <cell r="AP1347">
            <v>77.8</v>
          </cell>
          <cell r="AQ1347">
            <v>54.4</v>
          </cell>
          <cell r="AR1347">
            <v>41.7</v>
          </cell>
          <cell r="AS1347">
            <v>3.5</v>
          </cell>
          <cell r="AT1347">
            <v>42.6</v>
          </cell>
          <cell r="AU1347">
            <v>44.4</v>
          </cell>
          <cell r="AV1347">
            <v>983.2</v>
          </cell>
          <cell r="AW1347">
            <v>1003.7</v>
          </cell>
        </row>
        <row r="1348">
          <cell r="B1348">
            <v>79110</v>
          </cell>
          <cell r="D1348" t="str">
            <v xml:space="preserve">Activités des agences de voyage </v>
          </cell>
          <cell r="E1348">
            <v>3808</v>
          </cell>
          <cell r="F1348">
            <v>122.8</v>
          </cell>
          <cell r="G1348">
            <v>122.2</v>
          </cell>
          <cell r="H1348">
            <v>-0.1</v>
          </cell>
          <cell r="I1348">
            <v>0.8</v>
          </cell>
          <cell r="J1348">
            <v>0</v>
          </cell>
          <cell r="K1348">
            <v>4592.5</v>
          </cell>
          <cell r="L1348">
            <v>0.2</v>
          </cell>
          <cell r="M1348">
            <v>7.9</v>
          </cell>
          <cell r="N1348">
            <v>4600.6000000000004</v>
          </cell>
          <cell r="O1348">
            <v>4715.3999999999996</v>
          </cell>
          <cell r="P1348">
            <v>80.900000000000006</v>
          </cell>
          <cell r="Q1348">
            <v>0.4</v>
          </cell>
          <cell r="R1348">
            <v>256.60000000000002</v>
          </cell>
          <cell r="S1348">
            <v>0.3</v>
          </cell>
          <cell r="T1348">
            <v>3361.4</v>
          </cell>
          <cell r="U1348">
            <v>2371.6</v>
          </cell>
          <cell r="V1348">
            <v>186.4</v>
          </cell>
          <cell r="W1348">
            <v>3.1</v>
          </cell>
          <cell r="X1348">
            <v>30.8</v>
          </cell>
          <cell r="Y1348">
            <v>36.5</v>
          </cell>
          <cell r="Z1348">
            <v>14.4</v>
          </cell>
          <cell r="AA1348">
            <v>1027.5999999999999</v>
          </cell>
          <cell r="AB1348">
            <v>41.6</v>
          </cell>
          <cell r="AC1348">
            <v>668.1</v>
          </cell>
          <cell r="AD1348">
            <v>250.3</v>
          </cell>
          <cell r="AE1348">
            <v>17.600000000000001</v>
          </cell>
          <cell r="AF1348">
            <v>85.4</v>
          </cell>
          <cell r="AG1348">
            <v>45.5</v>
          </cell>
          <cell r="AH1348">
            <v>51.8</v>
          </cell>
          <cell r="AI1348">
            <v>83</v>
          </cell>
          <cell r="AJ1348">
            <v>71</v>
          </cell>
          <cell r="AK1348">
            <v>1</v>
          </cell>
          <cell r="AL1348">
            <v>0.9</v>
          </cell>
          <cell r="AM1348">
            <v>31.5</v>
          </cell>
          <cell r="AN1348">
            <v>21.6</v>
          </cell>
          <cell r="AO1348">
            <v>38.5</v>
          </cell>
          <cell r="AP1348">
            <v>77.8</v>
          </cell>
          <cell r="AQ1348">
            <v>54.4</v>
          </cell>
          <cell r="AR1348">
            <v>41.7</v>
          </cell>
          <cell r="AS1348">
            <v>3.5</v>
          </cell>
          <cell r="AT1348">
            <v>42.6</v>
          </cell>
          <cell r="AU1348">
            <v>44.4</v>
          </cell>
          <cell r="AV1348">
            <v>983.2</v>
          </cell>
          <cell r="AW1348">
            <v>1003.7</v>
          </cell>
        </row>
        <row r="1349">
          <cell r="B1349">
            <v>7912</v>
          </cell>
          <cell r="D1349" t="str">
            <v xml:space="preserve">Activités des voyagistes </v>
          </cell>
          <cell r="E1349">
            <v>1251</v>
          </cell>
          <cell r="F1349">
            <v>35.4</v>
          </cell>
          <cell r="G1349">
            <v>37.700000000000003</v>
          </cell>
          <cell r="H1349">
            <v>-0.1</v>
          </cell>
          <cell r="I1349">
            <v>-2.2000000000000002</v>
          </cell>
          <cell r="J1349">
            <v>0</v>
          </cell>
          <cell r="K1349">
            <v>6837.3</v>
          </cell>
          <cell r="L1349">
            <v>1.7</v>
          </cell>
          <cell r="M1349">
            <v>4.7</v>
          </cell>
          <cell r="N1349">
            <v>6843.7</v>
          </cell>
          <cell r="O1349">
            <v>6872.8</v>
          </cell>
          <cell r="P1349">
            <v>25</v>
          </cell>
          <cell r="Q1349">
            <v>3.4</v>
          </cell>
          <cell r="R1349">
            <v>1300.2</v>
          </cell>
          <cell r="S1349">
            <v>0.8</v>
          </cell>
          <cell r="T1349">
            <v>4897.8999999999996</v>
          </cell>
          <cell r="U1349">
            <v>3939.7</v>
          </cell>
          <cell r="V1349">
            <v>84.1</v>
          </cell>
          <cell r="W1349">
            <v>0.7</v>
          </cell>
          <cell r="X1349">
            <v>25.3</v>
          </cell>
          <cell r="Y1349">
            <v>20.399999999999999</v>
          </cell>
          <cell r="Z1349">
            <v>5</v>
          </cell>
          <cell r="AA1349">
            <v>647.29999999999995</v>
          </cell>
          <cell r="AB1349">
            <v>32</v>
          </cell>
          <cell r="AC1349">
            <v>406.2</v>
          </cell>
          <cell r="AD1349">
            <v>163.19999999999999</v>
          </cell>
          <cell r="AE1349">
            <v>0.2</v>
          </cell>
          <cell r="AF1349">
            <v>46</v>
          </cell>
          <cell r="AG1349">
            <v>30</v>
          </cell>
          <cell r="AH1349">
            <v>31.5</v>
          </cell>
          <cell r="AI1349">
            <v>58.9</v>
          </cell>
          <cell r="AJ1349">
            <v>43.5</v>
          </cell>
          <cell r="AK1349">
            <v>0.1</v>
          </cell>
          <cell r="AL1349">
            <v>0</v>
          </cell>
          <cell r="AM1349">
            <v>61.3</v>
          </cell>
          <cell r="AN1349">
            <v>18.600000000000001</v>
          </cell>
          <cell r="AO1349">
            <v>57.6</v>
          </cell>
          <cell r="AP1349">
            <v>39.799999999999997</v>
          </cell>
          <cell r="AQ1349">
            <v>180.5</v>
          </cell>
          <cell r="AR1349">
            <v>167.4</v>
          </cell>
          <cell r="AS1349">
            <v>4.5999999999999996</v>
          </cell>
          <cell r="AT1349">
            <v>25.8</v>
          </cell>
          <cell r="AU1349">
            <v>22.4</v>
          </cell>
          <cell r="AV1349">
            <v>642.70000000000005</v>
          </cell>
          <cell r="AW1349">
            <v>615.5</v>
          </cell>
        </row>
        <row r="1350">
          <cell r="B1350">
            <v>79120</v>
          </cell>
          <cell r="D1350" t="str">
            <v xml:space="preserve">Activités des voyagistes </v>
          </cell>
          <cell r="E1350">
            <v>1251</v>
          </cell>
          <cell r="F1350">
            <v>35.4</v>
          </cell>
          <cell r="G1350">
            <v>37.700000000000003</v>
          </cell>
          <cell r="H1350">
            <v>-0.1</v>
          </cell>
          <cell r="I1350">
            <v>-2.2000000000000002</v>
          </cell>
          <cell r="J1350">
            <v>0</v>
          </cell>
          <cell r="K1350">
            <v>6837.3</v>
          </cell>
          <cell r="L1350">
            <v>1.7</v>
          </cell>
          <cell r="M1350">
            <v>4.7</v>
          </cell>
          <cell r="N1350">
            <v>6843.7</v>
          </cell>
          <cell r="O1350">
            <v>6872.8</v>
          </cell>
          <cell r="P1350">
            <v>25</v>
          </cell>
          <cell r="Q1350">
            <v>3.4</v>
          </cell>
          <cell r="R1350">
            <v>1300.2</v>
          </cell>
          <cell r="S1350">
            <v>0.8</v>
          </cell>
          <cell r="T1350">
            <v>4897.8999999999996</v>
          </cell>
          <cell r="U1350">
            <v>3939.7</v>
          </cell>
          <cell r="V1350">
            <v>84.1</v>
          </cell>
          <cell r="W1350">
            <v>0.7</v>
          </cell>
          <cell r="X1350">
            <v>25.3</v>
          </cell>
          <cell r="Y1350">
            <v>20.399999999999999</v>
          </cell>
          <cell r="Z1350">
            <v>5</v>
          </cell>
          <cell r="AA1350">
            <v>647.29999999999995</v>
          </cell>
          <cell r="AB1350">
            <v>32</v>
          </cell>
          <cell r="AC1350">
            <v>406.2</v>
          </cell>
          <cell r="AD1350">
            <v>163.19999999999999</v>
          </cell>
          <cell r="AE1350">
            <v>0.2</v>
          </cell>
          <cell r="AF1350">
            <v>46</v>
          </cell>
          <cell r="AG1350">
            <v>30</v>
          </cell>
          <cell r="AH1350">
            <v>31.5</v>
          </cell>
          <cell r="AI1350">
            <v>58.9</v>
          </cell>
          <cell r="AJ1350">
            <v>43.5</v>
          </cell>
          <cell r="AK1350">
            <v>0.1</v>
          </cell>
          <cell r="AL1350">
            <v>0</v>
          </cell>
          <cell r="AM1350">
            <v>61.3</v>
          </cell>
          <cell r="AN1350">
            <v>18.600000000000001</v>
          </cell>
          <cell r="AO1350">
            <v>57.6</v>
          </cell>
          <cell r="AP1350">
            <v>39.799999999999997</v>
          </cell>
          <cell r="AQ1350">
            <v>180.5</v>
          </cell>
          <cell r="AR1350">
            <v>167.4</v>
          </cell>
          <cell r="AS1350">
            <v>4.5999999999999996</v>
          </cell>
          <cell r="AT1350">
            <v>25.8</v>
          </cell>
          <cell r="AU1350">
            <v>22.4</v>
          </cell>
          <cell r="AV1350">
            <v>642.70000000000005</v>
          </cell>
          <cell r="AW1350">
            <v>615.5</v>
          </cell>
        </row>
        <row r="1351">
          <cell r="B1351">
            <v>799</v>
          </cell>
          <cell r="D1351" t="str">
            <v xml:space="preserve">Autres services de réservation et activités connexes </v>
          </cell>
          <cell r="E1351">
            <v>4170</v>
          </cell>
          <cell r="F1351">
            <v>18.600000000000001</v>
          </cell>
          <cell r="G1351">
            <v>20.8</v>
          </cell>
          <cell r="H1351">
            <v>0.1</v>
          </cell>
          <cell r="I1351">
            <v>-2.2999999999999998</v>
          </cell>
          <cell r="J1351">
            <v>1.7</v>
          </cell>
          <cell r="K1351">
            <v>1547.3</v>
          </cell>
          <cell r="L1351">
            <v>0.3</v>
          </cell>
          <cell r="M1351">
            <v>2.2000000000000002</v>
          </cell>
          <cell r="N1351">
            <v>1551.6</v>
          </cell>
          <cell r="O1351">
            <v>1567.6</v>
          </cell>
          <cell r="P1351">
            <v>35.1</v>
          </cell>
          <cell r="Q1351">
            <v>0.4</v>
          </cell>
          <cell r="R1351">
            <v>106.7</v>
          </cell>
          <cell r="S1351">
            <v>0.1</v>
          </cell>
          <cell r="T1351">
            <v>1316.7</v>
          </cell>
          <cell r="U1351">
            <v>676.1</v>
          </cell>
          <cell r="V1351">
            <v>36.5</v>
          </cell>
          <cell r="W1351">
            <v>1.4</v>
          </cell>
          <cell r="X1351">
            <v>12.8</v>
          </cell>
          <cell r="Y1351">
            <v>15.4</v>
          </cell>
          <cell r="Z1351">
            <v>7.4</v>
          </cell>
          <cell r="AA1351">
            <v>145.5</v>
          </cell>
          <cell r="AB1351">
            <v>15.8</v>
          </cell>
          <cell r="AC1351">
            <v>176.3</v>
          </cell>
          <cell r="AD1351">
            <v>71.599999999999994</v>
          </cell>
          <cell r="AE1351">
            <v>108.9</v>
          </cell>
          <cell r="AF1351">
            <v>-9.4</v>
          </cell>
          <cell r="AG1351">
            <v>14.8</v>
          </cell>
          <cell r="AH1351">
            <v>9.1</v>
          </cell>
          <cell r="AI1351">
            <v>53.7</v>
          </cell>
          <cell r="AJ1351">
            <v>20.399999999999999</v>
          </cell>
          <cell r="AK1351">
            <v>0.5</v>
          </cell>
          <cell r="AL1351">
            <v>0.5</v>
          </cell>
          <cell r="AM1351">
            <v>7.1</v>
          </cell>
          <cell r="AN1351">
            <v>2.5</v>
          </cell>
          <cell r="AO1351">
            <v>5.8</v>
          </cell>
          <cell r="AP1351">
            <v>19.100000000000001</v>
          </cell>
          <cell r="AQ1351">
            <v>23.5</v>
          </cell>
          <cell r="AR1351">
            <v>13.5</v>
          </cell>
          <cell r="AS1351">
            <v>0.8</v>
          </cell>
          <cell r="AT1351">
            <v>6.7</v>
          </cell>
          <cell r="AU1351">
            <v>21.5</v>
          </cell>
          <cell r="AV1351">
            <v>125.7</v>
          </cell>
          <cell r="AW1351">
            <v>238.5</v>
          </cell>
        </row>
        <row r="1352">
          <cell r="B1352">
            <v>7990</v>
          </cell>
          <cell r="D1352" t="str">
            <v xml:space="preserve">Autres services de réservation et activités connexes </v>
          </cell>
          <cell r="E1352">
            <v>4170</v>
          </cell>
          <cell r="F1352">
            <v>18.600000000000001</v>
          </cell>
          <cell r="G1352">
            <v>20.8</v>
          </cell>
          <cell r="H1352">
            <v>0.1</v>
          </cell>
          <cell r="I1352">
            <v>-2.2999999999999998</v>
          </cell>
          <cell r="J1352">
            <v>1.7</v>
          </cell>
          <cell r="K1352">
            <v>1547.3</v>
          </cell>
          <cell r="L1352">
            <v>0.3</v>
          </cell>
          <cell r="M1352">
            <v>2.2000000000000002</v>
          </cell>
          <cell r="N1352">
            <v>1551.6</v>
          </cell>
          <cell r="O1352">
            <v>1567.6</v>
          </cell>
          <cell r="P1352">
            <v>35.1</v>
          </cell>
          <cell r="Q1352">
            <v>0.4</v>
          </cell>
          <cell r="R1352">
            <v>106.7</v>
          </cell>
          <cell r="S1352">
            <v>0.1</v>
          </cell>
          <cell r="T1352">
            <v>1316.7</v>
          </cell>
          <cell r="U1352">
            <v>676.1</v>
          </cell>
          <cell r="V1352">
            <v>36.5</v>
          </cell>
          <cell r="W1352">
            <v>1.4</v>
          </cell>
          <cell r="X1352">
            <v>12.8</v>
          </cell>
          <cell r="Y1352">
            <v>15.4</v>
          </cell>
          <cell r="Z1352">
            <v>7.4</v>
          </cell>
          <cell r="AA1352">
            <v>145.5</v>
          </cell>
          <cell r="AB1352">
            <v>15.8</v>
          </cell>
          <cell r="AC1352">
            <v>176.3</v>
          </cell>
          <cell r="AD1352">
            <v>71.599999999999994</v>
          </cell>
          <cell r="AE1352">
            <v>108.9</v>
          </cell>
          <cell r="AF1352">
            <v>-9.4</v>
          </cell>
          <cell r="AG1352">
            <v>14.8</v>
          </cell>
          <cell r="AH1352">
            <v>9.1</v>
          </cell>
          <cell r="AI1352">
            <v>53.7</v>
          </cell>
          <cell r="AJ1352">
            <v>20.399999999999999</v>
          </cell>
          <cell r="AK1352">
            <v>0.5</v>
          </cell>
          <cell r="AL1352">
            <v>0.5</v>
          </cell>
          <cell r="AM1352">
            <v>7.1</v>
          </cell>
          <cell r="AN1352">
            <v>2.5</v>
          </cell>
          <cell r="AO1352">
            <v>5.8</v>
          </cell>
          <cell r="AP1352">
            <v>19.100000000000001</v>
          </cell>
          <cell r="AQ1352">
            <v>23.5</v>
          </cell>
          <cell r="AR1352">
            <v>13.5</v>
          </cell>
          <cell r="AS1352">
            <v>0.8</v>
          </cell>
          <cell r="AT1352">
            <v>6.7</v>
          </cell>
          <cell r="AU1352">
            <v>21.5</v>
          </cell>
          <cell r="AV1352">
            <v>125.7</v>
          </cell>
          <cell r="AW1352">
            <v>238.5</v>
          </cell>
        </row>
        <row r="1353">
          <cell r="B1353">
            <v>79900</v>
          </cell>
          <cell r="D1353" t="str">
            <v xml:space="preserve">Autres services de réservation et activités connexes </v>
          </cell>
          <cell r="E1353">
            <v>4170</v>
          </cell>
          <cell r="F1353">
            <v>18.600000000000001</v>
          </cell>
          <cell r="G1353">
            <v>20.8</v>
          </cell>
          <cell r="H1353">
            <v>0.1</v>
          </cell>
          <cell r="I1353">
            <v>-2.2999999999999998</v>
          </cell>
          <cell r="J1353">
            <v>1.7</v>
          </cell>
          <cell r="K1353">
            <v>1547.3</v>
          </cell>
          <cell r="L1353">
            <v>0.3</v>
          </cell>
          <cell r="M1353">
            <v>2.2000000000000002</v>
          </cell>
          <cell r="N1353">
            <v>1551.6</v>
          </cell>
          <cell r="O1353">
            <v>1567.6</v>
          </cell>
          <cell r="P1353">
            <v>35.1</v>
          </cell>
          <cell r="Q1353">
            <v>0.4</v>
          </cell>
          <cell r="R1353">
            <v>106.7</v>
          </cell>
          <cell r="S1353">
            <v>0.1</v>
          </cell>
          <cell r="T1353">
            <v>1316.7</v>
          </cell>
          <cell r="U1353">
            <v>676.1</v>
          </cell>
          <cell r="V1353">
            <v>36.5</v>
          </cell>
          <cell r="W1353">
            <v>1.4</v>
          </cell>
          <cell r="X1353">
            <v>12.8</v>
          </cell>
          <cell r="Y1353">
            <v>15.4</v>
          </cell>
          <cell r="Z1353">
            <v>7.4</v>
          </cell>
          <cell r="AA1353">
            <v>145.5</v>
          </cell>
          <cell r="AB1353">
            <v>15.8</v>
          </cell>
          <cell r="AC1353">
            <v>176.3</v>
          </cell>
          <cell r="AD1353">
            <v>71.599999999999994</v>
          </cell>
          <cell r="AE1353">
            <v>108.9</v>
          </cell>
          <cell r="AF1353">
            <v>-9.4</v>
          </cell>
          <cell r="AG1353">
            <v>14.8</v>
          </cell>
          <cell r="AH1353">
            <v>9.1</v>
          </cell>
          <cell r="AI1353">
            <v>53.7</v>
          </cell>
          <cell r="AJ1353">
            <v>20.399999999999999</v>
          </cell>
          <cell r="AK1353">
            <v>0.5</v>
          </cell>
          <cell r="AL1353">
            <v>0.5</v>
          </cell>
          <cell r="AM1353">
            <v>7.1</v>
          </cell>
          <cell r="AN1353">
            <v>2.5</v>
          </cell>
          <cell r="AO1353">
            <v>5.8</v>
          </cell>
          <cell r="AP1353">
            <v>19.100000000000001</v>
          </cell>
          <cell r="AQ1353">
            <v>23.5</v>
          </cell>
          <cell r="AR1353">
            <v>13.5</v>
          </cell>
          <cell r="AS1353">
            <v>0.8</v>
          </cell>
          <cell r="AT1353">
            <v>6.7</v>
          </cell>
          <cell r="AU1353">
            <v>21.5</v>
          </cell>
          <cell r="AV1353">
            <v>125.7</v>
          </cell>
          <cell r="AW1353">
            <v>238.5</v>
          </cell>
        </row>
        <row r="1354">
          <cell r="B1354">
            <v>80</v>
          </cell>
          <cell r="D1354" t="str">
            <v xml:space="preserve">Enquêtes et sécurité </v>
          </cell>
          <cell r="E1354">
            <v>10057</v>
          </cell>
          <cell r="F1354">
            <v>151.19999999999999</v>
          </cell>
          <cell r="G1354">
            <v>67.2</v>
          </cell>
          <cell r="H1354">
            <v>-0.9</v>
          </cell>
          <cell r="I1354">
            <v>84.9</v>
          </cell>
          <cell r="J1354">
            <v>108.4</v>
          </cell>
          <cell r="K1354">
            <v>8138</v>
          </cell>
          <cell r="L1354">
            <v>2</v>
          </cell>
          <cell r="M1354">
            <v>38.5</v>
          </cell>
          <cell r="N1354">
            <v>8286.7999999999993</v>
          </cell>
          <cell r="O1354">
            <v>8397.6</v>
          </cell>
          <cell r="P1354">
            <v>18.600000000000001</v>
          </cell>
          <cell r="Q1354">
            <v>0.1</v>
          </cell>
          <cell r="R1354">
            <v>183.5</v>
          </cell>
          <cell r="S1354">
            <v>-5.6</v>
          </cell>
          <cell r="T1354">
            <v>2270.6999999999998</v>
          </cell>
          <cell r="U1354">
            <v>942.3</v>
          </cell>
          <cell r="V1354">
            <v>192.2</v>
          </cell>
          <cell r="W1354">
            <v>32</v>
          </cell>
          <cell r="X1354">
            <v>82</v>
          </cell>
          <cell r="Y1354">
            <v>69.599999999999994</v>
          </cell>
          <cell r="Z1354">
            <v>22.7</v>
          </cell>
          <cell r="AA1354">
            <v>5872.2</v>
          </cell>
          <cell r="AB1354">
            <v>226.5</v>
          </cell>
          <cell r="AC1354">
            <v>4060.8</v>
          </cell>
          <cell r="AD1354">
            <v>1237.9000000000001</v>
          </cell>
          <cell r="AE1354">
            <v>16</v>
          </cell>
          <cell r="AF1354">
            <v>363</v>
          </cell>
          <cell r="AG1354">
            <v>128.6</v>
          </cell>
          <cell r="AH1354">
            <v>101.8</v>
          </cell>
          <cell r="AI1354">
            <v>204.3</v>
          </cell>
          <cell r="AJ1354">
            <v>336.8</v>
          </cell>
          <cell r="AK1354">
            <v>0.9</v>
          </cell>
          <cell r="AL1354">
            <v>0</v>
          </cell>
          <cell r="AM1354">
            <v>30.7</v>
          </cell>
          <cell r="AN1354">
            <v>24.7</v>
          </cell>
          <cell r="AO1354">
            <v>30.7</v>
          </cell>
          <cell r="AP1354">
            <v>335.9</v>
          </cell>
          <cell r="AQ1354">
            <v>75.099999999999994</v>
          </cell>
          <cell r="AR1354">
            <v>118.9</v>
          </cell>
          <cell r="AS1354">
            <v>12</v>
          </cell>
          <cell r="AT1354">
            <v>52.1</v>
          </cell>
          <cell r="AU1354">
            <v>228</v>
          </cell>
          <cell r="AV1354">
            <v>5923.2</v>
          </cell>
          <cell r="AW1354">
            <v>5661.7</v>
          </cell>
        </row>
        <row r="1355">
          <cell r="B1355">
            <v>801</v>
          </cell>
          <cell r="D1355" t="str">
            <v xml:space="preserve">Activités de sécurité privée </v>
          </cell>
          <cell r="E1355">
            <v>7146</v>
          </cell>
          <cell r="F1355">
            <v>79.599999999999994</v>
          </cell>
          <cell r="G1355">
            <v>24.9</v>
          </cell>
          <cell r="H1355">
            <v>0.3</v>
          </cell>
          <cell r="I1355">
            <v>54.4</v>
          </cell>
          <cell r="J1355">
            <v>11</v>
          </cell>
          <cell r="K1355">
            <v>6645.4</v>
          </cell>
          <cell r="L1355">
            <v>2</v>
          </cell>
          <cell r="M1355">
            <v>3.1</v>
          </cell>
          <cell r="N1355">
            <v>6661.4</v>
          </cell>
          <cell r="O1355">
            <v>6736</v>
          </cell>
          <cell r="P1355">
            <v>12.2</v>
          </cell>
          <cell r="Q1355">
            <v>0.1</v>
          </cell>
          <cell r="R1355">
            <v>22.4</v>
          </cell>
          <cell r="S1355">
            <v>-2.8</v>
          </cell>
          <cell r="T1355">
            <v>1622.5</v>
          </cell>
          <cell r="U1355">
            <v>745.1</v>
          </cell>
          <cell r="V1355">
            <v>119.7</v>
          </cell>
          <cell r="W1355">
            <v>9.6</v>
          </cell>
          <cell r="X1355">
            <v>64.599999999999994</v>
          </cell>
          <cell r="Y1355">
            <v>53.2</v>
          </cell>
          <cell r="Z1355">
            <v>18</v>
          </cell>
          <cell r="AA1355">
            <v>5032.8</v>
          </cell>
          <cell r="AB1355">
            <v>195</v>
          </cell>
          <cell r="AC1355">
            <v>3562.4</v>
          </cell>
          <cell r="AD1355">
            <v>1054.3</v>
          </cell>
          <cell r="AE1355">
            <v>15</v>
          </cell>
          <cell r="AF1355">
            <v>236.2</v>
          </cell>
          <cell r="AG1355">
            <v>71.3</v>
          </cell>
          <cell r="AH1355">
            <v>66.900000000000006</v>
          </cell>
          <cell r="AI1355">
            <v>152.1</v>
          </cell>
          <cell r="AJ1355">
            <v>250.1</v>
          </cell>
          <cell r="AK1355">
            <v>0.9</v>
          </cell>
          <cell r="AL1355">
            <v>0</v>
          </cell>
          <cell r="AM1355">
            <v>25.3</v>
          </cell>
          <cell r="AN1355">
            <v>19.8</v>
          </cell>
          <cell r="AO1355">
            <v>24.4</v>
          </cell>
          <cell r="AP1355">
            <v>248.3</v>
          </cell>
          <cell r="AQ1355">
            <v>52.3</v>
          </cell>
          <cell r="AR1355">
            <v>82.2</v>
          </cell>
          <cell r="AS1355">
            <v>6.6</v>
          </cell>
          <cell r="AT1355">
            <v>25.3</v>
          </cell>
          <cell r="AU1355">
            <v>186.4</v>
          </cell>
          <cell r="AV1355">
            <v>5073.8</v>
          </cell>
          <cell r="AW1355">
            <v>4852.8999999999996</v>
          </cell>
        </row>
        <row r="1356">
          <cell r="B1356">
            <v>8010</v>
          </cell>
          <cell r="D1356" t="str">
            <v xml:space="preserve">Activités de sécurité privée </v>
          </cell>
          <cell r="E1356">
            <v>7146</v>
          </cell>
          <cell r="F1356">
            <v>79.599999999999994</v>
          </cell>
          <cell r="G1356">
            <v>24.9</v>
          </cell>
          <cell r="H1356">
            <v>0.3</v>
          </cell>
          <cell r="I1356">
            <v>54.4</v>
          </cell>
          <cell r="J1356">
            <v>11</v>
          </cell>
          <cell r="K1356">
            <v>6645.4</v>
          </cell>
          <cell r="L1356">
            <v>2</v>
          </cell>
          <cell r="M1356">
            <v>3.1</v>
          </cell>
          <cell r="N1356">
            <v>6661.4</v>
          </cell>
          <cell r="O1356">
            <v>6736</v>
          </cell>
          <cell r="P1356">
            <v>12.2</v>
          </cell>
          <cell r="Q1356">
            <v>0.1</v>
          </cell>
          <cell r="R1356">
            <v>22.4</v>
          </cell>
          <cell r="S1356">
            <v>-2.8</v>
          </cell>
          <cell r="T1356">
            <v>1622.5</v>
          </cell>
          <cell r="U1356">
            <v>745.1</v>
          </cell>
          <cell r="V1356">
            <v>119.7</v>
          </cell>
          <cell r="W1356">
            <v>9.6</v>
          </cell>
          <cell r="X1356">
            <v>64.599999999999994</v>
          </cell>
          <cell r="Y1356">
            <v>53.2</v>
          </cell>
          <cell r="Z1356">
            <v>18</v>
          </cell>
          <cell r="AA1356">
            <v>5032.8</v>
          </cell>
          <cell r="AB1356">
            <v>195</v>
          </cell>
          <cell r="AC1356">
            <v>3562.4</v>
          </cell>
          <cell r="AD1356">
            <v>1054.3</v>
          </cell>
          <cell r="AE1356">
            <v>15</v>
          </cell>
          <cell r="AF1356">
            <v>236.2</v>
          </cell>
          <cell r="AG1356">
            <v>71.3</v>
          </cell>
          <cell r="AH1356">
            <v>66.900000000000006</v>
          </cell>
          <cell r="AI1356">
            <v>152.1</v>
          </cell>
          <cell r="AJ1356">
            <v>250.1</v>
          </cell>
          <cell r="AK1356">
            <v>0.9</v>
          </cell>
          <cell r="AL1356">
            <v>0</v>
          </cell>
          <cell r="AM1356">
            <v>25.3</v>
          </cell>
          <cell r="AN1356">
            <v>19.8</v>
          </cell>
          <cell r="AO1356">
            <v>24.4</v>
          </cell>
          <cell r="AP1356">
            <v>248.3</v>
          </cell>
          <cell r="AQ1356">
            <v>52.3</v>
          </cell>
          <cell r="AR1356">
            <v>82.2</v>
          </cell>
          <cell r="AS1356">
            <v>6.6</v>
          </cell>
          <cell r="AT1356">
            <v>25.3</v>
          </cell>
          <cell r="AU1356">
            <v>186.4</v>
          </cell>
          <cell r="AV1356">
            <v>5073.8</v>
          </cell>
          <cell r="AW1356">
            <v>4852.8999999999996</v>
          </cell>
        </row>
        <row r="1357">
          <cell r="B1357">
            <v>80100</v>
          </cell>
          <cell r="D1357" t="str">
            <v xml:space="preserve">Activités de sécurité privée </v>
          </cell>
          <cell r="E1357">
            <v>7146</v>
          </cell>
          <cell r="F1357">
            <v>79.599999999999994</v>
          </cell>
          <cell r="G1357">
            <v>24.9</v>
          </cell>
          <cell r="H1357">
            <v>0.3</v>
          </cell>
          <cell r="I1357">
            <v>54.4</v>
          </cell>
          <cell r="J1357">
            <v>11</v>
          </cell>
          <cell r="K1357">
            <v>6645.4</v>
          </cell>
          <cell r="L1357">
            <v>2</v>
          </cell>
          <cell r="M1357">
            <v>3.1</v>
          </cell>
          <cell r="N1357">
            <v>6661.4</v>
          </cell>
          <cell r="O1357">
            <v>6736</v>
          </cell>
          <cell r="P1357">
            <v>12.2</v>
          </cell>
          <cell r="Q1357">
            <v>0.1</v>
          </cell>
          <cell r="R1357">
            <v>22.4</v>
          </cell>
          <cell r="S1357">
            <v>-2.8</v>
          </cell>
          <cell r="T1357">
            <v>1622.5</v>
          </cell>
          <cell r="U1357">
            <v>745.1</v>
          </cell>
          <cell r="V1357">
            <v>119.7</v>
          </cell>
          <cell r="W1357">
            <v>9.6</v>
          </cell>
          <cell r="X1357">
            <v>64.599999999999994</v>
          </cell>
          <cell r="Y1357">
            <v>53.2</v>
          </cell>
          <cell r="Z1357">
            <v>18</v>
          </cell>
          <cell r="AA1357">
            <v>5032.8</v>
          </cell>
          <cell r="AB1357">
            <v>195</v>
          </cell>
          <cell r="AC1357">
            <v>3562.4</v>
          </cell>
          <cell r="AD1357">
            <v>1054.3</v>
          </cell>
          <cell r="AE1357">
            <v>15</v>
          </cell>
          <cell r="AF1357">
            <v>236.2</v>
          </cell>
          <cell r="AG1357">
            <v>71.3</v>
          </cell>
          <cell r="AH1357">
            <v>66.900000000000006</v>
          </cell>
          <cell r="AI1357">
            <v>152.1</v>
          </cell>
          <cell r="AJ1357">
            <v>250.1</v>
          </cell>
          <cell r="AK1357">
            <v>0.9</v>
          </cell>
          <cell r="AL1357">
            <v>0</v>
          </cell>
          <cell r="AM1357">
            <v>25.3</v>
          </cell>
          <cell r="AN1357">
            <v>19.8</v>
          </cell>
          <cell r="AO1357">
            <v>24.4</v>
          </cell>
          <cell r="AP1357">
            <v>248.3</v>
          </cell>
          <cell r="AQ1357">
            <v>52.3</v>
          </cell>
          <cell r="AR1357">
            <v>82.2</v>
          </cell>
          <cell r="AS1357">
            <v>6.6</v>
          </cell>
          <cell r="AT1357">
            <v>25.3</v>
          </cell>
          <cell r="AU1357">
            <v>186.4</v>
          </cell>
          <cell r="AV1357">
            <v>5073.8</v>
          </cell>
          <cell r="AW1357">
            <v>4852.8999999999996</v>
          </cell>
        </row>
        <row r="1358">
          <cell r="B1358">
            <v>802</v>
          </cell>
          <cell r="D1358" t="str">
            <v xml:space="preserve">Activités liées aux systèmes de sécurité </v>
          </cell>
          <cell r="E1358">
            <v>2072</v>
          </cell>
          <cell r="F1358">
            <v>71.5</v>
          </cell>
          <cell r="G1358">
            <v>42.4</v>
          </cell>
          <cell r="H1358">
            <v>-1.3</v>
          </cell>
          <cell r="I1358">
            <v>30.3</v>
          </cell>
          <cell r="J1358">
            <v>97.3</v>
          </cell>
          <cell r="K1358">
            <v>1430.3</v>
          </cell>
          <cell r="L1358">
            <v>-0.1</v>
          </cell>
          <cell r="M1358">
            <v>35.4</v>
          </cell>
          <cell r="N1358">
            <v>1562.9</v>
          </cell>
          <cell r="O1358">
            <v>1599.1</v>
          </cell>
          <cell r="P1358">
            <v>5.8</v>
          </cell>
          <cell r="Q1358">
            <v>0</v>
          </cell>
          <cell r="R1358">
            <v>160.30000000000001</v>
          </cell>
          <cell r="S1358">
            <v>-2.7</v>
          </cell>
          <cell r="T1358">
            <v>623.1</v>
          </cell>
          <cell r="U1358">
            <v>192.7</v>
          </cell>
          <cell r="V1358">
            <v>70.5</v>
          </cell>
          <cell r="W1358">
            <v>22.3</v>
          </cell>
          <cell r="X1358">
            <v>17</v>
          </cell>
          <cell r="Y1358">
            <v>16.100000000000001</v>
          </cell>
          <cell r="Z1358">
            <v>4.7</v>
          </cell>
          <cell r="AA1358">
            <v>802.3</v>
          </cell>
          <cell r="AB1358">
            <v>29.9</v>
          </cell>
          <cell r="AC1358">
            <v>479.1</v>
          </cell>
          <cell r="AD1358">
            <v>175</v>
          </cell>
          <cell r="AE1358">
            <v>1</v>
          </cell>
          <cell r="AF1358">
            <v>119.3</v>
          </cell>
          <cell r="AG1358">
            <v>56.1</v>
          </cell>
          <cell r="AH1358">
            <v>33.799999999999997</v>
          </cell>
          <cell r="AI1358">
            <v>50.8</v>
          </cell>
          <cell r="AJ1358">
            <v>80.2</v>
          </cell>
          <cell r="AK1358">
            <v>0</v>
          </cell>
          <cell r="AL1358">
            <v>0</v>
          </cell>
          <cell r="AM1358">
            <v>5.3</v>
          </cell>
          <cell r="AN1358">
            <v>4.7</v>
          </cell>
          <cell r="AO1358">
            <v>6.1</v>
          </cell>
          <cell r="AP1358">
            <v>81</v>
          </cell>
          <cell r="AQ1358">
            <v>21.9</v>
          </cell>
          <cell r="AR1358">
            <v>35.299999999999997</v>
          </cell>
          <cell r="AS1358">
            <v>5.3</v>
          </cell>
          <cell r="AT1358">
            <v>25.9</v>
          </cell>
          <cell r="AU1358">
            <v>36.5</v>
          </cell>
          <cell r="AV1358">
            <v>812.6</v>
          </cell>
          <cell r="AW1358">
            <v>773.4</v>
          </cell>
        </row>
        <row r="1359">
          <cell r="B1359">
            <v>8020</v>
          </cell>
          <cell r="D1359" t="str">
            <v xml:space="preserve">Activités liées aux systèmes de sécurité </v>
          </cell>
          <cell r="E1359">
            <v>2072</v>
          </cell>
          <cell r="F1359">
            <v>71.5</v>
          </cell>
          <cell r="G1359">
            <v>42.4</v>
          </cell>
          <cell r="H1359">
            <v>-1.3</v>
          </cell>
          <cell r="I1359">
            <v>30.3</v>
          </cell>
          <cell r="J1359">
            <v>97.3</v>
          </cell>
          <cell r="K1359">
            <v>1430.3</v>
          </cell>
          <cell r="L1359">
            <v>-0.1</v>
          </cell>
          <cell r="M1359">
            <v>35.4</v>
          </cell>
          <cell r="N1359">
            <v>1562.9</v>
          </cell>
          <cell r="O1359">
            <v>1599.1</v>
          </cell>
          <cell r="P1359">
            <v>5.8</v>
          </cell>
          <cell r="Q1359">
            <v>0</v>
          </cell>
          <cell r="R1359">
            <v>160.30000000000001</v>
          </cell>
          <cell r="S1359">
            <v>-2.7</v>
          </cell>
          <cell r="T1359">
            <v>623.1</v>
          </cell>
          <cell r="U1359">
            <v>192.7</v>
          </cell>
          <cell r="V1359">
            <v>70.5</v>
          </cell>
          <cell r="W1359">
            <v>22.3</v>
          </cell>
          <cell r="X1359">
            <v>17</v>
          </cell>
          <cell r="Y1359">
            <v>16.100000000000001</v>
          </cell>
          <cell r="Z1359">
            <v>4.7</v>
          </cell>
          <cell r="AA1359">
            <v>802.3</v>
          </cell>
          <cell r="AB1359">
            <v>29.9</v>
          </cell>
          <cell r="AC1359">
            <v>479.1</v>
          </cell>
          <cell r="AD1359">
            <v>175</v>
          </cell>
          <cell r="AE1359">
            <v>1</v>
          </cell>
          <cell r="AF1359">
            <v>119.3</v>
          </cell>
          <cell r="AG1359">
            <v>56.1</v>
          </cell>
          <cell r="AH1359">
            <v>33.799999999999997</v>
          </cell>
          <cell r="AI1359">
            <v>50.8</v>
          </cell>
          <cell r="AJ1359">
            <v>80.2</v>
          </cell>
          <cell r="AK1359">
            <v>0</v>
          </cell>
          <cell r="AL1359">
            <v>0</v>
          </cell>
          <cell r="AM1359">
            <v>5.3</v>
          </cell>
          <cell r="AN1359">
            <v>4.7</v>
          </cell>
          <cell r="AO1359">
            <v>6.1</v>
          </cell>
          <cell r="AP1359">
            <v>81</v>
          </cell>
          <cell r="AQ1359">
            <v>21.9</v>
          </cell>
          <cell r="AR1359">
            <v>35.299999999999997</v>
          </cell>
          <cell r="AS1359">
            <v>5.3</v>
          </cell>
          <cell r="AT1359">
            <v>25.9</v>
          </cell>
          <cell r="AU1359">
            <v>36.5</v>
          </cell>
          <cell r="AV1359">
            <v>812.6</v>
          </cell>
          <cell r="AW1359">
            <v>773.4</v>
          </cell>
        </row>
        <row r="1360">
          <cell r="B1360">
            <v>80200</v>
          </cell>
          <cell r="D1360" t="str">
            <v xml:space="preserve">Activités liées aux systèmes de sécurité </v>
          </cell>
          <cell r="E1360">
            <v>2072</v>
          </cell>
          <cell r="F1360">
            <v>71.5</v>
          </cell>
          <cell r="G1360">
            <v>42.4</v>
          </cell>
          <cell r="H1360">
            <v>-1.3</v>
          </cell>
          <cell r="I1360">
            <v>30.3</v>
          </cell>
          <cell r="J1360">
            <v>97.3</v>
          </cell>
          <cell r="K1360">
            <v>1430.3</v>
          </cell>
          <cell r="L1360">
            <v>-0.1</v>
          </cell>
          <cell r="M1360">
            <v>35.4</v>
          </cell>
          <cell r="N1360">
            <v>1562.9</v>
          </cell>
          <cell r="O1360">
            <v>1599.1</v>
          </cell>
          <cell r="P1360">
            <v>5.8</v>
          </cell>
          <cell r="Q1360">
            <v>0</v>
          </cell>
          <cell r="R1360">
            <v>160.30000000000001</v>
          </cell>
          <cell r="S1360">
            <v>-2.7</v>
          </cell>
          <cell r="T1360">
            <v>623.1</v>
          </cell>
          <cell r="U1360">
            <v>192.7</v>
          </cell>
          <cell r="V1360">
            <v>70.5</v>
          </cell>
          <cell r="W1360">
            <v>22.3</v>
          </cell>
          <cell r="X1360">
            <v>17</v>
          </cell>
          <cell r="Y1360">
            <v>16.100000000000001</v>
          </cell>
          <cell r="Z1360">
            <v>4.7</v>
          </cell>
          <cell r="AA1360">
            <v>802.3</v>
          </cell>
          <cell r="AB1360">
            <v>29.9</v>
          </cell>
          <cell r="AC1360">
            <v>479.1</v>
          </cell>
          <cell r="AD1360">
            <v>175</v>
          </cell>
          <cell r="AE1360">
            <v>1</v>
          </cell>
          <cell r="AF1360">
            <v>119.3</v>
          </cell>
          <cell r="AG1360">
            <v>56.1</v>
          </cell>
          <cell r="AH1360">
            <v>33.799999999999997</v>
          </cell>
          <cell r="AI1360">
            <v>50.8</v>
          </cell>
          <cell r="AJ1360">
            <v>80.2</v>
          </cell>
          <cell r="AK1360">
            <v>0</v>
          </cell>
          <cell r="AL1360">
            <v>0</v>
          </cell>
          <cell r="AM1360">
            <v>5.3</v>
          </cell>
          <cell r="AN1360">
            <v>4.7</v>
          </cell>
          <cell r="AO1360">
            <v>6.1</v>
          </cell>
          <cell r="AP1360">
            <v>81</v>
          </cell>
          <cell r="AQ1360">
            <v>21.9</v>
          </cell>
          <cell r="AR1360">
            <v>35.299999999999997</v>
          </cell>
          <cell r="AS1360">
            <v>5.3</v>
          </cell>
          <cell r="AT1360">
            <v>25.9</v>
          </cell>
          <cell r="AU1360">
            <v>36.5</v>
          </cell>
          <cell r="AV1360">
            <v>812.6</v>
          </cell>
          <cell r="AW1360">
            <v>773.4</v>
          </cell>
        </row>
        <row r="1361">
          <cell r="B1361">
            <v>803</v>
          </cell>
          <cell r="D1361" t="str">
            <v xml:space="preserve">Activités d'enquête </v>
          </cell>
          <cell r="E1361">
            <v>839</v>
          </cell>
          <cell r="F1361">
            <v>0.2</v>
          </cell>
          <cell r="G1361" t="str">
            <v>N</v>
          </cell>
          <cell r="H1361">
            <v>0</v>
          </cell>
          <cell r="I1361">
            <v>0.3</v>
          </cell>
          <cell r="J1361">
            <v>0</v>
          </cell>
          <cell r="K1361">
            <v>62.3</v>
          </cell>
          <cell r="L1361">
            <v>0.1</v>
          </cell>
          <cell r="M1361">
            <v>0</v>
          </cell>
          <cell r="N1361">
            <v>62.5</v>
          </cell>
          <cell r="O1361">
            <v>62.5</v>
          </cell>
          <cell r="P1361">
            <v>0.5</v>
          </cell>
          <cell r="Q1361">
            <v>0</v>
          </cell>
          <cell r="R1361">
            <v>0.8</v>
          </cell>
          <cell r="S1361">
            <v>0</v>
          </cell>
          <cell r="T1361">
            <v>25.1</v>
          </cell>
          <cell r="U1361">
            <v>4.5</v>
          </cell>
          <cell r="V1361">
            <v>2</v>
          </cell>
          <cell r="W1361">
            <v>0.1</v>
          </cell>
          <cell r="X1361">
            <v>0.5</v>
          </cell>
          <cell r="Y1361">
            <v>0.3</v>
          </cell>
          <cell r="Z1361">
            <v>0</v>
          </cell>
          <cell r="AA1361">
            <v>37</v>
          </cell>
          <cell r="AB1361">
            <v>1.6</v>
          </cell>
          <cell r="AC1361">
            <v>19.3</v>
          </cell>
          <cell r="AD1361">
            <v>8.6</v>
          </cell>
          <cell r="AE1361">
            <v>0</v>
          </cell>
          <cell r="AF1361">
            <v>7.5</v>
          </cell>
          <cell r="AG1361">
            <v>1.3</v>
          </cell>
          <cell r="AH1361">
            <v>1</v>
          </cell>
          <cell r="AI1361">
            <v>1.3</v>
          </cell>
          <cell r="AJ1361">
            <v>6.5</v>
          </cell>
          <cell r="AK1361">
            <v>0</v>
          </cell>
          <cell r="AL1361">
            <v>0</v>
          </cell>
          <cell r="AM1361">
            <v>0.2</v>
          </cell>
          <cell r="AN1361">
            <v>0.1</v>
          </cell>
          <cell r="AO1361">
            <v>0.2</v>
          </cell>
          <cell r="AP1361">
            <v>6.6</v>
          </cell>
          <cell r="AQ1361">
            <v>1</v>
          </cell>
          <cell r="AR1361">
            <v>1.3</v>
          </cell>
          <cell r="AS1361">
            <v>0.1</v>
          </cell>
          <cell r="AT1361">
            <v>1</v>
          </cell>
          <cell r="AU1361">
            <v>5.0999999999999996</v>
          </cell>
          <cell r="AV1361">
            <v>36.9</v>
          </cell>
          <cell r="AW1361">
            <v>35.5</v>
          </cell>
        </row>
        <row r="1362">
          <cell r="B1362">
            <v>8030</v>
          </cell>
          <cell r="D1362" t="str">
            <v xml:space="preserve">Activités d'enquête </v>
          </cell>
          <cell r="E1362">
            <v>839</v>
          </cell>
          <cell r="F1362">
            <v>0.2</v>
          </cell>
          <cell r="G1362" t="str">
            <v>N</v>
          </cell>
          <cell r="H1362">
            <v>0</v>
          </cell>
          <cell r="I1362">
            <v>0.3</v>
          </cell>
          <cell r="J1362">
            <v>0</v>
          </cell>
          <cell r="K1362">
            <v>62.3</v>
          </cell>
          <cell r="L1362">
            <v>0.1</v>
          </cell>
          <cell r="M1362">
            <v>0</v>
          </cell>
          <cell r="N1362">
            <v>62.5</v>
          </cell>
          <cell r="O1362">
            <v>62.5</v>
          </cell>
          <cell r="P1362">
            <v>0.5</v>
          </cell>
          <cell r="Q1362">
            <v>0</v>
          </cell>
          <cell r="R1362">
            <v>0.8</v>
          </cell>
          <cell r="S1362">
            <v>0</v>
          </cell>
          <cell r="T1362">
            <v>25.1</v>
          </cell>
          <cell r="U1362">
            <v>4.5</v>
          </cell>
          <cell r="V1362">
            <v>2</v>
          </cell>
          <cell r="W1362">
            <v>0.1</v>
          </cell>
          <cell r="X1362">
            <v>0.5</v>
          </cell>
          <cell r="Y1362">
            <v>0.3</v>
          </cell>
          <cell r="Z1362">
            <v>0</v>
          </cell>
          <cell r="AA1362">
            <v>37</v>
          </cell>
          <cell r="AB1362">
            <v>1.6</v>
          </cell>
          <cell r="AC1362">
            <v>19.3</v>
          </cell>
          <cell r="AD1362">
            <v>8.6</v>
          </cell>
          <cell r="AE1362">
            <v>0</v>
          </cell>
          <cell r="AF1362">
            <v>7.5</v>
          </cell>
          <cell r="AG1362">
            <v>1.3</v>
          </cell>
          <cell r="AH1362">
            <v>1</v>
          </cell>
          <cell r="AI1362">
            <v>1.3</v>
          </cell>
          <cell r="AJ1362">
            <v>6.5</v>
          </cell>
          <cell r="AK1362">
            <v>0</v>
          </cell>
          <cell r="AL1362">
            <v>0</v>
          </cell>
          <cell r="AM1362">
            <v>0.2</v>
          </cell>
          <cell r="AN1362">
            <v>0.1</v>
          </cell>
          <cell r="AO1362">
            <v>0.2</v>
          </cell>
          <cell r="AP1362">
            <v>6.6</v>
          </cell>
          <cell r="AQ1362">
            <v>1</v>
          </cell>
          <cell r="AR1362">
            <v>1.3</v>
          </cell>
          <cell r="AS1362">
            <v>0.1</v>
          </cell>
          <cell r="AT1362">
            <v>1</v>
          </cell>
          <cell r="AU1362">
            <v>5.0999999999999996</v>
          </cell>
          <cell r="AV1362">
            <v>36.9</v>
          </cell>
          <cell r="AW1362">
            <v>35.5</v>
          </cell>
        </row>
        <row r="1363">
          <cell r="B1363">
            <v>80300</v>
          </cell>
          <cell r="D1363" t="str">
            <v xml:space="preserve">Activités d'enquête </v>
          </cell>
          <cell r="E1363">
            <v>839</v>
          </cell>
          <cell r="F1363">
            <v>0.2</v>
          </cell>
          <cell r="G1363" t="str">
            <v>N</v>
          </cell>
          <cell r="H1363">
            <v>0</v>
          </cell>
          <cell r="I1363">
            <v>0.3</v>
          </cell>
          <cell r="J1363">
            <v>0</v>
          </cell>
          <cell r="K1363">
            <v>62.3</v>
          </cell>
          <cell r="L1363">
            <v>0.1</v>
          </cell>
          <cell r="M1363">
            <v>0</v>
          </cell>
          <cell r="N1363">
            <v>62.5</v>
          </cell>
          <cell r="O1363">
            <v>62.5</v>
          </cell>
          <cell r="P1363">
            <v>0.5</v>
          </cell>
          <cell r="Q1363">
            <v>0</v>
          </cell>
          <cell r="R1363">
            <v>0.8</v>
          </cell>
          <cell r="S1363">
            <v>0</v>
          </cell>
          <cell r="T1363">
            <v>25.1</v>
          </cell>
          <cell r="U1363">
            <v>4.5</v>
          </cell>
          <cell r="V1363">
            <v>2</v>
          </cell>
          <cell r="W1363">
            <v>0.1</v>
          </cell>
          <cell r="X1363">
            <v>0.5</v>
          </cell>
          <cell r="Y1363">
            <v>0.3</v>
          </cell>
          <cell r="Z1363">
            <v>0</v>
          </cell>
          <cell r="AA1363">
            <v>37</v>
          </cell>
          <cell r="AB1363">
            <v>1.6</v>
          </cell>
          <cell r="AC1363">
            <v>19.3</v>
          </cell>
          <cell r="AD1363">
            <v>8.6</v>
          </cell>
          <cell r="AE1363">
            <v>0</v>
          </cell>
          <cell r="AF1363">
            <v>7.5</v>
          </cell>
          <cell r="AG1363">
            <v>1.3</v>
          </cell>
          <cell r="AH1363">
            <v>1</v>
          </cell>
          <cell r="AI1363">
            <v>1.3</v>
          </cell>
          <cell r="AJ1363">
            <v>6.5</v>
          </cell>
          <cell r="AK1363">
            <v>0</v>
          </cell>
          <cell r="AL1363">
            <v>0</v>
          </cell>
          <cell r="AM1363">
            <v>0.2</v>
          </cell>
          <cell r="AN1363">
            <v>0.1</v>
          </cell>
          <cell r="AO1363">
            <v>0.2</v>
          </cell>
          <cell r="AP1363">
            <v>6.6</v>
          </cell>
          <cell r="AQ1363">
            <v>1</v>
          </cell>
          <cell r="AR1363">
            <v>1.3</v>
          </cell>
          <cell r="AS1363">
            <v>0.1</v>
          </cell>
          <cell r="AT1363">
            <v>1</v>
          </cell>
          <cell r="AU1363">
            <v>5.0999999999999996</v>
          </cell>
          <cell r="AV1363">
            <v>36.9</v>
          </cell>
          <cell r="AW1363">
            <v>35.5</v>
          </cell>
        </row>
        <row r="1364">
          <cell r="B1364">
            <v>81</v>
          </cell>
          <cell r="D1364" t="str">
            <v>Servicesrelatifsauxbâtimentsetaménagementpaysager</v>
          </cell>
          <cell r="E1364">
            <v>82058</v>
          </cell>
          <cell r="F1364">
            <v>411.8</v>
          </cell>
          <cell r="G1364">
            <v>263.10000000000002</v>
          </cell>
          <cell r="H1364">
            <v>-1</v>
          </cell>
          <cell r="I1364">
            <v>149.69999999999999</v>
          </cell>
          <cell r="J1364">
            <v>94.3</v>
          </cell>
          <cell r="K1364">
            <v>19789.900000000001</v>
          </cell>
          <cell r="L1364">
            <v>21.1</v>
          </cell>
          <cell r="M1364">
            <v>348.4</v>
          </cell>
          <cell r="N1364">
            <v>20253.599999999999</v>
          </cell>
          <cell r="O1364">
            <v>20296</v>
          </cell>
          <cell r="P1364">
            <v>67.2</v>
          </cell>
          <cell r="Q1364">
            <v>3.4</v>
          </cell>
          <cell r="R1364">
            <v>1590.3</v>
          </cell>
          <cell r="S1364">
            <v>-7.1</v>
          </cell>
          <cell r="T1364">
            <v>5990.7</v>
          </cell>
          <cell r="U1364">
            <v>1680.9</v>
          </cell>
          <cell r="V1364">
            <v>649.9</v>
          </cell>
          <cell r="W1364">
            <v>130.4</v>
          </cell>
          <cell r="X1364">
            <v>349.9</v>
          </cell>
          <cell r="Y1364">
            <v>153</v>
          </cell>
          <cell r="Z1364">
            <v>23.2</v>
          </cell>
          <cell r="AA1364">
            <v>12743.7</v>
          </cell>
          <cell r="AB1364">
            <v>453.2</v>
          </cell>
          <cell r="AC1364">
            <v>8440.1</v>
          </cell>
          <cell r="AD1364">
            <v>2393.6</v>
          </cell>
          <cell r="AE1364">
            <v>55.3</v>
          </cell>
          <cell r="AF1364">
            <v>1512.1</v>
          </cell>
          <cell r="AG1364">
            <v>480</v>
          </cell>
          <cell r="AH1364">
            <v>178.1</v>
          </cell>
          <cell r="AI1364">
            <v>283.3</v>
          </cell>
          <cell r="AJ1364">
            <v>1137.3</v>
          </cell>
          <cell r="AK1364">
            <v>0.6</v>
          </cell>
          <cell r="AL1364">
            <v>1.3</v>
          </cell>
          <cell r="AM1364">
            <v>103.4</v>
          </cell>
          <cell r="AN1364">
            <v>86</v>
          </cell>
          <cell r="AO1364">
            <v>61.8</v>
          </cell>
          <cell r="AP1364">
            <v>1096.3</v>
          </cell>
          <cell r="AQ1364">
            <v>242.4</v>
          </cell>
          <cell r="AR1364">
            <v>207.5</v>
          </cell>
          <cell r="AS1364">
            <v>21</v>
          </cell>
          <cell r="AT1364">
            <v>106.6</v>
          </cell>
          <cell r="AU1364">
            <v>1003.6</v>
          </cell>
          <cell r="AV1364">
            <v>12829.5</v>
          </cell>
          <cell r="AW1364">
            <v>12345.8</v>
          </cell>
        </row>
        <row r="1365">
          <cell r="B1365">
            <v>811</v>
          </cell>
          <cell r="D1365" t="str">
            <v xml:space="preserve">Activités combinées de soutien lié aux bâtiments </v>
          </cell>
          <cell r="E1365">
            <v>1374</v>
          </cell>
          <cell r="F1365">
            <v>7.5</v>
          </cell>
          <cell r="G1365">
            <v>4.5999999999999996</v>
          </cell>
          <cell r="H1365">
            <v>-0.4</v>
          </cell>
          <cell r="I1365">
            <v>3.3</v>
          </cell>
          <cell r="J1365">
            <v>3.6</v>
          </cell>
          <cell r="K1365">
            <v>370.7</v>
          </cell>
          <cell r="L1365">
            <v>12.6</v>
          </cell>
          <cell r="M1365">
            <v>334.4</v>
          </cell>
          <cell r="N1365">
            <v>721.2</v>
          </cell>
          <cell r="O1365">
            <v>381.8</v>
          </cell>
          <cell r="P1365">
            <v>1.4</v>
          </cell>
          <cell r="Q1365">
            <v>0</v>
          </cell>
          <cell r="R1365">
            <v>6.2</v>
          </cell>
          <cell r="S1365">
            <v>0</v>
          </cell>
          <cell r="T1365">
            <v>510.6</v>
          </cell>
          <cell r="U1365">
            <v>385.9</v>
          </cell>
          <cell r="V1365">
            <v>8.1</v>
          </cell>
          <cell r="W1365">
            <v>0.3</v>
          </cell>
          <cell r="X1365">
            <v>8.8000000000000007</v>
          </cell>
          <cell r="Y1365">
            <v>0.6</v>
          </cell>
          <cell r="Z1365" t="str">
            <v>N</v>
          </cell>
          <cell r="AA1365">
            <v>208.6</v>
          </cell>
          <cell r="AB1365">
            <v>7.1</v>
          </cell>
          <cell r="AC1365">
            <v>113.4</v>
          </cell>
          <cell r="AD1365">
            <v>43.3</v>
          </cell>
          <cell r="AE1365">
            <v>0.5</v>
          </cell>
          <cell r="AF1365">
            <v>45.3</v>
          </cell>
          <cell r="AG1365">
            <v>10.199999999999999</v>
          </cell>
          <cell r="AH1365">
            <v>2.4</v>
          </cell>
          <cell r="AI1365">
            <v>7.1</v>
          </cell>
          <cell r="AJ1365">
            <v>39.9</v>
          </cell>
          <cell r="AK1365">
            <v>0</v>
          </cell>
          <cell r="AL1365">
            <v>0.3</v>
          </cell>
          <cell r="AM1365">
            <v>22.2</v>
          </cell>
          <cell r="AN1365">
            <v>22</v>
          </cell>
          <cell r="AO1365">
            <v>2.7</v>
          </cell>
          <cell r="AP1365">
            <v>20.6</v>
          </cell>
          <cell r="AQ1365">
            <v>11.1</v>
          </cell>
          <cell r="AR1365">
            <v>7.4</v>
          </cell>
          <cell r="AS1365">
            <v>0.5</v>
          </cell>
          <cell r="AT1365">
            <v>2</v>
          </cell>
          <cell r="AU1365">
            <v>21.9</v>
          </cell>
          <cell r="AV1365">
            <v>207.8</v>
          </cell>
          <cell r="AW1365">
            <v>202</v>
          </cell>
        </row>
        <row r="1366">
          <cell r="B1366">
            <v>8110</v>
          </cell>
          <cell r="D1366" t="str">
            <v xml:space="preserve">Activités combinées de soutien lié aux bâtiments </v>
          </cell>
          <cell r="E1366">
            <v>1374</v>
          </cell>
          <cell r="F1366">
            <v>7.5</v>
          </cell>
          <cell r="G1366">
            <v>4.5999999999999996</v>
          </cell>
          <cell r="H1366">
            <v>-0.4</v>
          </cell>
          <cell r="I1366">
            <v>3.3</v>
          </cell>
          <cell r="J1366">
            <v>3.6</v>
          </cell>
          <cell r="K1366">
            <v>370.7</v>
          </cell>
          <cell r="L1366">
            <v>12.6</v>
          </cell>
          <cell r="M1366">
            <v>334.4</v>
          </cell>
          <cell r="N1366">
            <v>721.2</v>
          </cell>
          <cell r="O1366">
            <v>381.8</v>
          </cell>
          <cell r="P1366">
            <v>1.4</v>
          </cell>
          <cell r="Q1366">
            <v>0</v>
          </cell>
          <cell r="R1366">
            <v>6.2</v>
          </cell>
          <cell r="S1366">
            <v>0</v>
          </cell>
          <cell r="T1366">
            <v>510.6</v>
          </cell>
          <cell r="U1366">
            <v>385.9</v>
          </cell>
          <cell r="V1366">
            <v>8.1</v>
          </cell>
          <cell r="W1366">
            <v>0.3</v>
          </cell>
          <cell r="X1366">
            <v>8.8000000000000007</v>
          </cell>
          <cell r="Y1366">
            <v>0.6</v>
          </cell>
          <cell r="Z1366" t="str">
            <v>N</v>
          </cell>
          <cell r="AA1366">
            <v>208.6</v>
          </cell>
          <cell r="AB1366">
            <v>7.1</v>
          </cell>
          <cell r="AC1366">
            <v>113.4</v>
          </cell>
          <cell r="AD1366">
            <v>43.3</v>
          </cell>
          <cell r="AE1366">
            <v>0.5</v>
          </cell>
          <cell r="AF1366">
            <v>45.3</v>
          </cell>
          <cell r="AG1366">
            <v>10.199999999999999</v>
          </cell>
          <cell r="AH1366">
            <v>2.4</v>
          </cell>
          <cell r="AI1366">
            <v>7.1</v>
          </cell>
          <cell r="AJ1366">
            <v>39.9</v>
          </cell>
          <cell r="AK1366">
            <v>0</v>
          </cell>
          <cell r="AL1366">
            <v>0.3</v>
          </cell>
          <cell r="AM1366">
            <v>22.2</v>
          </cell>
          <cell r="AN1366">
            <v>22</v>
          </cell>
          <cell r="AO1366">
            <v>2.7</v>
          </cell>
          <cell r="AP1366">
            <v>20.6</v>
          </cell>
          <cell r="AQ1366">
            <v>11.1</v>
          </cell>
          <cell r="AR1366">
            <v>7.4</v>
          </cell>
          <cell r="AS1366">
            <v>0.5</v>
          </cell>
          <cell r="AT1366">
            <v>2</v>
          </cell>
          <cell r="AU1366">
            <v>21.9</v>
          </cell>
          <cell r="AV1366">
            <v>207.8</v>
          </cell>
          <cell r="AW1366">
            <v>202</v>
          </cell>
        </row>
        <row r="1367">
          <cell r="B1367">
            <v>81100</v>
          </cell>
          <cell r="D1367" t="str">
            <v xml:space="preserve">Activités combinées de soutien lié aux bâtiments </v>
          </cell>
          <cell r="E1367">
            <v>1374</v>
          </cell>
          <cell r="F1367">
            <v>7.5</v>
          </cell>
          <cell r="G1367">
            <v>4.5999999999999996</v>
          </cell>
          <cell r="H1367">
            <v>-0.4</v>
          </cell>
          <cell r="I1367">
            <v>3.3</v>
          </cell>
          <cell r="J1367">
            <v>3.6</v>
          </cell>
          <cell r="K1367">
            <v>370.7</v>
          </cell>
          <cell r="L1367">
            <v>12.6</v>
          </cell>
          <cell r="M1367">
            <v>334.4</v>
          </cell>
          <cell r="N1367">
            <v>721.2</v>
          </cell>
          <cell r="O1367">
            <v>381.8</v>
          </cell>
          <cell r="P1367">
            <v>1.4</v>
          </cell>
          <cell r="Q1367">
            <v>0</v>
          </cell>
          <cell r="R1367">
            <v>6.2</v>
          </cell>
          <cell r="S1367">
            <v>0</v>
          </cell>
          <cell r="T1367">
            <v>510.6</v>
          </cell>
          <cell r="U1367">
            <v>385.9</v>
          </cell>
          <cell r="V1367">
            <v>8.1</v>
          </cell>
          <cell r="W1367">
            <v>0.3</v>
          </cell>
          <cell r="X1367">
            <v>8.8000000000000007</v>
          </cell>
          <cell r="Y1367">
            <v>0.6</v>
          </cell>
          <cell r="Z1367" t="str">
            <v>N</v>
          </cell>
          <cell r="AA1367">
            <v>208.6</v>
          </cell>
          <cell r="AB1367">
            <v>7.1</v>
          </cell>
          <cell r="AC1367">
            <v>113.4</v>
          </cell>
          <cell r="AD1367">
            <v>43.3</v>
          </cell>
          <cell r="AE1367">
            <v>0.5</v>
          </cell>
          <cell r="AF1367">
            <v>45.3</v>
          </cell>
          <cell r="AG1367">
            <v>10.199999999999999</v>
          </cell>
          <cell r="AH1367">
            <v>2.4</v>
          </cell>
          <cell r="AI1367">
            <v>7.1</v>
          </cell>
          <cell r="AJ1367">
            <v>39.9</v>
          </cell>
          <cell r="AK1367">
            <v>0</v>
          </cell>
          <cell r="AL1367">
            <v>0.3</v>
          </cell>
          <cell r="AM1367">
            <v>22.2</v>
          </cell>
          <cell r="AN1367">
            <v>22</v>
          </cell>
          <cell r="AO1367">
            <v>2.7</v>
          </cell>
          <cell r="AP1367">
            <v>20.6</v>
          </cell>
          <cell r="AQ1367">
            <v>11.1</v>
          </cell>
          <cell r="AR1367">
            <v>7.4</v>
          </cell>
          <cell r="AS1367">
            <v>0.5</v>
          </cell>
          <cell r="AT1367">
            <v>2</v>
          </cell>
          <cell r="AU1367">
            <v>21.9</v>
          </cell>
          <cell r="AV1367">
            <v>207.8</v>
          </cell>
          <cell r="AW1367">
            <v>202</v>
          </cell>
        </row>
        <row r="1368">
          <cell r="B1368">
            <v>812</v>
          </cell>
          <cell r="D1368" t="str">
            <v xml:space="preserve">Activités de nettoyage </v>
          </cell>
          <cell r="E1368">
            <v>45474</v>
          </cell>
          <cell r="F1368">
            <v>161.30000000000001</v>
          </cell>
          <cell r="G1368">
            <v>99.9</v>
          </cell>
          <cell r="H1368">
            <v>-0.8</v>
          </cell>
          <cell r="I1368">
            <v>62.2</v>
          </cell>
          <cell r="J1368">
            <v>68.400000000000006</v>
          </cell>
          <cell r="K1368">
            <v>13211.5</v>
          </cell>
          <cell r="L1368">
            <v>6.7</v>
          </cell>
          <cell r="M1368">
            <v>4.4000000000000004</v>
          </cell>
          <cell r="N1368">
            <v>13291.1</v>
          </cell>
          <cell r="O1368">
            <v>13441.2</v>
          </cell>
          <cell r="P1368">
            <v>34.299999999999997</v>
          </cell>
          <cell r="Q1368">
            <v>3.2</v>
          </cell>
          <cell r="R1368">
            <v>484.3</v>
          </cell>
          <cell r="S1368">
            <v>-5.4</v>
          </cell>
          <cell r="T1368">
            <v>3298.8</v>
          </cell>
          <cell r="U1368">
            <v>832.7</v>
          </cell>
          <cell r="V1368">
            <v>393.5</v>
          </cell>
          <cell r="W1368">
            <v>58.2</v>
          </cell>
          <cell r="X1368">
            <v>223.1</v>
          </cell>
          <cell r="Y1368">
            <v>124.1</v>
          </cell>
          <cell r="Z1368">
            <v>17.100000000000001</v>
          </cell>
          <cell r="AA1368">
            <v>9485.9</v>
          </cell>
          <cell r="AB1368">
            <v>354.8</v>
          </cell>
          <cell r="AC1368">
            <v>6556.7</v>
          </cell>
          <cell r="AD1368">
            <v>1756.6</v>
          </cell>
          <cell r="AE1368">
            <v>27.5</v>
          </cell>
          <cell r="AF1368">
            <v>845.3</v>
          </cell>
          <cell r="AG1368">
            <v>202.5</v>
          </cell>
          <cell r="AH1368">
            <v>137.6</v>
          </cell>
          <cell r="AI1368">
            <v>199.5</v>
          </cell>
          <cell r="AJ1368">
            <v>704.7</v>
          </cell>
          <cell r="AK1368">
            <v>0.2</v>
          </cell>
          <cell r="AL1368">
            <v>0.3</v>
          </cell>
          <cell r="AM1368">
            <v>51.1</v>
          </cell>
          <cell r="AN1368">
            <v>35.6</v>
          </cell>
          <cell r="AO1368">
            <v>41.9</v>
          </cell>
          <cell r="AP1368">
            <v>695.6</v>
          </cell>
          <cell r="AQ1368">
            <v>105.3</v>
          </cell>
          <cell r="AR1368">
            <v>111.2</v>
          </cell>
          <cell r="AS1368">
            <v>17.7</v>
          </cell>
          <cell r="AT1368">
            <v>66.2</v>
          </cell>
          <cell r="AU1368">
            <v>605.79999999999995</v>
          </cell>
          <cell r="AV1368">
            <v>9575.7000000000007</v>
          </cell>
          <cell r="AW1368">
            <v>9158.6</v>
          </cell>
        </row>
        <row r="1369">
          <cell r="B1369">
            <v>8121</v>
          </cell>
          <cell r="D1369" t="str">
            <v>Nettoyagecourantdesbâtiments</v>
          </cell>
          <cell r="E1369">
            <v>33476</v>
          </cell>
          <cell r="F1369">
            <v>84.3</v>
          </cell>
          <cell r="G1369">
            <v>47.6</v>
          </cell>
          <cell r="H1369">
            <v>-0.2</v>
          </cell>
          <cell r="I1369">
            <v>37</v>
          </cell>
          <cell r="J1369">
            <v>26.9</v>
          </cell>
          <cell r="K1369">
            <v>9827</v>
          </cell>
          <cell r="L1369">
            <v>3.5</v>
          </cell>
          <cell r="M1369">
            <v>1.9</v>
          </cell>
          <cell r="N1369">
            <v>9859.2000000000007</v>
          </cell>
          <cell r="O1369">
            <v>9938.2000000000007</v>
          </cell>
          <cell r="P1369">
            <v>23.9</v>
          </cell>
          <cell r="Q1369">
            <v>2.1</v>
          </cell>
          <cell r="R1369">
            <v>319.3</v>
          </cell>
          <cell r="S1369">
            <v>-1.2</v>
          </cell>
          <cell r="T1369">
            <v>2156.1999999999998</v>
          </cell>
          <cell r="U1369">
            <v>565.6</v>
          </cell>
          <cell r="V1369">
            <v>274.89999999999998</v>
          </cell>
          <cell r="W1369">
            <v>36.200000000000003</v>
          </cell>
          <cell r="X1369">
            <v>114.3</v>
          </cell>
          <cell r="Y1369">
            <v>86</v>
          </cell>
          <cell r="Z1369">
            <v>14.9</v>
          </cell>
          <cell r="AA1369">
            <v>7359.7</v>
          </cell>
          <cell r="AB1369">
            <v>279.89999999999998</v>
          </cell>
          <cell r="AC1369">
            <v>5212</v>
          </cell>
          <cell r="AD1369">
            <v>1325.1</v>
          </cell>
          <cell r="AE1369">
            <v>19.3</v>
          </cell>
          <cell r="AF1369">
            <v>562.1</v>
          </cell>
          <cell r="AG1369">
            <v>131.30000000000001</v>
          </cell>
          <cell r="AH1369">
            <v>96.7</v>
          </cell>
          <cell r="AI1369">
            <v>142.9</v>
          </cell>
          <cell r="AJ1369">
            <v>477</v>
          </cell>
          <cell r="AK1369">
            <v>0.2</v>
          </cell>
          <cell r="AL1369">
            <v>0.2</v>
          </cell>
          <cell r="AM1369">
            <v>29.4</v>
          </cell>
          <cell r="AN1369">
            <v>24.6</v>
          </cell>
          <cell r="AO1369">
            <v>29.9</v>
          </cell>
          <cell r="AP1369">
            <v>477.4</v>
          </cell>
          <cell r="AQ1369">
            <v>69.900000000000006</v>
          </cell>
          <cell r="AR1369">
            <v>76.400000000000006</v>
          </cell>
          <cell r="AS1369">
            <v>9.8000000000000007</v>
          </cell>
          <cell r="AT1369">
            <v>27</v>
          </cell>
          <cell r="AU1369">
            <v>434.1</v>
          </cell>
          <cell r="AV1369">
            <v>7421.8</v>
          </cell>
          <cell r="AW1369">
            <v>7099.1</v>
          </cell>
        </row>
        <row r="1370">
          <cell r="B1370">
            <v>81210</v>
          </cell>
          <cell r="D1370" t="str">
            <v>Nettoyagecourantdesbâtiments</v>
          </cell>
          <cell r="E1370">
            <v>33476</v>
          </cell>
          <cell r="F1370">
            <v>84.3</v>
          </cell>
          <cell r="G1370">
            <v>47.6</v>
          </cell>
          <cell r="H1370">
            <v>-0.2</v>
          </cell>
          <cell r="I1370">
            <v>37</v>
          </cell>
          <cell r="J1370">
            <v>26.9</v>
          </cell>
          <cell r="K1370">
            <v>9827</v>
          </cell>
          <cell r="L1370">
            <v>3.5</v>
          </cell>
          <cell r="M1370">
            <v>1.9</v>
          </cell>
          <cell r="N1370">
            <v>9859.2000000000007</v>
          </cell>
          <cell r="O1370">
            <v>9938.2000000000007</v>
          </cell>
          <cell r="P1370">
            <v>23.9</v>
          </cell>
          <cell r="Q1370">
            <v>2.1</v>
          </cell>
          <cell r="R1370">
            <v>319.3</v>
          </cell>
          <cell r="S1370">
            <v>-1.2</v>
          </cell>
          <cell r="T1370">
            <v>2156.1999999999998</v>
          </cell>
          <cell r="U1370">
            <v>565.6</v>
          </cell>
          <cell r="V1370">
            <v>274.89999999999998</v>
          </cell>
          <cell r="W1370">
            <v>36.200000000000003</v>
          </cell>
          <cell r="X1370">
            <v>114.3</v>
          </cell>
          <cell r="Y1370">
            <v>86</v>
          </cell>
          <cell r="Z1370">
            <v>14.9</v>
          </cell>
          <cell r="AA1370">
            <v>7359.7</v>
          </cell>
          <cell r="AB1370">
            <v>279.89999999999998</v>
          </cell>
          <cell r="AC1370">
            <v>5212</v>
          </cell>
          <cell r="AD1370">
            <v>1325.1</v>
          </cell>
          <cell r="AE1370">
            <v>19.3</v>
          </cell>
          <cell r="AF1370">
            <v>562.1</v>
          </cell>
          <cell r="AG1370">
            <v>131.30000000000001</v>
          </cell>
          <cell r="AH1370">
            <v>96.7</v>
          </cell>
          <cell r="AI1370">
            <v>142.9</v>
          </cell>
          <cell r="AJ1370">
            <v>477</v>
          </cell>
          <cell r="AK1370">
            <v>0.2</v>
          </cell>
          <cell r="AL1370">
            <v>0.2</v>
          </cell>
          <cell r="AM1370">
            <v>29.4</v>
          </cell>
          <cell r="AN1370">
            <v>24.6</v>
          </cell>
          <cell r="AO1370">
            <v>29.9</v>
          </cell>
          <cell r="AP1370">
            <v>477.4</v>
          </cell>
          <cell r="AQ1370">
            <v>69.900000000000006</v>
          </cell>
          <cell r="AR1370">
            <v>76.400000000000006</v>
          </cell>
          <cell r="AS1370">
            <v>9.8000000000000007</v>
          </cell>
          <cell r="AT1370">
            <v>27</v>
          </cell>
          <cell r="AU1370">
            <v>434.1</v>
          </cell>
          <cell r="AV1370">
            <v>7421.8</v>
          </cell>
          <cell r="AW1370">
            <v>7099.1</v>
          </cell>
        </row>
        <row r="1371">
          <cell r="B1371">
            <v>8122</v>
          </cell>
          <cell r="D1371" t="str">
            <v xml:space="preserve">Autres activités de nettoyage des bâtiments et nettoyage industriel </v>
          </cell>
          <cell r="E1371">
            <v>7677</v>
          </cell>
          <cell r="F1371">
            <v>28.3</v>
          </cell>
          <cell r="G1371">
            <v>18.2</v>
          </cell>
          <cell r="H1371">
            <v>-0.4</v>
          </cell>
          <cell r="I1371">
            <v>10.6</v>
          </cell>
          <cell r="J1371">
            <v>33.700000000000003</v>
          </cell>
          <cell r="K1371">
            <v>2130.9</v>
          </cell>
          <cell r="L1371">
            <v>2.7</v>
          </cell>
          <cell r="M1371">
            <v>0.8</v>
          </cell>
          <cell r="N1371">
            <v>2168.1999999999998</v>
          </cell>
          <cell r="O1371">
            <v>2193</v>
          </cell>
          <cell r="P1371">
            <v>6.9</v>
          </cell>
          <cell r="Q1371">
            <v>1.1000000000000001</v>
          </cell>
          <cell r="R1371">
            <v>94.4</v>
          </cell>
          <cell r="S1371">
            <v>-2.5</v>
          </cell>
          <cell r="T1371">
            <v>719.3</v>
          </cell>
          <cell r="U1371">
            <v>196.2</v>
          </cell>
          <cell r="V1371">
            <v>66.599999999999994</v>
          </cell>
          <cell r="W1371">
            <v>13.7</v>
          </cell>
          <cell r="X1371">
            <v>59.1</v>
          </cell>
          <cell r="Y1371">
            <v>22</v>
          </cell>
          <cell r="Z1371">
            <v>0.8</v>
          </cell>
          <cell r="AA1371">
            <v>1352.6</v>
          </cell>
          <cell r="AB1371">
            <v>45.6</v>
          </cell>
          <cell r="AC1371">
            <v>902.8</v>
          </cell>
          <cell r="AD1371">
            <v>263</v>
          </cell>
          <cell r="AE1371">
            <v>4.9000000000000004</v>
          </cell>
          <cell r="AF1371">
            <v>146.19999999999999</v>
          </cell>
          <cell r="AG1371">
            <v>43.9</v>
          </cell>
          <cell r="AH1371">
            <v>18.2</v>
          </cell>
          <cell r="AI1371">
            <v>33.299999999999997</v>
          </cell>
          <cell r="AJ1371">
            <v>117.4</v>
          </cell>
          <cell r="AK1371">
            <v>0</v>
          </cell>
          <cell r="AL1371">
            <v>0.1</v>
          </cell>
          <cell r="AM1371">
            <v>5.8</v>
          </cell>
          <cell r="AN1371">
            <v>5.5</v>
          </cell>
          <cell r="AO1371">
            <v>6.1</v>
          </cell>
          <cell r="AP1371">
            <v>117.8</v>
          </cell>
          <cell r="AQ1371">
            <v>24.7</v>
          </cell>
          <cell r="AR1371">
            <v>21.8</v>
          </cell>
          <cell r="AS1371">
            <v>3.5</v>
          </cell>
          <cell r="AT1371">
            <v>16.5</v>
          </cell>
          <cell r="AU1371">
            <v>100.9</v>
          </cell>
          <cell r="AV1371">
            <v>1367.7</v>
          </cell>
          <cell r="AW1371">
            <v>1311.9</v>
          </cell>
        </row>
        <row r="1372">
          <cell r="B1372">
            <v>81220</v>
          </cell>
          <cell r="D1372" t="str">
            <v xml:space="preserve">Autres activités de nettoyage des bâtiments et nettoyage industriel </v>
          </cell>
          <cell r="E1372">
            <v>7677</v>
          </cell>
          <cell r="F1372">
            <v>28.3</v>
          </cell>
          <cell r="G1372">
            <v>18.2</v>
          </cell>
          <cell r="H1372">
            <v>-0.4</v>
          </cell>
          <cell r="I1372">
            <v>10.6</v>
          </cell>
          <cell r="J1372">
            <v>33.700000000000003</v>
          </cell>
          <cell r="K1372">
            <v>2130.9</v>
          </cell>
          <cell r="L1372">
            <v>2.7</v>
          </cell>
          <cell r="M1372">
            <v>0.8</v>
          </cell>
          <cell r="N1372">
            <v>2168.1999999999998</v>
          </cell>
          <cell r="O1372">
            <v>2193</v>
          </cell>
          <cell r="P1372">
            <v>6.9</v>
          </cell>
          <cell r="Q1372">
            <v>1.1000000000000001</v>
          </cell>
          <cell r="R1372">
            <v>94.4</v>
          </cell>
          <cell r="S1372">
            <v>-2.5</v>
          </cell>
          <cell r="T1372">
            <v>719.3</v>
          </cell>
          <cell r="U1372">
            <v>196.2</v>
          </cell>
          <cell r="V1372">
            <v>66.599999999999994</v>
          </cell>
          <cell r="W1372">
            <v>13.7</v>
          </cell>
          <cell r="X1372">
            <v>59.1</v>
          </cell>
          <cell r="Y1372">
            <v>22</v>
          </cell>
          <cell r="Z1372">
            <v>0.8</v>
          </cell>
          <cell r="AA1372">
            <v>1352.6</v>
          </cell>
          <cell r="AB1372">
            <v>45.6</v>
          </cell>
          <cell r="AC1372">
            <v>902.8</v>
          </cell>
          <cell r="AD1372">
            <v>263</v>
          </cell>
          <cell r="AE1372">
            <v>4.9000000000000004</v>
          </cell>
          <cell r="AF1372">
            <v>146.19999999999999</v>
          </cell>
          <cell r="AG1372">
            <v>43.9</v>
          </cell>
          <cell r="AH1372">
            <v>18.2</v>
          </cell>
          <cell r="AI1372">
            <v>33.299999999999997</v>
          </cell>
          <cell r="AJ1372">
            <v>117.4</v>
          </cell>
          <cell r="AK1372">
            <v>0</v>
          </cell>
          <cell r="AL1372">
            <v>0.1</v>
          </cell>
          <cell r="AM1372">
            <v>5.8</v>
          </cell>
          <cell r="AN1372">
            <v>5.5</v>
          </cell>
          <cell r="AO1372">
            <v>6.1</v>
          </cell>
          <cell r="AP1372">
            <v>117.8</v>
          </cell>
          <cell r="AQ1372">
            <v>24.7</v>
          </cell>
          <cell r="AR1372">
            <v>21.8</v>
          </cell>
          <cell r="AS1372">
            <v>3.5</v>
          </cell>
          <cell r="AT1372">
            <v>16.5</v>
          </cell>
          <cell r="AU1372">
            <v>100.9</v>
          </cell>
          <cell r="AV1372">
            <v>1367.7</v>
          </cell>
          <cell r="AW1372">
            <v>1311.9</v>
          </cell>
        </row>
        <row r="1373">
          <cell r="B1373">
            <v>8129</v>
          </cell>
          <cell r="D1373" t="str">
            <v xml:space="preserve">Autres activités de nettoyage </v>
          </cell>
          <cell r="E1373">
            <v>4321</v>
          </cell>
          <cell r="F1373">
            <v>48.6</v>
          </cell>
          <cell r="G1373">
            <v>34.1</v>
          </cell>
          <cell r="H1373">
            <v>-0.2</v>
          </cell>
          <cell r="I1373">
            <v>14.7</v>
          </cell>
          <cell r="J1373">
            <v>7.8</v>
          </cell>
          <cell r="K1373">
            <v>1253.5999999999999</v>
          </cell>
          <cell r="L1373">
            <v>0.5</v>
          </cell>
          <cell r="M1373">
            <v>1.7</v>
          </cell>
          <cell r="N1373">
            <v>1263.7</v>
          </cell>
          <cell r="O1373">
            <v>1310</v>
          </cell>
          <cell r="P1373">
            <v>3.5</v>
          </cell>
          <cell r="Q1373">
            <v>0</v>
          </cell>
          <cell r="R1373">
            <v>70.599999999999994</v>
          </cell>
          <cell r="S1373">
            <v>-1.7</v>
          </cell>
          <cell r="T1373">
            <v>423.3</v>
          </cell>
          <cell r="U1373">
            <v>71</v>
          </cell>
          <cell r="V1373">
            <v>52</v>
          </cell>
          <cell r="W1373">
            <v>8.4</v>
          </cell>
          <cell r="X1373">
            <v>49.7</v>
          </cell>
          <cell r="Y1373">
            <v>16.100000000000001</v>
          </cell>
          <cell r="Z1373">
            <v>1.5</v>
          </cell>
          <cell r="AA1373">
            <v>773.6</v>
          </cell>
          <cell r="AB1373">
            <v>29.3</v>
          </cell>
          <cell r="AC1373">
            <v>442</v>
          </cell>
          <cell r="AD1373">
            <v>168.5</v>
          </cell>
          <cell r="AE1373">
            <v>3.3</v>
          </cell>
          <cell r="AF1373">
            <v>137.1</v>
          </cell>
          <cell r="AG1373">
            <v>27.4</v>
          </cell>
          <cell r="AH1373">
            <v>22.7</v>
          </cell>
          <cell r="AI1373">
            <v>23.2</v>
          </cell>
          <cell r="AJ1373">
            <v>110.2</v>
          </cell>
          <cell r="AK1373">
            <v>0</v>
          </cell>
          <cell r="AL1373">
            <v>0.1</v>
          </cell>
          <cell r="AM1373">
            <v>15.9</v>
          </cell>
          <cell r="AN1373">
            <v>5.6</v>
          </cell>
          <cell r="AO1373">
            <v>5.9</v>
          </cell>
          <cell r="AP1373">
            <v>100.3</v>
          </cell>
          <cell r="AQ1373">
            <v>10.7</v>
          </cell>
          <cell r="AR1373">
            <v>13</v>
          </cell>
          <cell r="AS1373">
            <v>4.4000000000000004</v>
          </cell>
          <cell r="AT1373">
            <v>22.7</v>
          </cell>
          <cell r="AU1373">
            <v>70.900000000000006</v>
          </cell>
          <cell r="AV1373">
            <v>786.2</v>
          </cell>
          <cell r="AW1373">
            <v>747.5</v>
          </cell>
        </row>
        <row r="1374">
          <cell r="B1374">
            <v>81291</v>
          </cell>
          <cell r="D1374" t="str">
            <v xml:space="preserve">Désinfection, désinsectisation, dératisation </v>
          </cell>
          <cell r="E1374">
            <v>1486</v>
          </cell>
          <cell r="F1374">
            <v>23.6</v>
          </cell>
          <cell r="G1374">
            <v>18.5</v>
          </cell>
          <cell r="H1374">
            <v>0</v>
          </cell>
          <cell r="I1374">
            <v>5</v>
          </cell>
          <cell r="J1374">
            <v>1.2</v>
          </cell>
          <cell r="K1374">
            <v>510.9</v>
          </cell>
          <cell r="L1374">
            <v>0.2</v>
          </cell>
          <cell r="M1374">
            <v>0.3</v>
          </cell>
          <cell r="N1374">
            <v>512.6</v>
          </cell>
          <cell r="O1374">
            <v>535.70000000000005</v>
          </cell>
          <cell r="P1374">
            <v>1.4</v>
          </cell>
          <cell r="Q1374">
            <v>0</v>
          </cell>
          <cell r="R1374">
            <v>39.6</v>
          </cell>
          <cell r="S1374">
            <v>-1.6</v>
          </cell>
          <cell r="T1374">
            <v>170.9</v>
          </cell>
          <cell r="U1374">
            <v>27.2</v>
          </cell>
          <cell r="V1374">
            <v>23.2</v>
          </cell>
          <cell r="W1374">
            <v>2.2999999999999998</v>
          </cell>
          <cell r="X1374">
            <v>10.5</v>
          </cell>
          <cell r="Y1374">
            <v>6</v>
          </cell>
          <cell r="Z1374">
            <v>1.1000000000000001</v>
          </cell>
          <cell r="AA1374">
            <v>304.2</v>
          </cell>
          <cell r="AB1374">
            <v>11.2</v>
          </cell>
          <cell r="AC1374">
            <v>169.2</v>
          </cell>
          <cell r="AD1374">
            <v>65.099999999999994</v>
          </cell>
          <cell r="AE1374">
            <v>0.4</v>
          </cell>
          <cell r="AF1374">
            <v>59.1</v>
          </cell>
          <cell r="AG1374">
            <v>10.199999999999999</v>
          </cell>
          <cell r="AH1374">
            <v>9</v>
          </cell>
          <cell r="AI1374">
            <v>12.9</v>
          </cell>
          <cell r="AJ1374">
            <v>52.8</v>
          </cell>
          <cell r="AK1374">
            <v>0</v>
          </cell>
          <cell r="AL1374">
            <v>0</v>
          </cell>
          <cell r="AM1374">
            <v>13.7</v>
          </cell>
          <cell r="AN1374">
            <v>3.7</v>
          </cell>
          <cell r="AO1374">
            <v>3.4</v>
          </cell>
          <cell r="AP1374">
            <v>42.5</v>
          </cell>
          <cell r="AQ1374">
            <v>4.3</v>
          </cell>
          <cell r="AR1374">
            <v>5.0999999999999996</v>
          </cell>
          <cell r="AS1374">
            <v>1.7</v>
          </cell>
          <cell r="AT1374">
            <v>11.6</v>
          </cell>
          <cell r="AU1374">
            <v>28.5</v>
          </cell>
          <cell r="AV1374">
            <v>308.8</v>
          </cell>
          <cell r="AW1374">
            <v>293.39999999999998</v>
          </cell>
        </row>
        <row r="1375">
          <cell r="B1375">
            <v>81292</v>
          </cell>
          <cell r="D1375" t="str">
            <v xml:space="preserve">Autres activités de nettoyage n.c.a. </v>
          </cell>
          <cell r="E1375">
            <v>2835</v>
          </cell>
          <cell r="F1375">
            <v>25.1</v>
          </cell>
          <cell r="G1375">
            <v>15.6</v>
          </cell>
          <cell r="H1375">
            <v>-0.2</v>
          </cell>
          <cell r="I1375">
            <v>9.6999999999999993</v>
          </cell>
          <cell r="J1375">
            <v>6.6</v>
          </cell>
          <cell r="K1375">
            <v>742.7</v>
          </cell>
          <cell r="L1375">
            <v>0.4</v>
          </cell>
          <cell r="M1375">
            <v>1.4</v>
          </cell>
          <cell r="N1375">
            <v>751</v>
          </cell>
          <cell r="O1375">
            <v>774.3</v>
          </cell>
          <cell r="P1375">
            <v>2.1</v>
          </cell>
          <cell r="Q1375">
            <v>0</v>
          </cell>
          <cell r="R1375">
            <v>31</v>
          </cell>
          <cell r="S1375">
            <v>-0.1</v>
          </cell>
          <cell r="T1375">
            <v>252.4</v>
          </cell>
          <cell r="U1375">
            <v>43.8</v>
          </cell>
          <cell r="V1375">
            <v>28.9</v>
          </cell>
          <cell r="W1375">
            <v>6.1</v>
          </cell>
          <cell r="X1375">
            <v>39.299999999999997</v>
          </cell>
          <cell r="Y1375">
            <v>10.1</v>
          </cell>
          <cell r="Z1375">
            <v>0.4</v>
          </cell>
          <cell r="AA1375">
            <v>469.3</v>
          </cell>
          <cell r="AB1375">
            <v>18.100000000000001</v>
          </cell>
          <cell r="AC1375">
            <v>272.8</v>
          </cell>
          <cell r="AD1375">
            <v>103.4</v>
          </cell>
          <cell r="AE1375">
            <v>2.9</v>
          </cell>
          <cell r="AF1375">
            <v>78</v>
          </cell>
          <cell r="AG1375">
            <v>17.2</v>
          </cell>
          <cell r="AH1375">
            <v>13.7</v>
          </cell>
          <cell r="AI1375">
            <v>10.3</v>
          </cell>
          <cell r="AJ1375">
            <v>57.4</v>
          </cell>
          <cell r="AK1375">
            <v>0</v>
          </cell>
          <cell r="AL1375">
            <v>0.1</v>
          </cell>
          <cell r="AM1375">
            <v>2.2999999999999998</v>
          </cell>
          <cell r="AN1375">
            <v>1.9</v>
          </cell>
          <cell r="AO1375">
            <v>2.5</v>
          </cell>
          <cell r="AP1375">
            <v>57.8</v>
          </cell>
          <cell r="AQ1375">
            <v>6.4</v>
          </cell>
          <cell r="AR1375">
            <v>7.9</v>
          </cell>
          <cell r="AS1375">
            <v>2.7</v>
          </cell>
          <cell r="AT1375">
            <v>11.1</v>
          </cell>
          <cell r="AU1375">
            <v>42.4</v>
          </cell>
          <cell r="AV1375">
            <v>477.4</v>
          </cell>
          <cell r="AW1375">
            <v>454.2</v>
          </cell>
        </row>
        <row r="1376">
          <cell r="B1376">
            <v>813</v>
          </cell>
          <cell r="D1376" t="str">
            <v>Servicesd'aménagementpaysager</v>
          </cell>
          <cell r="E1376">
            <v>35210</v>
          </cell>
          <cell r="F1376">
            <v>243</v>
          </cell>
          <cell r="G1376">
            <v>158.6</v>
          </cell>
          <cell r="H1376">
            <v>0.2</v>
          </cell>
          <cell r="I1376">
            <v>84.2</v>
          </cell>
          <cell r="J1376">
            <v>22.4</v>
          </cell>
          <cell r="K1376">
            <v>6207.6</v>
          </cell>
          <cell r="L1376">
            <v>1.7</v>
          </cell>
          <cell r="M1376">
            <v>9.6</v>
          </cell>
          <cell r="N1376">
            <v>6241.3</v>
          </cell>
          <cell r="O1376">
            <v>6473</v>
          </cell>
          <cell r="P1376">
            <v>31.5</v>
          </cell>
          <cell r="Q1376">
            <v>0.1</v>
          </cell>
          <cell r="R1376">
            <v>1099.8</v>
          </cell>
          <cell r="S1376">
            <v>-1.7</v>
          </cell>
          <cell r="T1376">
            <v>2181.4</v>
          </cell>
          <cell r="U1376">
            <v>462.2</v>
          </cell>
          <cell r="V1376">
            <v>248.4</v>
          </cell>
          <cell r="W1376">
            <v>71.900000000000006</v>
          </cell>
          <cell r="X1376">
            <v>118</v>
          </cell>
          <cell r="Y1376">
            <v>28.4</v>
          </cell>
          <cell r="Z1376">
            <v>6.1</v>
          </cell>
          <cell r="AA1376">
            <v>3049.2</v>
          </cell>
          <cell r="AB1376">
            <v>91.2</v>
          </cell>
          <cell r="AC1376">
            <v>1769.9</v>
          </cell>
          <cell r="AD1376">
            <v>593.79999999999995</v>
          </cell>
          <cell r="AE1376">
            <v>27.3</v>
          </cell>
          <cell r="AF1376">
            <v>621.5</v>
          </cell>
          <cell r="AG1376">
            <v>267.3</v>
          </cell>
          <cell r="AH1376">
            <v>38.200000000000003</v>
          </cell>
          <cell r="AI1376">
            <v>76.8</v>
          </cell>
          <cell r="AJ1376">
            <v>392.7</v>
          </cell>
          <cell r="AK1376">
            <v>0.3</v>
          </cell>
          <cell r="AL1376">
            <v>0.7</v>
          </cell>
          <cell r="AM1376">
            <v>30.2</v>
          </cell>
          <cell r="AN1376">
            <v>28.3</v>
          </cell>
          <cell r="AO1376">
            <v>17.2</v>
          </cell>
          <cell r="AP1376">
            <v>380.1</v>
          </cell>
          <cell r="AQ1376">
            <v>126</v>
          </cell>
          <cell r="AR1376">
            <v>88.9</v>
          </cell>
          <cell r="AS1376">
            <v>2.8</v>
          </cell>
          <cell r="AT1376">
            <v>38.4</v>
          </cell>
          <cell r="AU1376">
            <v>376</v>
          </cell>
          <cell r="AV1376">
            <v>3046</v>
          </cell>
          <cell r="AW1376">
            <v>2985.2</v>
          </cell>
        </row>
        <row r="1377">
          <cell r="B1377">
            <v>8130</v>
          </cell>
          <cell r="D1377" t="str">
            <v>Servicesd'aménagementpaysager</v>
          </cell>
          <cell r="E1377">
            <v>35210</v>
          </cell>
          <cell r="F1377">
            <v>243</v>
          </cell>
          <cell r="G1377">
            <v>158.6</v>
          </cell>
          <cell r="H1377">
            <v>0.2</v>
          </cell>
          <cell r="I1377">
            <v>84.2</v>
          </cell>
          <cell r="J1377">
            <v>22.4</v>
          </cell>
          <cell r="K1377">
            <v>6207.6</v>
          </cell>
          <cell r="L1377">
            <v>1.7</v>
          </cell>
          <cell r="M1377">
            <v>9.6</v>
          </cell>
          <cell r="N1377">
            <v>6241.3</v>
          </cell>
          <cell r="O1377">
            <v>6473</v>
          </cell>
          <cell r="P1377">
            <v>31.5</v>
          </cell>
          <cell r="Q1377">
            <v>0.1</v>
          </cell>
          <cell r="R1377">
            <v>1099.8</v>
          </cell>
          <cell r="S1377">
            <v>-1.7</v>
          </cell>
          <cell r="T1377">
            <v>2181.4</v>
          </cell>
          <cell r="U1377">
            <v>462.2</v>
          </cell>
          <cell r="V1377">
            <v>248.4</v>
          </cell>
          <cell r="W1377">
            <v>71.900000000000006</v>
          </cell>
          <cell r="X1377">
            <v>118</v>
          </cell>
          <cell r="Y1377">
            <v>28.4</v>
          </cell>
          <cell r="Z1377">
            <v>6.1</v>
          </cell>
          <cell r="AA1377">
            <v>3049.2</v>
          </cell>
          <cell r="AB1377">
            <v>91.2</v>
          </cell>
          <cell r="AC1377">
            <v>1769.9</v>
          </cell>
          <cell r="AD1377">
            <v>593.79999999999995</v>
          </cell>
          <cell r="AE1377">
            <v>27.3</v>
          </cell>
          <cell r="AF1377">
            <v>621.5</v>
          </cell>
          <cell r="AG1377">
            <v>267.3</v>
          </cell>
          <cell r="AH1377">
            <v>38.200000000000003</v>
          </cell>
          <cell r="AI1377">
            <v>76.8</v>
          </cell>
          <cell r="AJ1377">
            <v>392.7</v>
          </cell>
          <cell r="AK1377">
            <v>0.3</v>
          </cell>
          <cell r="AL1377">
            <v>0.7</v>
          </cell>
          <cell r="AM1377">
            <v>30.2</v>
          </cell>
          <cell r="AN1377">
            <v>28.3</v>
          </cell>
          <cell r="AO1377">
            <v>17.2</v>
          </cell>
          <cell r="AP1377">
            <v>380.1</v>
          </cell>
          <cell r="AQ1377">
            <v>126</v>
          </cell>
          <cell r="AR1377">
            <v>88.9</v>
          </cell>
          <cell r="AS1377">
            <v>2.8</v>
          </cell>
          <cell r="AT1377">
            <v>38.4</v>
          </cell>
          <cell r="AU1377">
            <v>376</v>
          </cell>
          <cell r="AV1377">
            <v>3046</v>
          </cell>
          <cell r="AW1377">
            <v>2985.2</v>
          </cell>
        </row>
        <row r="1378">
          <cell r="B1378">
            <v>81300</v>
          </cell>
          <cell r="D1378" t="str">
            <v>Servicesd'aménagementpaysager</v>
          </cell>
          <cell r="E1378">
            <v>35210</v>
          </cell>
          <cell r="F1378">
            <v>243</v>
          </cell>
          <cell r="G1378">
            <v>158.6</v>
          </cell>
          <cell r="H1378">
            <v>0.2</v>
          </cell>
          <cell r="I1378">
            <v>84.2</v>
          </cell>
          <cell r="J1378">
            <v>22.4</v>
          </cell>
          <cell r="K1378">
            <v>6207.6</v>
          </cell>
          <cell r="L1378">
            <v>1.7</v>
          </cell>
          <cell r="M1378">
            <v>9.6</v>
          </cell>
          <cell r="N1378">
            <v>6241.3</v>
          </cell>
          <cell r="O1378">
            <v>6473</v>
          </cell>
          <cell r="P1378">
            <v>31.5</v>
          </cell>
          <cell r="Q1378">
            <v>0.1</v>
          </cell>
          <cell r="R1378">
            <v>1099.8</v>
          </cell>
          <cell r="S1378">
            <v>-1.7</v>
          </cell>
          <cell r="T1378">
            <v>2181.4</v>
          </cell>
          <cell r="U1378">
            <v>462.2</v>
          </cell>
          <cell r="V1378">
            <v>248.4</v>
          </cell>
          <cell r="W1378">
            <v>71.900000000000006</v>
          </cell>
          <cell r="X1378">
            <v>118</v>
          </cell>
          <cell r="Y1378">
            <v>28.4</v>
          </cell>
          <cell r="Z1378">
            <v>6.1</v>
          </cell>
          <cell r="AA1378">
            <v>3049.2</v>
          </cell>
          <cell r="AB1378">
            <v>91.2</v>
          </cell>
          <cell r="AC1378">
            <v>1769.9</v>
          </cell>
          <cell r="AD1378">
            <v>593.79999999999995</v>
          </cell>
          <cell r="AE1378">
            <v>27.3</v>
          </cell>
          <cell r="AF1378">
            <v>621.5</v>
          </cell>
          <cell r="AG1378">
            <v>267.3</v>
          </cell>
          <cell r="AH1378">
            <v>38.200000000000003</v>
          </cell>
          <cell r="AI1378">
            <v>76.8</v>
          </cell>
          <cell r="AJ1378">
            <v>392.7</v>
          </cell>
          <cell r="AK1378">
            <v>0.3</v>
          </cell>
          <cell r="AL1378">
            <v>0.7</v>
          </cell>
          <cell r="AM1378">
            <v>30.2</v>
          </cell>
          <cell r="AN1378">
            <v>28.3</v>
          </cell>
          <cell r="AO1378">
            <v>17.2</v>
          </cell>
          <cell r="AP1378">
            <v>380.1</v>
          </cell>
          <cell r="AQ1378">
            <v>126</v>
          </cell>
          <cell r="AR1378">
            <v>88.9</v>
          </cell>
          <cell r="AS1378">
            <v>2.8</v>
          </cell>
          <cell r="AT1378">
            <v>38.4</v>
          </cell>
          <cell r="AU1378">
            <v>376</v>
          </cell>
          <cell r="AV1378">
            <v>3046</v>
          </cell>
          <cell r="AW1378">
            <v>2985.2</v>
          </cell>
        </row>
        <row r="1379">
          <cell r="B1379">
            <v>82</v>
          </cell>
          <cell r="D1379" t="str">
            <v xml:space="preserve">Activités administratives et autres activités de soutien aux entreprises </v>
          </cell>
          <cell r="E1379">
            <v>69121</v>
          </cell>
          <cell r="F1379">
            <v>1880.4</v>
          </cell>
          <cell r="G1379">
            <v>1370.2</v>
          </cell>
          <cell r="H1379">
            <v>-12.1</v>
          </cell>
          <cell r="I1379">
            <v>522.29999999999995</v>
          </cell>
          <cell r="J1379">
            <v>191</v>
          </cell>
          <cell r="K1379">
            <v>35505.699999999997</v>
          </cell>
          <cell r="L1379">
            <v>22.3</v>
          </cell>
          <cell r="M1379">
            <v>288.5</v>
          </cell>
          <cell r="N1379">
            <v>36007.599999999999</v>
          </cell>
          <cell r="O1379">
            <v>37577.1</v>
          </cell>
          <cell r="P1379">
            <v>732.3</v>
          </cell>
          <cell r="Q1379">
            <v>258.8</v>
          </cell>
          <cell r="R1379">
            <v>4233.7</v>
          </cell>
          <cell r="S1379">
            <v>-33.299999999999997</v>
          </cell>
          <cell r="T1379">
            <v>18977.599999999999</v>
          </cell>
          <cell r="U1379">
            <v>7293.5</v>
          </cell>
          <cell r="V1379">
            <v>1979.2</v>
          </cell>
          <cell r="W1379">
            <v>96.9</v>
          </cell>
          <cell r="X1379">
            <v>1390.3</v>
          </cell>
          <cell r="Y1379">
            <v>556.5</v>
          </cell>
          <cell r="Z1379">
            <v>218.4</v>
          </cell>
          <cell r="AA1379">
            <v>13527.6</v>
          </cell>
          <cell r="AB1379">
            <v>853.9</v>
          </cell>
          <cell r="AC1379">
            <v>7709</v>
          </cell>
          <cell r="AD1379">
            <v>3283.4</v>
          </cell>
          <cell r="AE1379">
            <v>155</v>
          </cell>
          <cell r="AF1379">
            <v>1836.2</v>
          </cell>
          <cell r="AG1379">
            <v>1185.9000000000001</v>
          </cell>
          <cell r="AH1379">
            <v>856.3</v>
          </cell>
          <cell r="AI1379">
            <v>1141.5</v>
          </cell>
          <cell r="AJ1379">
            <v>935.5</v>
          </cell>
          <cell r="AK1379">
            <v>13.8</v>
          </cell>
          <cell r="AL1379">
            <v>122.1</v>
          </cell>
          <cell r="AM1379">
            <v>3269.3</v>
          </cell>
          <cell r="AN1379">
            <v>1423.4</v>
          </cell>
          <cell r="AO1379">
            <v>4452.8</v>
          </cell>
          <cell r="AP1379">
            <v>2227.3000000000002</v>
          </cell>
          <cell r="AQ1379">
            <v>1994.7</v>
          </cell>
          <cell r="AR1379">
            <v>1755</v>
          </cell>
          <cell r="AS1379">
            <v>70.2</v>
          </cell>
          <cell r="AT1379">
            <v>210.3</v>
          </cell>
          <cell r="AU1379">
            <v>2186.6</v>
          </cell>
          <cell r="AV1379">
            <v>13351.9</v>
          </cell>
          <cell r="AW1379">
            <v>12828.6</v>
          </cell>
        </row>
        <row r="1380">
          <cell r="B1380">
            <v>821</v>
          </cell>
          <cell r="D1380" t="str">
            <v xml:space="preserve">Activités administratives </v>
          </cell>
          <cell r="E1380">
            <v>25260</v>
          </cell>
          <cell r="F1380">
            <v>168.4</v>
          </cell>
          <cell r="G1380">
            <v>121</v>
          </cell>
          <cell r="H1380">
            <v>-4</v>
          </cell>
          <cell r="I1380">
            <v>51.3</v>
          </cell>
          <cell r="J1380">
            <v>34.299999999999997</v>
          </cell>
          <cell r="K1380">
            <v>2784.9</v>
          </cell>
          <cell r="L1380">
            <v>2.8</v>
          </cell>
          <cell r="M1380">
            <v>3.8</v>
          </cell>
          <cell r="N1380">
            <v>2825.8</v>
          </cell>
          <cell r="O1380">
            <v>2987.6</v>
          </cell>
          <cell r="P1380">
            <v>46.9</v>
          </cell>
          <cell r="Q1380">
            <v>0.1</v>
          </cell>
          <cell r="R1380">
            <v>149.69999999999999</v>
          </cell>
          <cell r="S1380">
            <v>-2.7</v>
          </cell>
          <cell r="T1380">
            <v>1499.6</v>
          </cell>
          <cell r="U1380">
            <v>353.6</v>
          </cell>
          <cell r="V1380">
            <v>197.1</v>
          </cell>
          <cell r="W1380">
            <v>24.1</v>
          </cell>
          <cell r="X1380">
            <v>77.7</v>
          </cell>
          <cell r="Y1380">
            <v>57.3</v>
          </cell>
          <cell r="Z1380">
            <v>10.4</v>
          </cell>
          <cell r="AA1380">
            <v>1220.2</v>
          </cell>
          <cell r="AB1380">
            <v>68.8</v>
          </cell>
          <cell r="AC1380">
            <v>780.5</v>
          </cell>
          <cell r="AD1380">
            <v>320</v>
          </cell>
          <cell r="AE1380">
            <v>17.899999999999999</v>
          </cell>
          <cell r="AF1380">
            <v>68.7</v>
          </cell>
          <cell r="AG1380">
            <v>74.099999999999994</v>
          </cell>
          <cell r="AH1380">
            <v>80.8</v>
          </cell>
          <cell r="AI1380">
            <v>97.2</v>
          </cell>
          <cell r="AJ1380">
            <v>11.1</v>
          </cell>
          <cell r="AK1380">
            <v>0.4</v>
          </cell>
          <cell r="AL1380">
            <v>1.5</v>
          </cell>
          <cell r="AM1380">
            <v>162.80000000000001</v>
          </cell>
          <cell r="AN1380">
            <v>86.8</v>
          </cell>
          <cell r="AO1380">
            <v>63.4</v>
          </cell>
          <cell r="AP1380">
            <v>-87.3</v>
          </cell>
          <cell r="AQ1380">
            <v>1022.3</v>
          </cell>
          <cell r="AR1380">
            <v>830.4</v>
          </cell>
          <cell r="AS1380">
            <v>5.6</v>
          </cell>
          <cell r="AT1380">
            <v>32.200000000000003</v>
          </cell>
          <cell r="AU1380">
            <v>66.900000000000006</v>
          </cell>
          <cell r="AV1380">
            <v>1230.5999999999999</v>
          </cell>
          <cell r="AW1380">
            <v>1169.3</v>
          </cell>
        </row>
        <row r="1381">
          <cell r="B1381">
            <v>8211</v>
          </cell>
          <cell r="D1381" t="str">
            <v>Servicesadministratifscombinésdebureau</v>
          </cell>
          <cell r="E1381">
            <v>9269</v>
          </cell>
          <cell r="F1381">
            <v>46.2</v>
          </cell>
          <cell r="G1381">
            <v>39.799999999999997</v>
          </cell>
          <cell r="H1381">
            <v>-2.7</v>
          </cell>
          <cell r="I1381">
            <v>9.1</v>
          </cell>
          <cell r="J1381">
            <v>3.8</v>
          </cell>
          <cell r="K1381">
            <v>1026.4000000000001</v>
          </cell>
          <cell r="L1381">
            <v>0.9</v>
          </cell>
          <cell r="M1381">
            <v>1.3</v>
          </cell>
          <cell r="N1381">
            <v>1032.4000000000001</v>
          </cell>
          <cell r="O1381">
            <v>1076.4000000000001</v>
          </cell>
          <cell r="P1381">
            <v>10.5</v>
          </cell>
          <cell r="Q1381">
            <v>0.1</v>
          </cell>
          <cell r="R1381">
            <v>17.3</v>
          </cell>
          <cell r="S1381">
            <v>-2.2000000000000002</v>
          </cell>
          <cell r="T1381">
            <v>557.5</v>
          </cell>
          <cell r="U1381">
            <v>147.30000000000001</v>
          </cell>
          <cell r="V1381">
            <v>98.5</v>
          </cell>
          <cell r="W1381">
            <v>1.3</v>
          </cell>
          <cell r="X1381">
            <v>23.7</v>
          </cell>
          <cell r="Y1381">
            <v>35.299999999999997</v>
          </cell>
          <cell r="Z1381">
            <v>7.9</v>
          </cell>
          <cell r="AA1381">
            <v>444.2</v>
          </cell>
          <cell r="AB1381">
            <v>30.9</v>
          </cell>
          <cell r="AC1381">
            <v>312.10000000000002</v>
          </cell>
          <cell r="AD1381">
            <v>128.5</v>
          </cell>
          <cell r="AE1381">
            <v>3.7</v>
          </cell>
          <cell r="AF1381">
            <v>-23.7</v>
          </cell>
          <cell r="AG1381">
            <v>27.4</v>
          </cell>
          <cell r="AH1381">
            <v>52.3</v>
          </cell>
          <cell r="AI1381">
            <v>44.8</v>
          </cell>
          <cell r="AJ1381">
            <v>-58.6</v>
          </cell>
          <cell r="AK1381">
            <v>0.1</v>
          </cell>
          <cell r="AL1381">
            <v>0.8</v>
          </cell>
          <cell r="AM1381">
            <v>78.099999999999994</v>
          </cell>
          <cell r="AN1381">
            <v>57.9</v>
          </cell>
          <cell r="AO1381">
            <v>35.299999999999997</v>
          </cell>
          <cell r="AP1381">
            <v>-100.8</v>
          </cell>
          <cell r="AQ1381">
            <v>905.6</v>
          </cell>
          <cell r="AR1381">
            <v>670.9</v>
          </cell>
          <cell r="AS1381">
            <v>3.9</v>
          </cell>
          <cell r="AT1381">
            <v>20.9</v>
          </cell>
          <cell r="AU1381">
            <v>109.2</v>
          </cell>
          <cell r="AV1381">
            <v>469</v>
          </cell>
          <cell r="AW1381">
            <v>417</v>
          </cell>
        </row>
        <row r="1382">
          <cell r="B1382">
            <v>82110</v>
          </cell>
          <cell r="D1382" t="str">
            <v>Servicesadministratifscombinésdebureau</v>
          </cell>
          <cell r="E1382">
            <v>9269</v>
          </cell>
          <cell r="F1382">
            <v>46.2</v>
          </cell>
          <cell r="G1382">
            <v>39.799999999999997</v>
          </cell>
          <cell r="H1382">
            <v>-2.7</v>
          </cell>
          <cell r="I1382">
            <v>9.1</v>
          </cell>
          <cell r="J1382">
            <v>3.8</v>
          </cell>
          <cell r="K1382">
            <v>1026.4000000000001</v>
          </cell>
          <cell r="L1382">
            <v>0.9</v>
          </cell>
          <cell r="M1382">
            <v>1.3</v>
          </cell>
          <cell r="N1382">
            <v>1032.4000000000001</v>
          </cell>
          <cell r="O1382">
            <v>1076.4000000000001</v>
          </cell>
          <cell r="P1382">
            <v>10.5</v>
          </cell>
          <cell r="Q1382">
            <v>0.1</v>
          </cell>
          <cell r="R1382">
            <v>17.3</v>
          </cell>
          <cell r="S1382">
            <v>-2.2000000000000002</v>
          </cell>
          <cell r="T1382">
            <v>557.5</v>
          </cell>
          <cell r="U1382">
            <v>147.30000000000001</v>
          </cell>
          <cell r="V1382">
            <v>98.5</v>
          </cell>
          <cell r="W1382">
            <v>1.3</v>
          </cell>
          <cell r="X1382">
            <v>23.7</v>
          </cell>
          <cell r="Y1382">
            <v>35.299999999999997</v>
          </cell>
          <cell r="Z1382">
            <v>7.9</v>
          </cell>
          <cell r="AA1382">
            <v>444.2</v>
          </cell>
          <cell r="AB1382">
            <v>30.9</v>
          </cell>
          <cell r="AC1382">
            <v>312.10000000000002</v>
          </cell>
          <cell r="AD1382">
            <v>128.5</v>
          </cell>
          <cell r="AE1382">
            <v>3.7</v>
          </cell>
          <cell r="AF1382">
            <v>-23.7</v>
          </cell>
          <cell r="AG1382">
            <v>27.4</v>
          </cell>
          <cell r="AH1382">
            <v>52.3</v>
          </cell>
          <cell r="AI1382">
            <v>44.8</v>
          </cell>
          <cell r="AJ1382">
            <v>-58.6</v>
          </cell>
          <cell r="AK1382">
            <v>0.1</v>
          </cell>
          <cell r="AL1382">
            <v>0.8</v>
          </cell>
          <cell r="AM1382">
            <v>78.099999999999994</v>
          </cell>
          <cell r="AN1382">
            <v>57.9</v>
          </cell>
          <cell r="AO1382">
            <v>35.299999999999997</v>
          </cell>
          <cell r="AP1382">
            <v>-100.8</v>
          </cell>
          <cell r="AQ1382">
            <v>905.6</v>
          </cell>
          <cell r="AR1382">
            <v>670.9</v>
          </cell>
          <cell r="AS1382">
            <v>3.9</v>
          </cell>
          <cell r="AT1382">
            <v>20.9</v>
          </cell>
          <cell r="AU1382">
            <v>109.2</v>
          </cell>
          <cell r="AV1382">
            <v>469</v>
          </cell>
          <cell r="AW1382">
            <v>417</v>
          </cell>
        </row>
        <row r="1383">
          <cell r="B1383">
            <v>8219</v>
          </cell>
          <cell r="D1383" t="str">
            <v xml:space="preserve">Photocopie, préparation de documents et autres activités spécialisées de soutien de bureau </v>
          </cell>
          <cell r="E1383">
            <v>15990</v>
          </cell>
          <cell r="F1383">
            <v>122.2</v>
          </cell>
          <cell r="G1383">
            <v>81.2</v>
          </cell>
          <cell r="H1383">
            <v>-1.2</v>
          </cell>
          <cell r="I1383">
            <v>42.2</v>
          </cell>
          <cell r="J1383">
            <v>30.5</v>
          </cell>
          <cell r="K1383">
            <v>1758.5</v>
          </cell>
          <cell r="L1383">
            <v>1.9</v>
          </cell>
          <cell r="M1383">
            <v>2.5</v>
          </cell>
          <cell r="N1383">
            <v>1793.4</v>
          </cell>
          <cell r="O1383">
            <v>1911.2</v>
          </cell>
          <cell r="P1383">
            <v>36.4</v>
          </cell>
          <cell r="Q1383">
            <v>0</v>
          </cell>
          <cell r="R1383">
            <v>132.4</v>
          </cell>
          <cell r="S1383">
            <v>-0.5</v>
          </cell>
          <cell r="T1383">
            <v>942.2</v>
          </cell>
          <cell r="U1383">
            <v>206.3</v>
          </cell>
          <cell r="V1383">
            <v>98.7</v>
          </cell>
          <cell r="W1383">
            <v>22.9</v>
          </cell>
          <cell r="X1383">
            <v>54</v>
          </cell>
          <cell r="Y1383">
            <v>22</v>
          </cell>
          <cell r="Z1383">
            <v>2.5</v>
          </cell>
          <cell r="AA1383">
            <v>776</v>
          </cell>
          <cell r="AB1383">
            <v>37.9</v>
          </cell>
          <cell r="AC1383">
            <v>468.4</v>
          </cell>
          <cell r="AD1383">
            <v>191.5</v>
          </cell>
          <cell r="AE1383">
            <v>14.1</v>
          </cell>
          <cell r="AF1383">
            <v>92.4</v>
          </cell>
          <cell r="AG1383">
            <v>46.7</v>
          </cell>
          <cell r="AH1383">
            <v>28.5</v>
          </cell>
          <cell r="AI1383">
            <v>52.4</v>
          </cell>
          <cell r="AJ1383">
            <v>69.7</v>
          </cell>
          <cell r="AK1383">
            <v>0.3</v>
          </cell>
          <cell r="AL1383">
            <v>0.7</v>
          </cell>
          <cell r="AM1383">
            <v>84.7</v>
          </cell>
          <cell r="AN1383">
            <v>28.9</v>
          </cell>
          <cell r="AO1383">
            <v>28.1</v>
          </cell>
          <cell r="AP1383">
            <v>13.5</v>
          </cell>
          <cell r="AQ1383">
            <v>116.7</v>
          </cell>
          <cell r="AR1383">
            <v>159.4</v>
          </cell>
          <cell r="AS1383">
            <v>1.7</v>
          </cell>
          <cell r="AT1383">
            <v>11.3</v>
          </cell>
          <cell r="AU1383">
            <v>-42.3</v>
          </cell>
          <cell r="AV1383">
            <v>761.6</v>
          </cell>
          <cell r="AW1383">
            <v>752.3</v>
          </cell>
        </row>
        <row r="1384">
          <cell r="B1384">
            <v>82190</v>
          </cell>
          <cell r="D1384" t="str">
            <v xml:space="preserve">Photocopie, préparation de documents et autres activités spécialisées de soutien de bureau </v>
          </cell>
          <cell r="E1384">
            <v>15990</v>
          </cell>
          <cell r="F1384">
            <v>122.2</v>
          </cell>
          <cell r="G1384">
            <v>81.2</v>
          </cell>
          <cell r="H1384">
            <v>-1.2</v>
          </cell>
          <cell r="I1384">
            <v>42.2</v>
          </cell>
          <cell r="J1384">
            <v>30.5</v>
          </cell>
          <cell r="K1384">
            <v>1758.5</v>
          </cell>
          <cell r="L1384">
            <v>1.9</v>
          </cell>
          <cell r="M1384">
            <v>2.5</v>
          </cell>
          <cell r="N1384">
            <v>1793.4</v>
          </cell>
          <cell r="O1384">
            <v>1911.2</v>
          </cell>
          <cell r="P1384">
            <v>36.4</v>
          </cell>
          <cell r="Q1384">
            <v>0</v>
          </cell>
          <cell r="R1384">
            <v>132.4</v>
          </cell>
          <cell r="S1384">
            <v>-0.5</v>
          </cell>
          <cell r="T1384">
            <v>942.2</v>
          </cell>
          <cell r="U1384">
            <v>206.3</v>
          </cell>
          <cell r="V1384">
            <v>98.7</v>
          </cell>
          <cell r="W1384">
            <v>22.9</v>
          </cell>
          <cell r="X1384">
            <v>54</v>
          </cell>
          <cell r="Y1384">
            <v>22</v>
          </cell>
          <cell r="Z1384">
            <v>2.5</v>
          </cell>
          <cell r="AA1384">
            <v>776</v>
          </cell>
          <cell r="AB1384">
            <v>37.9</v>
          </cell>
          <cell r="AC1384">
            <v>468.4</v>
          </cell>
          <cell r="AD1384">
            <v>191.5</v>
          </cell>
          <cell r="AE1384">
            <v>14.1</v>
          </cell>
          <cell r="AF1384">
            <v>92.4</v>
          </cell>
          <cell r="AG1384">
            <v>46.7</v>
          </cell>
          <cell r="AH1384">
            <v>28.5</v>
          </cell>
          <cell r="AI1384">
            <v>52.4</v>
          </cell>
          <cell r="AJ1384">
            <v>69.7</v>
          </cell>
          <cell r="AK1384">
            <v>0.3</v>
          </cell>
          <cell r="AL1384">
            <v>0.7</v>
          </cell>
          <cell r="AM1384">
            <v>84.7</v>
          </cell>
          <cell r="AN1384">
            <v>28.9</v>
          </cell>
          <cell r="AO1384">
            <v>28.1</v>
          </cell>
          <cell r="AP1384">
            <v>13.5</v>
          </cell>
          <cell r="AQ1384">
            <v>116.7</v>
          </cell>
          <cell r="AR1384">
            <v>159.4</v>
          </cell>
          <cell r="AS1384">
            <v>1.7</v>
          </cell>
          <cell r="AT1384">
            <v>11.3</v>
          </cell>
          <cell r="AU1384">
            <v>-42.3</v>
          </cell>
          <cell r="AV1384">
            <v>761.6</v>
          </cell>
          <cell r="AW1384">
            <v>752.3</v>
          </cell>
        </row>
        <row r="1385">
          <cell r="B1385">
            <v>822</v>
          </cell>
          <cell r="D1385" t="str">
            <v xml:space="preserve">Activités de centres d'appels </v>
          </cell>
          <cell r="E1385">
            <v>2360</v>
          </cell>
          <cell r="F1385">
            <v>14.8</v>
          </cell>
          <cell r="G1385">
            <v>9.5</v>
          </cell>
          <cell r="H1385">
            <v>-0.2</v>
          </cell>
          <cell r="I1385">
            <v>5.5</v>
          </cell>
          <cell r="J1385">
            <v>0</v>
          </cell>
          <cell r="K1385">
            <v>2256.6999999999998</v>
          </cell>
          <cell r="L1385">
            <v>0.2</v>
          </cell>
          <cell r="M1385">
            <v>1.4</v>
          </cell>
          <cell r="N1385">
            <v>2258.3000000000002</v>
          </cell>
          <cell r="O1385">
            <v>2271.5</v>
          </cell>
          <cell r="P1385">
            <v>9.9</v>
          </cell>
          <cell r="Q1385">
            <v>0</v>
          </cell>
          <cell r="R1385">
            <v>9.8000000000000007</v>
          </cell>
          <cell r="S1385">
            <v>2</v>
          </cell>
          <cell r="T1385">
            <v>935</v>
          </cell>
          <cell r="U1385">
            <v>478.4</v>
          </cell>
          <cell r="V1385">
            <v>73.900000000000006</v>
          </cell>
          <cell r="W1385">
            <v>3.4</v>
          </cell>
          <cell r="X1385">
            <v>74.2</v>
          </cell>
          <cell r="Y1385">
            <v>9.1999999999999993</v>
          </cell>
          <cell r="Z1385">
            <v>4</v>
          </cell>
          <cell r="AA1385">
            <v>1317.8</v>
          </cell>
          <cell r="AB1385">
            <v>66.8</v>
          </cell>
          <cell r="AC1385">
            <v>885.9</v>
          </cell>
          <cell r="AD1385">
            <v>283</v>
          </cell>
          <cell r="AE1385">
            <v>7</v>
          </cell>
          <cell r="AF1385">
            <v>89.1</v>
          </cell>
          <cell r="AG1385">
            <v>41.5</v>
          </cell>
          <cell r="AH1385">
            <v>28.1</v>
          </cell>
          <cell r="AI1385">
            <v>40</v>
          </cell>
          <cell r="AJ1385">
            <v>59.6</v>
          </cell>
          <cell r="AK1385">
            <v>0</v>
          </cell>
          <cell r="AL1385">
            <v>0</v>
          </cell>
          <cell r="AM1385">
            <v>11.5</v>
          </cell>
          <cell r="AN1385">
            <v>7.3</v>
          </cell>
          <cell r="AO1385">
            <v>21.9</v>
          </cell>
          <cell r="AP1385">
            <v>70</v>
          </cell>
          <cell r="AQ1385">
            <v>28.2</v>
          </cell>
          <cell r="AR1385">
            <v>31.6</v>
          </cell>
          <cell r="AS1385">
            <v>5.6</v>
          </cell>
          <cell r="AT1385">
            <v>9.5</v>
          </cell>
          <cell r="AU1385">
            <v>51.5</v>
          </cell>
          <cell r="AV1385">
            <v>1317.1</v>
          </cell>
          <cell r="AW1385">
            <v>1258</v>
          </cell>
        </row>
        <row r="1386">
          <cell r="B1386">
            <v>8220</v>
          </cell>
          <cell r="D1386" t="str">
            <v xml:space="preserve">Activités de centres d'appels </v>
          </cell>
          <cell r="E1386">
            <v>2360</v>
          </cell>
          <cell r="F1386">
            <v>14.8</v>
          </cell>
          <cell r="G1386">
            <v>9.5</v>
          </cell>
          <cell r="H1386">
            <v>-0.2</v>
          </cell>
          <cell r="I1386">
            <v>5.5</v>
          </cell>
          <cell r="J1386">
            <v>0</v>
          </cell>
          <cell r="K1386">
            <v>2256.6999999999998</v>
          </cell>
          <cell r="L1386">
            <v>0.2</v>
          </cell>
          <cell r="M1386">
            <v>1.4</v>
          </cell>
          <cell r="N1386">
            <v>2258.3000000000002</v>
          </cell>
          <cell r="O1386">
            <v>2271.5</v>
          </cell>
          <cell r="P1386">
            <v>9.9</v>
          </cell>
          <cell r="Q1386">
            <v>0</v>
          </cell>
          <cell r="R1386">
            <v>9.8000000000000007</v>
          </cell>
          <cell r="S1386">
            <v>2</v>
          </cell>
          <cell r="T1386">
            <v>935</v>
          </cell>
          <cell r="U1386">
            <v>478.4</v>
          </cell>
          <cell r="V1386">
            <v>73.900000000000006</v>
          </cell>
          <cell r="W1386">
            <v>3.4</v>
          </cell>
          <cell r="X1386">
            <v>74.2</v>
          </cell>
          <cell r="Y1386">
            <v>9.1999999999999993</v>
          </cell>
          <cell r="Z1386">
            <v>4</v>
          </cell>
          <cell r="AA1386">
            <v>1317.8</v>
          </cell>
          <cell r="AB1386">
            <v>66.8</v>
          </cell>
          <cell r="AC1386">
            <v>885.9</v>
          </cell>
          <cell r="AD1386">
            <v>283</v>
          </cell>
          <cell r="AE1386">
            <v>7</v>
          </cell>
          <cell r="AF1386">
            <v>89.1</v>
          </cell>
          <cell r="AG1386">
            <v>41.5</v>
          </cell>
          <cell r="AH1386">
            <v>28.1</v>
          </cell>
          <cell r="AI1386">
            <v>40</v>
          </cell>
          <cell r="AJ1386">
            <v>59.6</v>
          </cell>
          <cell r="AK1386">
            <v>0</v>
          </cell>
          <cell r="AL1386">
            <v>0</v>
          </cell>
          <cell r="AM1386">
            <v>11.5</v>
          </cell>
          <cell r="AN1386">
            <v>7.3</v>
          </cell>
          <cell r="AO1386">
            <v>21.9</v>
          </cell>
          <cell r="AP1386">
            <v>70</v>
          </cell>
          <cell r="AQ1386">
            <v>28.2</v>
          </cell>
          <cell r="AR1386">
            <v>31.6</v>
          </cell>
          <cell r="AS1386">
            <v>5.6</v>
          </cell>
          <cell r="AT1386">
            <v>9.5</v>
          </cell>
          <cell r="AU1386">
            <v>51.5</v>
          </cell>
          <cell r="AV1386">
            <v>1317.1</v>
          </cell>
          <cell r="AW1386">
            <v>1258</v>
          </cell>
        </row>
        <row r="1387">
          <cell r="B1387">
            <v>82200</v>
          </cell>
          <cell r="D1387" t="str">
            <v xml:space="preserve">Activités de centres d'appels </v>
          </cell>
          <cell r="E1387">
            <v>2360</v>
          </cell>
          <cell r="F1387">
            <v>14.8</v>
          </cell>
          <cell r="G1387">
            <v>9.5</v>
          </cell>
          <cell r="H1387">
            <v>-0.2</v>
          </cell>
          <cell r="I1387">
            <v>5.5</v>
          </cell>
          <cell r="J1387">
            <v>0</v>
          </cell>
          <cell r="K1387">
            <v>2256.6999999999998</v>
          </cell>
          <cell r="L1387">
            <v>0.2</v>
          </cell>
          <cell r="M1387">
            <v>1.4</v>
          </cell>
          <cell r="N1387">
            <v>2258.3000000000002</v>
          </cell>
          <cell r="O1387">
            <v>2271.5</v>
          </cell>
          <cell r="P1387">
            <v>9.9</v>
          </cell>
          <cell r="Q1387">
            <v>0</v>
          </cell>
          <cell r="R1387">
            <v>9.8000000000000007</v>
          </cell>
          <cell r="S1387">
            <v>2</v>
          </cell>
          <cell r="T1387">
            <v>935</v>
          </cell>
          <cell r="U1387">
            <v>478.4</v>
          </cell>
          <cell r="V1387">
            <v>73.900000000000006</v>
          </cell>
          <cell r="W1387">
            <v>3.4</v>
          </cell>
          <cell r="X1387">
            <v>74.2</v>
          </cell>
          <cell r="Y1387">
            <v>9.1999999999999993</v>
          </cell>
          <cell r="Z1387">
            <v>4</v>
          </cell>
          <cell r="AA1387">
            <v>1317.8</v>
          </cell>
          <cell r="AB1387">
            <v>66.8</v>
          </cell>
          <cell r="AC1387">
            <v>885.9</v>
          </cell>
          <cell r="AD1387">
            <v>283</v>
          </cell>
          <cell r="AE1387">
            <v>7</v>
          </cell>
          <cell r="AF1387">
            <v>89.1</v>
          </cell>
          <cell r="AG1387">
            <v>41.5</v>
          </cell>
          <cell r="AH1387">
            <v>28.1</v>
          </cell>
          <cell r="AI1387">
            <v>40</v>
          </cell>
          <cell r="AJ1387">
            <v>59.6</v>
          </cell>
          <cell r="AK1387">
            <v>0</v>
          </cell>
          <cell r="AL1387">
            <v>0</v>
          </cell>
          <cell r="AM1387">
            <v>11.5</v>
          </cell>
          <cell r="AN1387">
            <v>7.3</v>
          </cell>
          <cell r="AO1387">
            <v>21.9</v>
          </cell>
          <cell r="AP1387">
            <v>70</v>
          </cell>
          <cell r="AQ1387">
            <v>28.2</v>
          </cell>
          <cell r="AR1387">
            <v>31.6</v>
          </cell>
          <cell r="AS1387">
            <v>5.6</v>
          </cell>
          <cell r="AT1387">
            <v>9.5</v>
          </cell>
          <cell r="AU1387">
            <v>51.5</v>
          </cell>
          <cell r="AV1387">
            <v>1317.1</v>
          </cell>
          <cell r="AW1387">
            <v>1258</v>
          </cell>
        </row>
        <row r="1388">
          <cell r="B1388">
            <v>823</v>
          </cell>
          <cell r="D1388" t="str">
            <v xml:space="preserve">Organisation de salons professionnels et congrès </v>
          </cell>
          <cell r="E1388">
            <v>8899</v>
          </cell>
          <cell r="F1388">
            <v>33.200000000000003</v>
          </cell>
          <cell r="G1388" t="str">
            <v>N</v>
          </cell>
          <cell r="H1388">
            <v>0.9</v>
          </cell>
          <cell r="I1388">
            <v>32.700000000000003</v>
          </cell>
          <cell r="J1388">
            <v>0.1</v>
          </cell>
          <cell r="K1388">
            <v>3785.5</v>
          </cell>
          <cell r="L1388">
            <v>4.0999999999999996</v>
          </cell>
          <cell r="M1388">
            <v>5.4</v>
          </cell>
          <cell r="N1388">
            <v>3795.1</v>
          </cell>
          <cell r="O1388">
            <v>3818.8</v>
          </cell>
          <cell r="P1388">
            <v>103.9</v>
          </cell>
          <cell r="Q1388">
            <v>21.7</v>
          </cell>
          <cell r="R1388">
            <v>148.30000000000001</v>
          </cell>
          <cell r="S1388">
            <v>-1.3</v>
          </cell>
          <cell r="T1388">
            <v>2523.9</v>
          </cell>
          <cell r="U1388">
            <v>1151</v>
          </cell>
          <cell r="V1388">
            <v>293.3</v>
          </cell>
          <cell r="W1388">
            <v>6.1</v>
          </cell>
          <cell r="X1388">
            <v>54.5</v>
          </cell>
          <cell r="Y1388">
            <v>105.5</v>
          </cell>
          <cell r="Z1388">
            <v>23.4</v>
          </cell>
          <cell r="AA1388">
            <v>1155.5</v>
          </cell>
          <cell r="AB1388">
            <v>53.6</v>
          </cell>
          <cell r="AC1388">
            <v>537.79999999999995</v>
          </cell>
          <cell r="AD1388">
            <v>220.1</v>
          </cell>
          <cell r="AE1388">
            <v>39.6</v>
          </cell>
          <cell r="AF1388">
            <v>383.5</v>
          </cell>
          <cell r="AG1388">
            <v>71.3</v>
          </cell>
          <cell r="AH1388">
            <v>124.3</v>
          </cell>
          <cell r="AI1388">
            <v>45.8</v>
          </cell>
          <cell r="AJ1388">
            <v>233.7</v>
          </cell>
          <cell r="AK1388">
            <v>5</v>
          </cell>
          <cell r="AL1388">
            <v>2.8</v>
          </cell>
          <cell r="AM1388">
            <v>30.3</v>
          </cell>
          <cell r="AN1388">
            <v>20.8</v>
          </cell>
          <cell r="AO1388">
            <v>72.2</v>
          </cell>
          <cell r="AP1388">
            <v>273.39999999999998</v>
          </cell>
          <cell r="AQ1388">
            <v>74.400000000000006</v>
          </cell>
          <cell r="AR1388">
            <v>69.900000000000006</v>
          </cell>
          <cell r="AS1388">
            <v>8.1</v>
          </cell>
          <cell r="AT1388">
            <v>86</v>
          </cell>
          <cell r="AU1388">
            <v>183.8</v>
          </cell>
          <cell r="AV1388">
            <v>1157</v>
          </cell>
          <cell r="AW1388">
            <v>1141.4000000000001</v>
          </cell>
        </row>
        <row r="1389">
          <cell r="B1389">
            <v>8230</v>
          </cell>
          <cell r="D1389" t="str">
            <v xml:space="preserve">Organisation de salons professionnels et congrès </v>
          </cell>
          <cell r="E1389">
            <v>8899</v>
          </cell>
          <cell r="F1389">
            <v>33.200000000000003</v>
          </cell>
          <cell r="G1389" t="str">
            <v>N</v>
          </cell>
          <cell r="H1389">
            <v>0.9</v>
          </cell>
          <cell r="I1389">
            <v>32.700000000000003</v>
          </cell>
          <cell r="J1389">
            <v>0.1</v>
          </cell>
          <cell r="K1389">
            <v>3785.5</v>
          </cell>
          <cell r="L1389">
            <v>4.0999999999999996</v>
          </cell>
          <cell r="M1389">
            <v>5.4</v>
          </cell>
          <cell r="N1389">
            <v>3795.1</v>
          </cell>
          <cell r="O1389">
            <v>3818.8</v>
          </cell>
          <cell r="P1389">
            <v>103.9</v>
          </cell>
          <cell r="Q1389">
            <v>21.7</v>
          </cell>
          <cell r="R1389">
            <v>148.30000000000001</v>
          </cell>
          <cell r="S1389">
            <v>-1.3</v>
          </cell>
          <cell r="T1389">
            <v>2523.9</v>
          </cell>
          <cell r="U1389">
            <v>1151</v>
          </cell>
          <cell r="V1389">
            <v>293.3</v>
          </cell>
          <cell r="W1389">
            <v>6.1</v>
          </cell>
          <cell r="X1389">
            <v>54.5</v>
          </cell>
          <cell r="Y1389">
            <v>105.5</v>
          </cell>
          <cell r="Z1389">
            <v>23.4</v>
          </cell>
          <cell r="AA1389">
            <v>1155.5</v>
          </cell>
          <cell r="AB1389">
            <v>53.6</v>
          </cell>
          <cell r="AC1389">
            <v>537.79999999999995</v>
          </cell>
          <cell r="AD1389">
            <v>220.1</v>
          </cell>
          <cell r="AE1389">
            <v>39.6</v>
          </cell>
          <cell r="AF1389">
            <v>383.5</v>
          </cell>
          <cell r="AG1389">
            <v>71.3</v>
          </cell>
          <cell r="AH1389">
            <v>124.3</v>
          </cell>
          <cell r="AI1389">
            <v>45.8</v>
          </cell>
          <cell r="AJ1389">
            <v>233.7</v>
          </cell>
          <cell r="AK1389">
            <v>5</v>
          </cell>
          <cell r="AL1389">
            <v>2.8</v>
          </cell>
          <cell r="AM1389">
            <v>30.3</v>
          </cell>
          <cell r="AN1389">
            <v>20.8</v>
          </cell>
          <cell r="AO1389">
            <v>72.2</v>
          </cell>
          <cell r="AP1389">
            <v>273.39999999999998</v>
          </cell>
          <cell r="AQ1389">
            <v>74.400000000000006</v>
          </cell>
          <cell r="AR1389">
            <v>69.900000000000006</v>
          </cell>
          <cell r="AS1389">
            <v>8.1</v>
          </cell>
          <cell r="AT1389">
            <v>86</v>
          </cell>
          <cell r="AU1389">
            <v>183.8</v>
          </cell>
          <cell r="AV1389">
            <v>1157</v>
          </cell>
          <cell r="AW1389">
            <v>1141.4000000000001</v>
          </cell>
        </row>
        <row r="1390">
          <cell r="B1390">
            <v>82300</v>
          </cell>
          <cell r="D1390" t="str">
            <v xml:space="preserve">Organisation de foires, salons professionnels et congrès </v>
          </cell>
          <cell r="E1390">
            <v>8899</v>
          </cell>
          <cell r="F1390">
            <v>33.200000000000003</v>
          </cell>
          <cell r="G1390" t="str">
            <v>N</v>
          </cell>
          <cell r="H1390">
            <v>0.9</v>
          </cell>
          <cell r="I1390">
            <v>32.700000000000003</v>
          </cell>
          <cell r="J1390">
            <v>0.1</v>
          </cell>
          <cell r="K1390">
            <v>3785.5</v>
          </cell>
          <cell r="L1390">
            <v>4.0999999999999996</v>
          </cell>
          <cell r="M1390">
            <v>5.4</v>
          </cell>
          <cell r="N1390">
            <v>3795.1</v>
          </cell>
          <cell r="O1390">
            <v>3818.8</v>
          </cell>
          <cell r="P1390">
            <v>103.9</v>
          </cell>
          <cell r="Q1390">
            <v>21.7</v>
          </cell>
          <cell r="R1390">
            <v>148.30000000000001</v>
          </cell>
          <cell r="S1390">
            <v>-1.3</v>
          </cell>
          <cell r="T1390">
            <v>2523.9</v>
          </cell>
          <cell r="U1390">
            <v>1151</v>
          </cell>
          <cell r="V1390">
            <v>293.3</v>
          </cell>
          <cell r="W1390">
            <v>6.1</v>
          </cell>
          <cell r="X1390">
            <v>54.5</v>
          </cell>
          <cell r="Y1390">
            <v>105.5</v>
          </cell>
          <cell r="Z1390">
            <v>23.4</v>
          </cell>
          <cell r="AA1390">
            <v>1155.5</v>
          </cell>
          <cell r="AB1390">
            <v>53.6</v>
          </cell>
          <cell r="AC1390">
            <v>537.79999999999995</v>
          </cell>
          <cell r="AD1390">
            <v>220.1</v>
          </cell>
          <cell r="AE1390">
            <v>39.6</v>
          </cell>
          <cell r="AF1390">
            <v>383.5</v>
          </cell>
          <cell r="AG1390">
            <v>71.3</v>
          </cell>
          <cell r="AH1390">
            <v>124.3</v>
          </cell>
          <cell r="AI1390">
            <v>45.8</v>
          </cell>
          <cell r="AJ1390">
            <v>233.7</v>
          </cell>
          <cell r="AK1390">
            <v>5</v>
          </cell>
          <cell r="AL1390">
            <v>2.8</v>
          </cell>
          <cell r="AM1390">
            <v>30.3</v>
          </cell>
          <cell r="AN1390">
            <v>20.8</v>
          </cell>
          <cell r="AO1390">
            <v>72.2</v>
          </cell>
          <cell r="AP1390">
            <v>273.39999999999998</v>
          </cell>
          <cell r="AQ1390">
            <v>74.400000000000006</v>
          </cell>
          <cell r="AR1390">
            <v>69.900000000000006</v>
          </cell>
          <cell r="AS1390">
            <v>8.1</v>
          </cell>
          <cell r="AT1390">
            <v>86</v>
          </cell>
          <cell r="AU1390">
            <v>183.8</v>
          </cell>
          <cell r="AV1390">
            <v>1157</v>
          </cell>
          <cell r="AW1390">
            <v>1141.4000000000001</v>
          </cell>
        </row>
        <row r="1391">
          <cell r="B1391">
            <v>829</v>
          </cell>
          <cell r="D1391" t="str">
            <v xml:space="preserve">Activités de soutien aux entreprises n.c.a. </v>
          </cell>
          <cell r="E1391">
            <v>32602</v>
          </cell>
          <cell r="F1391">
            <v>1664</v>
          </cell>
          <cell r="G1391">
            <v>1240.0999999999999</v>
          </cell>
          <cell r="H1391">
            <v>-8.9</v>
          </cell>
          <cell r="I1391">
            <v>432.8</v>
          </cell>
          <cell r="J1391">
            <v>156.6</v>
          </cell>
          <cell r="K1391">
            <v>26678.7</v>
          </cell>
          <cell r="L1391">
            <v>15.2</v>
          </cell>
          <cell r="M1391">
            <v>277.8</v>
          </cell>
          <cell r="N1391">
            <v>27128.400000000001</v>
          </cell>
          <cell r="O1391">
            <v>28499.3</v>
          </cell>
          <cell r="P1391">
            <v>571.5</v>
          </cell>
          <cell r="Q1391">
            <v>236.9</v>
          </cell>
          <cell r="R1391">
            <v>3925.9</v>
          </cell>
          <cell r="S1391">
            <v>-31.2</v>
          </cell>
          <cell r="T1391">
            <v>14019.1</v>
          </cell>
          <cell r="U1391">
            <v>5310.5</v>
          </cell>
          <cell r="V1391">
            <v>1414.9</v>
          </cell>
          <cell r="W1391">
            <v>63.4</v>
          </cell>
          <cell r="X1391">
            <v>1183.9000000000001</v>
          </cell>
          <cell r="Y1391">
            <v>384.6</v>
          </cell>
          <cell r="Z1391">
            <v>180.5</v>
          </cell>
          <cell r="AA1391">
            <v>9834.2000000000007</v>
          </cell>
          <cell r="AB1391">
            <v>664.7</v>
          </cell>
          <cell r="AC1391">
            <v>5504.9</v>
          </cell>
          <cell r="AD1391">
            <v>2460.3000000000002</v>
          </cell>
          <cell r="AE1391">
            <v>90.6</v>
          </cell>
          <cell r="AF1391">
            <v>1294.8</v>
          </cell>
          <cell r="AG1391">
            <v>999.1</v>
          </cell>
          <cell r="AH1391">
            <v>623.1</v>
          </cell>
          <cell r="AI1391">
            <v>958.5</v>
          </cell>
          <cell r="AJ1391">
            <v>631.1</v>
          </cell>
          <cell r="AK1391">
            <v>8.4</v>
          </cell>
          <cell r="AL1391">
            <v>117.8</v>
          </cell>
          <cell r="AM1391">
            <v>3064.7</v>
          </cell>
          <cell r="AN1391">
            <v>1308.5</v>
          </cell>
          <cell r="AO1391">
            <v>4295.3999999999996</v>
          </cell>
          <cell r="AP1391">
            <v>1971.2</v>
          </cell>
          <cell r="AQ1391">
            <v>869.8</v>
          </cell>
          <cell r="AR1391">
            <v>823.1</v>
          </cell>
          <cell r="AS1391">
            <v>50.9</v>
          </cell>
          <cell r="AT1391">
            <v>82.7</v>
          </cell>
          <cell r="AU1391">
            <v>1884.4</v>
          </cell>
          <cell r="AV1391">
            <v>9647.2000000000007</v>
          </cell>
          <cell r="AW1391">
            <v>9260</v>
          </cell>
        </row>
        <row r="1392">
          <cell r="B1392">
            <v>8291</v>
          </cell>
          <cell r="D1392" t="str">
            <v xml:space="preserve">Activités des agences de recouvrement de factures et des sociétés d'information financière sur la clientèle </v>
          </cell>
          <cell r="E1392">
            <v>639</v>
          </cell>
          <cell r="F1392">
            <v>7.1</v>
          </cell>
          <cell r="G1392">
            <v>5.5</v>
          </cell>
          <cell r="H1392">
            <v>0.1</v>
          </cell>
          <cell r="I1392">
            <v>1.5</v>
          </cell>
          <cell r="J1392">
            <v>0</v>
          </cell>
          <cell r="K1392">
            <v>798.9</v>
          </cell>
          <cell r="L1392">
            <v>0.2</v>
          </cell>
          <cell r="M1392">
            <v>9.4</v>
          </cell>
          <cell r="N1392">
            <v>808.4</v>
          </cell>
          <cell r="O1392">
            <v>806</v>
          </cell>
          <cell r="P1392">
            <v>4</v>
          </cell>
          <cell r="Q1392">
            <v>0</v>
          </cell>
          <cell r="R1392">
            <v>13.6</v>
          </cell>
          <cell r="S1392">
            <v>-8.6</v>
          </cell>
          <cell r="T1392">
            <v>342.3</v>
          </cell>
          <cell r="U1392">
            <v>112.6</v>
          </cell>
          <cell r="V1392">
            <v>31.2</v>
          </cell>
          <cell r="W1392">
            <v>1</v>
          </cell>
          <cell r="X1392">
            <v>7.2</v>
          </cell>
          <cell r="Y1392">
            <v>36.700000000000003</v>
          </cell>
          <cell r="Z1392">
            <v>13.4</v>
          </cell>
          <cell r="AA1392">
            <v>429.9</v>
          </cell>
          <cell r="AB1392">
            <v>20</v>
          </cell>
          <cell r="AC1392">
            <v>212.8</v>
          </cell>
          <cell r="AD1392">
            <v>94.8</v>
          </cell>
          <cell r="AE1392">
            <v>0.4</v>
          </cell>
          <cell r="AF1392">
            <v>102.6</v>
          </cell>
          <cell r="AG1392">
            <v>19.7</v>
          </cell>
          <cell r="AH1392">
            <v>23.3</v>
          </cell>
          <cell r="AI1392">
            <v>39.299999999999997</v>
          </cell>
          <cell r="AJ1392">
            <v>98.9</v>
          </cell>
          <cell r="AK1392">
            <v>0.1</v>
          </cell>
          <cell r="AL1392">
            <v>6.3</v>
          </cell>
          <cell r="AM1392">
            <v>7.8</v>
          </cell>
          <cell r="AN1392">
            <v>5</v>
          </cell>
          <cell r="AO1392">
            <v>47</v>
          </cell>
          <cell r="AP1392">
            <v>144.30000000000001</v>
          </cell>
          <cell r="AQ1392">
            <v>16</v>
          </cell>
          <cell r="AR1392">
            <v>15.4</v>
          </cell>
          <cell r="AS1392">
            <v>7.8</v>
          </cell>
          <cell r="AT1392">
            <v>30.7</v>
          </cell>
          <cell r="AU1392">
            <v>106.5</v>
          </cell>
          <cell r="AV1392">
            <v>462.6</v>
          </cell>
          <cell r="AW1392">
            <v>410.3</v>
          </cell>
        </row>
        <row r="1393">
          <cell r="B1393">
            <v>82910</v>
          </cell>
          <cell r="D1393" t="str">
            <v xml:space="preserve">Activités des agences de recouvrement de factures et des sociétés d'information financière sur la clientèle </v>
          </cell>
          <cell r="E1393">
            <v>639</v>
          </cell>
          <cell r="F1393">
            <v>7.1</v>
          </cell>
          <cell r="G1393">
            <v>5.5</v>
          </cell>
          <cell r="H1393">
            <v>0.1</v>
          </cell>
          <cell r="I1393">
            <v>1.5</v>
          </cell>
          <cell r="J1393">
            <v>0</v>
          </cell>
          <cell r="K1393">
            <v>798.9</v>
          </cell>
          <cell r="L1393">
            <v>0.2</v>
          </cell>
          <cell r="M1393">
            <v>9.4</v>
          </cell>
          <cell r="N1393">
            <v>808.4</v>
          </cell>
          <cell r="O1393">
            <v>806</v>
          </cell>
          <cell r="P1393">
            <v>4</v>
          </cell>
          <cell r="Q1393">
            <v>0</v>
          </cell>
          <cell r="R1393">
            <v>13.6</v>
          </cell>
          <cell r="S1393">
            <v>-8.6</v>
          </cell>
          <cell r="T1393">
            <v>342.3</v>
          </cell>
          <cell r="U1393">
            <v>112.6</v>
          </cell>
          <cell r="V1393">
            <v>31.2</v>
          </cell>
          <cell r="W1393">
            <v>1</v>
          </cell>
          <cell r="X1393">
            <v>7.2</v>
          </cell>
          <cell r="Y1393">
            <v>36.700000000000003</v>
          </cell>
          <cell r="Z1393">
            <v>13.4</v>
          </cell>
          <cell r="AA1393">
            <v>429.9</v>
          </cell>
          <cell r="AB1393">
            <v>20</v>
          </cell>
          <cell r="AC1393">
            <v>212.8</v>
          </cell>
          <cell r="AD1393">
            <v>94.8</v>
          </cell>
          <cell r="AE1393">
            <v>0.4</v>
          </cell>
          <cell r="AF1393">
            <v>102.6</v>
          </cell>
          <cell r="AG1393">
            <v>19.7</v>
          </cell>
          <cell r="AH1393">
            <v>23.3</v>
          </cell>
          <cell r="AI1393">
            <v>39.299999999999997</v>
          </cell>
          <cell r="AJ1393">
            <v>98.9</v>
          </cell>
          <cell r="AK1393">
            <v>0.1</v>
          </cell>
          <cell r="AL1393">
            <v>6.3</v>
          </cell>
          <cell r="AM1393">
            <v>7.8</v>
          </cell>
          <cell r="AN1393">
            <v>5</v>
          </cell>
          <cell r="AO1393">
            <v>47</v>
          </cell>
          <cell r="AP1393">
            <v>144.30000000000001</v>
          </cell>
          <cell r="AQ1393">
            <v>16</v>
          </cell>
          <cell r="AR1393">
            <v>15.4</v>
          </cell>
          <cell r="AS1393">
            <v>7.8</v>
          </cell>
          <cell r="AT1393">
            <v>30.7</v>
          </cell>
          <cell r="AU1393">
            <v>106.5</v>
          </cell>
          <cell r="AV1393">
            <v>462.6</v>
          </cell>
          <cell r="AW1393">
            <v>410.3</v>
          </cell>
        </row>
        <row r="1394">
          <cell r="B1394">
            <v>8292</v>
          </cell>
          <cell r="D1394" t="str">
            <v xml:space="preserve">Activités de conditionnement </v>
          </cell>
          <cell r="E1394">
            <v>1566</v>
          </cell>
          <cell r="F1394">
            <v>211.8</v>
          </cell>
          <cell r="G1394">
            <v>151.1</v>
          </cell>
          <cell r="H1394">
            <v>-2</v>
          </cell>
          <cell r="I1394">
            <v>62.7</v>
          </cell>
          <cell r="J1394">
            <v>38.5</v>
          </cell>
          <cell r="K1394">
            <v>1581.8</v>
          </cell>
          <cell r="L1394">
            <v>1.7</v>
          </cell>
          <cell r="M1394">
            <v>8.5</v>
          </cell>
          <cell r="N1394">
            <v>1630.5</v>
          </cell>
          <cell r="O1394">
            <v>1832.1</v>
          </cell>
          <cell r="P1394">
            <v>19.100000000000001</v>
          </cell>
          <cell r="Q1394">
            <v>4.8</v>
          </cell>
          <cell r="R1394">
            <v>415.6</v>
          </cell>
          <cell r="S1394">
            <v>-0.2</v>
          </cell>
          <cell r="T1394">
            <v>605.29999999999995</v>
          </cell>
          <cell r="U1394">
            <v>120.8</v>
          </cell>
          <cell r="V1394">
            <v>96</v>
          </cell>
          <cell r="W1394">
            <v>17.7</v>
          </cell>
          <cell r="X1394">
            <v>116.8</v>
          </cell>
          <cell r="Y1394">
            <v>8.6</v>
          </cell>
          <cell r="Z1394">
            <v>0.9</v>
          </cell>
          <cell r="AA1394">
            <v>682.9</v>
          </cell>
          <cell r="AB1394">
            <v>46.2</v>
          </cell>
          <cell r="AC1394">
            <v>420.5</v>
          </cell>
          <cell r="AD1394">
            <v>136.4</v>
          </cell>
          <cell r="AE1394">
            <v>16.7</v>
          </cell>
          <cell r="AF1394">
            <v>96.5</v>
          </cell>
          <cell r="AG1394">
            <v>66.8</v>
          </cell>
          <cell r="AH1394">
            <v>20.2</v>
          </cell>
          <cell r="AI1394">
            <v>53.4</v>
          </cell>
          <cell r="AJ1394">
            <v>62.8</v>
          </cell>
          <cell r="AK1394">
            <v>0.2</v>
          </cell>
          <cell r="AL1394">
            <v>1.2</v>
          </cell>
          <cell r="AM1394">
            <v>13</v>
          </cell>
          <cell r="AN1394">
            <v>8.8000000000000007</v>
          </cell>
          <cell r="AO1394">
            <v>9.6999999999999993</v>
          </cell>
          <cell r="AP1394">
            <v>60.5</v>
          </cell>
          <cell r="AQ1394">
            <v>42.5</v>
          </cell>
          <cell r="AR1394">
            <v>33.5</v>
          </cell>
          <cell r="AS1394">
            <v>4.9000000000000004</v>
          </cell>
          <cell r="AT1394">
            <v>20.5</v>
          </cell>
          <cell r="AU1394">
            <v>44.1</v>
          </cell>
          <cell r="AV1394">
            <v>672.4</v>
          </cell>
          <cell r="AW1394">
            <v>653.4</v>
          </cell>
        </row>
        <row r="1395">
          <cell r="B1395">
            <v>82920</v>
          </cell>
          <cell r="D1395" t="str">
            <v xml:space="preserve">Activités de conditionnement </v>
          </cell>
          <cell r="E1395">
            <v>1566</v>
          </cell>
          <cell r="F1395">
            <v>211.8</v>
          </cell>
          <cell r="G1395">
            <v>151.1</v>
          </cell>
          <cell r="H1395">
            <v>-2</v>
          </cell>
          <cell r="I1395">
            <v>62.7</v>
          </cell>
          <cell r="J1395">
            <v>38.5</v>
          </cell>
          <cell r="K1395">
            <v>1581.8</v>
          </cell>
          <cell r="L1395">
            <v>1.7</v>
          </cell>
          <cell r="M1395">
            <v>8.5</v>
          </cell>
          <cell r="N1395">
            <v>1630.5</v>
          </cell>
          <cell r="O1395">
            <v>1832.1</v>
          </cell>
          <cell r="P1395">
            <v>19.100000000000001</v>
          </cell>
          <cell r="Q1395">
            <v>4.8</v>
          </cell>
          <cell r="R1395">
            <v>415.6</v>
          </cell>
          <cell r="S1395">
            <v>-0.2</v>
          </cell>
          <cell r="T1395">
            <v>605.29999999999995</v>
          </cell>
          <cell r="U1395">
            <v>120.8</v>
          </cell>
          <cell r="V1395">
            <v>96</v>
          </cell>
          <cell r="W1395">
            <v>17.7</v>
          </cell>
          <cell r="X1395">
            <v>116.8</v>
          </cell>
          <cell r="Y1395">
            <v>8.6</v>
          </cell>
          <cell r="Z1395">
            <v>0.9</v>
          </cell>
          <cell r="AA1395">
            <v>682.9</v>
          </cell>
          <cell r="AB1395">
            <v>46.2</v>
          </cell>
          <cell r="AC1395">
            <v>420.5</v>
          </cell>
          <cell r="AD1395">
            <v>136.4</v>
          </cell>
          <cell r="AE1395">
            <v>16.7</v>
          </cell>
          <cell r="AF1395">
            <v>96.5</v>
          </cell>
          <cell r="AG1395">
            <v>66.8</v>
          </cell>
          <cell r="AH1395">
            <v>20.2</v>
          </cell>
          <cell r="AI1395">
            <v>53.4</v>
          </cell>
          <cell r="AJ1395">
            <v>62.8</v>
          </cell>
          <cell r="AK1395">
            <v>0.2</v>
          </cell>
          <cell r="AL1395">
            <v>1.2</v>
          </cell>
          <cell r="AM1395">
            <v>13</v>
          </cell>
          <cell r="AN1395">
            <v>8.8000000000000007</v>
          </cell>
          <cell r="AO1395">
            <v>9.6999999999999993</v>
          </cell>
          <cell r="AP1395">
            <v>60.5</v>
          </cell>
          <cell r="AQ1395">
            <v>42.5</v>
          </cell>
          <cell r="AR1395">
            <v>33.5</v>
          </cell>
          <cell r="AS1395">
            <v>4.9000000000000004</v>
          </cell>
          <cell r="AT1395">
            <v>20.5</v>
          </cell>
          <cell r="AU1395">
            <v>44.1</v>
          </cell>
          <cell r="AV1395">
            <v>672.4</v>
          </cell>
          <cell r="AW1395">
            <v>653.4</v>
          </cell>
        </row>
        <row r="1396">
          <cell r="B1396">
            <v>8299</v>
          </cell>
          <cell r="D1396" t="str">
            <v xml:space="preserve">Autres activités de soutien aux entreprises n.c.a. </v>
          </cell>
          <cell r="E1396">
            <v>30397</v>
          </cell>
          <cell r="F1396">
            <v>1445.1</v>
          </cell>
          <cell r="G1396">
            <v>1083.5999999999999</v>
          </cell>
          <cell r="H1396">
            <v>-7</v>
          </cell>
          <cell r="I1396">
            <v>368.5</v>
          </cell>
          <cell r="J1396">
            <v>118.1</v>
          </cell>
          <cell r="K1396">
            <v>24298</v>
          </cell>
          <cell r="L1396">
            <v>13.4</v>
          </cell>
          <cell r="M1396">
            <v>260</v>
          </cell>
          <cell r="N1396">
            <v>24689.4</v>
          </cell>
          <cell r="O1396">
            <v>25861.200000000001</v>
          </cell>
          <cell r="P1396">
            <v>548.5</v>
          </cell>
          <cell r="Q1396">
            <v>232.1</v>
          </cell>
          <cell r="R1396">
            <v>3496.7</v>
          </cell>
          <cell r="S1396">
            <v>-22.4</v>
          </cell>
          <cell r="T1396">
            <v>13071.5</v>
          </cell>
          <cell r="U1396">
            <v>5077</v>
          </cell>
          <cell r="V1396">
            <v>1287.7</v>
          </cell>
          <cell r="W1396">
            <v>44.8</v>
          </cell>
          <cell r="X1396">
            <v>1059.9000000000001</v>
          </cell>
          <cell r="Y1396">
            <v>339.3</v>
          </cell>
          <cell r="Z1396">
            <v>166.2</v>
          </cell>
          <cell r="AA1396">
            <v>8721.2999999999993</v>
          </cell>
          <cell r="AB1396">
            <v>598.5</v>
          </cell>
          <cell r="AC1396">
            <v>4871.5</v>
          </cell>
          <cell r="AD1396">
            <v>2229.1</v>
          </cell>
          <cell r="AE1396">
            <v>73.5</v>
          </cell>
          <cell r="AF1396">
            <v>1095.7</v>
          </cell>
          <cell r="AG1396">
            <v>912.5</v>
          </cell>
          <cell r="AH1396">
            <v>579.6</v>
          </cell>
          <cell r="AI1396">
            <v>865.8</v>
          </cell>
          <cell r="AJ1396">
            <v>469.3</v>
          </cell>
          <cell r="AK1396">
            <v>8.1</v>
          </cell>
          <cell r="AL1396">
            <v>110.3</v>
          </cell>
          <cell r="AM1396">
            <v>3043.9</v>
          </cell>
          <cell r="AN1396">
            <v>1294.7</v>
          </cell>
          <cell r="AO1396">
            <v>4238.7</v>
          </cell>
          <cell r="AP1396">
            <v>1766.3</v>
          </cell>
          <cell r="AQ1396">
            <v>811.3</v>
          </cell>
          <cell r="AR1396">
            <v>774.3</v>
          </cell>
          <cell r="AS1396">
            <v>38.200000000000003</v>
          </cell>
          <cell r="AT1396">
            <v>31.4</v>
          </cell>
          <cell r="AU1396">
            <v>1733.8</v>
          </cell>
          <cell r="AV1396">
            <v>8512.2000000000007</v>
          </cell>
          <cell r="AW1396">
            <v>8196.2999999999993</v>
          </cell>
        </row>
        <row r="1397">
          <cell r="B1397">
            <v>82990</v>
          </cell>
          <cell r="D1397" t="str">
            <v xml:space="preserve">Autres activités de soutien aux entreprises n.c.a. </v>
          </cell>
          <cell r="E1397">
            <v>30397</v>
          </cell>
          <cell r="F1397">
            <v>1445.1</v>
          </cell>
          <cell r="G1397">
            <v>1083.5999999999999</v>
          </cell>
          <cell r="H1397">
            <v>-7</v>
          </cell>
          <cell r="I1397">
            <v>368.5</v>
          </cell>
          <cell r="J1397">
            <v>118.1</v>
          </cell>
          <cell r="K1397">
            <v>24298</v>
          </cell>
          <cell r="L1397">
            <v>13.4</v>
          </cell>
          <cell r="M1397">
            <v>260</v>
          </cell>
          <cell r="N1397">
            <v>24689.4</v>
          </cell>
          <cell r="O1397">
            <v>25861.200000000001</v>
          </cell>
          <cell r="P1397">
            <v>548.5</v>
          </cell>
          <cell r="Q1397">
            <v>232.1</v>
          </cell>
          <cell r="R1397">
            <v>3496.7</v>
          </cell>
          <cell r="S1397">
            <v>-22.4</v>
          </cell>
          <cell r="T1397">
            <v>13071.5</v>
          </cell>
          <cell r="U1397">
            <v>5077</v>
          </cell>
          <cell r="V1397">
            <v>1287.7</v>
          </cell>
          <cell r="W1397">
            <v>44.8</v>
          </cell>
          <cell r="X1397">
            <v>1059.9000000000001</v>
          </cell>
          <cell r="Y1397">
            <v>339.3</v>
          </cell>
          <cell r="Z1397">
            <v>166.2</v>
          </cell>
          <cell r="AA1397">
            <v>8721.2999999999993</v>
          </cell>
          <cell r="AB1397">
            <v>598.5</v>
          </cell>
          <cell r="AC1397">
            <v>4871.5</v>
          </cell>
          <cell r="AD1397">
            <v>2229.1</v>
          </cell>
          <cell r="AE1397">
            <v>73.5</v>
          </cell>
          <cell r="AF1397">
            <v>1095.7</v>
          </cell>
          <cell r="AG1397">
            <v>912.5</v>
          </cell>
          <cell r="AH1397">
            <v>579.6</v>
          </cell>
          <cell r="AI1397">
            <v>865.8</v>
          </cell>
          <cell r="AJ1397">
            <v>469.3</v>
          </cell>
          <cell r="AK1397">
            <v>8.1</v>
          </cell>
          <cell r="AL1397">
            <v>110.3</v>
          </cell>
          <cell r="AM1397">
            <v>3043.9</v>
          </cell>
          <cell r="AN1397">
            <v>1294.7</v>
          </cell>
          <cell r="AO1397">
            <v>4238.7</v>
          </cell>
          <cell r="AP1397">
            <v>1766.3</v>
          </cell>
          <cell r="AQ1397">
            <v>811.3</v>
          </cell>
          <cell r="AR1397">
            <v>774.3</v>
          </cell>
          <cell r="AS1397">
            <v>38.200000000000003</v>
          </cell>
          <cell r="AT1397">
            <v>31.4</v>
          </cell>
          <cell r="AU1397">
            <v>1733.8</v>
          </cell>
          <cell r="AV1397">
            <v>8512.2000000000007</v>
          </cell>
          <cell r="AW1397">
            <v>8196.2999999999993</v>
          </cell>
        </row>
        <row r="1398">
          <cell r="B1398">
            <v>85</v>
          </cell>
          <cell r="D1398" t="str">
            <v xml:space="preserve">Enseignement </v>
          </cell>
          <cell r="E1398">
            <v>158623</v>
          </cell>
          <cell r="F1398">
            <v>238.7</v>
          </cell>
          <cell r="G1398">
            <v>123.7</v>
          </cell>
          <cell r="H1398">
            <v>-0.9</v>
          </cell>
          <cell r="I1398">
            <v>116</v>
          </cell>
          <cell r="J1398">
            <v>6.2</v>
          </cell>
          <cell r="K1398">
            <v>13427.3</v>
          </cell>
          <cell r="L1398">
            <v>17.7</v>
          </cell>
          <cell r="M1398">
            <v>39.700000000000003</v>
          </cell>
          <cell r="N1398">
            <v>13490.9</v>
          </cell>
          <cell r="O1398">
            <v>13672.2</v>
          </cell>
          <cell r="P1398">
            <v>184.6</v>
          </cell>
          <cell r="Q1398">
            <v>13.1</v>
          </cell>
          <cell r="R1398">
            <v>379</v>
          </cell>
          <cell r="S1398">
            <v>-0.9</v>
          </cell>
          <cell r="T1398">
            <v>6771.7</v>
          </cell>
          <cell r="U1398">
            <v>1793.9</v>
          </cell>
          <cell r="V1398">
            <v>950.3</v>
          </cell>
          <cell r="W1398">
            <v>55.2</v>
          </cell>
          <cell r="X1398">
            <v>195.7</v>
          </cell>
          <cell r="Y1398">
            <v>167</v>
          </cell>
          <cell r="Z1398">
            <v>72.599999999999994</v>
          </cell>
          <cell r="AA1398">
            <v>6474.7</v>
          </cell>
          <cell r="AB1398">
            <v>354.9</v>
          </cell>
          <cell r="AC1398">
            <v>3585</v>
          </cell>
          <cell r="AD1398">
            <v>1545.2</v>
          </cell>
          <cell r="AE1398">
            <v>286.2</v>
          </cell>
          <cell r="AF1398">
            <v>1275.9000000000001</v>
          </cell>
          <cell r="AG1398">
            <v>456.2</v>
          </cell>
          <cell r="AH1398">
            <v>184.9</v>
          </cell>
          <cell r="AI1398">
            <v>330.6</v>
          </cell>
          <cell r="AJ1398">
            <v>965.5</v>
          </cell>
          <cell r="AK1398">
            <v>3.9</v>
          </cell>
          <cell r="AL1398">
            <v>5.5</v>
          </cell>
          <cell r="AM1398">
            <v>119.5</v>
          </cell>
          <cell r="AN1398">
            <v>56.8</v>
          </cell>
          <cell r="AO1398">
            <v>77.8</v>
          </cell>
          <cell r="AP1398">
            <v>925.4</v>
          </cell>
          <cell r="AQ1398">
            <v>398.3</v>
          </cell>
          <cell r="AR1398">
            <v>342.4</v>
          </cell>
          <cell r="AS1398">
            <v>12.7</v>
          </cell>
          <cell r="AT1398">
            <v>167.5</v>
          </cell>
          <cell r="AU1398">
            <v>801</v>
          </cell>
          <cell r="AV1398">
            <v>6457.1</v>
          </cell>
          <cell r="AW1398">
            <v>6406</v>
          </cell>
        </row>
        <row r="1399">
          <cell r="B1399">
            <v>851</v>
          </cell>
          <cell r="D1399" t="str">
            <v xml:space="preserve">Enseignement pré-primaire </v>
          </cell>
          <cell r="E1399">
            <v>33</v>
          </cell>
          <cell r="F1399">
            <v>0</v>
          </cell>
          <cell r="G1399">
            <v>0</v>
          </cell>
          <cell r="H1399">
            <v>0</v>
          </cell>
          <cell r="I1399" t="str">
            <v>N</v>
          </cell>
          <cell r="J1399">
            <v>0</v>
          </cell>
          <cell r="K1399">
            <v>3.1</v>
          </cell>
          <cell r="L1399">
            <v>0</v>
          </cell>
          <cell r="M1399">
            <v>0</v>
          </cell>
          <cell r="N1399">
            <v>3.1</v>
          </cell>
          <cell r="O1399">
            <v>3.1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1.3</v>
          </cell>
          <cell r="U1399">
            <v>0.1</v>
          </cell>
          <cell r="V1399">
            <v>0.4</v>
          </cell>
          <cell r="W1399" t="str">
            <v>N</v>
          </cell>
          <cell r="X1399">
            <v>0</v>
          </cell>
          <cell r="Y1399">
            <v>0</v>
          </cell>
          <cell r="Z1399">
            <v>0</v>
          </cell>
          <cell r="AA1399">
            <v>1.7</v>
          </cell>
          <cell r="AB1399">
            <v>0.1</v>
          </cell>
          <cell r="AC1399">
            <v>1.3</v>
          </cell>
          <cell r="AD1399">
            <v>0.3</v>
          </cell>
          <cell r="AE1399">
            <v>0</v>
          </cell>
          <cell r="AF1399">
            <v>0.1</v>
          </cell>
          <cell r="AG1399">
            <v>0.1</v>
          </cell>
          <cell r="AH1399">
            <v>0</v>
          </cell>
          <cell r="AI1399">
            <v>0.2</v>
          </cell>
          <cell r="AJ1399">
            <v>0.1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0.1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0.1</v>
          </cell>
          <cell r="AV1399">
            <v>1.7</v>
          </cell>
          <cell r="AW1399">
            <v>1.6</v>
          </cell>
        </row>
        <row r="1400">
          <cell r="B1400">
            <v>8510</v>
          </cell>
          <cell r="D1400" t="str">
            <v xml:space="preserve">Enseignement pré-primaire </v>
          </cell>
          <cell r="E1400">
            <v>33</v>
          </cell>
          <cell r="F1400">
            <v>0</v>
          </cell>
          <cell r="G1400">
            <v>0</v>
          </cell>
          <cell r="H1400">
            <v>0</v>
          </cell>
          <cell r="I1400" t="str">
            <v>N</v>
          </cell>
          <cell r="J1400">
            <v>0</v>
          </cell>
          <cell r="K1400">
            <v>3.1</v>
          </cell>
          <cell r="L1400">
            <v>0</v>
          </cell>
          <cell r="M1400">
            <v>0</v>
          </cell>
          <cell r="N1400">
            <v>3.1</v>
          </cell>
          <cell r="O1400">
            <v>3.1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1.3</v>
          </cell>
          <cell r="U1400">
            <v>0.1</v>
          </cell>
          <cell r="V1400">
            <v>0.4</v>
          </cell>
          <cell r="W1400" t="str">
            <v>N</v>
          </cell>
          <cell r="X1400">
            <v>0</v>
          </cell>
          <cell r="Y1400">
            <v>0</v>
          </cell>
          <cell r="Z1400">
            <v>0</v>
          </cell>
          <cell r="AA1400">
            <v>1.7</v>
          </cell>
          <cell r="AB1400">
            <v>0.1</v>
          </cell>
          <cell r="AC1400">
            <v>1.3</v>
          </cell>
          <cell r="AD1400">
            <v>0.3</v>
          </cell>
          <cell r="AE1400">
            <v>0</v>
          </cell>
          <cell r="AF1400">
            <v>0.1</v>
          </cell>
          <cell r="AG1400">
            <v>0.1</v>
          </cell>
          <cell r="AH1400">
            <v>0</v>
          </cell>
          <cell r="AI1400">
            <v>0.2</v>
          </cell>
          <cell r="AJ1400">
            <v>0.1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0.1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0.1</v>
          </cell>
          <cell r="AV1400">
            <v>1.7</v>
          </cell>
          <cell r="AW1400">
            <v>1.6</v>
          </cell>
        </row>
        <row r="1401">
          <cell r="B1401">
            <v>85100</v>
          </cell>
          <cell r="D1401" t="str">
            <v xml:space="preserve">Enseignement pré-primaire </v>
          </cell>
          <cell r="E1401">
            <v>33</v>
          </cell>
          <cell r="F1401">
            <v>0</v>
          </cell>
          <cell r="G1401">
            <v>0</v>
          </cell>
          <cell r="H1401">
            <v>0</v>
          </cell>
          <cell r="I1401" t="str">
            <v>N</v>
          </cell>
          <cell r="J1401">
            <v>0</v>
          </cell>
          <cell r="K1401">
            <v>3.1</v>
          </cell>
          <cell r="L1401">
            <v>0</v>
          </cell>
          <cell r="M1401">
            <v>0</v>
          </cell>
          <cell r="N1401">
            <v>3.1</v>
          </cell>
          <cell r="O1401">
            <v>3.1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1.3</v>
          </cell>
          <cell r="U1401">
            <v>0.1</v>
          </cell>
          <cell r="V1401">
            <v>0.4</v>
          </cell>
          <cell r="W1401" t="str">
            <v>N</v>
          </cell>
          <cell r="X1401">
            <v>0</v>
          </cell>
          <cell r="Y1401">
            <v>0</v>
          </cell>
          <cell r="Z1401">
            <v>0</v>
          </cell>
          <cell r="AA1401">
            <v>1.7</v>
          </cell>
          <cell r="AB1401">
            <v>0.1</v>
          </cell>
          <cell r="AC1401">
            <v>1.3</v>
          </cell>
          <cell r="AD1401">
            <v>0.3</v>
          </cell>
          <cell r="AE1401">
            <v>0</v>
          </cell>
          <cell r="AF1401">
            <v>0.1</v>
          </cell>
          <cell r="AG1401">
            <v>0.1</v>
          </cell>
          <cell r="AH1401">
            <v>0</v>
          </cell>
          <cell r="AI1401">
            <v>0.2</v>
          </cell>
          <cell r="AJ1401">
            <v>0.1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0.1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0.1</v>
          </cell>
          <cell r="AV1401">
            <v>1.7</v>
          </cell>
          <cell r="AW1401">
            <v>1.6</v>
          </cell>
        </row>
        <row r="1402">
          <cell r="B1402">
            <v>852</v>
          </cell>
          <cell r="D1402" t="str">
            <v xml:space="preserve">Enseignement primaire </v>
          </cell>
          <cell r="E1402">
            <v>142</v>
          </cell>
          <cell r="F1402">
            <v>0.7</v>
          </cell>
          <cell r="G1402">
            <v>0.3</v>
          </cell>
          <cell r="H1402">
            <v>0</v>
          </cell>
          <cell r="I1402">
            <v>0.4</v>
          </cell>
          <cell r="J1402">
            <v>0</v>
          </cell>
          <cell r="K1402">
            <v>62.3</v>
          </cell>
          <cell r="L1402">
            <v>0</v>
          </cell>
          <cell r="M1402">
            <v>0</v>
          </cell>
          <cell r="N1402">
            <v>62.3</v>
          </cell>
          <cell r="O1402">
            <v>63</v>
          </cell>
          <cell r="P1402">
            <v>0.8</v>
          </cell>
          <cell r="Q1402">
            <v>0</v>
          </cell>
          <cell r="R1402">
            <v>1</v>
          </cell>
          <cell r="S1402">
            <v>0</v>
          </cell>
          <cell r="T1402">
            <v>26.8</v>
          </cell>
          <cell r="U1402">
            <v>3</v>
          </cell>
          <cell r="V1402">
            <v>5.4</v>
          </cell>
          <cell r="W1402">
            <v>1.5</v>
          </cell>
          <cell r="X1402">
            <v>0.2</v>
          </cell>
          <cell r="Y1402">
            <v>0.2</v>
          </cell>
          <cell r="Z1402">
            <v>0</v>
          </cell>
          <cell r="AA1402">
            <v>35.6</v>
          </cell>
          <cell r="AB1402">
            <v>3.1</v>
          </cell>
          <cell r="AC1402">
            <v>23.4</v>
          </cell>
          <cell r="AD1402">
            <v>9.1</v>
          </cell>
          <cell r="AE1402">
            <v>3.8</v>
          </cell>
          <cell r="AF1402">
            <v>3.9</v>
          </cell>
          <cell r="AG1402">
            <v>1.9</v>
          </cell>
          <cell r="AH1402">
            <v>0.4</v>
          </cell>
          <cell r="AI1402">
            <v>0.7</v>
          </cell>
          <cell r="AJ1402">
            <v>2.2999999999999998</v>
          </cell>
          <cell r="AK1402">
            <v>0</v>
          </cell>
          <cell r="AL1402">
            <v>0</v>
          </cell>
          <cell r="AM1402">
            <v>0.3</v>
          </cell>
          <cell r="AN1402">
            <v>0.2</v>
          </cell>
          <cell r="AO1402">
            <v>0.3</v>
          </cell>
          <cell r="AP1402">
            <v>2.2999999999999998</v>
          </cell>
          <cell r="AQ1402">
            <v>1.3</v>
          </cell>
          <cell r="AR1402">
            <v>1.4</v>
          </cell>
          <cell r="AS1402">
            <v>0.1</v>
          </cell>
          <cell r="AT1402">
            <v>0.2</v>
          </cell>
          <cell r="AU1402">
            <v>1.8</v>
          </cell>
          <cell r="AV1402">
            <v>34.9</v>
          </cell>
          <cell r="AW1402">
            <v>36.299999999999997</v>
          </cell>
        </row>
        <row r="1403">
          <cell r="B1403">
            <v>8520</v>
          </cell>
          <cell r="D1403" t="str">
            <v xml:space="preserve">Enseignement primaire </v>
          </cell>
          <cell r="E1403">
            <v>142</v>
          </cell>
          <cell r="F1403">
            <v>0.7</v>
          </cell>
          <cell r="G1403">
            <v>0.3</v>
          </cell>
          <cell r="H1403">
            <v>0</v>
          </cell>
          <cell r="I1403">
            <v>0.4</v>
          </cell>
          <cell r="J1403">
            <v>0</v>
          </cell>
          <cell r="K1403">
            <v>62.3</v>
          </cell>
          <cell r="L1403">
            <v>0</v>
          </cell>
          <cell r="M1403">
            <v>0</v>
          </cell>
          <cell r="N1403">
            <v>62.3</v>
          </cell>
          <cell r="O1403">
            <v>63</v>
          </cell>
          <cell r="P1403">
            <v>0.8</v>
          </cell>
          <cell r="Q1403">
            <v>0</v>
          </cell>
          <cell r="R1403">
            <v>1</v>
          </cell>
          <cell r="S1403">
            <v>0</v>
          </cell>
          <cell r="T1403">
            <v>26.8</v>
          </cell>
          <cell r="U1403">
            <v>3</v>
          </cell>
          <cell r="V1403">
            <v>5.4</v>
          </cell>
          <cell r="W1403">
            <v>1.5</v>
          </cell>
          <cell r="X1403">
            <v>0.2</v>
          </cell>
          <cell r="Y1403">
            <v>0.2</v>
          </cell>
          <cell r="Z1403">
            <v>0</v>
          </cell>
          <cell r="AA1403">
            <v>35.6</v>
          </cell>
          <cell r="AB1403">
            <v>3.1</v>
          </cell>
          <cell r="AC1403">
            <v>23.4</v>
          </cell>
          <cell r="AD1403">
            <v>9.1</v>
          </cell>
          <cell r="AE1403">
            <v>3.8</v>
          </cell>
          <cell r="AF1403">
            <v>3.9</v>
          </cell>
          <cell r="AG1403">
            <v>1.9</v>
          </cell>
          <cell r="AH1403">
            <v>0.4</v>
          </cell>
          <cell r="AI1403">
            <v>0.7</v>
          </cell>
          <cell r="AJ1403">
            <v>2.2999999999999998</v>
          </cell>
          <cell r="AK1403">
            <v>0</v>
          </cell>
          <cell r="AL1403">
            <v>0</v>
          </cell>
          <cell r="AM1403">
            <v>0.3</v>
          </cell>
          <cell r="AN1403">
            <v>0.2</v>
          </cell>
          <cell r="AO1403">
            <v>0.3</v>
          </cell>
          <cell r="AP1403">
            <v>2.2999999999999998</v>
          </cell>
          <cell r="AQ1403">
            <v>1.3</v>
          </cell>
          <cell r="AR1403">
            <v>1.4</v>
          </cell>
          <cell r="AS1403">
            <v>0.1</v>
          </cell>
          <cell r="AT1403">
            <v>0.2</v>
          </cell>
          <cell r="AU1403">
            <v>1.8</v>
          </cell>
          <cell r="AV1403">
            <v>34.9</v>
          </cell>
          <cell r="AW1403">
            <v>36.299999999999997</v>
          </cell>
        </row>
        <row r="1404">
          <cell r="B1404">
            <v>85200</v>
          </cell>
          <cell r="D1404" t="str">
            <v xml:space="preserve">Enseignement primaire </v>
          </cell>
          <cell r="E1404">
            <v>142</v>
          </cell>
          <cell r="F1404">
            <v>0.7</v>
          </cell>
          <cell r="G1404">
            <v>0.3</v>
          </cell>
          <cell r="H1404">
            <v>0</v>
          </cell>
          <cell r="I1404">
            <v>0.4</v>
          </cell>
          <cell r="J1404">
            <v>0</v>
          </cell>
          <cell r="K1404">
            <v>62.3</v>
          </cell>
          <cell r="L1404">
            <v>0</v>
          </cell>
          <cell r="M1404">
            <v>0</v>
          </cell>
          <cell r="N1404">
            <v>62.3</v>
          </cell>
          <cell r="O1404">
            <v>63</v>
          </cell>
          <cell r="P1404">
            <v>0.8</v>
          </cell>
          <cell r="Q1404">
            <v>0</v>
          </cell>
          <cell r="R1404">
            <v>1</v>
          </cell>
          <cell r="S1404">
            <v>0</v>
          </cell>
          <cell r="T1404">
            <v>26.8</v>
          </cell>
          <cell r="U1404">
            <v>3</v>
          </cell>
          <cell r="V1404">
            <v>5.4</v>
          </cell>
          <cell r="W1404">
            <v>1.5</v>
          </cell>
          <cell r="X1404">
            <v>0.2</v>
          </cell>
          <cell r="Y1404">
            <v>0.2</v>
          </cell>
          <cell r="Z1404">
            <v>0</v>
          </cell>
          <cell r="AA1404">
            <v>35.6</v>
          </cell>
          <cell r="AB1404">
            <v>3.1</v>
          </cell>
          <cell r="AC1404">
            <v>23.4</v>
          </cell>
          <cell r="AD1404">
            <v>9.1</v>
          </cell>
          <cell r="AE1404">
            <v>3.8</v>
          </cell>
          <cell r="AF1404">
            <v>3.9</v>
          </cell>
          <cell r="AG1404">
            <v>1.9</v>
          </cell>
          <cell r="AH1404">
            <v>0.4</v>
          </cell>
          <cell r="AI1404">
            <v>0.7</v>
          </cell>
          <cell r="AJ1404">
            <v>2.2999999999999998</v>
          </cell>
          <cell r="AK1404">
            <v>0</v>
          </cell>
          <cell r="AL1404">
            <v>0</v>
          </cell>
          <cell r="AM1404">
            <v>0.3</v>
          </cell>
          <cell r="AN1404">
            <v>0.2</v>
          </cell>
          <cell r="AO1404">
            <v>0.3</v>
          </cell>
          <cell r="AP1404">
            <v>2.2999999999999998</v>
          </cell>
          <cell r="AQ1404">
            <v>1.3</v>
          </cell>
          <cell r="AR1404">
            <v>1.4</v>
          </cell>
          <cell r="AS1404">
            <v>0.1</v>
          </cell>
          <cell r="AT1404">
            <v>0.2</v>
          </cell>
          <cell r="AU1404">
            <v>1.8</v>
          </cell>
          <cell r="AV1404">
            <v>34.9</v>
          </cell>
          <cell r="AW1404">
            <v>36.299999999999997</v>
          </cell>
        </row>
        <row r="1405">
          <cell r="B1405">
            <v>853</v>
          </cell>
          <cell r="D1405" t="str">
            <v xml:space="preserve">Enseignement secondaire </v>
          </cell>
          <cell r="E1405">
            <v>1271</v>
          </cell>
          <cell r="F1405">
            <v>3.7</v>
          </cell>
          <cell r="G1405">
            <v>2</v>
          </cell>
          <cell r="H1405">
            <v>0.1</v>
          </cell>
          <cell r="I1405">
            <v>1.6</v>
          </cell>
          <cell r="J1405">
            <v>0</v>
          </cell>
          <cell r="K1405">
            <v>272.7</v>
          </cell>
          <cell r="L1405">
            <v>-0.3</v>
          </cell>
          <cell r="M1405">
            <v>0.2</v>
          </cell>
          <cell r="N1405">
            <v>272.60000000000002</v>
          </cell>
          <cell r="O1405">
            <v>276.3</v>
          </cell>
          <cell r="P1405">
            <v>2.4</v>
          </cell>
          <cell r="Q1405">
            <v>0.5</v>
          </cell>
          <cell r="R1405">
            <v>7.5</v>
          </cell>
          <cell r="S1405">
            <v>0</v>
          </cell>
          <cell r="T1405">
            <v>118.2</v>
          </cell>
          <cell r="U1405">
            <v>21.8</v>
          </cell>
          <cell r="V1405">
            <v>27.5</v>
          </cell>
          <cell r="W1405">
            <v>1.5</v>
          </cell>
          <cell r="X1405">
            <v>1.7</v>
          </cell>
          <cell r="Y1405">
            <v>2.4</v>
          </cell>
          <cell r="Z1405">
            <v>0.6</v>
          </cell>
          <cell r="AA1405">
            <v>148.5</v>
          </cell>
          <cell r="AB1405">
            <v>11.2</v>
          </cell>
          <cell r="AC1405">
            <v>98.9</v>
          </cell>
          <cell r="AD1405">
            <v>38.6</v>
          </cell>
          <cell r="AE1405">
            <v>18.3</v>
          </cell>
          <cell r="AF1405">
            <v>18.2</v>
          </cell>
          <cell r="AG1405">
            <v>13.7</v>
          </cell>
          <cell r="AH1405">
            <v>3.2</v>
          </cell>
          <cell r="AI1405">
            <v>6.3</v>
          </cell>
          <cell r="AJ1405">
            <v>7.5</v>
          </cell>
          <cell r="AK1405">
            <v>0</v>
          </cell>
          <cell r="AL1405">
            <v>0</v>
          </cell>
          <cell r="AM1405">
            <v>2.8</v>
          </cell>
          <cell r="AN1405">
            <v>2.7</v>
          </cell>
          <cell r="AO1405">
            <v>1.3</v>
          </cell>
          <cell r="AP1405">
            <v>6</v>
          </cell>
          <cell r="AQ1405">
            <v>8.6999999999999993</v>
          </cell>
          <cell r="AR1405">
            <v>5.7</v>
          </cell>
          <cell r="AS1405">
            <v>0.4</v>
          </cell>
          <cell r="AT1405">
            <v>3.6</v>
          </cell>
          <cell r="AU1405">
            <v>5</v>
          </cell>
          <cell r="AV1405">
            <v>148.5</v>
          </cell>
          <cell r="AW1405">
            <v>155.6</v>
          </cell>
        </row>
        <row r="1406">
          <cell r="B1406">
            <v>8531</v>
          </cell>
          <cell r="D1406" t="str">
            <v xml:space="preserve">Enseignement secondaire général </v>
          </cell>
          <cell r="E1406">
            <v>287</v>
          </cell>
          <cell r="F1406">
            <v>0.6</v>
          </cell>
          <cell r="G1406">
            <v>0.4</v>
          </cell>
          <cell r="H1406">
            <v>0.1</v>
          </cell>
          <cell r="I1406">
            <v>0.1</v>
          </cell>
          <cell r="J1406">
            <v>0</v>
          </cell>
          <cell r="K1406">
            <v>123.7</v>
          </cell>
          <cell r="L1406">
            <v>-0.1</v>
          </cell>
          <cell r="M1406">
            <v>0</v>
          </cell>
          <cell r="N1406">
            <v>123.7</v>
          </cell>
          <cell r="O1406">
            <v>124.3</v>
          </cell>
          <cell r="P1406">
            <v>1.5</v>
          </cell>
          <cell r="Q1406">
            <v>0</v>
          </cell>
          <cell r="R1406">
            <v>2.2999999999999998</v>
          </cell>
          <cell r="S1406">
            <v>0.1</v>
          </cell>
          <cell r="T1406">
            <v>51.8</v>
          </cell>
          <cell r="U1406">
            <v>13.1</v>
          </cell>
          <cell r="V1406">
            <v>13.2</v>
          </cell>
          <cell r="W1406">
            <v>0.2</v>
          </cell>
          <cell r="X1406">
            <v>1</v>
          </cell>
          <cell r="Y1406">
            <v>0.8</v>
          </cell>
          <cell r="Z1406">
            <v>0.2</v>
          </cell>
          <cell r="AA1406">
            <v>70.3</v>
          </cell>
          <cell r="AB1406">
            <v>6</v>
          </cell>
          <cell r="AC1406">
            <v>44.5</v>
          </cell>
          <cell r="AD1406">
            <v>17.8</v>
          </cell>
          <cell r="AE1406">
            <v>10</v>
          </cell>
          <cell r="AF1406">
            <v>12.1</v>
          </cell>
          <cell r="AG1406">
            <v>7.1</v>
          </cell>
          <cell r="AH1406">
            <v>1.5</v>
          </cell>
          <cell r="AI1406">
            <v>2.7</v>
          </cell>
          <cell r="AJ1406">
            <v>6.1</v>
          </cell>
          <cell r="AK1406">
            <v>0</v>
          </cell>
          <cell r="AL1406">
            <v>0</v>
          </cell>
          <cell r="AM1406">
            <v>1.3</v>
          </cell>
          <cell r="AN1406">
            <v>1.3</v>
          </cell>
          <cell r="AO1406">
            <v>0.9</v>
          </cell>
          <cell r="AP1406">
            <v>5.6</v>
          </cell>
          <cell r="AQ1406">
            <v>2.2000000000000002</v>
          </cell>
          <cell r="AR1406">
            <v>1.4</v>
          </cell>
          <cell r="AS1406">
            <v>0.1</v>
          </cell>
          <cell r="AT1406">
            <v>2.1</v>
          </cell>
          <cell r="AU1406">
            <v>4.2</v>
          </cell>
          <cell r="AV1406">
            <v>69.599999999999994</v>
          </cell>
          <cell r="AW1406">
            <v>74.400000000000006</v>
          </cell>
        </row>
        <row r="1407">
          <cell r="B1407">
            <v>85310</v>
          </cell>
          <cell r="D1407" t="str">
            <v xml:space="preserve">Enseignement secondaire général </v>
          </cell>
          <cell r="E1407">
            <v>287</v>
          </cell>
          <cell r="F1407">
            <v>0.6</v>
          </cell>
          <cell r="G1407">
            <v>0.4</v>
          </cell>
          <cell r="H1407">
            <v>0.1</v>
          </cell>
          <cell r="I1407">
            <v>0.1</v>
          </cell>
          <cell r="J1407">
            <v>0</v>
          </cell>
          <cell r="K1407">
            <v>123.7</v>
          </cell>
          <cell r="L1407">
            <v>-0.1</v>
          </cell>
          <cell r="M1407">
            <v>0</v>
          </cell>
          <cell r="N1407">
            <v>123.7</v>
          </cell>
          <cell r="O1407">
            <v>124.3</v>
          </cell>
          <cell r="P1407">
            <v>1.5</v>
          </cell>
          <cell r="Q1407">
            <v>0</v>
          </cell>
          <cell r="R1407">
            <v>2.2999999999999998</v>
          </cell>
          <cell r="S1407">
            <v>0.1</v>
          </cell>
          <cell r="T1407">
            <v>51.8</v>
          </cell>
          <cell r="U1407">
            <v>13.1</v>
          </cell>
          <cell r="V1407">
            <v>13.2</v>
          </cell>
          <cell r="W1407">
            <v>0.2</v>
          </cell>
          <cell r="X1407">
            <v>1</v>
          </cell>
          <cell r="Y1407">
            <v>0.8</v>
          </cell>
          <cell r="Z1407">
            <v>0.2</v>
          </cell>
          <cell r="AA1407">
            <v>70.3</v>
          </cell>
          <cell r="AB1407">
            <v>6</v>
          </cell>
          <cell r="AC1407">
            <v>44.5</v>
          </cell>
          <cell r="AD1407">
            <v>17.8</v>
          </cell>
          <cell r="AE1407">
            <v>10</v>
          </cell>
          <cell r="AF1407">
            <v>12.1</v>
          </cell>
          <cell r="AG1407">
            <v>7.1</v>
          </cell>
          <cell r="AH1407">
            <v>1.5</v>
          </cell>
          <cell r="AI1407">
            <v>2.7</v>
          </cell>
          <cell r="AJ1407">
            <v>6.1</v>
          </cell>
          <cell r="AK1407">
            <v>0</v>
          </cell>
          <cell r="AL1407">
            <v>0</v>
          </cell>
          <cell r="AM1407">
            <v>1.3</v>
          </cell>
          <cell r="AN1407">
            <v>1.3</v>
          </cell>
          <cell r="AO1407">
            <v>0.9</v>
          </cell>
          <cell r="AP1407">
            <v>5.6</v>
          </cell>
          <cell r="AQ1407">
            <v>2.2000000000000002</v>
          </cell>
          <cell r="AR1407">
            <v>1.4</v>
          </cell>
          <cell r="AS1407">
            <v>0.1</v>
          </cell>
          <cell r="AT1407">
            <v>2.1</v>
          </cell>
          <cell r="AU1407">
            <v>4.2</v>
          </cell>
          <cell r="AV1407">
            <v>69.599999999999994</v>
          </cell>
          <cell r="AW1407">
            <v>74.400000000000006</v>
          </cell>
        </row>
        <row r="1408">
          <cell r="B1408">
            <v>8532</v>
          </cell>
          <cell r="D1408" t="str">
            <v xml:space="preserve">Enseignement secondaire technique ou professionnel </v>
          </cell>
          <cell r="E1408">
            <v>984</v>
          </cell>
          <cell r="F1408">
            <v>3.1</v>
          </cell>
          <cell r="G1408">
            <v>1.6</v>
          </cell>
          <cell r="H1408">
            <v>-0.1</v>
          </cell>
          <cell r="I1408">
            <v>1.6</v>
          </cell>
          <cell r="J1408">
            <v>0</v>
          </cell>
          <cell r="K1408">
            <v>149</v>
          </cell>
          <cell r="L1408">
            <v>-0.2</v>
          </cell>
          <cell r="M1408">
            <v>0.2</v>
          </cell>
          <cell r="N1408">
            <v>149</v>
          </cell>
          <cell r="O1408">
            <v>152.1</v>
          </cell>
          <cell r="P1408">
            <v>0.8</v>
          </cell>
          <cell r="Q1408">
            <v>0.5</v>
          </cell>
          <cell r="R1408">
            <v>5.2</v>
          </cell>
          <cell r="S1408">
            <v>-0.1</v>
          </cell>
          <cell r="T1408">
            <v>66.400000000000006</v>
          </cell>
          <cell r="U1408">
            <v>8.6999999999999993</v>
          </cell>
          <cell r="V1408">
            <v>14.2</v>
          </cell>
          <cell r="W1408">
            <v>1.3</v>
          </cell>
          <cell r="X1408">
            <v>0.8</v>
          </cell>
          <cell r="Y1408">
            <v>1.6</v>
          </cell>
          <cell r="Z1408">
            <v>0.5</v>
          </cell>
          <cell r="AA1408">
            <v>78.2</v>
          </cell>
          <cell r="AB1408">
            <v>5.2</v>
          </cell>
          <cell r="AC1408">
            <v>54.5</v>
          </cell>
          <cell r="AD1408">
            <v>20.7</v>
          </cell>
          <cell r="AE1408">
            <v>8.3000000000000007</v>
          </cell>
          <cell r="AF1408">
            <v>6.1</v>
          </cell>
          <cell r="AG1408">
            <v>6.6</v>
          </cell>
          <cell r="AH1408">
            <v>1.7</v>
          </cell>
          <cell r="AI1408">
            <v>3.6</v>
          </cell>
          <cell r="AJ1408">
            <v>1.5</v>
          </cell>
          <cell r="AK1408">
            <v>0</v>
          </cell>
          <cell r="AL1408">
            <v>0</v>
          </cell>
          <cell r="AM1408">
            <v>1.5</v>
          </cell>
          <cell r="AN1408">
            <v>1.4</v>
          </cell>
          <cell r="AO1408">
            <v>0.5</v>
          </cell>
          <cell r="AP1408">
            <v>0.4</v>
          </cell>
          <cell r="AQ1408">
            <v>6.5</v>
          </cell>
          <cell r="AR1408">
            <v>4.4000000000000004</v>
          </cell>
          <cell r="AS1408">
            <v>0.3</v>
          </cell>
          <cell r="AT1408">
            <v>1.5</v>
          </cell>
          <cell r="AU1408">
            <v>0.8</v>
          </cell>
          <cell r="AV1408">
            <v>78.900000000000006</v>
          </cell>
          <cell r="AW1408">
            <v>81.3</v>
          </cell>
        </row>
        <row r="1409">
          <cell r="B1409">
            <v>85320</v>
          </cell>
          <cell r="D1409" t="str">
            <v xml:space="preserve">Enseignement secondaire technique ou professionnel </v>
          </cell>
          <cell r="E1409">
            <v>984</v>
          </cell>
          <cell r="F1409">
            <v>3.1</v>
          </cell>
          <cell r="G1409">
            <v>1.6</v>
          </cell>
          <cell r="H1409">
            <v>-0.1</v>
          </cell>
          <cell r="I1409">
            <v>1.6</v>
          </cell>
          <cell r="J1409">
            <v>0</v>
          </cell>
          <cell r="K1409">
            <v>149</v>
          </cell>
          <cell r="L1409">
            <v>-0.2</v>
          </cell>
          <cell r="M1409">
            <v>0.2</v>
          </cell>
          <cell r="N1409">
            <v>149</v>
          </cell>
          <cell r="O1409">
            <v>152.1</v>
          </cell>
          <cell r="P1409">
            <v>0.8</v>
          </cell>
          <cell r="Q1409">
            <v>0.5</v>
          </cell>
          <cell r="R1409">
            <v>5.2</v>
          </cell>
          <cell r="S1409">
            <v>-0.1</v>
          </cell>
          <cell r="T1409">
            <v>66.400000000000006</v>
          </cell>
          <cell r="U1409">
            <v>8.6999999999999993</v>
          </cell>
          <cell r="V1409">
            <v>14.2</v>
          </cell>
          <cell r="W1409">
            <v>1.3</v>
          </cell>
          <cell r="X1409">
            <v>0.8</v>
          </cell>
          <cell r="Y1409">
            <v>1.6</v>
          </cell>
          <cell r="Z1409">
            <v>0.5</v>
          </cell>
          <cell r="AA1409">
            <v>78.2</v>
          </cell>
          <cell r="AB1409">
            <v>5.2</v>
          </cell>
          <cell r="AC1409">
            <v>54.5</v>
          </cell>
          <cell r="AD1409">
            <v>20.7</v>
          </cell>
          <cell r="AE1409">
            <v>8.3000000000000007</v>
          </cell>
          <cell r="AF1409">
            <v>6.1</v>
          </cell>
          <cell r="AG1409">
            <v>6.6</v>
          </cell>
          <cell r="AH1409">
            <v>1.7</v>
          </cell>
          <cell r="AI1409">
            <v>3.6</v>
          </cell>
          <cell r="AJ1409">
            <v>1.5</v>
          </cell>
          <cell r="AK1409">
            <v>0</v>
          </cell>
          <cell r="AL1409">
            <v>0</v>
          </cell>
          <cell r="AM1409">
            <v>1.5</v>
          </cell>
          <cell r="AN1409">
            <v>1.4</v>
          </cell>
          <cell r="AO1409">
            <v>0.5</v>
          </cell>
          <cell r="AP1409">
            <v>0.4</v>
          </cell>
          <cell r="AQ1409">
            <v>6.5</v>
          </cell>
          <cell r="AR1409">
            <v>4.4000000000000004</v>
          </cell>
          <cell r="AS1409">
            <v>0.3</v>
          </cell>
          <cell r="AT1409">
            <v>1.5</v>
          </cell>
          <cell r="AU1409">
            <v>0.8</v>
          </cell>
          <cell r="AV1409">
            <v>78.900000000000006</v>
          </cell>
          <cell r="AW1409">
            <v>81.3</v>
          </cell>
        </row>
        <row r="1410">
          <cell r="B1410">
            <v>854</v>
          </cell>
          <cell r="D1410" t="str">
            <v xml:space="preserve">Enseignement supérieur et post-secondaire non supérieur </v>
          </cell>
          <cell r="E1410">
            <v>2650</v>
          </cell>
          <cell r="F1410">
            <v>1.4</v>
          </cell>
          <cell r="G1410">
            <v>1</v>
          </cell>
          <cell r="H1410">
            <v>-0.1</v>
          </cell>
          <cell r="I1410">
            <v>0.5</v>
          </cell>
          <cell r="J1410">
            <v>0</v>
          </cell>
          <cell r="K1410">
            <v>818.7</v>
          </cell>
          <cell r="L1410">
            <v>0.4</v>
          </cell>
          <cell r="M1410">
            <v>0.9</v>
          </cell>
          <cell r="N1410">
            <v>820</v>
          </cell>
          <cell r="O1410">
            <v>820.1</v>
          </cell>
          <cell r="P1410">
            <v>5.6</v>
          </cell>
          <cell r="Q1410">
            <v>1.6</v>
          </cell>
          <cell r="R1410">
            <v>4.9000000000000004</v>
          </cell>
          <cell r="S1410">
            <v>-0.1</v>
          </cell>
          <cell r="T1410">
            <v>366.1</v>
          </cell>
          <cell r="U1410">
            <v>58.4</v>
          </cell>
          <cell r="V1410">
            <v>109.5</v>
          </cell>
          <cell r="W1410">
            <v>2.9</v>
          </cell>
          <cell r="X1410">
            <v>18.399999999999999</v>
          </cell>
          <cell r="Y1410">
            <v>8.6999999999999993</v>
          </cell>
          <cell r="Z1410">
            <v>2.9</v>
          </cell>
          <cell r="AA1410">
            <v>446.4</v>
          </cell>
          <cell r="AB1410">
            <v>29.6</v>
          </cell>
          <cell r="AC1410">
            <v>230.4</v>
          </cell>
          <cell r="AD1410">
            <v>96.9</v>
          </cell>
          <cell r="AE1410">
            <v>23.7</v>
          </cell>
          <cell r="AF1410">
            <v>113.3</v>
          </cell>
          <cell r="AG1410">
            <v>27.3</v>
          </cell>
          <cell r="AH1410">
            <v>22.2</v>
          </cell>
          <cell r="AI1410">
            <v>13.3</v>
          </cell>
          <cell r="AJ1410">
            <v>77</v>
          </cell>
          <cell r="AK1410">
            <v>0</v>
          </cell>
          <cell r="AL1410">
            <v>0.1</v>
          </cell>
          <cell r="AM1410">
            <v>7.8</v>
          </cell>
          <cell r="AN1410">
            <v>5.4</v>
          </cell>
          <cell r="AO1410">
            <v>10.199999999999999</v>
          </cell>
          <cell r="AP1410">
            <v>79.599999999999994</v>
          </cell>
          <cell r="AQ1410">
            <v>12.6</v>
          </cell>
          <cell r="AR1410">
            <v>19.2</v>
          </cell>
          <cell r="AS1410">
            <v>1.2</v>
          </cell>
          <cell r="AT1410">
            <v>23.1</v>
          </cell>
          <cell r="AU1410">
            <v>48.6</v>
          </cell>
          <cell r="AV1410">
            <v>449.5</v>
          </cell>
          <cell r="AW1410">
            <v>440.6</v>
          </cell>
        </row>
        <row r="1411">
          <cell r="B1411">
            <v>8541</v>
          </cell>
          <cell r="D1411" t="str">
            <v xml:space="preserve">Enseignement post-secondaire non supérieur </v>
          </cell>
          <cell r="E1411">
            <v>76</v>
          </cell>
          <cell r="F1411">
            <v>0.2</v>
          </cell>
          <cell r="G1411">
            <v>0.1</v>
          </cell>
          <cell r="H1411">
            <v>0</v>
          </cell>
          <cell r="I1411">
            <v>0.1</v>
          </cell>
          <cell r="J1411">
            <v>0</v>
          </cell>
          <cell r="K1411">
            <v>20.9</v>
          </cell>
          <cell r="L1411">
            <v>0</v>
          </cell>
          <cell r="M1411">
            <v>0</v>
          </cell>
          <cell r="N1411">
            <v>20.9</v>
          </cell>
          <cell r="O1411">
            <v>21</v>
          </cell>
          <cell r="P1411">
            <v>0.1</v>
          </cell>
          <cell r="Q1411">
            <v>0</v>
          </cell>
          <cell r="R1411">
            <v>0.1</v>
          </cell>
          <cell r="S1411">
            <v>0</v>
          </cell>
          <cell r="T1411">
            <v>9.9</v>
          </cell>
          <cell r="U1411">
            <v>0</v>
          </cell>
          <cell r="V1411">
            <v>3.5</v>
          </cell>
          <cell r="W1411">
            <v>0</v>
          </cell>
          <cell r="X1411">
            <v>0</v>
          </cell>
          <cell r="Y1411">
            <v>0.2</v>
          </cell>
          <cell r="Z1411">
            <v>0.1</v>
          </cell>
          <cell r="AA1411">
            <v>10.9</v>
          </cell>
          <cell r="AB1411">
            <v>1.2</v>
          </cell>
          <cell r="AC1411">
            <v>7.4</v>
          </cell>
          <cell r="AD1411">
            <v>2.6</v>
          </cell>
          <cell r="AE1411">
            <v>0.1</v>
          </cell>
          <cell r="AF1411">
            <v>-0.3</v>
          </cell>
          <cell r="AG1411">
            <v>0.7</v>
          </cell>
          <cell r="AH1411">
            <v>0</v>
          </cell>
          <cell r="AI1411">
            <v>0.2</v>
          </cell>
          <cell r="AJ1411">
            <v>-0.9</v>
          </cell>
          <cell r="AK1411">
            <v>0</v>
          </cell>
          <cell r="AL1411">
            <v>0</v>
          </cell>
          <cell r="AM1411">
            <v>0.4</v>
          </cell>
          <cell r="AN1411">
            <v>0.4</v>
          </cell>
          <cell r="AO1411">
            <v>0.4</v>
          </cell>
          <cell r="AP1411">
            <v>-0.9</v>
          </cell>
          <cell r="AQ1411">
            <v>0.9</v>
          </cell>
          <cell r="AR1411">
            <v>2</v>
          </cell>
          <cell r="AS1411">
            <v>0</v>
          </cell>
          <cell r="AT1411">
            <v>-0.1</v>
          </cell>
          <cell r="AU1411">
            <v>-1.9</v>
          </cell>
          <cell r="AV1411">
            <v>11</v>
          </cell>
          <cell r="AW1411">
            <v>9.6999999999999993</v>
          </cell>
        </row>
        <row r="1412">
          <cell r="B1412">
            <v>85410</v>
          </cell>
          <cell r="D1412" t="str">
            <v xml:space="preserve">Enseignement post-secondaire non supérieur </v>
          </cell>
          <cell r="E1412">
            <v>76</v>
          </cell>
          <cell r="F1412">
            <v>0.2</v>
          </cell>
          <cell r="G1412">
            <v>0.1</v>
          </cell>
          <cell r="H1412">
            <v>0</v>
          </cell>
          <cell r="I1412">
            <v>0.1</v>
          </cell>
          <cell r="J1412">
            <v>0</v>
          </cell>
          <cell r="K1412">
            <v>20.9</v>
          </cell>
          <cell r="L1412">
            <v>0</v>
          </cell>
          <cell r="M1412">
            <v>0</v>
          </cell>
          <cell r="N1412">
            <v>20.9</v>
          </cell>
          <cell r="O1412">
            <v>21</v>
          </cell>
          <cell r="P1412">
            <v>0.1</v>
          </cell>
          <cell r="Q1412">
            <v>0</v>
          </cell>
          <cell r="R1412">
            <v>0.1</v>
          </cell>
          <cell r="S1412">
            <v>0</v>
          </cell>
          <cell r="T1412">
            <v>9.9</v>
          </cell>
          <cell r="U1412">
            <v>0</v>
          </cell>
          <cell r="V1412">
            <v>3.5</v>
          </cell>
          <cell r="W1412">
            <v>0</v>
          </cell>
          <cell r="X1412">
            <v>0</v>
          </cell>
          <cell r="Y1412">
            <v>0.2</v>
          </cell>
          <cell r="Z1412">
            <v>0.1</v>
          </cell>
          <cell r="AA1412">
            <v>10.9</v>
          </cell>
          <cell r="AB1412">
            <v>1.2</v>
          </cell>
          <cell r="AC1412">
            <v>7.4</v>
          </cell>
          <cell r="AD1412">
            <v>2.6</v>
          </cell>
          <cell r="AE1412">
            <v>0.1</v>
          </cell>
          <cell r="AF1412">
            <v>-0.3</v>
          </cell>
          <cell r="AG1412">
            <v>0.7</v>
          </cell>
          <cell r="AH1412">
            <v>0</v>
          </cell>
          <cell r="AI1412">
            <v>0.2</v>
          </cell>
          <cell r="AJ1412">
            <v>-0.9</v>
          </cell>
          <cell r="AK1412">
            <v>0</v>
          </cell>
          <cell r="AL1412">
            <v>0</v>
          </cell>
          <cell r="AM1412">
            <v>0.4</v>
          </cell>
          <cell r="AN1412">
            <v>0.4</v>
          </cell>
          <cell r="AO1412">
            <v>0.4</v>
          </cell>
          <cell r="AP1412">
            <v>-0.9</v>
          </cell>
          <cell r="AQ1412">
            <v>0.9</v>
          </cell>
          <cell r="AR1412">
            <v>2</v>
          </cell>
          <cell r="AS1412">
            <v>0</v>
          </cell>
          <cell r="AT1412">
            <v>-0.1</v>
          </cell>
          <cell r="AU1412">
            <v>-1.9</v>
          </cell>
          <cell r="AV1412">
            <v>11</v>
          </cell>
          <cell r="AW1412">
            <v>9.6999999999999993</v>
          </cell>
        </row>
        <row r="1413">
          <cell r="B1413">
            <v>8542</v>
          </cell>
          <cell r="D1413" t="str">
            <v xml:space="preserve">Enseignement supérieur </v>
          </cell>
          <cell r="E1413">
            <v>2574</v>
          </cell>
          <cell r="F1413">
            <v>1.2</v>
          </cell>
          <cell r="G1413">
            <v>0.9</v>
          </cell>
          <cell r="H1413">
            <v>-0.1</v>
          </cell>
          <cell r="I1413">
            <v>0.4</v>
          </cell>
          <cell r="J1413">
            <v>0</v>
          </cell>
          <cell r="K1413">
            <v>797.9</v>
          </cell>
          <cell r="L1413">
            <v>0.4</v>
          </cell>
          <cell r="M1413">
            <v>0.9</v>
          </cell>
          <cell r="N1413">
            <v>799.1</v>
          </cell>
          <cell r="O1413">
            <v>799.1</v>
          </cell>
          <cell r="P1413">
            <v>5.5</v>
          </cell>
          <cell r="Q1413">
            <v>1.6</v>
          </cell>
          <cell r="R1413">
            <v>4.8</v>
          </cell>
          <cell r="S1413">
            <v>-0.1</v>
          </cell>
          <cell r="T1413">
            <v>356.2</v>
          </cell>
          <cell r="U1413">
            <v>58.3</v>
          </cell>
          <cell r="V1413">
            <v>106</v>
          </cell>
          <cell r="W1413">
            <v>2.9</v>
          </cell>
          <cell r="X1413">
            <v>18.3</v>
          </cell>
          <cell r="Y1413">
            <v>8.5</v>
          </cell>
          <cell r="Z1413">
            <v>2.9</v>
          </cell>
          <cell r="AA1413">
            <v>435.6</v>
          </cell>
          <cell r="AB1413">
            <v>28.4</v>
          </cell>
          <cell r="AC1413">
            <v>223</v>
          </cell>
          <cell r="AD1413">
            <v>94.2</v>
          </cell>
          <cell r="AE1413">
            <v>23.7</v>
          </cell>
          <cell r="AF1413">
            <v>113.6</v>
          </cell>
          <cell r="AG1413">
            <v>26.6</v>
          </cell>
          <cell r="AH1413">
            <v>22.2</v>
          </cell>
          <cell r="AI1413">
            <v>13.1</v>
          </cell>
          <cell r="AJ1413">
            <v>77.900000000000006</v>
          </cell>
          <cell r="AK1413">
            <v>0</v>
          </cell>
          <cell r="AL1413">
            <v>0.1</v>
          </cell>
          <cell r="AM1413">
            <v>7.4</v>
          </cell>
          <cell r="AN1413">
            <v>5.0999999999999996</v>
          </cell>
          <cell r="AO1413">
            <v>9.8000000000000007</v>
          </cell>
          <cell r="AP1413">
            <v>80.400000000000006</v>
          </cell>
          <cell r="AQ1413">
            <v>11.7</v>
          </cell>
          <cell r="AR1413">
            <v>17.2</v>
          </cell>
          <cell r="AS1413">
            <v>1.2</v>
          </cell>
          <cell r="AT1413">
            <v>23.2</v>
          </cell>
          <cell r="AU1413">
            <v>50.5</v>
          </cell>
          <cell r="AV1413">
            <v>438.6</v>
          </cell>
          <cell r="AW1413">
            <v>430.8</v>
          </cell>
        </row>
        <row r="1414">
          <cell r="B1414">
            <v>85420</v>
          </cell>
          <cell r="D1414" t="str">
            <v xml:space="preserve">Enseignement supérieur </v>
          </cell>
          <cell r="E1414">
            <v>2574</v>
          </cell>
          <cell r="F1414">
            <v>1.2</v>
          </cell>
          <cell r="G1414">
            <v>0.9</v>
          </cell>
          <cell r="H1414">
            <v>-0.1</v>
          </cell>
          <cell r="I1414">
            <v>0.4</v>
          </cell>
          <cell r="J1414">
            <v>0</v>
          </cell>
          <cell r="K1414">
            <v>797.9</v>
          </cell>
          <cell r="L1414">
            <v>0.4</v>
          </cell>
          <cell r="M1414">
            <v>0.9</v>
          </cell>
          <cell r="N1414">
            <v>799.1</v>
          </cell>
          <cell r="O1414">
            <v>799.1</v>
          </cell>
          <cell r="P1414">
            <v>5.5</v>
          </cell>
          <cell r="Q1414">
            <v>1.6</v>
          </cell>
          <cell r="R1414">
            <v>4.8</v>
          </cell>
          <cell r="S1414">
            <v>-0.1</v>
          </cell>
          <cell r="T1414">
            <v>356.2</v>
          </cell>
          <cell r="U1414">
            <v>58.3</v>
          </cell>
          <cell r="V1414">
            <v>106</v>
          </cell>
          <cell r="W1414">
            <v>2.9</v>
          </cell>
          <cell r="X1414">
            <v>18.3</v>
          </cell>
          <cell r="Y1414">
            <v>8.5</v>
          </cell>
          <cell r="Z1414">
            <v>2.9</v>
          </cell>
          <cell r="AA1414">
            <v>435.6</v>
          </cell>
          <cell r="AB1414">
            <v>28.4</v>
          </cell>
          <cell r="AC1414">
            <v>223</v>
          </cell>
          <cell r="AD1414">
            <v>94.2</v>
          </cell>
          <cell r="AE1414">
            <v>23.7</v>
          </cell>
          <cell r="AF1414">
            <v>113.6</v>
          </cell>
          <cell r="AG1414">
            <v>26.6</v>
          </cell>
          <cell r="AH1414">
            <v>22.2</v>
          </cell>
          <cell r="AI1414">
            <v>13.1</v>
          </cell>
          <cell r="AJ1414">
            <v>77.900000000000006</v>
          </cell>
          <cell r="AK1414">
            <v>0</v>
          </cell>
          <cell r="AL1414">
            <v>0.1</v>
          </cell>
          <cell r="AM1414">
            <v>7.4</v>
          </cell>
          <cell r="AN1414">
            <v>5.0999999999999996</v>
          </cell>
          <cell r="AO1414">
            <v>9.8000000000000007</v>
          </cell>
          <cell r="AP1414">
            <v>80.400000000000006</v>
          </cell>
          <cell r="AQ1414">
            <v>11.7</v>
          </cell>
          <cell r="AR1414">
            <v>17.2</v>
          </cell>
          <cell r="AS1414">
            <v>1.2</v>
          </cell>
          <cell r="AT1414">
            <v>23.2</v>
          </cell>
          <cell r="AU1414">
            <v>50.5</v>
          </cell>
          <cell r="AV1414">
            <v>438.6</v>
          </cell>
          <cell r="AW1414">
            <v>430.8</v>
          </cell>
        </row>
        <row r="1415">
          <cell r="B1415">
            <v>855</v>
          </cell>
          <cell r="D1415" t="str">
            <v xml:space="preserve">Autres activités d'enseignement </v>
          </cell>
          <cell r="E1415">
            <v>152391</v>
          </cell>
          <cell r="F1415">
            <v>232.9</v>
          </cell>
          <cell r="G1415">
            <v>120.3</v>
          </cell>
          <cell r="H1415">
            <v>-0.9</v>
          </cell>
          <cell r="I1415">
            <v>113.5</v>
          </cell>
          <cell r="J1415">
            <v>6.2</v>
          </cell>
          <cell r="K1415">
            <v>12209.3</v>
          </cell>
          <cell r="L1415">
            <v>17.399999999999999</v>
          </cell>
          <cell r="M1415">
            <v>38.4</v>
          </cell>
          <cell r="N1415">
            <v>12271.3</v>
          </cell>
          <cell r="O1415">
            <v>12448.4</v>
          </cell>
          <cell r="P1415">
            <v>174.5</v>
          </cell>
          <cell r="Q1415">
            <v>10.9</v>
          </cell>
          <cell r="R1415">
            <v>363</v>
          </cell>
          <cell r="S1415">
            <v>-0.7</v>
          </cell>
          <cell r="T1415">
            <v>6229.4</v>
          </cell>
          <cell r="U1415">
            <v>1700.2</v>
          </cell>
          <cell r="V1415">
            <v>805.5</v>
          </cell>
          <cell r="W1415">
            <v>49.2</v>
          </cell>
          <cell r="X1415">
            <v>174.5</v>
          </cell>
          <cell r="Y1415">
            <v>155.4</v>
          </cell>
          <cell r="Z1415">
            <v>68.900000000000006</v>
          </cell>
          <cell r="AA1415">
            <v>5812.1</v>
          </cell>
          <cell r="AB1415">
            <v>309.5</v>
          </cell>
          <cell r="AC1415">
            <v>3219.4</v>
          </cell>
          <cell r="AD1415">
            <v>1394.8</v>
          </cell>
          <cell r="AE1415">
            <v>240.3</v>
          </cell>
          <cell r="AF1415">
            <v>1128.8</v>
          </cell>
          <cell r="AG1415">
            <v>411.1</v>
          </cell>
          <cell r="AH1415">
            <v>158.1</v>
          </cell>
          <cell r="AI1415">
            <v>309</v>
          </cell>
          <cell r="AJ1415">
            <v>868.6</v>
          </cell>
          <cell r="AK1415">
            <v>3.9</v>
          </cell>
          <cell r="AL1415">
            <v>5.3</v>
          </cell>
          <cell r="AM1415">
            <v>108.1</v>
          </cell>
          <cell r="AN1415">
            <v>48.1</v>
          </cell>
          <cell r="AO1415">
            <v>65.7</v>
          </cell>
          <cell r="AP1415">
            <v>827.7</v>
          </cell>
          <cell r="AQ1415">
            <v>375.4</v>
          </cell>
          <cell r="AR1415">
            <v>315.2</v>
          </cell>
          <cell r="AS1415">
            <v>11.1</v>
          </cell>
          <cell r="AT1415">
            <v>138.6</v>
          </cell>
          <cell r="AU1415">
            <v>738.3</v>
          </cell>
          <cell r="AV1415">
            <v>5793</v>
          </cell>
          <cell r="AW1415">
            <v>5742.9</v>
          </cell>
        </row>
        <row r="1416">
          <cell r="B1416">
            <v>8551</v>
          </cell>
          <cell r="D1416" t="str">
            <v xml:space="preserve">Enseignement de disciplines sportives et d'activités de loisirs </v>
          </cell>
          <cell r="E1416">
            <v>49551</v>
          </cell>
          <cell r="F1416">
            <v>81.400000000000006</v>
          </cell>
          <cell r="G1416">
            <v>50.8</v>
          </cell>
          <cell r="H1416">
            <v>-0.6</v>
          </cell>
          <cell r="I1416">
            <v>31.2</v>
          </cell>
          <cell r="J1416">
            <v>0.3</v>
          </cell>
          <cell r="K1416">
            <v>1689.9</v>
          </cell>
          <cell r="L1416">
            <v>5.4</v>
          </cell>
          <cell r="M1416">
            <v>15.5</v>
          </cell>
          <cell r="N1416">
            <v>1711</v>
          </cell>
          <cell r="O1416">
            <v>1771.6</v>
          </cell>
          <cell r="P1416">
            <v>73.400000000000006</v>
          </cell>
          <cell r="Q1416">
            <v>6.6</v>
          </cell>
          <cell r="R1416">
            <v>149.80000000000001</v>
          </cell>
          <cell r="S1416">
            <v>-0.5</v>
          </cell>
          <cell r="T1416">
            <v>835.8</v>
          </cell>
          <cell r="U1416">
            <v>118.3</v>
          </cell>
          <cell r="V1416">
            <v>96.5</v>
          </cell>
          <cell r="W1416">
            <v>4.2</v>
          </cell>
          <cell r="X1416">
            <v>12.9</v>
          </cell>
          <cell r="Y1416">
            <v>52.6</v>
          </cell>
          <cell r="Z1416">
            <v>20.6</v>
          </cell>
          <cell r="AA1416">
            <v>777.9</v>
          </cell>
          <cell r="AB1416">
            <v>47.5</v>
          </cell>
          <cell r="AC1416">
            <v>324.8</v>
          </cell>
          <cell r="AD1416">
            <v>186.5</v>
          </cell>
          <cell r="AE1416">
            <v>46.8</v>
          </cell>
          <cell r="AF1416">
            <v>265.89999999999998</v>
          </cell>
          <cell r="AG1416">
            <v>127.6</v>
          </cell>
          <cell r="AH1416">
            <v>23.1</v>
          </cell>
          <cell r="AI1416">
            <v>24.5</v>
          </cell>
          <cell r="AJ1416">
            <v>139.80000000000001</v>
          </cell>
          <cell r="AK1416">
            <v>0.3</v>
          </cell>
          <cell r="AL1416">
            <v>2.9</v>
          </cell>
          <cell r="AM1416">
            <v>14.4</v>
          </cell>
          <cell r="AN1416">
            <v>8.6999999999999993</v>
          </cell>
          <cell r="AO1416">
            <v>10.3</v>
          </cell>
          <cell r="AP1416">
            <v>138.30000000000001</v>
          </cell>
          <cell r="AQ1416">
            <v>110.6</v>
          </cell>
          <cell r="AR1416">
            <v>59.1</v>
          </cell>
          <cell r="AS1416">
            <v>0.4</v>
          </cell>
          <cell r="AT1416">
            <v>19.899999999999999</v>
          </cell>
          <cell r="AU1416">
            <v>169.6</v>
          </cell>
          <cell r="AV1416">
            <v>757.2</v>
          </cell>
          <cell r="AW1416">
            <v>777.2</v>
          </cell>
        </row>
        <row r="1417">
          <cell r="B1417">
            <v>85510</v>
          </cell>
          <cell r="D1417" t="str">
            <v xml:space="preserve">Enseignement de disciplines sportives et d'activités de loisirs </v>
          </cell>
          <cell r="E1417">
            <v>49551</v>
          </cell>
          <cell r="F1417">
            <v>81.400000000000006</v>
          </cell>
          <cell r="G1417">
            <v>50.8</v>
          </cell>
          <cell r="H1417">
            <v>-0.6</v>
          </cell>
          <cell r="I1417">
            <v>31.2</v>
          </cell>
          <cell r="J1417">
            <v>0.3</v>
          </cell>
          <cell r="K1417">
            <v>1689.9</v>
          </cell>
          <cell r="L1417">
            <v>5.4</v>
          </cell>
          <cell r="M1417">
            <v>15.5</v>
          </cell>
          <cell r="N1417">
            <v>1711</v>
          </cell>
          <cell r="O1417">
            <v>1771.6</v>
          </cell>
          <cell r="P1417">
            <v>73.400000000000006</v>
          </cell>
          <cell r="Q1417">
            <v>6.6</v>
          </cell>
          <cell r="R1417">
            <v>149.80000000000001</v>
          </cell>
          <cell r="S1417">
            <v>-0.5</v>
          </cell>
          <cell r="T1417">
            <v>835.8</v>
          </cell>
          <cell r="U1417">
            <v>118.3</v>
          </cell>
          <cell r="V1417">
            <v>96.5</v>
          </cell>
          <cell r="W1417">
            <v>4.2</v>
          </cell>
          <cell r="X1417">
            <v>12.9</v>
          </cell>
          <cell r="Y1417">
            <v>52.6</v>
          </cell>
          <cell r="Z1417">
            <v>20.6</v>
          </cell>
          <cell r="AA1417">
            <v>777.9</v>
          </cell>
          <cell r="AB1417">
            <v>47.5</v>
          </cell>
          <cell r="AC1417">
            <v>324.8</v>
          </cell>
          <cell r="AD1417">
            <v>186.5</v>
          </cell>
          <cell r="AE1417">
            <v>46.8</v>
          </cell>
          <cell r="AF1417">
            <v>265.89999999999998</v>
          </cell>
          <cell r="AG1417">
            <v>127.6</v>
          </cell>
          <cell r="AH1417">
            <v>23.1</v>
          </cell>
          <cell r="AI1417">
            <v>24.5</v>
          </cell>
          <cell r="AJ1417">
            <v>139.80000000000001</v>
          </cell>
          <cell r="AK1417">
            <v>0.3</v>
          </cell>
          <cell r="AL1417">
            <v>2.9</v>
          </cell>
          <cell r="AM1417">
            <v>14.4</v>
          </cell>
          <cell r="AN1417">
            <v>8.6999999999999993</v>
          </cell>
          <cell r="AO1417">
            <v>10.3</v>
          </cell>
          <cell r="AP1417">
            <v>138.30000000000001</v>
          </cell>
          <cell r="AQ1417">
            <v>110.6</v>
          </cell>
          <cell r="AR1417">
            <v>59.1</v>
          </cell>
          <cell r="AS1417">
            <v>0.4</v>
          </cell>
          <cell r="AT1417">
            <v>19.899999999999999</v>
          </cell>
          <cell r="AU1417">
            <v>169.6</v>
          </cell>
          <cell r="AV1417">
            <v>757.2</v>
          </cell>
          <cell r="AW1417">
            <v>777.2</v>
          </cell>
        </row>
        <row r="1418">
          <cell r="B1418">
            <v>8552</v>
          </cell>
          <cell r="D1418" t="str">
            <v xml:space="preserve">Enseignement culturel </v>
          </cell>
          <cell r="E1418">
            <v>18330</v>
          </cell>
          <cell r="F1418">
            <v>5.7</v>
          </cell>
          <cell r="G1418">
            <v>4.0999999999999996</v>
          </cell>
          <cell r="H1418">
            <v>-0.2</v>
          </cell>
          <cell r="I1418">
            <v>1.8</v>
          </cell>
          <cell r="J1418">
            <v>0</v>
          </cell>
          <cell r="K1418">
            <v>320.89999999999998</v>
          </cell>
          <cell r="L1418">
            <v>2.2000000000000002</v>
          </cell>
          <cell r="M1418">
            <v>1.2</v>
          </cell>
          <cell r="N1418">
            <v>324.3</v>
          </cell>
          <cell r="O1418">
            <v>326.60000000000002</v>
          </cell>
          <cell r="P1418">
            <v>5.5</v>
          </cell>
          <cell r="Q1418">
            <v>0.1</v>
          </cell>
          <cell r="R1418">
            <v>24.1</v>
          </cell>
          <cell r="S1418">
            <v>-0.5</v>
          </cell>
          <cell r="T1418">
            <v>143.30000000000001</v>
          </cell>
          <cell r="U1418">
            <v>10.5</v>
          </cell>
          <cell r="V1418">
            <v>24.9</v>
          </cell>
          <cell r="W1418">
            <v>0.2</v>
          </cell>
          <cell r="X1418">
            <v>0.5</v>
          </cell>
          <cell r="Y1418">
            <v>2.4</v>
          </cell>
          <cell r="Z1418">
            <v>0.7</v>
          </cell>
          <cell r="AA1418">
            <v>162.4</v>
          </cell>
          <cell r="AB1418">
            <v>10.3</v>
          </cell>
          <cell r="AC1418">
            <v>53.4</v>
          </cell>
          <cell r="AD1418">
            <v>36.700000000000003</v>
          </cell>
          <cell r="AE1418">
            <v>6.7</v>
          </cell>
          <cell r="AF1418">
            <v>68.7</v>
          </cell>
          <cell r="AG1418">
            <v>18.100000000000001</v>
          </cell>
          <cell r="AH1418">
            <v>10.1</v>
          </cell>
          <cell r="AI1418">
            <v>6.6</v>
          </cell>
          <cell r="AJ1418">
            <v>47.1</v>
          </cell>
          <cell r="AK1418">
            <v>0.1</v>
          </cell>
          <cell r="AL1418">
            <v>0</v>
          </cell>
          <cell r="AM1418">
            <v>1.2</v>
          </cell>
          <cell r="AN1418">
            <v>0.6</v>
          </cell>
          <cell r="AO1418">
            <v>0.3</v>
          </cell>
          <cell r="AP1418">
            <v>46.2</v>
          </cell>
          <cell r="AQ1418">
            <v>4.3</v>
          </cell>
          <cell r="AR1418">
            <v>2</v>
          </cell>
          <cell r="AS1418">
            <v>0</v>
          </cell>
          <cell r="AT1418">
            <v>6.6</v>
          </cell>
          <cell r="AU1418">
            <v>41.8</v>
          </cell>
          <cell r="AV1418">
            <v>159.30000000000001</v>
          </cell>
          <cell r="AW1418">
            <v>158.80000000000001</v>
          </cell>
        </row>
        <row r="1419">
          <cell r="B1419">
            <v>85520</v>
          </cell>
          <cell r="D1419" t="str">
            <v xml:space="preserve">Enseignement culturel </v>
          </cell>
          <cell r="E1419">
            <v>18330</v>
          </cell>
          <cell r="F1419">
            <v>5.7</v>
          </cell>
          <cell r="G1419">
            <v>4.0999999999999996</v>
          </cell>
          <cell r="H1419">
            <v>-0.2</v>
          </cell>
          <cell r="I1419">
            <v>1.8</v>
          </cell>
          <cell r="J1419">
            <v>0</v>
          </cell>
          <cell r="K1419">
            <v>320.89999999999998</v>
          </cell>
          <cell r="L1419">
            <v>2.2000000000000002</v>
          </cell>
          <cell r="M1419">
            <v>1.2</v>
          </cell>
          <cell r="N1419">
            <v>324.3</v>
          </cell>
          <cell r="O1419">
            <v>326.60000000000002</v>
          </cell>
          <cell r="P1419">
            <v>5.5</v>
          </cell>
          <cell r="Q1419">
            <v>0.1</v>
          </cell>
          <cell r="R1419">
            <v>24.1</v>
          </cell>
          <cell r="S1419">
            <v>-0.5</v>
          </cell>
          <cell r="T1419">
            <v>143.30000000000001</v>
          </cell>
          <cell r="U1419">
            <v>10.5</v>
          </cell>
          <cell r="V1419">
            <v>24.9</v>
          </cell>
          <cell r="W1419">
            <v>0.2</v>
          </cell>
          <cell r="X1419">
            <v>0.5</v>
          </cell>
          <cell r="Y1419">
            <v>2.4</v>
          </cell>
          <cell r="Z1419">
            <v>0.7</v>
          </cell>
          <cell r="AA1419">
            <v>162.4</v>
          </cell>
          <cell r="AB1419">
            <v>10.3</v>
          </cell>
          <cell r="AC1419">
            <v>53.4</v>
          </cell>
          <cell r="AD1419">
            <v>36.700000000000003</v>
          </cell>
          <cell r="AE1419">
            <v>6.7</v>
          </cell>
          <cell r="AF1419">
            <v>68.7</v>
          </cell>
          <cell r="AG1419">
            <v>18.100000000000001</v>
          </cell>
          <cell r="AH1419">
            <v>10.1</v>
          </cell>
          <cell r="AI1419">
            <v>6.6</v>
          </cell>
          <cell r="AJ1419">
            <v>47.1</v>
          </cell>
          <cell r="AK1419">
            <v>0.1</v>
          </cell>
          <cell r="AL1419">
            <v>0</v>
          </cell>
          <cell r="AM1419">
            <v>1.2</v>
          </cell>
          <cell r="AN1419">
            <v>0.6</v>
          </cell>
          <cell r="AO1419">
            <v>0.3</v>
          </cell>
          <cell r="AP1419">
            <v>46.2</v>
          </cell>
          <cell r="AQ1419">
            <v>4.3</v>
          </cell>
          <cell r="AR1419">
            <v>2</v>
          </cell>
          <cell r="AS1419">
            <v>0</v>
          </cell>
          <cell r="AT1419">
            <v>6.6</v>
          </cell>
          <cell r="AU1419">
            <v>41.8</v>
          </cell>
          <cell r="AV1419">
            <v>159.30000000000001</v>
          </cell>
          <cell r="AW1419">
            <v>158.80000000000001</v>
          </cell>
        </row>
        <row r="1420">
          <cell r="B1420">
            <v>8553</v>
          </cell>
          <cell r="D1420" t="str">
            <v xml:space="preserve">Enseignement de la conduite </v>
          </cell>
          <cell r="E1420">
            <v>11313</v>
          </cell>
          <cell r="F1420">
            <v>16.7</v>
          </cell>
          <cell r="G1420">
            <v>6.3</v>
          </cell>
          <cell r="H1420">
            <v>-0.1</v>
          </cell>
          <cell r="I1420">
            <v>10.4</v>
          </cell>
          <cell r="J1420">
            <v>0</v>
          </cell>
          <cell r="K1420">
            <v>1802.3</v>
          </cell>
          <cell r="L1420">
            <v>0.3</v>
          </cell>
          <cell r="M1420">
            <v>1</v>
          </cell>
          <cell r="N1420">
            <v>1803.6</v>
          </cell>
          <cell r="O1420">
            <v>1818.9</v>
          </cell>
          <cell r="P1420">
            <v>16</v>
          </cell>
          <cell r="Q1420">
            <v>0</v>
          </cell>
          <cell r="R1420">
            <v>23.6</v>
          </cell>
          <cell r="S1420">
            <v>0</v>
          </cell>
          <cell r="T1420">
            <v>689.8</v>
          </cell>
          <cell r="U1420">
            <v>41.7</v>
          </cell>
          <cell r="V1420">
            <v>152.80000000000001</v>
          </cell>
          <cell r="W1420">
            <v>11.6</v>
          </cell>
          <cell r="X1420">
            <v>6.7</v>
          </cell>
          <cell r="Y1420">
            <v>4.9000000000000004</v>
          </cell>
          <cell r="Z1420">
            <v>1.3</v>
          </cell>
          <cell r="AA1420">
            <v>1111.8</v>
          </cell>
          <cell r="AB1420">
            <v>44.8</v>
          </cell>
          <cell r="AC1420">
            <v>613.4</v>
          </cell>
          <cell r="AD1420">
            <v>267.10000000000002</v>
          </cell>
          <cell r="AE1420">
            <v>2.2999999999999998</v>
          </cell>
          <cell r="AF1420">
            <v>188.9</v>
          </cell>
          <cell r="AG1420">
            <v>57.7</v>
          </cell>
          <cell r="AH1420">
            <v>5.3</v>
          </cell>
          <cell r="AI1420">
            <v>27.1</v>
          </cell>
          <cell r="AJ1420">
            <v>152.9</v>
          </cell>
          <cell r="AK1420">
            <v>0.1</v>
          </cell>
          <cell r="AL1420">
            <v>0.1</v>
          </cell>
          <cell r="AM1420">
            <v>11.7</v>
          </cell>
          <cell r="AN1420">
            <v>7.4</v>
          </cell>
          <cell r="AO1420">
            <v>3.8</v>
          </cell>
          <cell r="AP1420">
            <v>145</v>
          </cell>
          <cell r="AQ1420">
            <v>25.8</v>
          </cell>
          <cell r="AR1420">
            <v>20.8</v>
          </cell>
          <cell r="AS1420">
            <v>0.2</v>
          </cell>
          <cell r="AT1420">
            <v>8.1999999999999993</v>
          </cell>
          <cell r="AU1420">
            <v>141.69999999999999</v>
          </cell>
          <cell r="AV1420">
            <v>1100.7</v>
          </cell>
          <cell r="AW1420">
            <v>1069.3</v>
          </cell>
        </row>
        <row r="1421">
          <cell r="B1421">
            <v>85530</v>
          </cell>
          <cell r="D1421" t="str">
            <v xml:space="preserve">Enseignement de la conduite </v>
          </cell>
          <cell r="E1421">
            <v>11313</v>
          </cell>
          <cell r="F1421">
            <v>16.7</v>
          </cell>
          <cell r="G1421">
            <v>6.3</v>
          </cell>
          <cell r="H1421">
            <v>-0.1</v>
          </cell>
          <cell r="I1421">
            <v>10.4</v>
          </cell>
          <cell r="J1421">
            <v>0</v>
          </cell>
          <cell r="K1421">
            <v>1802.3</v>
          </cell>
          <cell r="L1421">
            <v>0.3</v>
          </cell>
          <cell r="M1421">
            <v>1</v>
          </cell>
          <cell r="N1421">
            <v>1803.6</v>
          </cell>
          <cell r="O1421">
            <v>1818.9</v>
          </cell>
          <cell r="P1421">
            <v>16</v>
          </cell>
          <cell r="Q1421">
            <v>0</v>
          </cell>
          <cell r="R1421">
            <v>23.6</v>
          </cell>
          <cell r="S1421">
            <v>0</v>
          </cell>
          <cell r="T1421">
            <v>689.8</v>
          </cell>
          <cell r="U1421">
            <v>41.7</v>
          </cell>
          <cell r="V1421">
            <v>152.80000000000001</v>
          </cell>
          <cell r="W1421">
            <v>11.6</v>
          </cell>
          <cell r="X1421">
            <v>6.7</v>
          </cell>
          <cell r="Y1421">
            <v>4.9000000000000004</v>
          </cell>
          <cell r="Z1421">
            <v>1.3</v>
          </cell>
          <cell r="AA1421">
            <v>1111.8</v>
          </cell>
          <cell r="AB1421">
            <v>44.8</v>
          </cell>
          <cell r="AC1421">
            <v>613.4</v>
          </cell>
          <cell r="AD1421">
            <v>267.10000000000002</v>
          </cell>
          <cell r="AE1421">
            <v>2.2999999999999998</v>
          </cell>
          <cell r="AF1421">
            <v>188.9</v>
          </cell>
          <cell r="AG1421">
            <v>57.7</v>
          </cell>
          <cell r="AH1421">
            <v>5.3</v>
          </cell>
          <cell r="AI1421">
            <v>27.1</v>
          </cell>
          <cell r="AJ1421">
            <v>152.9</v>
          </cell>
          <cell r="AK1421">
            <v>0.1</v>
          </cell>
          <cell r="AL1421">
            <v>0.1</v>
          </cell>
          <cell r="AM1421">
            <v>11.7</v>
          </cell>
          <cell r="AN1421">
            <v>7.4</v>
          </cell>
          <cell r="AO1421">
            <v>3.8</v>
          </cell>
          <cell r="AP1421">
            <v>145</v>
          </cell>
          <cell r="AQ1421">
            <v>25.8</v>
          </cell>
          <cell r="AR1421">
            <v>20.8</v>
          </cell>
          <cell r="AS1421">
            <v>0.2</v>
          </cell>
          <cell r="AT1421">
            <v>8.1999999999999993</v>
          </cell>
          <cell r="AU1421">
            <v>141.69999999999999</v>
          </cell>
          <cell r="AV1421">
            <v>1100.7</v>
          </cell>
          <cell r="AW1421">
            <v>1069.3</v>
          </cell>
        </row>
        <row r="1422">
          <cell r="B1422">
            <v>8559</v>
          </cell>
          <cell r="D1422" t="str">
            <v xml:space="preserve">Enseignements divers </v>
          </cell>
          <cell r="E1422">
            <v>73198</v>
          </cell>
          <cell r="F1422">
            <v>129.1</v>
          </cell>
          <cell r="G1422">
            <v>59.2</v>
          </cell>
          <cell r="H1422">
            <v>0</v>
          </cell>
          <cell r="I1422">
            <v>70</v>
          </cell>
          <cell r="J1422">
            <v>5.9</v>
          </cell>
          <cell r="K1422">
            <v>8396.2999999999993</v>
          </cell>
          <cell r="L1422">
            <v>9.5</v>
          </cell>
          <cell r="M1422">
            <v>20.7</v>
          </cell>
          <cell r="N1422">
            <v>8432.4</v>
          </cell>
          <cell r="O1422">
            <v>8531.2999999999993</v>
          </cell>
          <cell r="P1422">
            <v>79.599999999999994</v>
          </cell>
          <cell r="Q1422">
            <v>4.3</v>
          </cell>
          <cell r="R1422">
            <v>165.6</v>
          </cell>
          <cell r="S1422">
            <v>0.3</v>
          </cell>
          <cell r="T1422">
            <v>4560.6000000000004</v>
          </cell>
          <cell r="U1422">
            <v>1529.6</v>
          </cell>
          <cell r="V1422">
            <v>531.29999999999995</v>
          </cell>
          <cell r="W1422">
            <v>33.1</v>
          </cell>
          <cell r="X1422">
            <v>154.4</v>
          </cell>
          <cell r="Y1422">
            <v>95.5</v>
          </cell>
          <cell r="Z1422">
            <v>46.4</v>
          </cell>
          <cell r="AA1422">
            <v>3760</v>
          </cell>
          <cell r="AB1422">
            <v>206.9</v>
          </cell>
          <cell r="AC1422">
            <v>2227.8000000000002</v>
          </cell>
          <cell r="AD1422">
            <v>904.5</v>
          </cell>
          <cell r="AE1422">
            <v>184.5</v>
          </cell>
          <cell r="AF1422">
            <v>605.29999999999995</v>
          </cell>
          <cell r="AG1422">
            <v>207.7</v>
          </cell>
          <cell r="AH1422">
            <v>119.6</v>
          </cell>
          <cell r="AI1422">
            <v>250.8</v>
          </cell>
          <cell r="AJ1422">
            <v>528.79999999999995</v>
          </cell>
          <cell r="AK1422">
            <v>3.5</v>
          </cell>
          <cell r="AL1422">
            <v>2.4</v>
          </cell>
          <cell r="AM1422">
            <v>80.8</v>
          </cell>
          <cell r="AN1422">
            <v>31.4</v>
          </cell>
          <cell r="AO1422">
            <v>51.3</v>
          </cell>
          <cell r="AP1422">
            <v>498.2</v>
          </cell>
          <cell r="AQ1422">
            <v>234.7</v>
          </cell>
          <cell r="AR1422">
            <v>233.4</v>
          </cell>
          <cell r="AS1422">
            <v>10.4</v>
          </cell>
          <cell r="AT1422">
            <v>103.9</v>
          </cell>
          <cell r="AU1422">
            <v>385.2</v>
          </cell>
          <cell r="AV1422">
            <v>3775.9</v>
          </cell>
          <cell r="AW1422">
            <v>3737.6</v>
          </cell>
        </row>
        <row r="1423">
          <cell r="B1423">
            <v>85591</v>
          </cell>
          <cell r="D1423" t="str">
            <v xml:space="preserve">Formation continue d'adultes </v>
          </cell>
          <cell r="E1423">
            <v>45938</v>
          </cell>
          <cell r="F1423">
            <v>105.5</v>
          </cell>
          <cell r="G1423">
            <v>45.5</v>
          </cell>
          <cell r="H1423">
            <v>-0.1</v>
          </cell>
          <cell r="I1423">
            <v>60.2</v>
          </cell>
          <cell r="J1423">
            <v>5.9</v>
          </cell>
          <cell r="K1423">
            <v>6845.6</v>
          </cell>
          <cell r="L1423">
            <v>5.7</v>
          </cell>
          <cell r="M1423">
            <v>16.7</v>
          </cell>
          <cell r="N1423">
            <v>6873.9</v>
          </cell>
          <cell r="O1423">
            <v>6957</v>
          </cell>
          <cell r="P1423">
            <v>60.9</v>
          </cell>
          <cell r="Q1423">
            <v>2.6</v>
          </cell>
          <cell r="R1423">
            <v>110.4</v>
          </cell>
          <cell r="S1423">
            <v>0.5</v>
          </cell>
          <cell r="T1423">
            <v>3841.5</v>
          </cell>
          <cell r="U1423">
            <v>1392.3</v>
          </cell>
          <cell r="V1423">
            <v>414</v>
          </cell>
          <cell r="W1423">
            <v>28.2</v>
          </cell>
          <cell r="X1423">
            <v>137.30000000000001</v>
          </cell>
          <cell r="Y1423">
            <v>55.9</v>
          </cell>
          <cell r="Z1423">
            <v>18.7</v>
          </cell>
          <cell r="AA1423">
            <v>2986.6</v>
          </cell>
          <cell r="AB1423">
            <v>158.19999999999999</v>
          </cell>
          <cell r="AC1423">
            <v>1811.3</v>
          </cell>
          <cell r="AD1423">
            <v>728.6</v>
          </cell>
          <cell r="AE1423">
            <v>139.5</v>
          </cell>
          <cell r="AF1423">
            <v>428</v>
          </cell>
          <cell r="AG1423">
            <v>159</v>
          </cell>
          <cell r="AH1423">
            <v>92.3</v>
          </cell>
          <cell r="AI1423">
            <v>208.6</v>
          </cell>
          <cell r="AJ1423">
            <v>385.3</v>
          </cell>
          <cell r="AK1423">
            <v>2.9</v>
          </cell>
          <cell r="AL1423">
            <v>2</v>
          </cell>
          <cell r="AM1423">
            <v>71.8</v>
          </cell>
          <cell r="AN1423">
            <v>25.6</v>
          </cell>
          <cell r="AO1423">
            <v>39.700000000000003</v>
          </cell>
          <cell r="AP1423">
            <v>352.4</v>
          </cell>
          <cell r="AQ1423">
            <v>210.4</v>
          </cell>
          <cell r="AR1423">
            <v>200.9</v>
          </cell>
          <cell r="AS1423">
            <v>9.6999999999999993</v>
          </cell>
          <cell r="AT1423">
            <v>78.8</v>
          </cell>
          <cell r="AU1423">
            <v>273.5</v>
          </cell>
          <cell r="AV1423">
            <v>2981.6</v>
          </cell>
          <cell r="AW1423">
            <v>2968</v>
          </cell>
        </row>
        <row r="1424">
          <cell r="B1424">
            <v>85592</v>
          </cell>
          <cell r="D1424" t="str">
            <v xml:space="preserve">Autres enseignements </v>
          </cell>
          <cell r="E1424">
            <v>27259</v>
          </cell>
          <cell r="F1424">
            <v>23.6</v>
          </cell>
          <cell r="G1424">
            <v>13.7</v>
          </cell>
          <cell r="H1424">
            <v>0.1</v>
          </cell>
          <cell r="I1424">
            <v>9.8000000000000007</v>
          </cell>
          <cell r="J1424">
            <v>0.1</v>
          </cell>
          <cell r="K1424">
            <v>1550.7</v>
          </cell>
          <cell r="L1424">
            <v>3.8</v>
          </cell>
          <cell r="M1424">
            <v>4</v>
          </cell>
          <cell r="N1424">
            <v>1558.5</v>
          </cell>
          <cell r="O1424">
            <v>1574.3</v>
          </cell>
          <cell r="P1424">
            <v>18.600000000000001</v>
          </cell>
          <cell r="Q1424">
            <v>1.6</v>
          </cell>
          <cell r="R1424">
            <v>55.1</v>
          </cell>
          <cell r="S1424">
            <v>-0.2</v>
          </cell>
          <cell r="T1424">
            <v>719.1</v>
          </cell>
          <cell r="U1424">
            <v>137.30000000000001</v>
          </cell>
          <cell r="V1424">
            <v>117.3</v>
          </cell>
          <cell r="W1424">
            <v>5</v>
          </cell>
          <cell r="X1424">
            <v>17.2</v>
          </cell>
          <cell r="Y1424">
            <v>39.6</v>
          </cell>
          <cell r="Z1424">
            <v>27.6</v>
          </cell>
          <cell r="AA1424">
            <v>773.3</v>
          </cell>
          <cell r="AB1424">
            <v>48.7</v>
          </cell>
          <cell r="AC1424">
            <v>416.5</v>
          </cell>
          <cell r="AD1424">
            <v>175.9</v>
          </cell>
          <cell r="AE1424">
            <v>45</v>
          </cell>
          <cell r="AF1424">
            <v>177.2</v>
          </cell>
          <cell r="AG1424">
            <v>48.7</v>
          </cell>
          <cell r="AH1424">
            <v>27.3</v>
          </cell>
          <cell r="AI1424">
            <v>42.2</v>
          </cell>
          <cell r="AJ1424">
            <v>143.5</v>
          </cell>
          <cell r="AK1424">
            <v>0.6</v>
          </cell>
          <cell r="AL1424">
            <v>0.3</v>
          </cell>
          <cell r="AM1424">
            <v>9</v>
          </cell>
          <cell r="AN1424">
            <v>5.8</v>
          </cell>
          <cell r="AO1424">
            <v>11.6</v>
          </cell>
          <cell r="AP1424">
            <v>145.80000000000001</v>
          </cell>
          <cell r="AQ1424">
            <v>24.3</v>
          </cell>
          <cell r="AR1424">
            <v>32.6</v>
          </cell>
          <cell r="AS1424">
            <v>0.7</v>
          </cell>
          <cell r="AT1424">
            <v>25.1</v>
          </cell>
          <cell r="AU1424">
            <v>111.7</v>
          </cell>
          <cell r="AV1424">
            <v>794.3</v>
          </cell>
          <cell r="AW1424">
            <v>769.6</v>
          </cell>
        </row>
        <row r="1425">
          <cell r="B1425">
            <v>856</v>
          </cell>
          <cell r="D1425" t="str">
            <v xml:space="preserve">Activités de soutien à l'enseignement </v>
          </cell>
          <cell r="E1425">
            <v>2136</v>
          </cell>
          <cell r="F1425">
            <v>0.1</v>
          </cell>
          <cell r="G1425">
            <v>0.1</v>
          </cell>
          <cell r="H1425">
            <v>0</v>
          </cell>
          <cell r="I1425">
            <v>0</v>
          </cell>
          <cell r="J1425">
            <v>0</v>
          </cell>
          <cell r="K1425">
            <v>61.2</v>
          </cell>
          <cell r="L1425">
            <v>0.2</v>
          </cell>
          <cell r="M1425">
            <v>0.2</v>
          </cell>
          <cell r="N1425">
            <v>61.7</v>
          </cell>
          <cell r="O1425">
            <v>61.3</v>
          </cell>
          <cell r="P1425">
            <v>1.4</v>
          </cell>
          <cell r="Q1425">
            <v>0</v>
          </cell>
          <cell r="R1425">
            <v>2.5</v>
          </cell>
          <cell r="S1425">
            <v>-0.1</v>
          </cell>
          <cell r="T1425">
            <v>29.8</v>
          </cell>
          <cell r="U1425">
            <v>10.4</v>
          </cell>
          <cell r="V1425">
            <v>2.1</v>
          </cell>
          <cell r="W1425">
            <v>0.1</v>
          </cell>
          <cell r="X1425">
            <v>0.9</v>
          </cell>
          <cell r="Y1425">
            <v>0.4</v>
          </cell>
          <cell r="Z1425">
            <v>0.1</v>
          </cell>
          <cell r="AA1425">
            <v>30.4</v>
          </cell>
          <cell r="AB1425">
            <v>1.5</v>
          </cell>
          <cell r="AC1425">
            <v>11.7</v>
          </cell>
          <cell r="AD1425">
            <v>5.6</v>
          </cell>
          <cell r="AE1425">
            <v>0.1</v>
          </cell>
          <cell r="AF1425">
            <v>11.7</v>
          </cell>
          <cell r="AG1425">
            <v>1.9</v>
          </cell>
          <cell r="AH1425">
            <v>1</v>
          </cell>
          <cell r="AI1425">
            <v>1.2</v>
          </cell>
          <cell r="AJ1425">
            <v>9.9</v>
          </cell>
          <cell r="AK1425">
            <v>0</v>
          </cell>
          <cell r="AL1425">
            <v>0</v>
          </cell>
          <cell r="AM1425">
            <v>0.5</v>
          </cell>
          <cell r="AN1425">
            <v>0.3</v>
          </cell>
          <cell r="AO1425">
            <v>0.2</v>
          </cell>
          <cell r="AP1425">
            <v>9.6</v>
          </cell>
          <cell r="AQ1425">
            <v>0.3</v>
          </cell>
          <cell r="AR1425">
            <v>0.8</v>
          </cell>
          <cell r="AS1425">
            <v>0</v>
          </cell>
          <cell r="AT1425">
            <v>2</v>
          </cell>
          <cell r="AU1425">
            <v>7.2</v>
          </cell>
          <cell r="AV1425">
            <v>29.4</v>
          </cell>
          <cell r="AW1425">
            <v>29</v>
          </cell>
        </row>
        <row r="1426">
          <cell r="B1426">
            <v>8560</v>
          </cell>
          <cell r="D1426" t="str">
            <v xml:space="preserve">Activités de soutien à l'enseignement </v>
          </cell>
          <cell r="E1426">
            <v>2136</v>
          </cell>
          <cell r="F1426">
            <v>0.1</v>
          </cell>
          <cell r="G1426">
            <v>0.1</v>
          </cell>
          <cell r="H1426">
            <v>0</v>
          </cell>
          <cell r="I1426">
            <v>0</v>
          </cell>
          <cell r="J1426">
            <v>0</v>
          </cell>
          <cell r="K1426">
            <v>61.2</v>
          </cell>
          <cell r="L1426">
            <v>0.2</v>
          </cell>
          <cell r="M1426">
            <v>0.2</v>
          </cell>
          <cell r="N1426">
            <v>61.7</v>
          </cell>
          <cell r="O1426">
            <v>61.3</v>
          </cell>
          <cell r="P1426">
            <v>1.4</v>
          </cell>
          <cell r="Q1426">
            <v>0</v>
          </cell>
          <cell r="R1426">
            <v>2.5</v>
          </cell>
          <cell r="S1426">
            <v>-0.1</v>
          </cell>
          <cell r="T1426">
            <v>29.8</v>
          </cell>
          <cell r="U1426">
            <v>10.4</v>
          </cell>
          <cell r="V1426">
            <v>2.1</v>
          </cell>
          <cell r="W1426">
            <v>0.1</v>
          </cell>
          <cell r="X1426">
            <v>0.9</v>
          </cell>
          <cell r="Y1426">
            <v>0.4</v>
          </cell>
          <cell r="Z1426">
            <v>0.1</v>
          </cell>
          <cell r="AA1426">
            <v>30.4</v>
          </cell>
          <cell r="AB1426">
            <v>1.5</v>
          </cell>
          <cell r="AC1426">
            <v>11.7</v>
          </cell>
          <cell r="AD1426">
            <v>5.6</v>
          </cell>
          <cell r="AE1426">
            <v>0.1</v>
          </cell>
          <cell r="AF1426">
            <v>11.7</v>
          </cell>
          <cell r="AG1426">
            <v>1.9</v>
          </cell>
          <cell r="AH1426">
            <v>1</v>
          </cell>
          <cell r="AI1426">
            <v>1.2</v>
          </cell>
          <cell r="AJ1426">
            <v>9.9</v>
          </cell>
          <cell r="AK1426">
            <v>0</v>
          </cell>
          <cell r="AL1426">
            <v>0</v>
          </cell>
          <cell r="AM1426">
            <v>0.5</v>
          </cell>
          <cell r="AN1426">
            <v>0.3</v>
          </cell>
          <cell r="AO1426">
            <v>0.2</v>
          </cell>
          <cell r="AP1426">
            <v>9.6</v>
          </cell>
          <cell r="AQ1426">
            <v>0.3</v>
          </cell>
          <cell r="AR1426">
            <v>0.8</v>
          </cell>
          <cell r="AS1426">
            <v>0</v>
          </cell>
          <cell r="AT1426">
            <v>2</v>
          </cell>
          <cell r="AU1426">
            <v>7.2</v>
          </cell>
          <cell r="AV1426">
            <v>29.4</v>
          </cell>
          <cell r="AW1426">
            <v>29</v>
          </cell>
        </row>
        <row r="1427">
          <cell r="B1427">
            <v>85600</v>
          </cell>
          <cell r="D1427" t="str">
            <v xml:space="preserve">Activités de soutien à l'enseignement </v>
          </cell>
          <cell r="E1427">
            <v>2136</v>
          </cell>
          <cell r="F1427">
            <v>0.1</v>
          </cell>
          <cell r="G1427">
            <v>0.1</v>
          </cell>
          <cell r="H1427">
            <v>0</v>
          </cell>
          <cell r="I1427">
            <v>0</v>
          </cell>
          <cell r="J1427">
            <v>0</v>
          </cell>
          <cell r="K1427">
            <v>61.2</v>
          </cell>
          <cell r="L1427">
            <v>0.2</v>
          </cell>
          <cell r="M1427">
            <v>0.2</v>
          </cell>
          <cell r="N1427">
            <v>61.7</v>
          </cell>
          <cell r="O1427">
            <v>61.3</v>
          </cell>
          <cell r="P1427">
            <v>1.4</v>
          </cell>
          <cell r="Q1427">
            <v>0</v>
          </cell>
          <cell r="R1427">
            <v>2.5</v>
          </cell>
          <cell r="S1427">
            <v>-0.1</v>
          </cell>
          <cell r="T1427">
            <v>29.8</v>
          </cell>
          <cell r="U1427">
            <v>10.4</v>
          </cell>
          <cell r="V1427">
            <v>2.1</v>
          </cell>
          <cell r="W1427">
            <v>0.1</v>
          </cell>
          <cell r="X1427">
            <v>0.9</v>
          </cell>
          <cell r="Y1427">
            <v>0.4</v>
          </cell>
          <cell r="Z1427">
            <v>0.1</v>
          </cell>
          <cell r="AA1427">
            <v>30.4</v>
          </cell>
          <cell r="AB1427">
            <v>1.5</v>
          </cell>
          <cell r="AC1427">
            <v>11.7</v>
          </cell>
          <cell r="AD1427">
            <v>5.6</v>
          </cell>
          <cell r="AE1427">
            <v>0.1</v>
          </cell>
          <cell r="AF1427">
            <v>11.7</v>
          </cell>
          <cell r="AG1427">
            <v>1.9</v>
          </cell>
          <cell r="AH1427">
            <v>1</v>
          </cell>
          <cell r="AI1427">
            <v>1.2</v>
          </cell>
          <cell r="AJ1427">
            <v>9.9</v>
          </cell>
          <cell r="AK1427">
            <v>0</v>
          </cell>
          <cell r="AL1427">
            <v>0</v>
          </cell>
          <cell r="AM1427">
            <v>0.5</v>
          </cell>
          <cell r="AN1427">
            <v>0.3</v>
          </cell>
          <cell r="AO1427">
            <v>0.2</v>
          </cell>
          <cell r="AP1427">
            <v>9.6</v>
          </cell>
          <cell r="AQ1427">
            <v>0.3</v>
          </cell>
          <cell r="AR1427">
            <v>0.8</v>
          </cell>
          <cell r="AS1427">
            <v>0</v>
          </cell>
          <cell r="AT1427">
            <v>2</v>
          </cell>
          <cell r="AU1427">
            <v>7.2</v>
          </cell>
          <cell r="AV1427">
            <v>29.4</v>
          </cell>
          <cell r="AW1427">
            <v>29</v>
          </cell>
        </row>
        <row r="1428">
          <cell r="B1428">
            <v>86</v>
          </cell>
          <cell r="D1428" t="str">
            <v xml:space="preserve">Activités pour la santé humaine </v>
          </cell>
          <cell r="E1428">
            <v>438893</v>
          </cell>
          <cell r="F1428">
            <v>407.5</v>
          </cell>
          <cell r="G1428">
            <v>227.7</v>
          </cell>
          <cell r="H1428">
            <v>-1.7</v>
          </cell>
          <cell r="I1428">
            <v>181.5</v>
          </cell>
          <cell r="J1428">
            <v>0.1</v>
          </cell>
          <cell r="K1428">
            <v>75822</v>
          </cell>
          <cell r="L1428">
            <v>-4.3</v>
          </cell>
          <cell r="M1428">
            <v>33.9</v>
          </cell>
          <cell r="N1428">
            <v>75851.8</v>
          </cell>
          <cell r="O1428">
            <v>76229.600000000006</v>
          </cell>
          <cell r="P1428">
            <v>1293</v>
          </cell>
          <cell r="Q1428">
            <v>5</v>
          </cell>
          <cell r="R1428">
            <v>5706</v>
          </cell>
          <cell r="S1428">
            <v>-13.7</v>
          </cell>
          <cell r="T1428">
            <v>17660</v>
          </cell>
          <cell r="U1428">
            <v>1451</v>
          </cell>
          <cell r="V1428">
            <v>4282.3999999999996</v>
          </cell>
          <cell r="W1428">
            <v>387</v>
          </cell>
          <cell r="X1428">
            <v>277.39999999999998</v>
          </cell>
          <cell r="Y1428">
            <v>341.7</v>
          </cell>
          <cell r="Z1428">
            <v>126.6</v>
          </cell>
          <cell r="AA1428">
            <v>53632.2</v>
          </cell>
          <cell r="AB1428">
            <v>3171.8</v>
          </cell>
          <cell r="AC1428">
            <v>13486.5</v>
          </cell>
          <cell r="AD1428">
            <v>10662</v>
          </cell>
          <cell r="AE1428">
            <v>142.5</v>
          </cell>
          <cell r="AF1428">
            <v>26454.400000000001</v>
          </cell>
          <cell r="AG1428">
            <v>1553</v>
          </cell>
          <cell r="AH1428">
            <v>248.2</v>
          </cell>
          <cell r="AI1428">
            <v>722.2</v>
          </cell>
          <cell r="AJ1428">
            <v>25375.4</v>
          </cell>
          <cell r="AK1428">
            <v>107.8</v>
          </cell>
          <cell r="AL1428">
            <v>161.5</v>
          </cell>
          <cell r="AM1428">
            <v>498</v>
          </cell>
          <cell r="AN1428">
            <v>293.3</v>
          </cell>
          <cell r="AO1428">
            <v>234.8</v>
          </cell>
          <cell r="AP1428">
            <v>25165.9</v>
          </cell>
          <cell r="AQ1428">
            <v>592.6</v>
          </cell>
          <cell r="AR1428">
            <v>522.1</v>
          </cell>
          <cell r="AS1428">
            <v>88.3</v>
          </cell>
          <cell r="AT1428">
            <v>545.4</v>
          </cell>
          <cell r="AU1428">
            <v>24602.6</v>
          </cell>
          <cell r="AV1428">
            <v>52680.9</v>
          </cell>
          <cell r="AW1428">
            <v>50602.9</v>
          </cell>
        </row>
        <row r="1429">
          <cell r="B1429">
            <v>861</v>
          </cell>
          <cell r="D1429" t="str">
            <v xml:space="preserve">Activités hospitalières </v>
          </cell>
          <cell r="E1429">
            <v>1378</v>
          </cell>
          <cell r="F1429">
            <v>210.6</v>
          </cell>
          <cell r="G1429">
            <v>160.30000000000001</v>
          </cell>
          <cell r="H1429">
            <v>-0.4</v>
          </cell>
          <cell r="I1429">
            <v>50.7</v>
          </cell>
          <cell r="J1429">
            <v>0</v>
          </cell>
          <cell r="K1429">
            <v>13531.2</v>
          </cell>
          <cell r="L1429">
            <v>-12.2</v>
          </cell>
          <cell r="M1429">
            <v>28.4</v>
          </cell>
          <cell r="N1429">
            <v>13547.3</v>
          </cell>
          <cell r="O1429">
            <v>13741.8</v>
          </cell>
          <cell r="P1429">
            <v>87.6</v>
          </cell>
          <cell r="Q1429">
            <v>1.6</v>
          </cell>
          <cell r="R1429">
            <v>2247.8000000000002</v>
          </cell>
          <cell r="S1429">
            <v>-10.1</v>
          </cell>
          <cell r="T1429">
            <v>3853.6</v>
          </cell>
          <cell r="U1429">
            <v>929.2</v>
          </cell>
          <cell r="V1429">
            <v>1206</v>
          </cell>
          <cell r="W1429">
            <v>141.30000000000001</v>
          </cell>
          <cell r="X1429">
            <v>178.4</v>
          </cell>
          <cell r="Y1429">
            <v>86.5</v>
          </cell>
          <cell r="Z1429">
            <v>13.2</v>
          </cell>
          <cell r="AA1429">
            <v>7507.8</v>
          </cell>
          <cell r="AB1429">
            <v>790.2</v>
          </cell>
          <cell r="AC1429">
            <v>4403</v>
          </cell>
          <cell r="AD1429">
            <v>1683.6</v>
          </cell>
          <cell r="AE1429">
            <v>106.3</v>
          </cell>
          <cell r="AF1429">
            <v>737.3</v>
          </cell>
          <cell r="AG1429">
            <v>439.7</v>
          </cell>
          <cell r="AH1429">
            <v>102.8</v>
          </cell>
          <cell r="AI1429">
            <v>438.1</v>
          </cell>
          <cell r="AJ1429">
            <v>632.79999999999995</v>
          </cell>
          <cell r="AK1429">
            <v>4.5999999999999996</v>
          </cell>
          <cell r="AL1429">
            <v>4.2</v>
          </cell>
          <cell r="AM1429">
            <v>106.8</v>
          </cell>
          <cell r="AN1429">
            <v>90.3</v>
          </cell>
          <cell r="AO1429">
            <v>111.1</v>
          </cell>
          <cell r="AP1429">
            <v>636.79999999999995</v>
          </cell>
          <cell r="AQ1429">
            <v>285.2</v>
          </cell>
          <cell r="AR1429">
            <v>278.89999999999998</v>
          </cell>
          <cell r="AS1429">
            <v>55.9</v>
          </cell>
          <cell r="AT1429">
            <v>131.30000000000001</v>
          </cell>
          <cell r="AU1429">
            <v>455.8</v>
          </cell>
          <cell r="AV1429">
            <v>7506.8</v>
          </cell>
          <cell r="AW1429">
            <v>6823.9</v>
          </cell>
        </row>
        <row r="1430">
          <cell r="B1430">
            <v>8610</v>
          </cell>
          <cell r="D1430" t="str">
            <v xml:space="preserve">Activités hospitalières </v>
          </cell>
          <cell r="E1430">
            <v>1378</v>
          </cell>
          <cell r="F1430">
            <v>210.6</v>
          </cell>
          <cell r="G1430">
            <v>160.30000000000001</v>
          </cell>
          <cell r="H1430">
            <v>-0.4</v>
          </cell>
          <cell r="I1430">
            <v>50.7</v>
          </cell>
          <cell r="J1430">
            <v>0</v>
          </cell>
          <cell r="K1430">
            <v>13531.2</v>
          </cell>
          <cell r="L1430">
            <v>-12.2</v>
          </cell>
          <cell r="M1430">
            <v>28.4</v>
          </cell>
          <cell r="N1430">
            <v>13547.3</v>
          </cell>
          <cell r="O1430">
            <v>13741.8</v>
          </cell>
          <cell r="P1430">
            <v>87.6</v>
          </cell>
          <cell r="Q1430">
            <v>1.6</v>
          </cell>
          <cell r="R1430">
            <v>2247.8000000000002</v>
          </cell>
          <cell r="S1430">
            <v>-10.1</v>
          </cell>
          <cell r="T1430">
            <v>3853.6</v>
          </cell>
          <cell r="U1430">
            <v>929.2</v>
          </cell>
          <cell r="V1430">
            <v>1206</v>
          </cell>
          <cell r="W1430">
            <v>141.30000000000001</v>
          </cell>
          <cell r="X1430">
            <v>178.4</v>
          </cell>
          <cell r="Y1430">
            <v>86.5</v>
          </cell>
          <cell r="Z1430">
            <v>13.2</v>
          </cell>
          <cell r="AA1430">
            <v>7507.8</v>
          </cell>
          <cell r="AB1430">
            <v>790.2</v>
          </cell>
          <cell r="AC1430">
            <v>4403</v>
          </cell>
          <cell r="AD1430">
            <v>1683.6</v>
          </cell>
          <cell r="AE1430">
            <v>106.3</v>
          </cell>
          <cell r="AF1430">
            <v>737.3</v>
          </cell>
          <cell r="AG1430">
            <v>439.7</v>
          </cell>
          <cell r="AH1430">
            <v>102.8</v>
          </cell>
          <cell r="AI1430">
            <v>438.1</v>
          </cell>
          <cell r="AJ1430">
            <v>632.79999999999995</v>
          </cell>
          <cell r="AK1430">
            <v>4.5999999999999996</v>
          </cell>
          <cell r="AL1430">
            <v>4.2</v>
          </cell>
          <cell r="AM1430">
            <v>106.8</v>
          </cell>
          <cell r="AN1430">
            <v>90.3</v>
          </cell>
          <cell r="AO1430">
            <v>111.1</v>
          </cell>
          <cell r="AP1430">
            <v>636.79999999999995</v>
          </cell>
          <cell r="AQ1430">
            <v>285.2</v>
          </cell>
          <cell r="AR1430">
            <v>278.89999999999998</v>
          </cell>
          <cell r="AS1430">
            <v>55.9</v>
          </cell>
          <cell r="AT1430">
            <v>131.30000000000001</v>
          </cell>
          <cell r="AU1430">
            <v>455.8</v>
          </cell>
          <cell r="AV1430">
            <v>7506.8</v>
          </cell>
          <cell r="AW1430">
            <v>6823.9</v>
          </cell>
        </row>
        <row r="1431">
          <cell r="B1431">
            <v>86100</v>
          </cell>
          <cell r="D1431" t="str">
            <v xml:space="preserve">Activités hospitalières </v>
          </cell>
          <cell r="E1431">
            <v>1378</v>
          </cell>
          <cell r="F1431">
            <v>210.6</v>
          </cell>
          <cell r="G1431">
            <v>160.30000000000001</v>
          </cell>
          <cell r="H1431">
            <v>-0.4</v>
          </cell>
          <cell r="I1431">
            <v>50.7</v>
          </cell>
          <cell r="J1431">
            <v>0</v>
          </cell>
          <cell r="K1431">
            <v>13531.2</v>
          </cell>
          <cell r="L1431">
            <v>-12.2</v>
          </cell>
          <cell r="M1431">
            <v>28.4</v>
          </cell>
          <cell r="N1431">
            <v>13547.3</v>
          </cell>
          <cell r="O1431">
            <v>13741.8</v>
          </cell>
          <cell r="P1431">
            <v>87.6</v>
          </cell>
          <cell r="Q1431">
            <v>1.6</v>
          </cell>
          <cell r="R1431">
            <v>2247.8000000000002</v>
          </cell>
          <cell r="S1431">
            <v>-10.1</v>
          </cell>
          <cell r="T1431">
            <v>3853.6</v>
          </cell>
          <cell r="U1431">
            <v>929.2</v>
          </cell>
          <cell r="V1431">
            <v>1206</v>
          </cell>
          <cell r="W1431">
            <v>141.30000000000001</v>
          </cell>
          <cell r="X1431">
            <v>178.4</v>
          </cell>
          <cell r="Y1431">
            <v>86.5</v>
          </cell>
          <cell r="Z1431">
            <v>13.2</v>
          </cell>
          <cell r="AA1431">
            <v>7507.8</v>
          </cell>
          <cell r="AB1431">
            <v>790.2</v>
          </cell>
          <cell r="AC1431">
            <v>4403</v>
          </cell>
          <cell r="AD1431">
            <v>1683.6</v>
          </cell>
          <cell r="AE1431">
            <v>106.3</v>
          </cell>
          <cell r="AF1431">
            <v>737.3</v>
          </cell>
          <cell r="AG1431">
            <v>439.7</v>
          </cell>
          <cell r="AH1431">
            <v>102.8</v>
          </cell>
          <cell r="AI1431">
            <v>438.1</v>
          </cell>
          <cell r="AJ1431">
            <v>632.79999999999995</v>
          </cell>
          <cell r="AK1431">
            <v>4.5999999999999996</v>
          </cell>
          <cell r="AL1431">
            <v>4.2</v>
          </cell>
          <cell r="AM1431">
            <v>106.8</v>
          </cell>
          <cell r="AN1431">
            <v>90.3</v>
          </cell>
          <cell r="AO1431">
            <v>111.1</v>
          </cell>
          <cell r="AP1431">
            <v>636.79999999999995</v>
          </cell>
          <cell r="AQ1431">
            <v>285.2</v>
          </cell>
          <cell r="AR1431">
            <v>278.89999999999998</v>
          </cell>
          <cell r="AS1431">
            <v>55.9</v>
          </cell>
          <cell r="AT1431">
            <v>131.30000000000001</v>
          </cell>
          <cell r="AU1431">
            <v>455.8</v>
          </cell>
          <cell r="AV1431">
            <v>7506.8</v>
          </cell>
          <cell r="AW1431">
            <v>6823.9</v>
          </cell>
        </row>
        <row r="1432">
          <cell r="B1432">
            <v>862</v>
          </cell>
          <cell r="D1432" t="str">
            <v xml:space="preserve">Activité des médecins et des dentistes </v>
          </cell>
          <cell r="E1432">
            <v>167771</v>
          </cell>
          <cell r="F1432">
            <v>35.9</v>
          </cell>
          <cell r="G1432">
            <v>10.7</v>
          </cell>
          <cell r="H1432">
            <v>-0.5</v>
          </cell>
          <cell r="I1432">
            <v>25.8</v>
          </cell>
          <cell r="J1432">
            <v>0.1</v>
          </cell>
          <cell r="K1432">
            <v>37679.9</v>
          </cell>
          <cell r="L1432">
            <v>1</v>
          </cell>
          <cell r="M1432">
            <v>1.3</v>
          </cell>
          <cell r="N1432">
            <v>37682.300000000003</v>
          </cell>
          <cell r="O1432">
            <v>37715.9</v>
          </cell>
          <cell r="P1432">
            <v>755.6</v>
          </cell>
          <cell r="Q1432">
            <v>2.7</v>
          </cell>
          <cell r="R1432">
            <v>2367.3000000000002</v>
          </cell>
          <cell r="S1432">
            <v>-2.5</v>
          </cell>
          <cell r="T1432">
            <v>7464.5</v>
          </cell>
          <cell r="U1432">
            <v>195.4</v>
          </cell>
          <cell r="V1432">
            <v>1866.2</v>
          </cell>
          <cell r="W1432">
            <v>131.69999999999999</v>
          </cell>
          <cell r="X1432">
            <v>56.2</v>
          </cell>
          <cell r="Y1432">
            <v>192.1</v>
          </cell>
          <cell r="Z1432">
            <v>105.6</v>
          </cell>
          <cell r="AA1432">
            <v>28442.3</v>
          </cell>
          <cell r="AB1432">
            <v>1381.6</v>
          </cell>
          <cell r="AC1432">
            <v>5419.9</v>
          </cell>
          <cell r="AD1432">
            <v>5736.3</v>
          </cell>
          <cell r="AE1432">
            <v>9.5</v>
          </cell>
          <cell r="AF1432">
            <v>15914.1</v>
          </cell>
          <cell r="AG1432">
            <v>627.4</v>
          </cell>
          <cell r="AH1432">
            <v>50.4</v>
          </cell>
          <cell r="AI1432">
            <v>121.4</v>
          </cell>
          <cell r="AJ1432">
            <v>15357.7</v>
          </cell>
          <cell r="AK1432">
            <v>92.7</v>
          </cell>
          <cell r="AL1432">
            <v>139</v>
          </cell>
          <cell r="AM1432">
            <v>159.1</v>
          </cell>
          <cell r="AN1432">
            <v>55.9</v>
          </cell>
          <cell r="AO1432">
            <v>62.8</v>
          </cell>
          <cell r="AP1432">
            <v>15307.8</v>
          </cell>
          <cell r="AQ1432">
            <v>91.9</v>
          </cell>
          <cell r="AR1432">
            <v>97.2</v>
          </cell>
          <cell r="AS1432">
            <v>4.8</v>
          </cell>
          <cell r="AT1432">
            <v>183.8</v>
          </cell>
          <cell r="AU1432">
            <v>15113.8</v>
          </cell>
          <cell r="AV1432">
            <v>27878.799999999999</v>
          </cell>
          <cell r="AW1432">
            <v>27070.2</v>
          </cell>
        </row>
        <row r="1433">
          <cell r="B1433">
            <v>8621</v>
          </cell>
          <cell r="D1433" t="str">
            <v xml:space="preserve">Activité des médecins généralistes </v>
          </cell>
          <cell r="E1433">
            <v>82976</v>
          </cell>
          <cell r="F1433">
            <v>7.6</v>
          </cell>
          <cell r="G1433">
            <v>0.6</v>
          </cell>
          <cell r="H1433">
            <v>0</v>
          </cell>
          <cell r="I1433">
            <v>7</v>
          </cell>
          <cell r="J1433">
            <v>0.1</v>
          </cell>
          <cell r="K1433">
            <v>15660.3</v>
          </cell>
          <cell r="L1433">
            <v>1</v>
          </cell>
          <cell r="M1433">
            <v>0.6</v>
          </cell>
          <cell r="N1433">
            <v>15662</v>
          </cell>
          <cell r="O1433">
            <v>15668</v>
          </cell>
          <cell r="P1433">
            <v>263.2</v>
          </cell>
          <cell r="Q1433">
            <v>0.3</v>
          </cell>
          <cell r="R1433">
            <v>166.9</v>
          </cell>
          <cell r="S1433">
            <v>-0.5</v>
          </cell>
          <cell r="T1433">
            <v>3040.4</v>
          </cell>
          <cell r="U1433">
            <v>82.4</v>
          </cell>
          <cell r="V1433">
            <v>760.7</v>
          </cell>
          <cell r="W1433">
            <v>48.1</v>
          </cell>
          <cell r="X1433">
            <v>28.9</v>
          </cell>
          <cell r="Y1433">
            <v>99.1</v>
          </cell>
          <cell r="Z1433">
            <v>55.8</v>
          </cell>
          <cell r="AA1433">
            <v>12626.3</v>
          </cell>
          <cell r="AB1433">
            <v>579.9</v>
          </cell>
          <cell r="AC1433">
            <v>2477.4</v>
          </cell>
          <cell r="AD1433">
            <v>2366</v>
          </cell>
          <cell r="AE1433">
            <v>5.7</v>
          </cell>
          <cell r="AF1433">
            <v>7208.7</v>
          </cell>
          <cell r="AG1433">
            <v>234.7</v>
          </cell>
          <cell r="AH1433">
            <v>30.3</v>
          </cell>
          <cell r="AI1433">
            <v>73.099999999999994</v>
          </cell>
          <cell r="AJ1433">
            <v>7016.8</v>
          </cell>
          <cell r="AK1433">
            <v>33.9</v>
          </cell>
          <cell r="AL1433">
            <v>38.200000000000003</v>
          </cell>
          <cell r="AM1433">
            <v>56.5</v>
          </cell>
          <cell r="AN1433">
            <v>19.8</v>
          </cell>
          <cell r="AO1433">
            <v>35</v>
          </cell>
          <cell r="AP1433">
            <v>6999.5</v>
          </cell>
          <cell r="AQ1433">
            <v>43.5</v>
          </cell>
          <cell r="AR1433">
            <v>44.8</v>
          </cell>
          <cell r="AS1433">
            <v>2.4</v>
          </cell>
          <cell r="AT1433">
            <v>65.8</v>
          </cell>
          <cell r="AU1433">
            <v>6930</v>
          </cell>
          <cell r="AV1433">
            <v>12462.2</v>
          </cell>
          <cell r="AW1433">
            <v>12052.1</v>
          </cell>
        </row>
        <row r="1434">
          <cell r="B1434">
            <v>86210</v>
          </cell>
          <cell r="D1434" t="str">
            <v xml:space="preserve">Activité des médecins généralistes </v>
          </cell>
          <cell r="E1434">
            <v>82976</v>
          </cell>
          <cell r="F1434">
            <v>7.6</v>
          </cell>
          <cell r="G1434">
            <v>0.6</v>
          </cell>
          <cell r="H1434">
            <v>0</v>
          </cell>
          <cell r="I1434">
            <v>7</v>
          </cell>
          <cell r="J1434">
            <v>0.1</v>
          </cell>
          <cell r="K1434">
            <v>15660.3</v>
          </cell>
          <cell r="L1434">
            <v>1</v>
          </cell>
          <cell r="M1434">
            <v>0.6</v>
          </cell>
          <cell r="N1434">
            <v>15662</v>
          </cell>
          <cell r="O1434">
            <v>15668</v>
          </cell>
          <cell r="P1434">
            <v>263.2</v>
          </cell>
          <cell r="Q1434">
            <v>0.3</v>
          </cell>
          <cell r="R1434">
            <v>166.9</v>
          </cell>
          <cell r="S1434">
            <v>-0.5</v>
          </cell>
          <cell r="T1434">
            <v>3040.4</v>
          </cell>
          <cell r="U1434">
            <v>82.4</v>
          </cell>
          <cell r="V1434">
            <v>760.7</v>
          </cell>
          <cell r="W1434">
            <v>48.1</v>
          </cell>
          <cell r="X1434">
            <v>28.9</v>
          </cell>
          <cell r="Y1434">
            <v>99.1</v>
          </cell>
          <cell r="Z1434">
            <v>55.8</v>
          </cell>
          <cell r="AA1434">
            <v>12626.3</v>
          </cell>
          <cell r="AB1434">
            <v>579.9</v>
          </cell>
          <cell r="AC1434">
            <v>2477.4</v>
          </cell>
          <cell r="AD1434">
            <v>2366</v>
          </cell>
          <cell r="AE1434">
            <v>5.7</v>
          </cell>
          <cell r="AF1434">
            <v>7208.7</v>
          </cell>
          <cell r="AG1434">
            <v>234.7</v>
          </cell>
          <cell r="AH1434">
            <v>30.3</v>
          </cell>
          <cell r="AI1434">
            <v>73.099999999999994</v>
          </cell>
          <cell r="AJ1434">
            <v>7016.8</v>
          </cell>
          <cell r="AK1434">
            <v>33.9</v>
          </cell>
          <cell r="AL1434">
            <v>38.200000000000003</v>
          </cell>
          <cell r="AM1434">
            <v>56.5</v>
          </cell>
          <cell r="AN1434">
            <v>19.8</v>
          </cell>
          <cell r="AO1434">
            <v>35</v>
          </cell>
          <cell r="AP1434">
            <v>6999.5</v>
          </cell>
          <cell r="AQ1434">
            <v>43.5</v>
          </cell>
          <cell r="AR1434">
            <v>44.8</v>
          </cell>
          <cell r="AS1434">
            <v>2.4</v>
          </cell>
          <cell r="AT1434">
            <v>65.8</v>
          </cell>
          <cell r="AU1434">
            <v>6930</v>
          </cell>
          <cell r="AV1434">
            <v>12462.2</v>
          </cell>
          <cell r="AW1434">
            <v>12052.1</v>
          </cell>
        </row>
        <row r="1435">
          <cell r="B1435">
            <v>8622</v>
          </cell>
          <cell r="D1435" t="str">
            <v xml:space="preserve">Activité des médecins spécialistes </v>
          </cell>
          <cell r="E1435">
            <v>46642</v>
          </cell>
          <cell r="F1435">
            <v>21.6</v>
          </cell>
          <cell r="G1435">
            <v>8.9</v>
          </cell>
          <cell r="H1435">
            <v>-0.5</v>
          </cell>
          <cell r="I1435">
            <v>13.2</v>
          </cell>
          <cell r="J1435">
            <v>0</v>
          </cell>
          <cell r="K1435">
            <v>11178.7</v>
          </cell>
          <cell r="L1435">
            <v>0.3</v>
          </cell>
          <cell r="M1435">
            <v>0.5</v>
          </cell>
          <cell r="N1435">
            <v>11179.5</v>
          </cell>
          <cell r="O1435">
            <v>11200.3</v>
          </cell>
          <cell r="P1435">
            <v>303</v>
          </cell>
          <cell r="Q1435">
            <v>2.1</v>
          </cell>
          <cell r="R1435">
            <v>168.4</v>
          </cell>
          <cell r="S1435">
            <v>-0.5</v>
          </cell>
          <cell r="T1435">
            <v>2455.9</v>
          </cell>
          <cell r="U1435">
            <v>60.5</v>
          </cell>
          <cell r="V1435">
            <v>633.6</v>
          </cell>
          <cell r="W1435">
            <v>46.2</v>
          </cell>
          <cell r="X1435">
            <v>25.6</v>
          </cell>
          <cell r="Y1435">
            <v>78.8</v>
          </cell>
          <cell r="Z1435">
            <v>49.6</v>
          </cell>
          <cell r="AA1435">
            <v>8793.2000000000007</v>
          </cell>
          <cell r="AB1435">
            <v>437.1</v>
          </cell>
          <cell r="AC1435">
            <v>1558.2</v>
          </cell>
          <cell r="AD1435">
            <v>1749.4</v>
          </cell>
          <cell r="AE1435">
            <v>1.6</v>
          </cell>
          <cell r="AF1435">
            <v>5050.2</v>
          </cell>
          <cell r="AG1435">
            <v>185.9</v>
          </cell>
          <cell r="AH1435">
            <v>13.6</v>
          </cell>
          <cell r="AI1435">
            <v>31.5</v>
          </cell>
          <cell r="AJ1435">
            <v>4882.1000000000004</v>
          </cell>
          <cell r="AK1435">
            <v>35.1</v>
          </cell>
          <cell r="AL1435">
            <v>92.4</v>
          </cell>
          <cell r="AM1435">
            <v>49.7</v>
          </cell>
          <cell r="AN1435">
            <v>19.399999999999999</v>
          </cell>
          <cell r="AO1435">
            <v>19.7</v>
          </cell>
          <cell r="AP1435">
            <v>4909.5</v>
          </cell>
          <cell r="AQ1435">
            <v>28.9</v>
          </cell>
          <cell r="AR1435">
            <v>27.8</v>
          </cell>
          <cell r="AS1435">
            <v>1.8</v>
          </cell>
          <cell r="AT1435">
            <v>64.599999999999994</v>
          </cell>
          <cell r="AU1435">
            <v>4844.2</v>
          </cell>
          <cell r="AV1435">
            <v>8569</v>
          </cell>
          <cell r="AW1435">
            <v>8357.7999999999993</v>
          </cell>
        </row>
        <row r="1436">
          <cell r="B1436">
            <v>86221</v>
          </cell>
          <cell r="D1436" t="str">
            <v xml:space="preserve">Activités de radiodiagnostic et de radiothérapie </v>
          </cell>
          <cell r="E1436">
            <v>3438</v>
          </cell>
          <cell r="F1436">
            <v>9.3000000000000007</v>
          </cell>
          <cell r="G1436">
            <v>0</v>
          </cell>
          <cell r="H1436">
            <v>0</v>
          </cell>
          <cell r="I1436">
            <v>9.3000000000000007</v>
          </cell>
          <cell r="J1436">
            <v>0</v>
          </cell>
          <cell r="K1436">
            <v>1939.6</v>
          </cell>
          <cell r="L1436">
            <v>0.1</v>
          </cell>
          <cell r="M1436">
            <v>0.3</v>
          </cell>
          <cell r="N1436">
            <v>1939.9</v>
          </cell>
          <cell r="O1436">
            <v>1948.9</v>
          </cell>
          <cell r="P1436">
            <v>101.4</v>
          </cell>
          <cell r="Q1436">
            <v>0.9</v>
          </cell>
          <cell r="R1436">
            <v>45.1</v>
          </cell>
          <cell r="S1436">
            <v>-0.1</v>
          </cell>
          <cell r="T1436">
            <v>589.79999999999995</v>
          </cell>
          <cell r="U1436">
            <v>33.4</v>
          </cell>
          <cell r="V1436">
            <v>157.4</v>
          </cell>
          <cell r="W1436">
            <v>31.4</v>
          </cell>
          <cell r="X1436">
            <v>19.100000000000001</v>
          </cell>
          <cell r="Y1436">
            <v>53.5</v>
          </cell>
          <cell r="Z1436">
            <v>39.299999999999997</v>
          </cell>
          <cell r="AA1436">
            <v>1362.4</v>
          </cell>
          <cell r="AB1436">
            <v>66</v>
          </cell>
          <cell r="AC1436">
            <v>499.2</v>
          </cell>
          <cell r="AD1436">
            <v>218.1</v>
          </cell>
          <cell r="AE1436">
            <v>0.7</v>
          </cell>
          <cell r="AF1436">
            <v>579.79999999999995</v>
          </cell>
          <cell r="AG1436">
            <v>46.2</v>
          </cell>
          <cell r="AH1436">
            <v>4.2</v>
          </cell>
          <cell r="AI1436">
            <v>14.5</v>
          </cell>
          <cell r="AJ1436">
            <v>543.9</v>
          </cell>
          <cell r="AK1436">
            <v>18.3</v>
          </cell>
          <cell r="AL1436">
            <v>29.9</v>
          </cell>
          <cell r="AM1436">
            <v>11.7</v>
          </cell>
          <cell r="AN1436">
            <v>7</v>
          </cell>
          <cell r="AO1436">
            <v>10.8</v>
          </cell>
          <cell r="AP1436">
            <v>554.5</v>
          </cell>
          <cell r="AQ1436">
            <v>9.6</v>
          </cell>
          <cell r="AR1436">
            <v>13.4</v>
          </cell>
          <cell r="AS1436">
            <v>1.4</v>
          </cell>
          <cell r="AT1436">
            <v>26.7</v>
          </cell>
          <cell r="AU1436">
            <v>522.5</v>
          </cell>
          <cell r="AV1436">
            <v>1314.5</v>
          </cell>
          <cell r="AW1436">
            <v>1297</v>
          </cell>
        </row>
        <row r="1437">
          <cell r="B1437">
            <v>86222</v>
          </cell>
          <cell r="D1437" t="str">
            <v xml:space="preserve">Activités chirurgicales </v>
          </cell>
          <cell r="E1437">
            <v>4172</v>
          </cell>
          <cell r="F1437">
            <v>0.3</v>
          </cell>
          <cell r="G1437">
            <v>0</v>
          </cell>
          <cell r="H1437">
            <v>0</v>
          </cell>
          <cell r="I1437">
            <v>0.3</v>
          </cell>
          <cell r="J1437">
            <v>0</v>
          </cell>
          <cell r="K1437">
            <v>1287.8</v>
          </cell>
          <cell r="L1437">
            <v>0</v>
          </cell>
          <cell r="M1437">
            <v>0.1</v>
          </cell>
          <cell r="N1437">
            <v>1287.9000000000001</v>
          </cell>
          <cell r="O1437">
            <v>1288</v>
          </cell>
          <cell r="P1437">
            <v>37.6</v>
          </cell>
          <cell r="Q1437">
            <v>0</v>
          </cell>
          <cell r="R1437">
            <v>14.8</v>
          </cell>
          <cell r="S1437">
            <v>-0.1</v>
          </cell>
          <cell r="T1437">
            <v>256.7</v>
          </cell>
          <cell r="U1437">
            <v>2.7</v>
          </cell>
          <cell r="V1437">
            <v>53.2</v>
          </cell>
          <cell r="W1437">
            <v>1.2</v>
          </cell>
          <cell r="X1437">
            <v>1.1000000000000001</v>
          </cell>
          <cell r="Y1437">
            <v>4.2</v>
          </cell>
          <cell r="Z1437">
            <v>1.6</v>
          </cell>
          <cell r="AA1437">
            <v>1050.0999999999999</v>
          </cell>
          <cell r="AB1437">
            <v>50.7</v>
          </cell>
          <cell r="AC1437">
            <v>186.5</v>
          </cell>
          <cell r="AD1437">
            <v>217.7</v>
          </cell>
          <cell r="AE1437">
            <v>0.1</v>
          </cell>
          <cell r="AF1437">
            <v>595.29999999999995</v>
          </cell>
          <cell r="AG1437">
            <v>12.3</v>
          </cell>
          <cell r="AH1437">
            <v>2.1</v>
          </cell>
          <cell r="AI1437">
            <v>2.6</v>
          </cell>
          <cell r="AJ1437">
            <v>583.6</v>
          </cell>
          <cell r="AK1437">
            <v>2.5</v>
          </cell>
          <cell r="AL1437">
            <v>7.7</v>
          </cell>
          <cell r="AM1437">
            <v>5.0999999999999996</v>
          </cell>
          <cell r="AN1437">
            <v>2.2999999999999998</v>
          </cell>
          <cell r="AO1437">
            <v>1.4</v>
          </cell>
          <cell r="AP1437">
            <v>585.1</v>
          </cell>
          <cell r="AQ1437">
            <v>7.5</v>
          </cell>
          <cell r="AR1437">
            <v>3.9</v>
          </cell>
          <cell r="AS1437">
            <v>0.1</v>
          </cell>
          <cell r="AT1437">
            <v>8.3000000000000007</v>
          </cell>
          <cell r="AU1437">
            <v>580.4</v>
          </cell>
          <cell r="AV1437">
            <v>1016.8</v>
          </cell>
          <cell r="AW1437">
            <v>999.6</v>
          </cell>
        </row>
        <row r="1438">
          <cell r="B1438">
            <v>86223</v>
          </cell>
          <cell r="D1438" t="str">
            <v xml:space="preserve">Autres activités des médecins spécialistes </v>
          </cell>
          <cell r="E1438">
            <v>39032</v>
          </cell>
          <cell r="F1438">
            <v>12.1</v>
          </cell>
          <cell r="G1438">
            <v>8.8000000000000007</v>
          </cell>
          <cell r="H1438">
            <v>-0.5</v>
          </cell>
          <cell r="I1438">
            <v>3.7</v>
          </cell>
          <cell r="J1438">
            <v>0</v>
          </cell>
          <cell r="K1438">
            <v>7951.3</v>
          </cell>
          <cell r="L1438">
            <v>0.3</v>
          </cell>
          <cell r="M1438">
            <v>0.1</v>
          </cell>
          <cell r="N1438">
            <v>7951.7</v>
          </cell>
          <cell r="O1438">
            <v>7963.4</v>
          </cell>
          <cell r="P1438">
            <v>164.1</v>
          </cell>
          <cell r="Q1438">
            <v>1.2</v>
          </cell>
          <cell r="R1438">
            <v>108.5</v>
          </cell>
          <cell r="S1438">
            <v>-0.3</v>
          </cell>
          <cell r="T1438">
            <v>1609.5</v>
          </cell>
          <cell r="U1438">
            <v>24.3</v>
          </cell>
          <cell r="V1438">
            <v>423</v>
          </cell>
          <cell r="W1438">
            <v>13.6</v>
          </cell>
          <cell r="X1438">
            <v>5.4</v>
          </cell>
          <cell r="Y1438">
            <v>21.1</v>
          </cell>
          <cell r="Z1438">
            <v>8.8000000000000007</v>
          </cell>
          <cell r="AA1438">
            <v>6380.8</v>
          </cell>
          <cell r="AB1438">
            <v>320.39999999999998</v>
          </cell>
          <cell r="AC1438">
            <v>872.6</v>
          </cell>
          <cell r="AD1438">
            <v>1313.6</v>
          </cell>
          <cell r="AE1438">
            <v>0.8</v>
          </cell>
          <cell r="AF1438">
            <v>3875.1</v>
          </cell>
          <cell r="AG1438">
            <v>127.3</v>
          </cell>
          <cell r="AH1438">
            <v>7.4</v>
          </cell>
          <cell r="AI1438">
            <v>14.3</v>
          </cell>
          <cell r="AJ1438">
            <v>3754.7</v>
          </cell>
          <cell r="AK1438">
            <v>14.3</v>
          </cell>
          <cell r="AL1438">
            <v>54.8</v>
          </cell>
          <cell r="AM1438">
            <v>32.9</v>
          </cell>
          <cell r="AN1438">
            <v>10.1</v>
          </cell>
          <cell r="AO1438">
            <v>7.6</v>
          </cell>
          <cell r="AP1438">
            <v>3769.9</v>
          </cell>
          <cell r="AQ1438">
            <v>11.8</v>
          </cell>
          <cell r="AR1438">
            <v>10.6</v>
          </cell>
          <cell r="AS1438">
            <v>0.3</v>
          </cell>
          <cell r="AT1438">
            <v>29.5</v>
          </cell>
          <cell r="AU1438">
            <v>3741.3</v>
          </cell>
          <cell r="AV1438">
            <v>6237.8</v>
          </cell>
          <cell r="AW1438">
            <v>6061.2</v>
          </cell>
        </row>
        <row r="1439">
          <cell r="B1439">
            <v>8623</v>
          </cell>
          <cell r="D1439" t="str">
            <v xml:space="preserve">Pratique dentaire </v>
          </cell>
          <cell r="E1439">
            <v>38153</v>
          </cell>
          <cell r="F1439">
            <v>6.7</v>
          </cell>
          <cell r="G1439">
            <v>1.2</v>
          </cell>
          <cell r="H1439">
            <v>-0.1</v>
          </cell>
          <cell r="I1439">
            <v>5.5</v>
          </cell>
          <cell r="J1439">
            <v>0</v>
          </cell>
          <cell r="K1439">
            <v>10840.9</v>
          </cell>
          <cell r="L1439">
            <v>-0.3</v>
          </cell>
          <cell r="M1439">
            <v>0.2</v>
          </cell>
          <cell r="N1439">
            <v>10840.9</v>
          </cell>
          <cell r="O1439">
            <v>10847.6</v>
          </cell>
          <cell r="P1439">
            <v>189.4</v>
          </cell>
          <cell r="Q1439">
            <v>0.3</v>
          </cell>
          <cell r="R1439">
            <v>2032</v>
          </cell>
          <cell r="S1439">
            <v>-1.4</v>
          </cell>
          <cell r="T1439">
            <v>1968.3</v>
          </cell>
          <cell r="U1439">
            <v>52.5</v>
          </cell>
          <cell r="V1439">
            <v>471.8</v>
          </cell>
          <cell r="W1439">
            <v>37.5</v>
          </cell>
          <cell r="X1439">
            <v>1.7</v>
          </cell>
          <cell r="Y1439">
            <v>14.2</v>
          </cell>
          <cell r="Z1439">
            <v>0.2</v>
          </cell>
          <cell r="AA1439">
            <v>7022.8</v>
          </cell>
          <cell r="AB1439">
            <v>364.6</v>
          </cell>
          <cell r="AC1439">
            <v>1384.3</v>
          </cell>
          <cell r="AD1439">
            <v>1620.9</v>
          </cell>
          <cell r="AE1439">
            <v>2.2999999999999998</v>
          </cell>
          <cell r="AF1439">
            <v>3655.2</v>
          </cell>
          <cell r="AG1439">
            <v>206.8</v>
          </cell>
          <cell r="AH1439">
            <v>6.4</v>
          </cell>
          <cell r="AI1439">
            <v>16.8</v>
          </cell>
          <cell r="AJ1439">
            <v>3458.9</v>
          </cell>
          <cell r="AK1439">
            <v>23.7</v>
          </cell>
          <cell r="AL1439">
            <v>8.4</v>
          </cell>
          <cell r="AM1439">
            <v>52.9</v>
          </cell>
          <cell r="AN1439">
            <v>16.7</v>
          </cell>
          <cell r="AO1439">
            <v>8.1</v>
          </cell>
          <cell r="AP1439">
            <v>3398.7</v>
          </cell>
          <cell r="AQ1439">
            <v>19.5</v>
          </cell>
          <cell r="AR1439">
            <v>24.6</v>
          </cell>
          <cell r="AS1439">
            <v>0.6</v>
          </cell>
          <cell r="AT1439">
            <v>53.5</v>
          </cell>
          <cell r="AU1439">
            <v>3339.6</v>
          </cell>
          <cell r="AV1439">
            <v>6847.5</v>
          </cell>
          <cell r="AW1439">
            <v>6660.4</v>
          </cell>
        </row>
        <row r="1440">
          <cell r="B1440">
            <v>86230</v>
          </cell>
          <cell r="D1440" t="str">
            <v xml:space="preserve">Pratique dentaire </v>
          </cell>
          <cell r="E1440">
            <v>38153</v>
          </cell>
          <cell r="F1440">
            <v>6.7</v>
          </cell>
          <cell r="G1440">
            <v>1.2</v>
          </cell>
          <cell r="H1440">
            <v>-0.1</v>
          </cell>
          <cell r="I1440">
            <v>5.5</v>
          </cell>
          <cell r="J1440">
            <v>0</v>
          </cell>
          <cell r="K1440">
            <v>10840.9</v>
          </cell>
          <cell r="L1440">
            <v>-0.3</v>
          </cell>
          <cell r="M1440">
            <v>0.2</v>
          </cell>
          <cell r="N1440">
            <v>10840.9</v>
          </cell>
          <cell r="O1440">
            <v>10847.6</v>
          </cell>
          <cell r="P1440">
            <v>189.4</v>
          </cell>
          <cell r="Q1440">
            <v>0.3</v>
          </cell>
          <cell r="R1440">
            <v>2032</v>
          </cell>
          <cell r="S1440">
            <v>-1.4</v>
          </cell>
          <cell r="T1440">
            <v>1968.3</v>
          </cell>
          <cell r="U1440">
            <v>52.5</v>
          </cell>
          <cell r="V1440">
            <v>471.8</v>
          </cell>
          <cell r="W1440">
            <v>37.5</v>
          </cell>
          <cell r="X1440">
            <v>1.7</v>
          </cell>
          <cell r="Y1440">
            <v>14.2</v>
          </cell>
          <cell r="Z1440">
            <v>0.2</v>
          </cell>
          <cell r="AA1440">
            <v>7022.8</v>
          </cell>
          <cell r="AB1440">
            <v>364.6</v>
          </cell>
          <cell r="AC1440">
            <v>1384.3</v>
          </cell>
          <cell r="AD1440">
            <v>1620.9</v>
          </cell>
          <cell r="AE1440">
            <v>2.2999999999999998</v>
          </cell>
          <cell r="AF1440">
            <v>3655.2</v>
          </cell>
          <cell r="AG1440">
            <v>206.8</v>
          </cell>
          <cell r="AH1440">
            <v>6.4</v>
          </cell>
          <cell r="AI1440">
            <v>16.8</v>
          </cell>
          <cell r="AJ1440">
            <v>3458.9</v>
          </cell>
          <cell r="AK1440">
            <v>23.7</v>
          </cell>
          <cell r="AL1440">
            <v>8.4</v>
          </cell>
          <cell r="AM1440">
            <v>52.9</v>
          </cell>
          <cell r="AN1440">
            <v>16.7</v>
          </cell>
          <cell r="AO1440">
            <v>8.1</v>
          </cell>
          <cell r="AP1440">
            <v>3398.7</v>
          </cell>
          <cell r="AQ1440">
            <v>19.5</v>
          </cell>
          <cell r="AR1440">
            <v>24.6</v>
          </cell>
          <cell r="AS1440">
            <v>0.6</v>
          </cell>
          <cell r="AT1440">
            <v>53.5</v>
          </cell>
          <cell r="AU1440">
            <v>3339.6</v>
          </cell>
          <cell r="AV1440">
            <v>6847.5</v>
          </cell>
          <cell r="AW1440">
            <v>6660.4</v>
          </cell>
        </row>
        <row r="1441">
          <cell r="B1441">
            <v>869</v>
          </cell>
          <cell r="D1441" t="str">
            <v xml:space="preserve">Autres activités pour la santé humaine </v>
          </cell>
          <cell r="E1441">
            <v>269744</v>
          </cell>
          <cell r="F1441">
            <v>160.9</v>
          </cell>
          <cell r="G1441">
            <v>56.6</v>
          </cell>
          <cell r="H1441">
            <v>-0.7</v>
          </cell>
          <cell r="I1441">
            <v>105</v>
          </cell>
          <cell r="J1441">
            <v>0</v>
          </cell>
          <cell r="K1441">
            <v>24611</v>
          </cell>
          <cell r="L1441">
            <v>6.8</v>
          </cell>
          <cell r="M1441">
            <v>4.3</v>
          </cell>
          <cell r="N1441">
            <v>24622.2</v>
          </cell>
          <cell r="O1441">
            <v>24772</v>
          </cell>
          <cell r="P1441">
            <v>449.8</v>
          </cell>
          <cell r="Q1441">
            <v>0.7</v>
          </cell>
          <cell r="R1441">
            <v>1090.9000000000001</v>
          </cell>
          <cell r="S1441">
            <v>-1.1000000000000001</v>
          </cell>
          <cell r="T1441">
            <v>6341.9</v>
          </cell>
          <cell r="U1441">
            <v>326.39999999999998</v>
          </cell>
          <cell r="V1441">
            <v>1210.2</v>
          </cell>
          <cell r="W1441">
            <v>114</v>
          </cell>
          <cell r="X1441">
            <v>42.8</v>
          </cell>
          <cell r="Y1441">
            <v>63.1</v>
          </cell>
          <cell r="Z1441">
            <v>7.7</v>
          </cell>
          <cell r="AA1441">
            <v>17682</v>
          </cell>
          <cell r="AB1441">
            <v>1000.1</v>
          </cell>
          <cell r="AC1441">
            <v>3663.6</v>
          </cell>
          <cell r="AD1441">
            <v>3242.1</v>
          </cell>
          <cell r="AE1441">
            <v>26.8</v>
          </cell>
          <cell r="AF1441">
            <v>9803</v>
          </cell>
          <cell r="AG1441">
            <v>486</v>
          </cell>
          <cell r="AH1441">
            <v>95</v>
          </cell>
          <cell r="AI1441">
            <v>162.80000000000001</v>
          </cell>
          <cell r="AJ1441">
            <v>9384.7999999999993</v>
          </cell>
          <cell r="AK1441">
            <v>10.5</v>
          </cell>
          <cell r="AL1441">
            <v>18.3</v>
          </cell>
          <cell r="AM1441">
            <v>232.2</v>
          </cell>
          <cell r="AN1441">
            <v>147.1</v>
          </cell>
          <cell r="AO1441">
            <v>61</v>
          </cell>
          <cell r="AP1441">
            <v>9221.4</v>
          </cell>
          <cell r="AQ1441">
            <v>215.5</v>
          </cell>
          <cell r="AR1441">
            <v>146</v>
          </cell>
          <cell r="AS1441">
            <v>27.6</v>
          </cell>
          <cell r="AT1441">
            <v>230.3</v>
          </cell>
          <cell r="AU1441">
            <v>9033</v>
          </cell>
          <cell r="AV1441">
            <v>17295.400000000001</v>
          </cell>
          <cell r="AW1441">
            <v>16708.7</v>
          </cell>
        </row>
        <row r="1442">
          <cell r="B1442">
            <v>8690</v>
          </cell>
          <cell r="D1442" t="str">
            <v xml:space="preserve">Autres activités pour la santé humaine </v>
          </cell>
          <cell r="E1442">
            <v>269744</v>
          </cell>
          <cell r="F1442">
            <v>160.9</v>
          </cell>
          <cell r="G1442">
            <v>56.6</v>
          </cell>
          <cell r="H1442">
            <v>-0.7</v>
          </cell>
          <cell r="I1442">
            <v>105</v>
          </cell>
          <cell r="J1442">
            <v>0</v>
          </cell>
          <cell r="K1442">
            <v>24611</v>
          </cell>
          <cell r="L1442">
            <v>6.8</v>
          </cell>
          <cell r="M1442">
            <v>4.3</v>
          </cell>
          <cell r="N1442">
            <v>24622.2</v>
          </cell>
          <cell r="O1442">
            <v>24772</v>
          </cell>
          <cell r="P1442">
            <v>449.8</v>
          </cell>
          <cell r="Q1442">
            <v>0.7</v>
          </cell>
          <cell r="R1442">
            <v>1090.9000000000001</v>
          </cell>
          <cell r="S1442">
            <v>-1.1000000000000001</v>
          </cell>
          <cell r="T1442">
            <v>6341.9</v>
          </cell>
          <cell r="U1442">
            <v>326.39999999999998</v>
          </cell>
          <cell r="V1442">
            <v>1210.2</v>
          </cell>
          <cell r="W1442">
            <v>114</v>
          </cell>
          <cell r="X1442">
            <v>42.8</v>
          </cell>
          <cell r="Y1442">
            <v>63.1</v>
          </cell>
          <cell r="Z1442">
            <v>7.7</v>
          </cell>
          <cell r="AA1442">
            <v>17682</v>
          </cell>
          <cell r="AB1442">
            <v>1000.1</v>
          </cell>
          <cell r="AC1442">
            <v>3663.6</v>
          </cell>
          <cell r="AD1442">
            <v>3242.1</v>
          </cell>
          <cell r="AE1442">
            <v>26.8</v>
          </cell>
          <cell r="AF1442">
            <v>9803</v>
          </cell>
          <cell r="AG1442">
            <v>486</v>
          </cell>
          <cell r="AH1442">
            <v>95</v>
          </cell>
          <cell r="AI1442">
            <v>162.80000000000001</v>
          </cell>
          <cell r="AJ1442">
            <v>9384.7999999999993</v>
          </cell>
          <cell r="AK1442">
            <v>10.5</v>
          </cell>
          <cell r="AL1442">
            <v>18.3</v>
          </cell>
          <cell r="AM1442">
            <v>232.2</v>
          </cell>
          <cell r="AN1442">
            <v>147.1</v>
          </cell>
          <cell r="AO1442">
            <v>61</v>
          </cell>
          <cell r="AP1442">
            <v>9221.4</v>
          </cell>
          <cell r="AQ1442">
            <v>215.5</v>
          </cell>
          <cell r="AR1442">
            <v>146</v>
          </cell>
          <cell r="AS1442">
            <v>27.6</v>
          </cell>
          <cell r="AT1442">
            <v>230.3</v>
          </cell>
          <cell r="AU1442">
            <v>9033</v>
          </cell>
          <cell r="AV1442">
            <v>17295.400000000001</v>
          </cell>
          <cell r="AW1442">
            <v>16708.7</v>
          </cell>
        </row>
        <row r="1443">
          <cell r="B1443">
            <v>86901</v>
          </cell>
          <cell r="D1443" t="str">
            <v xml:space="preserve">Ambulances </v>
          </cell>
          <cell r="E1443">
            <v>5932</v>
          </cell>
          <cell r="F1443">
            <v>53.7</v>
          </cell>
          <cell r="G1443">
            <v>22.8</v>
          </cell>
          <cell r="H1443">
            <v>0.3</v>
          </cell>
          <cell r="I1443">
            <v>30.6</v>
          </cell>
          <cell r="J1443">
            <v>0</v>
          </cell>
          <cell r="K1443">
            <v>3273.3</v>
          </cell>
          <cell r="L1443">
            <v>0.2</v>
          </cell>
          <cell r="M1443">
            <v>0.3</v>
          </cell>
          <cell r="N1443">
            <v>3273.7</v>
          </cell>
          <cell r="O1443">
            <v>3327</v>
          </cell>
          <cell r="P1443">
            <v>11</v>
          </cell>
          <cell r="Q1443">
            <v>0.2</v>
          </cell>
          <cell r="R1443">
            <v>29.9</v>
          </cell>
          <cell r="S1443">
            <v>-0.3</v>
          </cell>
          <cell r="T1443">
            <v>964.8</v>
          </cell>
          <cell r="U1443">
            <v>60.6</v>
          </cell>
          <cell r="V1443">
            <v>140.30000000000001</v>
          </cell>
          <cell r="W1443">
            <v>79.599999999999994</v>
          </cell>
          <cell r="X1443">
            <v>10.5</v>
          </cell>
          <cell r="Y1443">
            <v>14</v>
          </cell>
          <cell r="Z1443">
            <v>1.4</v>
          </cell>
          <cell r="AA1443">
            <v>2306.9</v>
          </cell>
          <cell r="AB1443">
            <v>133.80000000000001</v>
          </cell>
          <cell r="AC1443">
            <v>1508.5</v>
          </cell>
          <cell r="AD1443">
            <v>410.6</v>
          </cell>
          <cell r="AE1443">
            <v>16.100000000000001</v>
          </cell>
          <cell r="AF1443">
            <v>270.10000000000002</v>
          </cell>
          <cell r="AG1443">
            <v>101.2</v>
          </cell>
          <cell r="AH1443">
            <v>17.899999999999999</v>
          </cell>
          <cell r="AI1443">
            <v>60.2</v>
          </cell>
          <cell r="AJ1443">
            <v>211.3</v>
          </cell>
          <cell r="AK1443">
            <v>0.1</v>
          </cell>
          <cell r="AL1443">
            <v>0.1</v>
          </cell>
          <cell r="AM1443">
            <v>21.8</v>
          </cell>
          <cell r="AN1443">
            <v>21.2</v>
          </cell>
          <cell r="AO1443">
            <v>7.2</v>
          </cell>
          <cell r="AP1443">
            <v>196.7</v>
          </cell>
          <cell r="AQ1443">
            <v>92</v>
          </cell>
          <cell r="AR1443">
            <v>66.599999999999994</v>
          </cell>
          <cell r="AS1443">
            <v>0.4</v>
          </cell>
          <cell r="AT1443">
            <v>31.1</v>
          </cell>
          <cell r="AU1443">
            <v>190.6</v>
          </cell>
          <cell r="AV1443">
            <v>2310</v>
          </cell>
          <cell r="AW1443">
            <v>2189.1999999999998</v>
          </cell>
        </row>
        <row r="1444">
          <cell r="B1444">
            <v>86902</v>
          </cell>
          <cell r="D1444" t="str">
            <v xml:space="preserve">Laboratoires d'analyses médicales </v>
          </cell>
          <cell r="E1444">
            <v>1662</v>
          </cell>
          <cell r="F1444">
            <v>23.3</v>
          </cell>
          <cell r="G1444">
            <v>4</v>
          </cell>
          <cell r="H1444">
            <v>0</v>
          </cell>
          <cell r="I1444">
            <v>19.399999999999999</v>
          </cell>
          <cell r="J1444">
            <v>0</v>
          </cell>
          <cell r="K1444">
            <v>5689.9</v>
          </cell>
          <cell r="L1444">
            <v>0</v>
          </cell>
          <cell r="M1444">
            <v>0.1</v>
          </cell>
          <cell r="N1444">
            <v>5690.1</v>
          </cell>
          <cell r="O1444">
            <v>5713.2</v>
          </cell>
          <cell r="P1444">
            <v>9.4</v>
          </cell>
          <cell r="Q1444">
            <v>0</v>
          </cell>
          <cell r="R1444">
            <v>850.5</v>
          </cell>
          <cell r="S1444">
            <v>0.5</v>
          </cell>
          <cell r="T1444">
            <v>1369.7</v>
          </cell>
          <cell r="U1444">
            <v>243.8</v>
          </cell>
          <cell r="V1444">
            <v>285</v>
          </cell>
          <cell r="W1444">
            <v>32.1</v>
          </cell>
          <cell r="X1444">
            <v>26.8</v>
          </cell>
          <cell r="Y1444">
            <v>32.9</v>
          </cell>
          <cell r="Z1444">
            <v>5.9</v>
          </cell>
          <cell r="AA1444">
            <v>3465.2</v>
          </cell>
          <cell r="AB1444">
            <v>221.1</v>
          </cell>
          <cell r="AC1444">
            <v>1792.1</v>
          </cell>
          <cell r="AD1444">
            <v>533.70000000000005</v>
          </cell>
          <cell r="AE1444">
            <v>2.6</v>
          </cell>
          <cell r="AF1444">
            <v>921</v>
          </cell>
          <cell r="AG1444">
            <v>124.6</v>
          </cell>
          <cell r="AH1444">
            <v>35.6</v>
          </cell>
          <cell r="AI1444">
            <v>67.2</v>
          </cell>
          <cell r="AJ1444">
            <v>828</v>
          </cell>
          <cell r="AK1444">
            <v>0.5</v>
          </cell>
          <cell r="AL1444">
            <v>9.3000000000000007</v>
          </cell>
          <cell r="AM1444">
            <v>139.4</v>
          </cell>
          <cell r="AN1444">
            <v>118.2</v>
          </cell>
          <cell r="AO1444">
            <v>42.9</v>
          </cell>
          <cell r="AP1444">
            <v>740.4</v>
          </cell>
          <cell r="AQ1444">
            <v>110.7</v>
          </cell>
          <cell r="AR1444">
            <v>70.099999999999994</v>
          </cell>
          <cell r="AS1444">
            <v>26.6</v>
          </cell>
          <cell r="AT1444">
            <v>186.4</v>
          </cell>
          <cell r="AU1444">
            <v>568.1</v>
          </cell>
          <cell r="AV1444">
            <v>3488.7</v>
          </cell>
          <cell r="AW1444">
            <v>3246.7</v>
          </cell>
        </row>
        <row r="1445">
          <cell r="B1445">
            <v>86903</v>
          </cell>
          <cell r="D1445" t="str">
            <v xml:space="preserve">Centres de collecte et banques d'organes </v>
          </cell>
          <cell r="E1445">
            <v>10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12.4</v>
          </cell>
          <cell r="L1445">
            <v>0.2</v>
          </cell>
          <cell r="M1445">
            <v>0</v>
          </cell>
          <cell r="N1445">
            <v>12.6</v>
          </cell>
          <cell r="O1445">
            <v>12.4</v>
          </cell>
          <cell r="P1445">
            <v>0</v>
          </cell>
          <cell r="Q1445">
            <v>0</v>
          </cell>
          <cell r="R1445">
            <v>1.2</v>
          </cell>
          <cell r="S1445">
            <v>-0.1</v>
          </cell>
          <cell r="T1445">
            <v>6.6</v>
          </cell>
          <cell r="U1445">
            <v>2.7</v>
          </cell>
          <cell r="V1445">
            <v>0.3</v>
          </cell>
          <cell r="W1445">
            <v>0.1</v>
          </cell>
          <cell r="X1445">
            <v>0.2</v>
          </cell>
          <cell r="Y1445">
            <v>0</v>
          </cell>
          <cell r="Z1445">
            <v>0</v>
          </cell>
          <cell r="AA1445">
            <v>4.9000000000000004</v>
          </cell>
          <cell r="AB1445">
            <v>0.3</v>
          </cell>
          <cell r="AC1445">
            <v>2.6</v>
          </cell>
          <cell r="AD1445">
            <v>1.1000000000000001</v>
          </cell>
          <cell r="AE1445">
            <v>0.1</v>
          </cell>
          <cell r="AF1445">
            <v>1</v>
          </cell>
          <cell r="AG1445">
            <v>0.3</v>
          </cell>
          <cell r="AH1445">
            <v>0.7</v>
          </cell>
          <cell r="AI1445">
            <v>0.9</v>
          </cell>
          <cell r="AJ1445">
            <v>0.9</v>
          </cell>
          <cell r="AK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0.2</v>
          </cell>
          <cell r="AP1445">
            <v>1</v>
          </cell>
          <cell r="AQ1445">
            <v>0.4</v>
          </cell>
          <cell r="AR1445">
            <v>0.9</v>
          </cell>
          <cell r="AS1445">
            <v>0</v>
          </cell>
          <cell r="AT1445">
            <v>-0.1</v>
          </cell>
          <cell r="AU1445">
            <v>0.6</v>
          </cell>
          <cell r="AV1445">
            <v>4.9000000000000004</v>
          </cell>
          <cell r="AW1445">
            <v>4.7</v>
          </cell>
        </row>
        <row r="1446">
          <cell r="B1446">
            <v>86904</v>
          </cell>
          <cell r="D1446" t="str">
            <v xml:space="preserve">Activités des infirmiers et des sages-femmes </v>
          </cell>
          <cell r="E1446">
            <v>103155</v>
          </cell>
          <cell r="F1446">
            <v>10.8</v>
          </cell>
          <cell r="G1446">
            <v>4.5999999999999996</v>
          </cell>
          <cell r="H1446">
            <v>0</v>
          </cell>
          <cell r="I1446">
            <v>6.1</v>
          </cell>
          <cell r="J1446">
            <v>0</v>
          </cell>
          <cell r="K1446">
            <v>7690.8</v>
          </cell>
          <cell r="L1446">
            <v>0.4</v>
          </cell>
          <cell r="M1446">
            <v>0.3</v>
          </cell>
          <cell r="N1446">
            <v>7691.5</v>
          </cell>
          <cell r="O1446">
            <v>7701.7</v>
          </cell>
          <cell r="P1446">
            <v>154.30000000000001</v>
          </cell>
          <cell r="Q1446">
            <v>0</v>
          </cell>
          <cell r="R1446">
            <v>51.1</v>
          </cell>
          <cell r="S1446">
            <v>-0.1</v>
          </cell>
          <cell r="T1446">
            <v>1636.2</v>
          </cell>
          <cell r="U1446">
            <v>7.2</v>
          </cell>
          <cell r="V1446">
            <v>198.9</v>
          </cell>
          <cell r="W1446">
            <v>0.5</v>
          </cell>
          <cell r="X1446">
            <v>1</v>
          </cell>
          <cell r="Y1446">
            <v>7.6</v>
          </cell>
          <cell r="Z1446">
            <v>0</v>
          </cell>
          <cell r="AA1446">
            <v>6157.3</v>
          </cell>
          <cell r="AB1446">
            <v>313.2</v>
          </cell>
          <cell r="AC1446">
            <v>162</v>
          </cell>
          <cell r="AD1446">
            <v>1126.5</v>
          </cell>
          <cell r="AE1446">
            <v>5.7</v>
          </cell>
          <cell r="AF1446">
            <v>4561.2</v>
          </cell>
          <cell r="AG1446">
            <v>66.900000000000006</v>
          </cell>
          <cell r="AH1446">
            <v>6.3</v>
          </cell>
          <cell r="AI1446">
            <v>22.7</v>
          </cell>
          <cell r="AJ1446">
            <v>4510.7</v>
          </cell>
          <cell r="AK1446">
            <v>2.2999999999999998</v>
          </cell>
          <cell r="AL1446">
            <v>4.3</v>
          </cell>
          <cell r="AM1446">
            <v>28</v>
          </cell>
          <cell r="AN1446">
            <v>2.7</v>
          </cell>
          <cell r="AO1446">
            <v>2.1</v>
          </cell>
          <cell r="AP1446">
            <v>4486.8</v>
          </cell>
          <cell r="AQ1446">
            <v>3</v>
          </cell>
          <cell r="AR1446">
            <v>2.6</v>
          </cell>
          <cell r="AS1446">
            <v>0.1</v>
          </cell>
          <cell r="AT1446">
            <v>3.3</v>
          </cell>
          <cell r="AU1446">
            <v>4483.8</v>
          </cell>
          <cell r="AV1446">
            <v>6010.5</v>
          </cell>
          <cell r="AW1446">
            <v>5849.7</v>
          </cell>
        </row>
        <row r="1447">
          <cell r="B1447">
            <v>86905</v>
          </cell>
          <cell r="D1447" t="str">
            <v xml:space="preserve">Activités des professionnels de la rééducation, de l'appareillage et des pédicures-podologues </v>
          </cell>
          <cell r="E1447">
            <v>104196</v>
          </cell>
          <cell r="F1447">
            <v>40.200000000000003</v>
          </cell>
          <cell r="G1447">
            <v>14.2</v>
          </cell>
          <cell r="H1447">
            <v>0</v>
          </cell>
          <cell r="I1447">
            <v>26</v>
          </cell>
          <cell r="J1447">
            <v>0</v>
          </cell>
          <cell r="K1447">
            <v>6929.3</v>
          </cell>
          <cell r="L1447">
            <v>0.9</v>
          </cell>
          <cell r="M1447">
            <v>0.5</v>
          </cell>
          <cell r="N1447">
            <v>6930.7</v>
          </cell>
          <cell r="O1447">
            <v>6969.5</v>
          </cell>
          <cell r="P1447">
            <v>247.1</v>
          </cell>
          <cell r="Q1447">
            <v>0</v>
          </cell>
          <cell r="R1447">
            <v>85.7</v>
          </cell>
          <cell r="S1447">
            <v>-0.2</v>
          </cell>
          <cell r="T1447">
            <v>1962.6</v>
          </cell>
          <cell r="U1447">
            <v>4</v>
          </cell>
          <cell r="V1447">
            <v>502.9</v>
          </cell>
          <cell r="W1447">
            <v>0.7</v>
          </cell>
          <cell r="X1447">
            <v>0.8</v>
          </cell>
          <cell r="Y1447">
            <v>4.5</v>
          </cell>
          <cell r="Z1447">
            <v>0.2</v>
          </cell>
          <cell r="AA1447">
            <v>5151.3</v>
          </cell>
          <cell r="AB1447">
            <v>291.8</v>
          </cell>
          <cell r="AC1447">
            <v>136.6</v>
          </cell>
          <cell r="AD1447">
            <v>1029.2</v>
          </cell>
          <cell r="AE1447">
            <v>0.4</v>
          </cell>
          <cell r="AF1447">
            <v>3694.1</v>
          </cell>
          <cell r="AG1447">
            <v>142.80000000000001</v>
          </cell>
          <cell r="AH1447">
            <v>9.5</v>
          </cell>
          <cell r="AI1447">
            <v>3.4</v>
          </cell>
          <cell r="AJ1447">
            <v>3545.2</v>
          </cell>
          <cell r="AK1447">
            <v>7.5</v>
          </cell>
          <cell r="AL1447">
            <v>4.5999999999999996</v>
          </cell>
          <cell r="AM1447">
            <v>35.799999999999997</v>
          </cell>
          <cell r="AN1447">
            <v>1.7</v>
          </cell>
          <cell r="AO1447">
            <v>1.9</v>
          </cell>
          <cell r="AP1447">
            <v>3508.4</v>
          </cell>
          <cell r="AQ1447">
            <v>3.2</v>
          </cell>
          <cell r="AR1447">
            <v>2.2999999999999998</v>
          </cell>
          <cell r="AS1447">
            <v>0.1</v>
          </cell>
          <cell r="AT1447">
            <v>4.3</v>
          </cell>
          <cell r="AU1447">
            <v>3504.9</v>
          </cell>
          <cell r="AV1447">
            <v>4908.7</v>
          </cell>
          <cell r="AW1447">
            <v>4859.8999999999996</v>
          </cell>
        </row>
        <row r="1448">
          <cell r="B1448">
            <v>86906</v>
          </cell>
          <cell r="D1448" t="str">
            <v xml:space="preserve">Activités de santé humaine non classées ailleurs </v>
          </cell>
          <cell r="E1448">
            <v>54789</v>
          </cell>
          <cell r="F1448">
            <v>32.9</v>
          </cell>
          <cell r="G1448">
            <v>11.1</v>
          </cell>
          <cell r="H1448">
            <v>-1</v>
          </cell>
          <cell r="I1448">
            <v>22.8</v>
          </cell>
          <cell r="J1448">
            <v>0</v>
          </cell>
          <cell r="K1448">
            <v>1015.2</v>
          </cell>
          <cell r="L1448">
            <v>5.0999999999999996</v>
          </cell>
          <cell r="M1448">
            <v>3.1</v>
          </cell>
          <cell r="N1448">
            <v>1023.5</v>
          </cell>
          <cell r="O1448">
            <v>1048.2</v>
          </cell>
          <cell r="P1448">
            <v>28</v>
          </cell>
          <cell r="Q1448">
            <v>0.4</v>
          </cell>
          <cell r="R1448">
            <v>72.599999999999994</v>
          </cell>
          <cell r="S1448">
            <v>-1</v>
          </cell>
          <cell r="T1448">
            <v>402.2</v>
          </cell>
          <cell r="U1448">
            <v>8</v>
          </cell>
          <cell r="V1448">
            <v>83</v>
          </cell>
          <cell r="W1448">
            <v>1</v>
          </cell>
          <cell r="X1448">
            <v>3.5</v>
          </cell>
          <cell r="Y1448">
            <v>4.0999999999999996</v>
          </cell>
          <cell r="Z1448">
            <v>0.3</v>
          </cell>
          <cell r="AA1448">
            <v>596.4</v>
          </cell>
          <cell r="AB1448">
            <v>39.9</v>
          </cell>
          <cell r="AC1448">
            <v>61.8</v>
          </cell>
          <cell r="AD1448">
            <v>141</v>
          </cell>
          <cell r="AE1448">
            <v>2</v>
          </cell>
          <cell r="AF1448">
            <v>355.7</v>
          </cell>
          <cell r="AG1448">
            <v>50.2</v>
          </cell>
          <cell r="AH1448">
            <v>25.1</v>
          </cell>
          <cell r="AI1448">
            <v>8.4</v>
          </cell>
          <cell r="AJ1448">
            <v>288.8</v>
          </cell>
          <cell r="AK1448">
            <v>0.2</v>
          </cell>
          <cell r="AL1448">
            <v>0.1</v>
          </cell>
          <cell r="AM1448">
            <v>7.3</v>
          </cell>
          <cell r="AN1448">
            <v>3.4</v>
          </cell>
          <cell r="AO1448">
            <v>6.8</v>
          </cell>
          <cell r="AP1448">
            <v>288.2</v>
          </cell>
          <cell r="AQ1448">
            <v>6.2</v>
          </cell>
          <cell r="AR1448">
            <v>3.6</v>
          </cell>
          <cell r="AS1448">
            <v>0.4</v>
          </cell>
          <cell r="AT1448">
            <v>5.4</v>
          </cell>
          <cell r="AU1448">
            <v>285</v>
          </cell>
          <cell r="AV1448">
            <v>572.5</v>
          </cell>
          <cell r="AW1448">
            <v>558.5</v>
          </cell>
        </row>
        <row r="1449">
          <cell r="B1449">
            <v>87</v>
          </cell>
          <cell r="D1449" t="str">
            <v xml:space="preserve">Hébergement médico-social et social </v>
          </cell>
          <cell r="E1449">
            <v>2484</v>
          </cell>
          <cell r="F1449">
            <v>18</v>
          </cell>
          <cell r="G1449">
            <v>5.7</v>
          </cell>
          <cell r="H1449">
            <v>0</v>
          </cell>
          <cell r="I1449">
            <v>12.3</v>
          </cell>
          <cell r="J1449">
            <v>0</v>
          </cell>
          <cell r="K1449">
            <v>6232.9</v>
          </cell>
          <cell r="L1449">
            <v>-30.2</v>
          </cell>
          <cell r="M1449">
            <v>35.200000000000003</v>
          </cell>
          <cell r="N1449">
            <v>6238</v>
          </cell>
          <cell r="O1449">
            <v>6250.9</v>
          </cell>
          <cell r="P1449">
            <v>121.4</v>
          </cell>
          <cell r="Q1449">
            <v>0.2</v>
          </cell>
          <cell r="R1449">
            <v>251.9</v>
          </cell>
          <cell r="S1449">
            <v>2.8</v>
          </cell>
          <cell r="T1449">
            <v>2213.6</v>
          </cell>
          <cell r="U1449">
            <v>265.8</v>
          </cell>
          <cell r="V1449">
            <v>941</v>
          </cell>
          <cell r="W1449">
            <v>50.1</v>
          </cell>
          <cell r="X1449">
            <v>68.2</v>
          </cell>
          <cell r="Y1449">
            <v>24</v>
          </cell>
          <cell r="Z1449">
            <v>7</v>
          </cell>
          <cell r="AA1449">
            <v>3879.3</v>
          </cell>
          <cell r="AB1449">
            <v>301.5</v>
          </cell>
          <cell r="AC1449">
            <v>2682.5</v>
          </cell>
          <cell r="AD1449">
            <v>902</v>
          </cell>
          <cell r="AE1449">
            <v>261</v>
          </cell>
          <cell r="AF1449">
            <v>254.3</v>
          </cell>
          <cell r="AG1449">
            <v>206.3</v>
          </cell>
          <cell r="AH1449">
            <v>84.9</v>
          </cell>
          <cell r="AI1449">
            <v>425.9</v>
          </cell>
          <cell r="AJ1449">
            <v>389</v>
          </cell>
          <cell r="AK1449">
            <v>8.4</v>
          </cell>
          <cell r="AL1449">
            <v>4.4000000000000004</v>
          </cell>
          <cell r="AM1449">
            <v>190.1</v>
          </cell>
          <cell r="AN1449">
            <v>166.9</v>
          </cell>
          <cell r="AO1449">
            <v>158.6</v>
          </cell>
          <cell r="AP1449">
            <v>353.6</v>
          </cell>
          <cell r="AQ1449">
            <v>141.6</v>
          </cell>
          <cell r="AR1449">
            <v>141.80000000000001</v>
          </cell>
          <cell r="AS1449">
            <v>11.9</v>
          </cell>
          <cell r="AT1449">
            <v>64.900000000000006</v>
          </cell>
          <cell r="AU1449">
            <v>276.60000000000002</v>
          </cell>
          <cell r="AV1449">
            <v>3781.9</v>
          </cell>
          <cell r="AW1449">
            <v>3838.8</v>
          </cell>
        </row>
        <row r="1450">
          <cell r="B1450">
            <v>871</v>
          </cell>
          <cell r="D1450" t="str">
            <v xml:space="preserve">Hébergement médicalisé </v>
          </cell>
          <cell r="E1450">
            <v>1263</v>
          </cell>
          <cell r="F1450">
            <v>3.8</v>
          </cell>
          <cell r="G1450">
            <v>3</v>
          </cell>
          <cell r="H1450">
            <v>0</v>
          </cell>
          <cell r="I1450">
            <v>0.8</v>
          </cell>
          <cell r="J1450">
            <v>0</v>
          </cell>
          <cell r="K1450">
            <v>4485.8</v>
          </cell>
          <cell r="L1450">
            <v>-25.7</v>
          </cell>
          <cell r="M1450">
            <v>28.5</v>
          </cell>
          <cell r="N1450">
            <v>4488.6000000000004</v>
          </cell>
          <cell r="O1450">
            <v>4489.5</v>
          </cell>
          <cell r="P1450">
            <v>82.1</v>
          </cell>
          <cell r="Q1450">
            <v>0.1</v>
          </cell>
          <cell r="R1450">
            <v>180.9</v>
          </cell>
          <cell r="S1450">
            <v>0.8</v>
          </cell>
          <cell r="T1450">
            <v>1548.6</v>
          </cell>
          <cell r="U1450">
            <v>160.80000000000001</v>
          </cell>
          <cell r="V1450">
            <v>670.1</v>
          </cell>
          <cell r="W1450">
            <v>42.3</v>
          </cell>
          <cell r="X1450">
            <v>51.1</v>
          </cell>
          <cell r="Y1450">
            <v>16.399999999999999</v>
          </cell>
          <cell r="Z1450">
            <v>5.0999999999999996</v>
          </cell>
          <cell r="AA1450">
            <v>2824.9</v>
          </cell>
          <cell r="AB1450">
            <v>220.4</v>
          </cell>
          <cell r="AC1450">
            <v>1973.8</v>
          </cell>
          <cell r="AD1450">
            <v>654.4</v>
          </cell>
          <cell r="AE1450">
            <v>170.6</v>
          </cell>
          <cell r="AF1450">
            <v>146.9</v>
          </cell>
          <cell r="AG1450">
            <v>150.6</v>
          </cell>
          <cell r="AH1450">
            <v>64.099999999999994</v>
          </cell>
          <cell r="AI1450">
            <v>341.7</v>
          </cell>
          <cell r="AJ1450">
            <v>273.89999999999998</v>
          </cell>
          <cell r="AK1450">
            <v>4</v>
          </cell>
          <cell r="AL1450">
            <v>3.7</v>
          </cell>
          <cell r="AM1450">
            <v>150.30000000000001</v>
          </cell>
          <cell r="AN1450">
            <v>142.80000000000001</v>
          </cell>
          <cell r="AO1450">
            <v>104</v>
          </cell>
          <cell r="AP1450">
            <v>227.3</v>
          </cell>
          <cell r="AQ1450">
            <v>82.8</v>
          </cell>
          <cell r="AR1450">
            <v>88.6</v>
          </cell>
          <cell r="AS1450">
            <v>7.8</v>
          </cell>
          <cell r="AT1450">
            <v>40.6</v>
          </cell>
          <cell r="AU1450">
            <v>173.1</v>
          </cell>
          <cell r="AV1450">
            <v>2759.2</v>
          </cell>
          <cell r="AW1450">
            <v>2775.1</v>
          </cell>
        </row>
        <row r="1451">
          <cell r="B1451">
            <v>8710</v>
          </cell>
          <cell r="D1451" t="str">
            <v xml:space="preserve">Hébergement médicalisé </v>
          </cell>
          <cell r="E1451">
            <v>1263</v>
          </cell>
          <cell r="F1451">
            <v>3.8</v>
          </cell>
          <cell r="G1451">
            <v>3</v>
          </cell>
          <cell r="H1451">
            <v>0</v>
          </cell>
          <cell r="I1451">
            <v>0.8</v>
          </cell>
          <cell r="J1451">
            <v>0</v>
          </cell>
          <cell r="K1451">
            <v>4485.8</v>
          </cell>
          <cell r="L1451">
            <v>-25.7</v>
          </cell>
          <cell r="M1451">
            <v>28.5</v>
          </cell>
          <cell r="N1451">
            <v>4488.6000000000004</v>
          </cell>
          <cell r="O1451">
            <v>4489.5</v>
          </cell>
          <cell r="P1451">
            <v>82.1</v>
          </cell>
          <cell r="Q1451">
            <v>0.1</v>
          </cell>
          <cell r="R1451">
            <v>180.9</v>
          </cell>
          <cell r="S1451">
            <v>0.8</v>
          </cell>
          <cell r="T1451">
            <v>1548.6</v>
          </cell>
          <cell r="U1451">
            <v>160.80000000000001</v>
          </cell>
          <cell r="V1451">
            <v>670.1</v>
          </cell>
          <cell r="W1451">
            <v>42.3</v>
          </cell>
          <cell r="X1451">
            <v>51.1</v>
          </cell>
          <cell r="Y1451">
            <v>16.399999999999999</v>
          </cell>
          <cell r="Z1451">
            <v>5.0999999999999996</v>
          </cell>
          <cell r="AA1451">
            <v>2824.9</v>
          </cell>
          <cell r="AB1451">
            <v>220.4</v>
          </cell>
          <cell r="AC1451">
            <v>1973.8</v>
          </cell>
          <cell r="AD1451">
            <v>654.4</v>
          </cell>
          <cell r="AE1451">
            <v>170.6</v>
          </cell>
          <cell r="AF1451">
            <v>146.9</v>
          </cell>
          <cell r="AG1451">
            <v>150.6</v>
          </cell>
          <cell r="AH1451">
            <v>64.099999999999994</v>
          </cell>
          <cell r="AI1451">
            <v>341.7</v>
          </cell>
          <cell r="AJ1451">
            <v>273.89999999999998</v>
          </cell>
          <cell r="AK1451">
            <v>4</v>
          </cell>
          <cell r="AL1451">
            <v>3.7</v>
          </cell>
          <cell r="AM1451">
            <v>150.30000000000001</v>
          </cell>
          <cell r="AN1451">
            <v>142.80000000000001</v>
          </cell>
          <cell r="AO1451">
            <v>104</v>
          </cell>
          <cell r="AP1451">
            <v>227.3</v>
          </cell>
          <cell r="AQ1451">
            <v>82.8</v>
          </cell>
          <cell r="AR1451">
            <v>88.6</v>
          </cell>
          <cell r="AS1451">
            <v>7.8</v>
          </cell>
          <cell r="AT1451">
            <v>40.6</v>
          </cell>
          <cell r="AU1451">
            <v>173.1</v>
          </cell>
          <cell r="AV1451">
            <v>2759.2</v>
          </cell>
          <cell r="AW1451">
            <v>2775.1</v>
          </cell>
        </row>
        <row r="1452">
          <cell r="B1452">
            <v>87101</v>
          </cell>
          <cell r="D1452" t="str">
            <v xml:space="preserve">Hébergement médicalisé pour personnes âgées </v>
          </cell>
          <cell r="E1452">
            <v>1239</v>
          </cell>
          <cell r="F1452">
            <v>3.8</v>
          </cell>
          <cell r="G1452">
            <v>3</v>
          </cell>
          <cell r="H1452">
            <v>0</v>
          </cell>
          <cell r="I1452">
            <v>0.8</v>
          </cell>
          <cell r="J1452">
            <v>0</v>
          </cell>
          <cell r="K1452">
            <v>4424.8</v>
          </cell>
          <cell r="L1452">
            <v>-25.8</v>
          </cell>
          <cell r="M1452">
            <v>27.5</v>
          </cell>
          <cell r="N1452">
            <v>4426.5</v>
          </cell>
          <cell r="O1452">
            <v>4428.6000000000004</v>
          </cell>
          <cell r="P1452">
            <v>82</v>
          </cell>
          <cell r="Q1452">
            <v>0.1</v>
          </cell>
          <cell r="R1452">
            <v>178.8</v>
          </cell>
          <cell r="S1452">
            <v>0.7</v>
          </cell>
          <cell r="T1452">
            <v>1524.3</v>
          </cell>
          <cell r="U1452">
            <v>157.80000000000001</v>
          </cell>
          <cell r="V1452">
            <v>662.9</v>
          </cell>
          <cell r="W1452">
            <v>40.299999999999997</v>
          </cell>
          <cell r="X1452">
            <v>47.8</v>
          </cell>
          <cell r="Y1452">
            <v>16</v>
          </cell>
          <cell r="Z1452">
            <v>4.8</v>
          </cell>
          <cell r="AA1452">
            <v>2789.5</v>
          </cell>
          <cell r="AB1452">
            <v>218.2</v>
          </cell>
          <cell r="AC1452">
            <v>1953.1</v>
          </cell>
          <cell r="AD1452">
            <v>646.29999999999995</v>
          </cell>
          <cell r="AE1452">
            <v>170.6</v>
          </cell>
          <cell r="AF1452">
            <v>142.5</v>
          </cell>
          <cell r="AG1452">
            <v>149.6</v>
          </cell>
          <cell r="AH1452">
            <v>63.6</v>
          </cell>
          <cell r="AI1452">
            <v>339.9</v>
          </cell>
          <cell r="AJ1452">
            <v>269.10000000000002</v>
          </cell>
          <cell r="AK1452">
            <v>4</v>
          </cell>
          <cell r="AL1452">
            <v>3.7</v>
          </cell>
          <cell r="AM1452">
            <v>149.69999999999999</v>
          </cell>
          <cell r="AN1452">
            <v>142.19999999999999</v>
          </cell>
          <cell r="AO1452">
            <v>103.7</v>
          </cell>
          <cell r="AP1452">
            <v>222.9</v>
          </cell>
          <cell r="AQ1452">
            <v>81.900000000000006</v>
          </cell>
          <cell r="AR1452">
            <v>87.5</v>
          </cell>
          <cell r="AS1452">
            <v>7.4</v>
          </cell>
          <cell r="AT1452">
            <v>38</v>
          </cell>
          <cell r="AU1452">
            <v>172</v>
          </cell>
          <cell r="AV1452">
            <v>2723.5</v>
          </cell>
          <cell r="AW1452">
            <v>2741.9</v>
          </cell>
        </row>
        <row r="1453">
          <cell r="B1453">
            <v>87102</v>
          </cell>
          <cell r="D1453" t="str">
            <v xml:space="preserve">Hébergement médicalisé pour enfants handicapés </v>
          </cell>
          <cell r="E1453">
            <v>4</v>
          </cell>
          <cell r="F1453">
            <v>0</v>
          </cell>
          <cell r="G1453">
            <v>0</v>
          </cell>
          <cell r="H1453">
            <v>0</v>
          </cell>
          <cell r="I1453" t="str">
            <v>N</v>
          </cell>
          <cell r="J1453">
            <v>0</v>
          </cell>
          <cell r="K1453">
            <v>9.3000000000000007</v>
          </cell>
          <cell r="L1453">
            <v>0</v>
          </cell>
          <cell r="M1453">
            <v>0</v>
          </cell>
          <cell r="N1453">
            <v>9.3000000000000007</v>
          </cell>
          <cell r="O1453">
            <v>9.3000000000000007</v>
          </cell>
          <cell r="P1453">
            <v>0.1</v>
          </cell>
          <cell r="Q1453">
            <v>0</v>
          </cell>
          <cell r="R1453">
            <v>0.4</v>
          </cell>
          <cell r="S1453">
            <v>0</v>
          </cell>
          <cell r="T1453">
            <v>3.7</v>
          </cell>
          <cell r="U1453">
            <v>0.3</v>
          </cell>
          <cell r="V1453">
            <v>1.1000000000000001</v>
          </cell>
          <cell r="W1453">
            <v>0</v>
          </cell>
          <cell r="X1453">
            <v>0.6</v>
          </cell>
          <cell r="Y1453">
            <v>0</v>
          </cell>
          <cell r="Z1453">
            <v>0</v>
          </cell>
          <cell r="AA1453">
            <v>5.2</v>
          </cell>
          <cell r="AB1453">
            <v>0.3</v>
          </cell>
          <cell r="AC1453">
            <v>3.4</v>
          </cell>
          <cell r="AD1453">
            <v>1.8</v>
          </cell>
          <cell r="AE1453">
            <v>0</v>
          </cell>
          <cell r="AF1453">
            <v>-0.4</v>
          </cell>
          <cell r="AG1453">
            <v>0.2</v>
          </cell>
          <cell r="AH1453">
            <v>0</v>
          </cell>
          <cell r="AI1453">
            <v>0.3</v>
          </cell>
          <cell r="AJ1453">
            <v>-0.3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-0.2</v>
          </cell>
          <cell r="AQ1453">
            <v>0.1</v>
          </cell>
          <cell r="AR1453">
            <v>0</v>
          </cell>
          <cell r="AS1453">
            <v>0</v>
          </cell>
          <cell r="AT1453">
            <v>0</v>
          </cell>
          <cell r="AU1453">
            <v>-0.1</v>
          </cell>
          <cell r="AV1453">
            <v>5.0999999999999996</v>
          </cell>
          <cell r="AW1453">
            <v>4.8</v>
          </cell>
        </row>
        <row r="1454">
          <cell r="B1454">
            <v>87103</v>
          </cell>
          <cell r="D1454" t="str">
            <v xml:space="preserve">Hébergement médicalisé pour adultes handicapés et autre hébergement médicalisé </v>
          </cell>
          <cell r="E1454">
            <v>20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51.7</v>
          </cell>
          <cell r="L1454">
            <v>0.1</v>
          </cell>
          <cell r="M1454">
            <v>1</v>
          </cell>
          <cell r="N1454">
            <v>52.8</v>
          </cell>
          <cell r="O1454">
            <v>51.7</v>
          </cell>
          <cell r="P1454">
            <v>0</v>
          </cell>
          <cell r="Q1454">
            <v>0</v>
          </cell>
          <cell r="R1454">
            <v>1.7</v>
          </cell>
          <cell r="S1454">
            <v>0</v>
          </cell>
          <cell r="T1454">
            <v>20.5</v>
          </cell>
          <cell r="U1454">
            <v>2.8</v>
          </cell>
          <cell r="V1454">
            <v>6.2</v>
          </cell>
          <cell r="W1454">
            <v>2</v>
          </cell>
          <cell r="X1454">
            <v>2.7</v>
          </cell>
          <cell r="Y1454">
            <v>0.4</v>
          </cell>
          <cell r="Z1454">
            <v>0.2</v>
          </cell>
          <cell r="AA1454">
            <v>30.2</v>
          </cell>
          <cell r="AB1454">
            <v>1.9</v>
          </cell>
          <cell r="AC1454">
            <v>17.3</v>
          </cell>
          <cell r="AD1454">
            <v>6.4</v>
          </cell>
          <cell r="AE1454">
            <v>0</v>
          </cell>
          <cell r="AF1454">
            <v>4.8</v>
          </cell>
          <cell r="AG1454">
            <v>0.8</v>
          </cell>
          <cell r="AH1454">
            <v>0.5</v>
          </cell>
          <cell r="AI1454">
            <v>1.6</v>
          </cell>
          <cell r="AJ1454">
            <v>5</v>
          </cell>
          <cell r="AK1454">
            <v>0</v>
          </cell>
          <cell r="AL1454">
            <v>0</v>
          </cell>
          <cell r="AM1454">
            <v>0.6</v>
          </cell>
          <cell r="AN1454">
            <v>0.6</v>
          </cell>
          <cell r="AO1454">
            <v>0.2</v>
          </cell>
          <cell r="AP1454">
            <v>4.5999999999999996</v>
          </cell>
          <cell r="AQ1454">
            <v>0.8</v>
          </cell>
          <cell r="AR1454">
            <v>1.2</v>
          </cell>
          <cell r="AS1454">
            <v>0.4</v>
          </cell>
          <cell r="AT1454">
            <v>2.7</v>
          </cell>
          <cell r="AU1454">
            <v>1.3</v>
          </cell>
          <cell r="AV1454">
            <v>30.5</v>
          </cell>
          <cell r="AW1454">
            <v>28.4</v>
          </cell>
        </row>
        <row r="1455">
          <cell r="B1455">
            <v>872</v>
          </cell>
          <cell r="D1455" t="str">
            <v xml:space="preserve">Hébergement social pour personnes handicapées mentales, malades mentales et toxicomanes </v>
          </cell>
          <cell r="E1455">
            <v>17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14.7</v>
          </cell>
          <cell r="L1455">
            <v>0</v>
          </cell>
          <cell r="M1455">
            <v>0</v>
          </cell>
          <cell r="N1455">
            <v>14.7</v>
          </cell>
          <cell r="O1455">
            <v>14.7</v>
          </cell>
          <cell r="P1455">
            <v>0.1</v>
          </cell>
          <cell r="Q1455">
            <v>0</v>
          </cell>
          <cell r="R1455">
            <v>0.9</v>
          </cell>
          <cell r="S1455">
            <v>0</v>
          </cell>
          <cell r="T1455">
            <v>4.4000000000000004</v>
          </cell>
          <cell r="U1455">
            <v>0.6</v>
          </cell>
          <cell r="V1455">
            <v>1.8</v>
          </cell>
          <cell r="W1455">
            <v>0</v>
          </cell>
          <cell r="X1455">
            <v>0.1</v>
          </cell>
          <cell r="Y1455">
            <v>0.1</v>
          </cell>
          <cell r="Z1455">
            <v>0</v>
          </cell>
          <cell r="AA1455">
            <v>9.4</v>
          </cell>
          <cell r="AB1455">
            <v>0.7</v>
          </cell>
          <cell r="AC1455">
            <v>6.3</v>
          </cell>
          <cell r="AD1455">
            <v>2.2999999999999998</v>
          </cell>
          <cell r="AE1455">
            <v>0</v>
          </cell>
          <cell r="AF1455">
            <v>0.1</v>
          </cell>
          <cell r="AG1455">
            <v>0.4</v>
          </cell>
          <cell r="AH1455">
            <v>0.2</v>
          </cell>
          <cell r="AI1455">
            <v>0.3</v>
          </cell>
          <cell r="AJ1455">
            <v>-0.2</v>
          </cell>
          <cell r="AK1455">
            <v>0</v>
          </cell>
          <cell r="AL1455">
            <v>0</v>
          </cell>
          <cell r="AM1455">
            <v>0.1</v>
          </cell>
          <cell r="AN1455">
            <v>0.1</v>
          </cell>
          <cell r="AO1455">
            <v>0</v>
          </cell>
          <cell r="AP1455">
            <v>-0.3</v>
          </cell>
          <cell r="AQ1455">
            <v>0.1</v>
          </cell>
          <cell r="AR1455">
            <v>0.2</v>
          </cell>
          <cell r="AS1455">
            <v>0</v>
          </cell>
          <cell r="AT1455">
            <v>0</v>
          </cell>
          <cell r="AU1455">
            <v>-0.4</v>
          </cell>
          <cell r="AV1455">
            <v>9.4</v>
          </cell>
          <cell r="AW1455">
            <v>8.8000000000000007</v>
          </cell>
        </row>
        <row r="1456">
          <cell r="B1456">
            <v>8720</v>
          </cell>
          <cell r="D1456" t="str">
            <v xml:space="preserve">Hébergement social pour personnes handicapées mentales, malades mentales et toxicomanes </v>
          </cell>
          <cell r="E1456">
            <v>17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14.7</v>
          </cell>
          <cell r="L1456">
            <v>0</v>
          </cell>
          <cell r="M1456">
            <v>0</v>
          </cell>
          <cell r="N1456">
            <v>14.7</v>
          </cell>
          <cell r="O1456">
            <v>14.7</v>
          </cell>
          <cell r="P1456">
            <v>0.1</v>
          </cell>
          <cell r="Q1456">
            <v>0</v>
          </cell>
          <cell r="R1456">
            <v>0.9</v>
          </cell>
          <cell r="S1456">
            <v>0</v>
          </cell>
          <cell r="T1456">
            <v>4.4000000000000004</v>
          </cell>
          <cell r="U1456">
            <v>0.6</v>
          </cell>
          <cell r="V1456">
            <v>1.8</v>
          </cell>
          <cell r="W1456">
            <v>0</v>
          </cell>
          <cell r="X1456">
            <v>0.1</v>
          </cell>
          <cell r="Y1456">
            <v>0.1</v>
          </cell>
          <cell r="Z1456">
            <v>0</v>
          </cell>
          <cell r="AA1456">
            <v>9.4</v>
          </cell>
          <cell r="AB1456">
            <v>0.7</v>
          </cell>
          <cell r="AC1456">
            <v>6.3</v>
          </cell>
          <cell r="AD1456">
            <v>2.2999999999999998</v>
          </cell>
          <cell r="AE1456">
            <v>0</v>
          </cell>
          <cell r="AF1456">
            <v>0.1</v>
          </cell>
          <cell r="AG1456">
            <v>0.4</v>
          </cell>
          <cell r="AH1456">
            <v>0.2</v>
          </cell>
          <cell r="AI1456">
            <v>0.3</v>
          </cell>
          <cell r="AJ1456">
            <v>-0.2</v>
          </cell>
          <cell r="AK1456">
            <v>0</v>
          </cell>
          <cell r="AL1456">
            <v>0</v>
          </cell>
          <cell r="AM1456">
            <v>0.1</v>
          </cell>
          <cell r="AN1456">
            <v>0.1</v>
          </cell>
          <cell r="AO1456">
            <v>0</v>
          </cell>
          <cell r="AP1456">
            <v>-0.3</v>
          </cell>
          <cell r="AQ1456">
            <v>0.1</v>
          </cell>
          <cell r="AR1456">
            <v>0.2</v>
          </cell>
          <cell r="AS1456">
            <v>0</v>
          </cell>
          <cell r="AT1456">
            <v>0</v>
          </cell>
          <cell r="AU1456">
            <v>-0.4</v>
          </cell>
          <cell r="AV1456">
            <v>9.4</v>
          </cell>
          <cell r="AW1456">
            <v>8.8000000000000007</v>
          </cell>
        </row>
        <row r="1457">
          <cell r="B1457">
            <v>87201</v>
          </cell>
          <cell r="D1457" t="str">
            <v xml:space="preserve">Hébergement social pour handicapés mentaux et malades mentaux </v>
          </cell>
          <cell r="E1457" t="str">
            <v>S</v>
          </cell>
          <cell r="F1457" t="str">
            <v>S</v>
          </cell>
          <cell r="G1457" t="str">
            <v>S</v>
          </cell>
          <cell r="H1457" t="str">
            <v>S</v>
          </cell>
          <cell r="I1457" t="str">
            <v>S</v>
          </cell>
          <cell r="J1457" t="str">
            <v>S</v>
          </cell>
          <cell r="K1457" t="str">
            <v>S</v>
          </cell>
          <cell r="L1457" t="str">
            <v>S</v>
          </cell>
          <cell r="M1457" t="str">
            <v>S</v>
          </cell>
          <cell r="N1457" t="str">
            <v>S</v>
          </cell>
          <cell r="O1457" t="str">
            <v>S</v>
          </cell>
          <cell r="P1457" t="str">
            <v>S</v>
          </cell>
          <cell r="Q1457" t="str">
            <v>S</v>
          </cell>
          <cell r="R1457" t="str">
            <v>S</v>
          </cell>
          <cell r="S1457" t="str">
            <v>S</v>
          </cell>
          <cell r="T1457" t="str">
            <v>S</v>
          </cell>
          <cell r="U1457" t="str">
            <v>S</v>
          </cell>
          <cell r="V1457" t="str">
            <v>S</v>
          </cell>
          <cell r="W1457" t="str">
            <v>S</v>
          </cell>
          <cell r="X1457" t="str">
            <v>S</v>
          </cell>
          <cell r="Y1457" t="str">
            <v>S</v>
          </cell>
          <cell r="Z1457" t="str">
            <v>S</v>
          </cell>
          <cell r="AA1457" t="str">
            <v>S</v>
          </cell>
          <cell r="AB1457" t="str">
            <v>S</v>
          </cell>
          <cell r="AC1457" t="str">
            <v>S</v>
          </cell>
          <cell r="AD1457" t="str">
            <v>S</v>
          </cell>
          <cell r="AE1457" t="str">
            <v>S</v>
          </cell>
          <cell r="AF1457" t="str">
            <v>S</v>
          </cell>
          <cell r="AG1457" t="str">
            <v>S</v>
          </cell>
          <cell r="AH1457" t="str">
            <v>S</v>
          </cell>
          <cell r="AI1457" t="str">
            <v>S</v>
          </cell>
          <cell r="AJ1457" t="str">
            <v>S</v>
          </cell>
          <cell r="AK1457" t="str">
            <v>S</v>
          </cell>
          <cell r="AL1457" t="str">
            <v>S</v>
          </cell>
          <cell r="AM1457" t="str">
            <v>S</v>
          </cell>
          <cell r="AN1457" t="str">
            <v>S</v>
          </cell>
          <cell r="AO1457" t="str">
            <v>S</v>
          </cell>
          <cell r="AP1457" t="str">
            <v>S</v>
          </cell>
          <cell r="AQ1457" t="str">
            <v>S</v>
          </cell>
          <cell r="AR1457" t="str">
            <v>S</v>
          </cell>
          <cell r="AS1457" t="str">
            <v>S</v>
          </cell>
          <cell r="AT1457" t="str">
            <v>S</v>
          </cell>
          <cell r="AU1457" t="str">
            <v>S</v>
          </cell>
          <cell r="AV1457" t="str">
            <v>S</v>
          </cell>
          <cell r="AW1457" t="str">
            <v>S</v>
          </cell>
        </row>
        <row r="1458">
          <cell r="B1458">
            <v>87202</v>
          </cell>
          <cell r="D1458" t="str">
            <v xml:space="preserve">Hébergement social pour toxicomanes </v>
          </cell>
          <cell r="E1458" t="str">
            <v>S</v>
          </cell>
          <cell r="F1458" t="str">
            <v>S</v>
          </cell>
          <cell r="G1458" t="str">
            <v>S</v>
          </cell>
          <cell r="H1458" t="str">
            <v>S</v>
          </cell>
          <cell r="I1458" t="str">
            <v>S</v>
          </cell>
          <cell r="J1458" t="str">
            <v>S</v>
          </cell>
          <cell r="K1458" t="str">
            <v>S</v>
          </cell>
          <cell r="L1458" t="str">
            <v>S</v>
          </cell>
          <cell r="M1458" t="str">
            <v>S</v>
          </cell>
          <cell r="N1458" t="str">
            <v>S</v>
          </cell>
          <cell r="O1458" t="str">
            <v>S</v>
          </cell>
          <cell r="P1458" t="str">
            <v>S</v>
          </cell>
          <cell r="Q1458" t="str">
            <v>S</v>
          </cell>
          <cell r="R1458" t="str">
            <v>S</v>
          </cell>
          <cell r="S1458" t="str">
            <v>S</v>
          </cell>
          <cell r="T1458" t="str">
            <v>S</v>
          </cell>
          <cell r="U1458" t="str">
            <v>S</v>
          </cell>
          <cell r="V1458" t="str">
            <v>S</v>
          </cell>
          <cell r="W1458" t="str">
            <v>S</v>
          </cell>
          <cell r="X1458" t="str">
            <v>S</v>
          </cell>
          <cell r="Y1458" t="str">
            <v>S</v>
          </cell>
          <cell r="Z1458" t="str">
            <v>S</v>
          </cell>
          <cell r="AA1458" t="str">
            <v>S</v>
          </cell>
          <cell r="AB1458" t="str">
            <v>S</v>
          </cell>
          <cell r="AC1458" t="str">
            <v>S</v>
          </cell>
          <cell r="AD1458" t="str">
            <v>S</v>
          </cell>
          <cell r="AE1458" t="str">
            <v>S</v>
          </cell>
          <cell r="AF1458" t="str">
            <v>S</v>
          </cell>
          <cell r="AG1458" t="str">
            <v>S</v>
          </cell>
          <cell r="AH1458" t="str">
            <v>S</v>
          </cell>
          <cell r="AI1458" t="str">
            <v>S</v>
          </cell>
          <cell r="AJ1458" t="str">
            <v>S</v>
          </cell>
          <cell r="AK1458" t="str">
            <v>S</v>
          </cell>
          <cell r="AL1458" t="str">
            <v>S</v>
          </cell>
          <cell r="AM1458" t="str">
            <v>S</v>
          </cell>
          <cell r="AN1458" t="str">
            <v>S</v>
          </cell>
          <cell r="AO1458" t="str">
            <v>S</v>
          </cell>
          <cell r="AP1458" t="str">
            <v>S</v>
          </cell>
          <cell r="AQ1458" t="str">
            <v>S</v>
          </cell>
          <cell r="AR1458" t="str">
            <v>S</v>
          </cell>
          <cell r="AS1458" t="str">
            <v>S</v>
          </cell>
          <cell r="AT1458" t="str">
            <v>S</v>
          </cell>
          <cell r="AU1458" t="str">
            <v>S</v>
          </cell>
          <cell r="AV1458" t="str">
            <v>S</v>
          </cell>
          <cell r="AW1458" t="str">
            <v>S</v>
          </cell>
        </row>
        <row r="1459">
          <cell r="B1459">
            <v>873</v>
          </cell>
          <cell r="D1459" t="str">
            <v xml:space="preserve">Hébergement social pour personnes âgées ou handicapées physiques </v>
          </cell>
          <cell r="E1459">
            <v>1048</v>
          </cell>
          <cell r="F1459">
            <v>14.2</v>
          </cell>
          <cell r="G1459">
            <v>2.8</v>
          </cell>
          <cell r="H1459">
            <v>0</v>
          </cell>
          <cell r="I1459">
            <v>11.4</v>
          </cell>
          <cell r="J1459">
            <v>0</v>
          </cell>
          <cell r="K1459">
            <v>1680.2</v>
          </cell>
          <cell r="L1459">
            <v>-4.5</v>
          </cell>
          <cell r="M1459">
            <v>6.7</v>
          </cell>
          <cell r="N1459">
            <v>1682.4</v>
          </cell>
          <cell r="O1459">
            <v>1694.4</v>
          </cell>
          <cell r="P1459">
            <v>38.1</v>
          </cell>
          <cell r="Q1459">
            <v>0</v>
          </cell>
          <cell r="R1459">
            <v>66.5</v>
          </cell>
          <cell r="S1459">
            <v>2.1</v>
          </cell>
          <cell r="T1459">
            <v>639.29999999999995</v>
          </cell>
          <cell r="U1459">
            <v>100.1</v>
          </cell>
          <cell r="V1459">
            <v>265.7</v>
          </cell>
          <cell r="W1459">
            <v>7.6</v>
          </cell>
          <cell r="X1459">
            <v>16.8</v>
          </cell>
          <cell r="Y1459">
            <v>7</v>
          </cell>
          <cell r="Z1459">
            <v>2</v>
          </cell>
          <cell r="AA1459">
            <v>1017.1</v>
          </cell>
          <cell r="AB1459">
            <v>78.8</v>
          </cell>
          <cell r="AC1459">
            <v>686.5</v>
          </cell>
          <cell r="AD1459">
            <v>239.1</v>
          </cell>
          <cell r="AE1459">
            <v>89.3</v>
          </cell>
          <cell r="AF1459">
            <v>102</v>
          </cell>
          <cell r="AG1459">
            <v>53.7</v>
          </cell>
          <cell r="AH1459">
            <v>19.899999999999999</v>
          </cell>
          <cell r="AI1459">
            <v>83.4</v>
          </cell>
          <cell r="AJ1459">
            <v>111.7</v>
          </cell>
          <cell r="AK1459">
            <v>4.4000000000000004</v>
          </cell>
          <cell r="AL1459">
            <v>0.7</v>
          </cell>
          <cell r="AM1459">
            <v>39.299999999999997</v>
          </cell>
          <cell r="AN1459">
            <v>23.7</v>
          </cell>
          <cell r="AO1459">
            <v>54.5</v>
          </cell>
          <cell r="AP1459">
            <v>123.3</v>
          </cell>
          <cell r="AQ1459">
            <v>57.5</v>
          </cell>
          <cell r="AR1459">
            <v>51.5</v>
          </cell>
          <cell r="AS1459">
            <v>4.2</v>
          </cell>
          <cell r="AT1459">
            <v>24</v>
          </cell>
          <cell r="AU1459">
            <v>101.1</v>
          </cell>
          <cell r="AV1459">
            <v>985.9</v>
          </cell>
          <cell r="AW1459">
            <v>1027.5999999999999</v>
          </cell>
        </row>
        <row r="1460">
          <cell r="B1460">
            <v>8730</v>
          </cell>
          <cell r="D1460" t="str">
            <v xml:space="preserve">Hébergement social pour personnes âgées ou handicapées physiques </v>
          </cell>
          <cell r="E1460">
            <v>1048</v>
          </cell>
          <cell r="F1460">
            <v>14.2</v>
          </cell>
          <cell r="G1460">
            <v>2.8</v>
          </cell>
          <cell r="H1460">
            <v>0</v>
          </cell>
          <cell r="I1460">
            <v>11.4</v>
          </cell>
          <cell r="J1460">
            <v>0</v>
          </cell>
          <cell r="K1460">
            <v>1680.2</v>
          </cell>
          <cell r="L1460">
            <v>-4.5</v>
          </cell>
          <cell r="M1460">
            <v>6.7</v>
          </cell>
          <cell r="N1460">
            <v>1682.4</v>
          </cell>
          <cell r="O1460">
            <v>1694.4</v>
          </cell>
          <cell r="P1460">
            <v>38.1</v>
          </cell>
          <cell r="Q1460">
            <v>0</v>
          </cell>
          <cell r="R1460">
            <v>66.5</v>
          </cell>
          <cell r="S1460">
            <v>2.1</v>
          </cell>
          <cell r="T1460">
            <v>639.29999999999995</v>
          </cell>
          <cell r="U1460">
            <v>100.1</v>
          </cell>
          <cell r="V1460">
            <v>265.7</v>
          </cell>
          <cell r="W1460">
            <v>7.6</v>
          </cell>
          <cell r="X1460">
            <v>16.8</v>
          </cell>
          <cell r="Y1460">
            <v>7</v>
          </cell>
          <cell r="Z1460">
            <v>2</v>
          </cell>
          <cell r="AA1460">
            <v>1017.1</v>
          </cell>
          <cell r="AB1460">
            <v>78.8</v>
          </cell>
          <cell r="AC1460">
            <v>686.5</v>
          </cell>
          <cell r="AD1460">
            <v>239.1</v>
          </cell>
          <cell r="AE1460">
            <v>89.3</v>
          </cell>
          <cell r="AF1460">
            <v>102</v>
          </cell>
          <cell r="AG1460">
            <v>53.7</v>
          </cell>
          <cell r="AH1460">
            <v>19.899999999999999</v>
          </cell>
          <cell r="AI1460">
            <v>83.4</v>
          </cell>
          <cell r="AJ1460">
            <v>111.7</v>
          </cell>
          <cell r="AK1460">
            <v>4.4000000000000004</v>
          </cell>
          <cell r="AL1460">
            <v>0.7</v>
          </cell>
          <cell r="AM1460">
            <v>39.299999999999997</v>
          </cell>
          <cell r="AN1460">
            <v>23.7</v>
          </cell>
          <cell r="AO1460">
            <v>54.5</v>
          </cell>
          <cell r="AP1460">
            <v>123.3</v>
          </cell>
          <cell r="AQ1460">
            <v>57.5</v>
          </cell>
          <cell r="AR1460">
            <v>51.5</v>
          </cell>
          <cell r="AS1460">
            <v>4.2</v>
          </cell>
          <cell r="AT1460">
            <v>24</v>
          </cell>
          <cell r="AU1460">
            <v>101.1</v>
          </cell>
          <cell r="AV1460">
            <v>985.9</v>
          </cell>
          <cell r="AW1460">
            <v>1027.5999999999999</v>
          </cell>
        </row>
        <row r="1461">
          <cell r="B1461">
            <v>87301</v>
          </cell>
          <cell r="D1461" t="str">
            <v xml:space="preserve">Hébergement social pour personnes âgées </v>
          </cell>
          <cell r="E1461">
            <v>1043</v>
          </cell>
          <cell r="F1461" t="str">
            <v>S</v>
          </cell>
          <cell r="G1461" t="str">
            <v>S</v>
          </cell>
          <cell r="H1461" t="str">
            <v>S</v>
          </cell>
          <cell r="I1461" t="str">
            <v>S</v>
          </cell>
          <cell r="J1461" t="str">
            <v>S</v>
          </cell>
          <cell r="K1461" t="str">
            <v>S</v>
          </cell>
          <cell r="L1461" t="str">
            <v>S</v>
          </cell>
          <cell r="M1461" t="str">
            <v>S</v>
          </cell>
          <cell r="N1461" t="str">
            <v>S</v>
          </cell>
          <cell r="O1461" t="str">
            <v>S</v>
          </cell>
          <cell r="P1461" t="str">
            <v>S</v>
          </cell>
          <cell r="Q1461" t="str">
            <v>S</v>
          </cell>
          <cell r="R1461" t="str">
            <v>S</v>
          </cell>
          <cell r="S1461" t="str">
            <v>S</v>
          </cell>
          <cell r="T1461" t="str">
            <v>S</v>
          </cell>
          <cell r="U1461" t="str">
            <v>S</v>
          </cell>
          <cell r="V1461" t="str">
            <v>S</v>
          </cell>
          <cell r="W1461" t="str">
            <v>S</v>
          </cell>
          <cell r="X1461" t="str">
            <v>S</v>
          </cell>
          <cell r="Y1461" t="str">
            <v>S</v>
          </cell>
          <cell r="Z1461" t="str">
            <v>S</v>
          </cell>
          <cell r="AA1461" t="str">
            <v>S</v>
          </cell>
          <cell r="AB1461" t="str">
            <v>S</v>
          </cell>
          <cell r="AC1461" t="str">
            <v>S</v>
          </cell>
          <cell r="AD1461" t="str">
            <v>S</v>
          </cell>
          <cell r="AE1461" t="str">
            <v>S</v>
          </cell>
          <cell r="AF1461" t="str">
            <v>S</v>
          </cell>
          <cell r="AG1461" t="str">
            <v>S</v>
          </cell>
          <cell r="AH1461" t="str">
            <v>S</v>
          </cell>
          <cell r="AI1461" t="str">
            <v>S</v>
          </cell>
          <cell r="AJ1461" t="str">
            <v>S</v>
          </cell>
          <cell r="AK1461" t="str">
            <v>S</v>
          </cell>
          <cell r="AL1461" t="str">
            <v>S</v>
          </cell>
          <cell r="AM1461" t="str">
            <v>S</v>
          </cell>
          <cell r="AN1461" t="str">
            <v>S</v>
          </cell>
          <cell r="AO1461" t="str">
            <v>S</v>
          </cell>
          <cell r="AP1461" t="str">
            <v>S</v>
          </cell>
          <cell r="AQ1461" t="str">
            <v>S</v>
          </cell>
          <cell r="AR1461" t="str">
            <v>S</v>
          </cell>
          <cell r="AS1461" t="str">
            <v>S</v>
          </cell>
          <cell r="AT1461" t="str">
            <v>S</v>
          </cell>
          <cell r="AU1461" t="str">
            <v>S</v>
          </cell>
          <cell r="AV1461" t="str">
            <v>S</v>
          </cell>
          <cell r="AW1461" t="str">
            <v>S</v>
          </cell>
        </row>
        <row r="1462">
          <cell r="B1462">
            <v>87302</v>
          </cell>
          <cell r="D1462" t="str">
            <v xml:space="preserve">Hébergement social pour handicapés physiques </v>
          </cell>
          <cell r="E1462">
            <v>5</v>
          </cell>
          <cell r="F1462" t="str">
            <v>S</v>
          </cell>
          <cell r="G1462" t="str">
            <v>S</v>
          </cell>
          <cell r="H1462" t="str">
            <v>S</v>
          </cell>
          <cell r="I1462" t="str">
            <v>S</v>
          </cell>
          <cell r="J1462" t="str">
            <v>S</v>
          </cell>
          <cell r="K1462" t="str">
            <v>S</v>
          </cell>
          <cell r="L1462" t="str">
            <v>S</v>
          </cell>
          <cell r="M1462" t="str">
            <v>S</v>
          </cell>
          <cell r="N1462" t="str">
            <v>S</v>
          </cell>
          <cell r="O1462" t="str">
            <v>S</v>
          </cell>
          <cell r="P1462" t="str">
            <v>S</v>
          </cell>
          <cell r="Q1462" t="str">
            <v>S</v>
          </cell>
          <cell r="R1462" t="str">
            <v>S</v>
          </cell>
          <cell r="S1462" t="str">
            <v>S</v>
          </cell>
          <cell r="T1462" t="str">
            <v>S</v>
          </cell>
          <cell r="U1462" t="str">
            <v>S</v>
          </cell>
          <cell r="V1462" t="str">
            <v>S</v>
          </cell>
          <cell r="W1462" t="str">
            <v>S</v>
          </cell>
          <cell r="X1462" t="str">
            <v>S</v>
          </cell>
          <cell r="Y1462" t="str">
            <v>S</v>
          </cell>
          <cell r="Z1462" t="str">
            <v>S</v>
          </cell>
          <cell r="AA1462" t="str">
            <v>S</v>
          </cell>
          <cell r="AB1462" t="str">
            <v>S</v>
          </cell>
          <cell r="AC1462" t="str">
            <v>S</v>
          </cell>
          <cell r="AD1462" t="str">
            <v>S</v>
          </cell>
          <cell r="AE1462" t="str">
            <v>S</v>
          </cell>
          <cell r="AF1462" t="str">
            <v>S</v>
          </cell>
          <cell r="AG1462" t="str">
            <v>S</v>
          </cell>
          <cell r="AH1462" t="str">
            <v>S</v>
          </cell>
          <cell r="AI1462" t="str">
            <v>S</v>
          </cell>
          <cell r="AJ1462" t="str">
            <v>S</v>
          </cell>
          <cell r="AK1462" t="str">
            <v>S</v>
          </cell>
          <cell r="AL1462" t="str">
            <v>S</v>
          </cell>
          <cell r="AM1462" t="str">
            <v>S</v>
          </cell>
          <cell r="AN1462" t="str">
            <v>S</v>
          </cell>
          <cell r="AO1462" t="str">
            <v>S</v>
          </cell>
          <cell r="AP1462" t="str">
            <v>S</v>
          </cell>
          <cell r="AQ1462" t="str">
            <v>S</v>
          </cell>
          <cell r="AR1462" t="str">
            <v>S</v>
          </cell>
          <cell r="AS1462" t="str">
            <v>S</v>
          </cell>
          <cell r="AT1462" t="str">
            <v>S</v>
          </cell>
          <cell r="AU1462" t="str">
            <v>S</v>
          </cell>
          <cell r="AV1462" t="str">
            <v>S</v>
          </cell>
          <cell r="AW1462" t="str">
            <v>S</v>
          </cell>
        </row>
        <row r="1463">
          <cell r="B1463">
            <v>879</v>
          </cell>
          <cell r="D1463" t="str">
            <v xml:space="preserve">Autres activités d'hébergement social </v>
          </cell>
          <cell r="E1463">
            <v>156</v>
          </cell>
          <cell r="F1463">
            <v>0</v>
          </cell>
          <cell r="G1463">
            <v>0</v>
          </cell>
          <cell r="H1463">
            <v>0</v>
          </cell>
          <cell r="I1463" t="str">
            <v>N</v>
          </cell>
          <cell r="J1463">
            <v>0</v>
          </cell>
          <cell r="K1463">
            <v>52.3</v>
          </cell>
          <cell r="L1463">
            <v>0</v>
          </cell>
          <cell r="M1463">
            <v>0.1</v>
          </cell>
          <cell r="N1463">
            <v>52.4</v>
          </cell>
          <cell r="O1463">
            <v>52.3</v>
          </cell>
          <cell r="P1463">
            <v>1.2</v>
          </cell>
          <cell r="Q1463">
            <v>0</v>
          </cell>
          <cell r="R1463">
            <v>3.7</v>
          </cell>
          <cell r="S1463">
            <v>-0.1</v>
          </cell>
          <cell r="T1463">
            <v>21.4</v>
          </cell>
          <cell r="U1463">
            <v>4.2</v>
          </cell>
          <cell r="V1463">
            <v>3.4</v>
          </cell>
          <cell r="W1463">
            <v>0.2</v>
          </cell>
          <cell r="X1463">
            <v>0.3</v>
          </cell>
          <cell r="Y1463">
            <v>0.6</v>
          </cell>
          <cell r="Z1463">
            <v>0</v>
          </cell>
          <cell r="AA1463">
            <v>28</v>
          </cell>
          <cell r="AB1463">
            <v>1.7</v>
          </cell>
          <cell r="AC1463">
            <v>15.8</v>
          </cell>
          <cell r="AD1463">
            <v>6.1</v>
          </cell>
          <cell r="AE1463">
            <v>1.1000000000000001</v>
          </cell>
          <cell r="AF1463">
            <v>5.4</v>
          </cell>
          <cell r="AG1463">
            <v>1.6</v>
          </cell>
          <cell r="AH1463">
            <v>0.7</v>
          </cell>
          <cell r="AI1463">
            <v>0.6</v>
          </cell>
          <cell r="AJ1463">
            <v>3.6</v>
          </cell>
          <cell r="AK1463">
            <v>0</v>
          </cell>
          <cell r="AL1463">
            <v>0</v>
          </cell>
          <cell r="AM1463">
            <v>0.4</v>
          </cell>
          <cell r="AN1463">
            <v>0.3</v>
          </cell>
          <cell r="AO1463">
            <v>0.1</v>
          </cell>
          <cell r="AP1463">
            <v>3.3</v>
          </cell>
          <cell r="AQ1463">
            <v>1.2</v>
          </cell>
          <cell r="AR1463">
            <v>1.4</v>
          </cell>
          <cell r="AS1463">
            <v>0</v>
          </cell>
          <cell r="AT1463">
            <v>0.3</v>
          </cell>
          <cell r="AU1463">
            <v>2.7</v>
          </cell>
          <cell r="AV1463">
            <v>27.4</v>
          </cell>
          <cell r="AW1463">
            <v>27.3</v>
          </cell>
        </row>
        <row r="1464">
          <cell r="B1464">
            <v>8790</v>
          </cell>
          <cell r="D1464" t="str">
            <v xml:space="preserve">Autres activités d'hébergement social </v>
          </cell>
          <cell r="E1464">
            <v>156</v>
          </cell>
          <cell r="F1464">
            <v>0</v>
          </cell>
          <cell r="G1464">
            <v>0</v>
          </cell>
          <cell r="H1464">
            <v>0</v>
          </cell>
          <cell r="I1464" t="str">
            <v>N</v>
          </cell>
          <cell r="J1464">
            <v>0</v>
          </cell>
          <cell r="K1464">
            <v>52.3</v>
          </cell>
          <cell r="L1464">
            <v>0</v>
          </cell>
          <cell r="M1464">
            <v>0.1</v>
          </cell>
          <cell r="N1464">
            <v>52.4</v>
          </cell>
          <cell r="O1464">
            <v>52.3</v>
          </cell>
          <cell r="P1464">
            <v>1.2</v>
          </cell>
          <cell r="Q1464">
            <v>0</v>
          </cell>
          <cell r="R1464">
            <v>3.7</v>
          </cell>
          <cell r="S1464">
            <v>-0.1</v>
          </cell>
          <cell r="T1464">
            <v>21.4</v>
          </cell>
          <cell r="U1464">
            <v>4.2</v>
          </cell>
          <cell r="V1464">
            <v>3.4</v>
          </cell>
          <cell r="W1464">
            <v>0.2</v>
          </cell>
          <cell r="X1464">
            <v>0.3</v>
          </cell>
          <cell r="Y1464">
            <v>0.6</v>
          </cell>
          <cell r="Z1464">
            <v>0</v>
          </cell>
          <cell r="AA1464">
            <v>28</v>
          </cell>
          <cell r="AB1464">
            <v>1.7</v>
          </cell>
          <cell r="AC1464">
            <v>15.8</v>
          </cell>
          <cell r="AD1464">
            <v>6.1</v>
          </cell>
          <cell r="AE1464">
            <v>1.1000000000000001</v>
          </cell>
          <cell r="AF1464">
            <v>5.4</v>
          </cell>
          <cell r="AG1464">
            <v>1.6</v>
          </cell>
          <cell r="AH1464">
            <v>0.7</v>
          </cell>
          <cell r="AI1464">
            <v>0.6</v>
          </cell>
          <cell r="AJ1464">
            <v>3.6</v>
          </cell>
          <cell r="AK1464">
            <v>0</v>
          </cell>
          <cell r="AL1464">
            <v>0</v>
          </cell>
          <cell r="AM1464">
            <v>0.4</v>
          </cell>
          <cell r="AN1464">
            <v>0.3</v>
          </cell>
          <cell r="AO1464">
            <v>0.1</v>
          </cell>
          <cell r="AP1464">
            <v>3.3</v>
          </cell>
          <cell r="AQ1464">
            <v>1.2</v>
          </cell>
          <cell r="AR1464">
            <v>1.4</v>
          </cell>
          <cell r="AS1464">
            <v>0</v>
          </cell>
          <cell r="AT1464">
            <v>0.3</v>
          </cell>
          <cell r="AU1464">
            <v>2.7</v>
          </cell>
          <cell r="AV1464">
            <v>27.4</v>
          </cell>
          <cell r="AW1464">
            <v>27.3</v>
          </cell>
        </row>
        <row r="1465">
          <cell r="B1465">
            <v>87901</v>
          </cell>
          <cell r="D1465" t="str">
            <v xml:space="preserve">Hébergement social pour enfants en difficultés </v>
          </cell>
          <cell r="E1465">
            <v>104</v>
          </cell>
          <cell r="F1465">
            <v>0</v>
          </cell>
          <cell r="G1465">
            <v>0</v>
          </cell>
          <cell r="H1465">
            <v>0</v>
          </cell>
          <cell r="I1465" t="str">
            <v>N</v>
          </cell>
          <cell r="J1465">
            <v>0</v>
          </cell>
          <cell r="K1465">
            <v>28</v>
          </cell>
          <cell r="L1465">
            <v>0</v>
          </cell>
          <cell r="M1465">
            <v>0.1</v>
          </cell>
          <cell r="N1465">
            <v>28.1</v>
          </cell>
          <cell r="O1465">
            <v>28</v>
          </cell>
          <cell r="P1465">
            <v>1</v>
          </cell>
          <cell r="Q1465">
            <v>0</v>
          </cell>
          <cell r="R1465">
            <v>1.9</v>
          </cell>
          <cell r="S1465">
            <v>0</v>
          </cell>
          <cell r="T1465">
            <v>11.7</v>
          </cell>
          <cell r="U1465">
            <v>1.6</v>
          </cell>
          <cell r="V1465">
            <v>1.3</v>
          </cell>
          <cell r="W1465">
            <v>0.1</v>
          </cell>
          <cell r="X1465">
            <v>0.1</v>
          </cell>
          <cell r="Y1465">
            <v>0.1</v>
          </cell>
          <cell r="Z1465">
            <v>0</v>
          </cell>
          <cell r="AA1465">
            <v>15.4</v>
          </cell>
          <cell r="AB1465">
            <v>0.9</v>
          </cell>
          <cell r="AC1465">
            <v>8.1999999999999993</v>
          </cell>
          <cell r="AD1465">
            <v>3.3</v>
          </cell>
          <cell r="AE1465">
            <v>0.1</v>
          </cell>
          <cell r="AF1465">
            <v>3.1</v>
          </cell>
          <cell r="AG1465">
            <v>1.1000000000000001</v>
          </cell>
          <cell r="AH1465">
            <v>0.4</v>
          </cell>
          <cell r="AI1465">
            <v>0.2</v>
          </cell>
          <cell r="AJ1465">
            <v>1.8</v>
          </cell>
          <cell r="AK1465">
            <v>0</v>
          </cell>
          <cell r="AL1465">
            <v>0</v>
          </cell>
          <cell r="AM1465">
            <v>0.2</v>
          </cell>
          <cell r="AN1465">
            <v>0.1</v>
          </cell>
          <cell r="AO1465">
            <v>0</v>
          </cell>
          <cell r="AP1465">
            <v>1.6</v>
          </cell>
          <cell r="AQ1465">
            <v>0.7</v>
          </cell>
          <cell r="AR1465">
            <v>0.5</v>
          </cell>
          <cell r="AS1465">
            <v>0</v>
          </cell>
          <cell r="AT1465">
            <v>0</v>
          </cell>
          <cell r="AU1465">
            <v>1.8</v>
          </cell>
          <cell r="AV1465">
            <v>14.5</v>
          </cell>
          <cell r="AW1465">
            <v>14.6</v>
          </cell>
        </row>
        <row r="1466">
          <cell r="B1466">
            <v>87902</v>
          </cell>
          <cell r="D1466" t="str">
            <v xml:space="preserve">Hébergement social pour adultes et familles en difficultés et autre hébergement social </v>
          </cell>
          <cell r="E1466">
            <v>52</v>
          </cell>
          <cell r="F1466">
            <v>0</v>
          </cell>
          <cell r="G1466">
            <v>0</v>
          </cell>
          <cell r="H1466">
            <v>0</v>
          </cell>
          <cell r="I1466" t="str">
            <v>N</v>
          </cell>
          <cell r="J1466">
            <v>0</v>
          </cell>
          <cell r="K1466">
            <v>24.3</v>
          </cell>
          <cell r="L1466">
            <v>0</v>
          </cell>
          <cell r="M1466">
            <v>0</v>
          </cell>
          <cell r="N1466">
            <v>24.3</v>
          </cell>
          <cell r="O1466">
            <v>24.3</v>
          </cell>
          <cell r="P1466">
            <v>0.2</v>
          </cell>
          <cell r="Q1466">
            <v>0</v>
          </cell>
          <cell r="R1466">
            <v>1.8</v>
          </cell>
          <cell r="S1466">
            <v>-0.1</v>
          </cell>
          <cell r="T1466">
            <v>9.6999999999999993</v>
          </cell>
          <cell r="U1466">
            <v>2.6</v>
          </cell>
          <cell r="V1466">
            <v>2.1</v>
          </cell>
          <cell r="W1466">
            <v>0.1</v>
          </cell>
          <cell r="X1466">
            <v>0.2</v>
          </cell>
          <cell r="Y1466">
            <v>0.6</v>
          </cell>
          <cell r="Z1466">
            <v>0</v>
          </cell>
          <cell r="AA1466">
            <v>12.5</v>
          </cell>
          <cell r="AB1466">
            <v>0.9</v>
          </cell>
          <cell r="AC1466">
            <v>7.7</v>
          </cell>
          <cell r="AD1466">
            <v>2.8</v>
          </cell>
          <cell r="AE1466">
            <v>1</v>
          </cell>
          <cell r="AF1466">
            <v>2.2999999999999998</v>
          </cell>
          <cell r="AG1466">
            <v>0.5</v>
          </cell>
          <cell r="AH1466">
            <v>0.3</v>
          </cell>
          <cell r="AI1466">
            <v>0.4</v>
          </cell>
          <cell r="AJ1466">
            <v>1.8</v>
          </cell>
          <cell r="AK1466">
            <v>0</v>
          </cell>
          <cell r="AL1466">
            <v>0</v>
          </cell>
          <cell r="AM1466">
            <v>0.2</v>
          </cell>
          <cell r="AN1466">
            <v>0.1</v>
          </cell>
          <cell r="AO1466">
            <v>0.1</v>
          </cell>
          <cell r="AP1466">
            <v>1.7</v>
          </cell>
          <cell r="AQ1466">
            <v>0.5</v>
          </cell>
          <cell r="AR1466">
            <v>0.9</v>
          </cell>
          <cell r="AS1466">
            <v>0</v>
          </cell>
          <cell r="AT1466">
            <v>0.3</v>
          </cell>
          <cell r="AU1466">
            <v>0.9</v>
          </cell>
          <cell r="AV1466">
            <v>12.9</v>
          </cell>
          <cell r="AW1466">
            <v>12.7</v>
          </cell>
        </row>
        <row r="1467">
          <cell r="B1467">
            <v>88</v>
          </cell>
          <cell r="D1467" t="str">
            <v xml:space="preserve">Action sociale sans hébergement </v>
          </cell>
          <cell r="E1467">
            <v>9117</v>
          </cell>
          <cell r="F1467">
            <v>34.700000000000003</v>
          </cell>
          <cell r="G1467">
            <v>19.8</v>
          </cell>
          <cell r="H1467">
            <v>0</v>
          </cell>
          <cell r="I1467">
            <v>14.9</v>
          </cell>
          <cell r="J1467">
            <v>0</v>
          </cell>
          <cell r="K1467">
            <v>2437.5</v>
          </cell>
          <cell r="L1467">
            <v>0.8</v>
          </cell>
          <cell r="M1467">
            <v>4.9000000000000004</v>
          </cell>
          <cell r="N1467">
            <v>2443.3000000000002</v>
          </cell>
          <cell r="O1467">
            <v>2472.3000000000002</v>
          </cell>
          <cell r="P1467">
            <v>20.9</v>
          </cell>
          <cell r="Q1467">
            <v>0.6</v>
          </cell>
          <cell r="R1467">
            <v>47.1</v>
          </cell>
          <cell r="S1467">
            <v>-0.3</v>
          </cell>
          <cell r="T1467">
            <v>696.3</v>
          </cell>
          <cell r="U1467">
            <v>126.9</v>
          </cell>
          <cell r="V1467">
            <v>137.6</v>
          </cell>
          <cell r="W1467">
            <v>6.7</v>
          </cell>
          <cell r="X1467">
            <v>26.1</v>
          </cell>
          <cell r="Y1467">
            <v>24.8</v>
          </cell>
          <cell r="Z1467">
            <v>12.1</v>
          </cell>
          <cell r="AA1467">
            <v>1711.2</v>
          </cell>
          <cell r="AB1467">
            <v>83.6</v>
          </cell>
          <cell r="AC1467">
            <v>1509.8</v>
          </cell>
          <cell r="AD1467">
            <v>300.10000000000002</v>
          </cell>
          <cell r="AE1467">
            <v>149.30000000000001</v>
          </cell>
          <cell r="AF1467">
            <v>-33</v>
          </cell>
          <cell r="AG1467">
            <v>56.6</v>
          </cell>
          <cell r="AH1467">
            <v>26.5</v>
          </cell>
          <cell r="AI1467">
            <v>195.3</v>
          </cell>
          <cell r="AJ1467">
            <v>79.2</v>
          </cell>
          <cell r="AK1467">
            <v>0.1</v>
          </cell>
          <cell r="AL1467">
            <v>0.1</v>
          </cell>
          <cell r="AM1467">
            <v>27.9</v>
          </cell>
          <cell r="AN1467">
            <v>21.6</v>
          </cell>
          <cell r="AO1467">
            <v>25.2</v>
          </cell>
          <cell r="AP1467">
            <v>76.5</v>
          </cell>
          <cell r="AQ1467">
            <v>53.6</v>
          </cell>
          <cell r="AR1467">
            <v>52.9</v>
          </cell>
          <cell r="AS1467">
            <v>3.4</v>
          </cell>
          <cell r="AT1467">
            <v>5.8</v>
          </cell>
          <cell r="AU1467">
            <v>68.099999999999994</v>
          </cell>
          <cell r="AV1467">
            <v>1715.1</v>
          </cell>
          <cell r="AW1467">
            <v>1776.9</v>
          </cell>
        </row>
        <row r="1468">
          <cell r="B1468">
            <v>881</v>
          </cell>
          <cell r="D1468" t="str">
            <v xml:space="preserve">Action sociale sans hébergement pour personnes âgées et pour personnes handicapées </v>
          </cell>
          <cell r="E1468">
            <v>6405</v>
          </cell>
          <cell r="F1468">
            <v>32.4</v>
          </cell>
          <cell r="G1468">
            <v>14.1</v>
          </cell>
          <cell r="H1468">
            <v>0</v>
          </cell>
          <cell r="I1468">
            <v>18.3</v>
          </cell>
          <cell r="J1468">
            <v>0</v>
          </cell>
          <cell r="K1468">
            <v>1554.6</v>
          </cell>
          <cell r="L1468">
            <v>0.4</v>
          </cell>
          <cell r="M1468">
            <v>2</v>
          </cell>
          <cell r="N1468">
            <v>1556.9</v>
          </cell>
          <cell r="O1468">
            <v>1587</v>
          </cell>
          <cell r="P1468">
            <v>17.100000000000001</v>
          </cell>
          <cell r="Q1468">
            <v>0.4</v>
          </cell>
          <cell r="R1468">
            <v>36.6</v>
          </cell>
          <cell r="S1468">
            <v>-0.2</v>
          </cell>
          <cell r="T1468">
            <v>380.4</v>
          </cell>
          <cell r="U1468">
            <v>69</v>
          </cell>
          <cell r="V1468">
            <v>48.1</v>
          </cell>
          <cell r="W1468">
            <v>3.4</v>
          </cell>
          <cell r="X1468">
            <v>15.8</v>
          </cell>
          <cell r="Y1468">
            <v>19.8</v>
          </cell>
          <cell r="Z1468">
            <v>11.1</v>
          </cell>
          <cell r="AA1468">
            <v>1155.7</v>
          </cell>
          <cell r="AB1468">
            <v>37.200000000000003</v>
          </cell>
          <cell r="AC1468">
            <v>1069.4000000000001</v>
          </cell>
          <cell r="AD1468">
            <v>179.5</v>
          </cell>
          <cell r="AE1468">
            <v>27.5</v>
          </cell>
          <cell r="AF1468">
            <v>-102.9</v>
          </cell>
          <cell r="AG1468">
            <v>20.9</v>
          </cell>
          <cell r="AH1468">
            <v>22.3</v>
          </cell>
          <cell r="AI1468">
            <v>175.7</v>
          </cell>
          <cell r="AJ1468">
            <v>29.6</v>
          </cell>
          <cell r="AK1468">
            <v>0</v>
          </cell>
          <cell r="AL1468">
            <v>0</v>
          </cell>
          <cell r="AM1468">
            <v>10.9</v>
          </cell>
          <cell r="AN1468">
            <v>5.4</v>
          </cell>
          <cell r="AO1468">
            <v>14.8</v>
          </cell>
          <cell r="AP1468">
            <v>33.5</v>
          </cell>
          <cell r="AQ1468">
            <v>30.4</v>
          </cell>
          <cell r="AR1468">
            <v>34.6</v>
          </cell>
          <cell r="AS1468">
            <v>1.2</v>
          </cell>
          <cell r="AT1468">
            <v>3.4</v>
          </cell>
          <cell r="AU1468">
            <v>24.6</v>
          </cell>
          <cell r="AV1468">
            <v>1158.3</v>
          </cell>
          <cell r="AW1468">
            <v>1145.9000000000001</v>
          </cell>
        </row>
        <row r="1469">
          <cell r="B1469">
            <v>8810</v>
          </cell>
          <cell r="D1469" t="str">
            <v xml:space="preserve">Action sociale sans hébergement pour personnes âgées et pour personnes handicapées </v>
          </cell>
          <cell r="E1469">
            <v>6405</v>
          </cell>
          <cell r="F1469">
            <v>32.4</v>
          </cell>
          <cell r="G1469">
            <v>14.1</v>
          </cell>
          <cell r="H1469">
            <v>0</v>
          </cell>
          <cell r="I1469">
            <v>18.3</v>
          </cell>
          <cell r="J1469">
            <v>0</v>
          </cell>
          <cell r="K1469">
            <v>1554.6</v>
          </cell>
          <cell r="L1469">
            <v>0.4</v>
          </cell>
          <cell r="M1469">
            <v>2</v>
          </cell>
          <cell r="N1469">
            <v>1556.9</v>
          </cell>
          <cell r="O1469">
            <v>1587</v>
          </cell>
          <cell r="P1469">
            <v>17.100000000000001</v>
          </cell>
          <cell r="Q1469">
            <v>0.4</v>
          </cell>
          <cell r="R1469">
            <v>36.6</v>
          </cell>
          <cell r="S1469">
            <v>-0.2</v>
          </cell>
          <cell r="T1469">
            <v>380.4</v>
          </cell>
          <cell r="U1469">
            <v>69</v>
          </cell>
          <cell r="V1469">
            <v>48.1</v>
          </cell>
          <cell r="W1469">
            <v>3.4</v>
          </cell>
          <cell r="X1469">
            <v>15.8</v>
          </cell>
          <cell r="Y1469">
            <v>19.8</v>
          </cell>
          <cell r="Z1469">
            <v>11.1</v>
          </cell>
          <cell r="AA1469">
            <v>1155.7</v>
          </cell>
          <cell r="AB1469">
            <v>37.200000000000003</v>
          </cell>
          <cell r="AC1469">
            <v>1069.4000000000001</v>
          </cell>
          <cell r="AD1469">
            <v>179.5</v>
          </cell>
          <cell r="AE1469">
            <v>27.5</v>
          </cell>
          <cell r="AF1469">
            <v>-102.9</v>
          </cell>
          <cell r="AG1469">
            <v>20.9</v>
          </cell>
          <cell r="AH1469">
            <v>22.3</v>
          </cell>
          <cell r="AI1469">
            <v>175.7</v>
          </cell>
          <cell r="AJ1469">
            <v>29.6</v>
          </cell>
          <cell r="AK1469">
            <v>0</v>
          </cell>
          <cell r="AL1469">
            <v>0</v>
          </cell>
          <cell r="AM1469">
            <v>10.9</v>
          </cell>
          <cell r="AN1469">
            <v>5.4</v>
          </cell>
          <cell r="AO1469">
            <v>14.8</v>
          </cell>
          <cell r="AP1469">
            <v>33.5</v>
          </cell>
          <cell r="AQ1469">
            <v>30.4</v>
          </cell>
          <cell r="AR1469">
            <v>34.6</v>
          </cell>
          <cell r="AS1469">
            <v>1.2</v>
          </cell>
          <cell r="AT1469">
            <v>3.4</v>
          </cell>
          <cell r="AU1469">
            <v>24.6</v>
          </cell>
          <cell r="AV1469">
            <v>1158.3</v>
          </cell>
          <cell r="AW1469">
            <v>1145.9000000000001</v>
          </cell>
        </row>
        <row r="1470">
          <cell r="B1470">
            <v>88101</v>
          </cell>
          <cell r="D1470" t="str">
            <v xml:space="preserve">Aide à domicile </v>
          </cell>
          <cell r="E1470">
            <v>6205</v>
          </cell>
          <cell r="F1470">
            <v>17.2</v>
          </cell>
          <cell r="G1470">
            <v>9.8000000000000007</v>
          </cell>
          <cell r="H1470">
            <v>0</v>
          </cell>
          <cell r="I1470">
            <v>7.5</v>
          </cell>
          <cell r="J1470">
            <v>0</v>
          </cell>
          <cell r="K1470">
            <v>1449.2</v>
          </cell>
          <cell r="L1470">
            <v>0.6</v>
          </cell>
          <cell r="M1470">
            <v>1.9</v>
          </cell>
          <cell r="N1470">
            <v>1451.8</v>
          </cell>
          <cell r="O1470">
            <v>1466.5</v>
          </cell>
          <cell r="P1470">
            <v>11.5</v>
          </cell>
          <cell r="Q1470">
            <v>0.4</v>
          </cell>
          <cell r="R1470">
            <v>26.4</v>
          </cell>
          <cell r="S1470">
            <v>0</v>
          </cell>
          <cell r="T1470">
            <v>327.7</v>
          </cell>
          <cell r="U1470">
            <v>51.5</v>
          </cell>
          <cell r="V1470">
            <v>41.8</v>
          </cell>
          <cell r="W1470">
            <v>2.4</v>
          </cell>
          <cell r="X1470">
            <v>13.8</v>
          </cell>
          <cell r="Y1470">
            <v>19.3</v>
          </cell>
          <cell r="Z1470">
            <v>11</v>
          </cell>
          <cell r="AA1470">
            <v>1097.5</v>
          </cell>
          <cell r="AB1470">
            <v>34</v>
          </cell>
          <cell r="AC1470">
            <v>1010.4</v>
          </cell>
          <cell r="AD1470">
            <v>163.4</v>
          </cell>
          <cell r="AE1470">
            <v>12.4</v>
          </cell>
          <cell r="AF1470">
            <v>-98</v>
          </cell>
          <cell r="AG1470">
            <v>17.899999999999999</v>
          </cell>
          <cell r="AH1470">
            <v>21.2</v>
          </cell>
          <cell r="AI1470">
            <v>162.19999999999999</v>
          </cell>
          <cell r="AJ1470">
            <v>25.1</v>
          </cell>
          <cell r="AK1470">
            <v>0</v>
          </cell>
          <cell r="AL1470">
            <v>0</v>
          </cell>
          <cell r="AM1470">
            <v>10.3</v>
          </cell>
          <cell r="AN1470">
            <v>4.9000000000000004</v>
          </cell>
          <cell r="AO1470">
            <v>14.6</v>
          </cell>
          <cell r="AP1470">
            <v>29.4</v>
          </cell>
          <cell r="AQ1470">
            <v>29.2</v>
          </cell>
          <cell r="AR1470">
            <v>33.700000000000003</v>
          </cell>
          <cell r="AS1470">
            <v>1</v>
          </cell>
          <cell r="AT1470">
            <v>2.7</v>
          </cell>
          <cell r="AU1470">
            <v>21.2</v>
          </cell>
          <cell r="AV1470">
            <v>1105.2</v>
          </cell>
          <cell r="AW1470">
            <v>1075.8</v>
          </cell>
        </row>
        <row r="1471">
          <cell r="B1471">
            <v>88102</v>
          </cell>
          <cell r="D1471" t="str">
            <v xml:space="preserve">Accueil ou accompagnement sans hébergement d'adultes handicapés ou de personnes âgées </v>
          </cell>
          <cell r="E1471">
            <v>124</v>
          </cell>
          <cell r="F1471">
            <v>0.4</v>
          </cell>
          <cell r="G1471">
            <v>0.1</v>
          </cell>
          <cell r="H1471">
            <v>0</v>
          </cell>
          <cell r="I1471">
            <v>0.3</v>
          </cell>
          <cell r="J1471">
            <v>0</v>
          </cell>
          <cell r="K1471">
            <v>26.6</v>
          </cell>
          <cell r="L1471">
            <v>0.1</v>
          </cell>
          <cell r="M1471">
            <v>0</v>
          </cell>
          <cell r="N1471">
            <v>26.7</v>
          </cell>
          <cell r="O1471">
            <v>27</v>
          </cell>
          <cell r="P1471">
            <v>0.2</v>
          </cell>
          <cell r="Q1471">
            <v>0</v>
          </cell>
          <cell r="R1471">
            <v>1.5</v>
          </cell>
          <cell r="S1471">
            <v>0</v>
          </cell>
          <cell r="T1471">
            <v>12.8</v>
          </cell>
          <cell r="U1471">
            <v>6.2</v>
          </cell>
          <cell r="V1471">
            <v>1.7</v>
          </cell>
          <cell r="W1471">
            <v>0.1</v>
          </cell>
          <cell r="X1471">
            <v>0.3</v>
          </cell>
          <cell r="Y1471">
            <v>0.2</v>
          </cell>
          <cell r="Z1471">
            <v>0</v>
          </cell>
          <cell r="AA1471">
            <v>12.7</v>
          </cell>
          <cell r="AB1471">
            <v>0.7</v>
          </cell>
          <cell r="AC1471">
            <v>9.6</v>
          </cell>
          <cell r="AD1471">
            <v>2.5</v>
          </cell>
          <cell r="AE1471">
            <v>0.9</v>
          </cell>
          <cell r="AF1471">
            <v>0.8</v>
          </cell>
          <cell r="AG1471">
            <v>0.6</v>
          </cell>
          <cell r="AH1471">
            <v>0.5</v>
          </cell>
          <cell r="AI1471">
            <v>0.9</v>
          </cell>
          <cell r="AJ1471">
            <v>0.6</v>
          </cell>
          <cell r="AK1471">
            <v>0</v>
          </cell>
          <cell r="AL1471">
            <v>0</v>
          </cell>
          <cell r="AM1471">
            <v>0.2</v>
          </cell>
          <cell r="AN1471">
            <v>0.2</v>
          </cell>
          <cell r="AO1471">
            <v>0</v>
          </cell>
          <cell r="AP1471">
            <v>0.5</v>
          </cell>
          <cell r="AQ1471">
            <v>0.2</v>
          </cell>
          <cell r="AR1471">
            <v>0.2</v>
          </cell>
          <cell r="AS1471">
            <v>0</v>
          </cell>
          <cell r="AT1471">
            <v>0.2</v>
          </cell>
          <cell r="AU1471">
            <v>0.3</v>
          </cell>
          <cell r="AV1471">
            <v>12.7</v>
          </cell>
          <cell r="AW1471">
            <v>12.9</v>
          </cell>
        </row>
        <row r="1472">
          <cell r="B1472">
            <v>88103</v>
          </cell>
          <cell r="D1472" t="str">
            <v xml:space="preserve">Aide par le travail </v>
          </cell>
          <cell r="E1472">
            <v>76</v>
          </cell>
          <cell r="F1472">
            <v>14.8</v>
          </cell>
          <cell r="G1472">
            <v>4.3</v>
          </cell>
          <cell r="H1472">
            <v>0</v>
          </cell>
          <cell r="I1472">
            <v>10.5</v>
          </cell>
          <cell r="J1472">
            <v>0</v>
          </cell>
          <cell r="K1472">
            <v>78.8</v>
          </cell>
          <cell r="L1472">
            <v>-0.4</v>
          </cell>
          <cell r="M1472">
            <v>0.1</v>
          </cell>
          <cell r="N1472">
            <v>78.400000000000006</v>
          </cell>
          <cell r="O1472">
            <v>93.5</v>
          </cell>
          <cell r="P1472">
            <v>5.4</v>
          </cell>
          <cell r="Q1472">
            <v>0</v>
          </cell>
          <cell r="R1472">
            <v>8.8000000000000007</v>
          </cell>
          <cell r="S1472">
            <v>-0.1</v>
          </cell>
          <cell r="T1472">
            <v>39.799999999999997</v>
          </cell>
          <cell r="U1472">
            <v>11.4</v>
          </cell>
          <cell r="V1472">
            <v>4.5999999999999996</v>
          </cell>
          <cell r="W1472">
            <v>1</v>
          </cell>
          <cell r="X1472">
            <v>1.8</v>
          </cell>
          <cell r="Y1472">
            <v>0.4</v>
          </cell>
          <cell r="Z1472">
            <v>0.1</v>
          </cell>
          <cell r="AA1472">
            <v>45.5</v>
          </cell>
          <cell r="AB1472">
            <v>2.5</v>
          </cell>
          <cell r="AC1472">
            <v>49.4</v>
          </cell>
          <cell r="AD1472">
            <v>13.6</v>
          </cell>
          <cell r="AE1472">
            <v>14.2</v>
          </cell>
          <cell r="AF1472">
            <v>-5.7</v>
          </cell>
          <cell r="AG1472">
            <v>2.4</v>
          </cell>
          <cell r="AH1472">
            <v>0.6</v>
          </cell>
          <cell r="AI1472">
            <v>12.6</v>
          </cell>
          <cell r="AJ1472">
            <v>3.9</v>
          </cell>
          <cell r="AK1472">
            <v>0</v>
          </cell>
          <cell r="AL1472">
            <v>0</v>
          </cell>
          <cell r="AM1472">
            <v>0.5</v>
          </cell>
          <cell r="AN1472">
            <v>0.4</v>
          </cell>
          <cell r="AO1472">
            <v>0.2</v>
          </cell>
          <cell r="AP1472">
            <v>3.6</v>
          </cell>
          <cell r="AQ1472">
            <v>1.1000000000000001</v>
          </cell>
          <cell r="AR1472">
            <v>0.8</v>
          </cell>
          <cell r="AS1472">
            <v>0.2</v>
          </cell>
          <cell r="AT1472">
            <v>0.6</v>
          </cell>
          <cell r="AU1472">
            <v>3.1</v>
          </cell>
          <cell r="AV1472">
            <v>40.4</v>
          </cell>
          <cell r="AW1472">
            <v>57.2</v>
          </cell>
        </row>
        <row r="1473">
          <cell r="B1473">
            <v>889</v>
          </cell>
          <cell r="D1473" t="str">
            <v xml:space="preserve">Autre action sociale sans hébergement </v>
          </cell>
          <cell r="E1473">
            <v>2712</v>
          </cell>
          <cell r="F1473">
            <v>2.4</v>
          </cell>
          <cell r="G1473">
            <v>5.7</v>
          </cell>
          <cell r="H1473">
            <v>0</v>
          </cell>
          <cell r="I1473">
            <v>-3.4</v>
          </cell>
          <cell r="J1473">
            <v>0</v>
          </cell>
          <cell r="K1473">
            <v>882.9</v>
          </cell>
          <cell r="L1473">
            <v>0.5</v>
          </cell>
          <cell r="M1473">
            <v>3</v>
          </cell>
          <cell r="N1473">
            <v>886.4</v>
          </cell>
          <cell r="O1473">
            <v>885.3</v>
          </cell>
          <cell r="P1473">
            <v>3.8</v>
          </cell>
          <cell r="Q1473">
            <v>0.2</v>
          </cell>
          <cell r="R1473">
            <v>10.4</v>
          </cell>
          <cell r="S1473">
            <v>-0.1</v>
          </cell>
          <cell r="T1473">
            <v>316</v>
          </cell>
          <cell r="U1473">
            <v>57.9</v>
          </cell>
          <cell r="V1473">
            <v>89.5</v>
          </cell>
          <cell r="W1473">
            <v>3.3</v>
          </cell>
          <cell r="X1473">
            <v>10.3</v>
          </cell>
          <cell r="Y1473">
            <v>5</v>
          </cell>
          <cell r="Z1473">
            <v>1.1000000000000001</v>
          </cell>
          <cell r="AA1473">
            <v>555.5</v>
          </cell>
          <cell r="AB1473">
            <v>46.4</v>
          </cell>
          <cell r="AC1473">
            <v>440.4</v>
          </cell>
          <cell r="AD1473">
            <v>120.6</v>
          </cell>
          <cell r="AE1473">
            <v>121.8</v>
          </cell>
          <cell r="AF1473">
            <v>70</v>
          </cell>
          <cell r="AG1473">
            <v>35.700000000000003</v>
          </cell>
          <cell r="AH1473">
            <v>4.2</v>
          </cell>
          <cell r="AI1473">
            <v>19.7</v>
          </cell>
          <cell r="AJ1473">
            <v>49.7</v>
          </cell>
          <cell r="AK1473">
            <v>0</v>
          </cell>
          <cell r="AL1473">
            <v>0.1</v>
          </cell>
          <cell r="AM1473">
            <v>17</v>
          </cell>
          <cell r="AN1473">
            <v>16.2</v>
          </cell>
          <cell r="AO1473">
            <v>10.3</v>
          </cell>
          <cell r="AP1473">
            <v>43</v>
          </cell>
          <cell r="AQ1473">
            <v>23.2</v>
          </cell>
          <cell r="AR1473">
            <v>18.3</v>
          </cell>
          <cell r="AS1473">
            <v>2.2000000000000002</v>
          </cell>
          <cell r="AT1473">
            <v>2.2999999999999998</v>
          </cell>
          <cell r="AU1473">
            <v>43.5</v>
          </cell>
          <cell r="AV1473">
            <v>556.70000000000005</v>
          </cell>
          <cell r="AW1473">
            <v>631</v>
          </cell>
        </row>
        <row r="1474">
          <cell r="B1474">
            <v>8891</v>
          </cell>
          <cell r="D1474" t="str">
            <v xml:space="preserve">Action sociale sans hébergement pour jeunes enfants </v>
          </cell>
          <cell r="E1474">
            <v>1508</v>
          </cell>
          <cell r="F1474">
            <v>1.3</v>
          </cell>
          <cell r="G1474">
            <v>5.3</v>
          </cell>
          <cell r="H1474">
            <v>0</v>
          </cell>
          <cell r="I1474">
            <v>-4</v>
          </cell>
          <cell r="J1474">
            <v>0</v>
          </cell>
          <cell r="K1474">
            <v>733.3</v>
          </cell>
          <cell r="L1474">
            <v>0.1</v>
          </cell>
          <cell r="M1474">
            <v>1.2</v>
          </cell>
          <cell r="N1474">
            <v>734.5</v>
          </cell>
          <cell r="O1474">
            <v>734.5</v>
          </cell>
          <cell r="P1474">
            <v>2.4</v>
          </cell>
          <cell r="Q1474">
            <v>0.1</v>
          </cell>
          <cell r="R1474">
            <v>6.5</v>
          </cell>
          <cell r="S1474">
            <v>0</v>
          </cell>
          <cell r="T1474">
            <v>258.39999999999998</v>
          </cell>
          <cell r="U1474">
            <v>45.7</v>
          </cell>
          <cell r="V1474">
            <v>82.1</v>
          </cell>
          <cell r="W1474">
            <v>1.4</v>
          </cell>
          <cell r="X1474">
            <v>7</v>
          </cell>
          <cell r="Y1474">
            <v>4.2</v>
          </cell>
          <cell r="Z1474">
            <v>0.9</v>
          </cell>
          <cell r="AA1474">
            <v>464</v>
          </cell>
          <cell r="AB1474">
            <v>42</v>
          </cell>
          <cell r="AC1474">
            <v>369.8</v>
          </cell>
          <cell r="AD1474">
            <v>101.4</v>
          </cell>
          <cell r="AE1474">
            <v>113.9</v>
          </cell>
          <cell r="AF1474">
            <v>64.7</v>
          </cell>
          <cell r="AG1474">
            <v>30</v>
          </cell>
          <cell r="AH1474">
            <v>3.1</v>
          </cell>
          <cell r="AI1474">
            <v>13.4</v>
          </cell>
          <cell r="AJ1474">
            <v>44.9</v>
          </cell>
          <cell r="AK1474">
            <v>0</v>
          </cell>
          <cell r="AL1474">
            <v>0</v>
          </cell>
          <cell r="AM1474">
            <v>15.2</v>
          </cell>
          <cell r="AN1474">
            <v>15</v>
          </cell>
          <cell r="AO1474">
            <v>9.6</v>
          </cell>
          <cell r="AP1474">
            <v>39.299999999999997</v>
          </cell>
          <cell r="AQ1474">
            <v>13.5</v>
          </cell>
          <cell r="AR1474">
            <v>10.8</v>
          </cell>
          <cell r="AS1474">
            <v>2.2000000000000002</v>
          </cell>
          <cell r="AT1474">
            <v>1.7</v>
          </cell>
          <cell r="AU1474">
            <v>38.200000000000003</v>
          </cell>
          <cell r="AV1474">
            <v>465.7</v>
          </cell>
          <cell r="AW1474">
            <v>536</v>
          </cell>
        </row>
        <row r="1475">
          <cell r="B1475">
            <v>88911</v>
          </cell>
          <cell r="D1475" t="str">
            <v xml:space="preserve">Accueil de jeunes enfants </v>
          </cell>
          <cell r="E1475">
            <v>1498</v>
          </cell>
          <cell r="F1475">
            <v>1.3</v>
          </cell>
          <cell r="G1475">
            <v>5.3</v>
          </cell>
          <cell r="H1475">
            <v>0</v>
          </cell>
          <cell r="I1475">
            <v>-4</v>
          </cell>
          <cell r="J1475">
            <v>0</v>
          </cell>
          <cell r="K1475">
            <v>732.5</v>
          </cell>
          <cell r="L1475">
            <v>0.1</v>
          </cell>
          <cell r="M1475">
            <v>1.2</v>
          </cell>
          <cell r="N1475">
            <v>733.7</v>
          </cell>
          <cell r="O1475">
            <v>733.7</v>
          </cell>
          <cell r="P1475">
            <v>2.4</v>
          </cell>
          <cell r="Q1475">
            <v>0.1</v>
          </cell>
          <cell r="R1475">
            <v>6.4</v>
          </cell>
          <cell r="S1475">
            <v>0</v>
          </cell>
          <cell r="T1475">
            <v>257.7</v>
          </cell>
          <cell r="U1475">
            <v>45.5</v>
          </cell>
          <cell r="V1475">
            <v>82.1</v>
          </cell>
          <cell r="W1475">
            <v>1.4</v>
          </cell>
          <cell r="X1475">
            <v>6.9</v>
          </cell>
          <cell r="Y1475">
            <v>4.2</v>
          </cell>
          <cell r="Z1475">
            <v>0.9</v>
          </cell>
          <cell r="AA1475">
            <v>463.9</v>
          </cell>
          <cell r="AB1475">
            <v>41.9</v>
          </cell>
          <cell r="AC1475">
            <v>369.2</v>
          </cell>
          <cell r="AD1475">
            <v>101.3</v>
          </cell>
          <cell r="AE1475">
            <v>113.5</v>
          </cell>
          <cell r="AF1475">
            <v>65</v>
          </cell>
          <cell r="AG1475">
            <v>30</v>
          </cell>
          <cell r="AH1475">
            <v>3.1</v>
          </cell>
          <cell r="AI1475">
            <v>13.3</v>
          </cell>
          <cell r="AJ1475">
            <v>45.1</v>
          </cell>
          <cell r="AK1475">
            <v>0</v>
          </cell>
          <cell r="AL1475">
            <v>0</v>
          </cell>
          <cell r="AM1475">
            <v>15.2</v>
          </cell>
          <cell r="AN1475">
            <v>15</v>
          </cell>
          <cell r="AO1475">
            <v>9.6</v>
          </cell>
          <cell r="AP1475">
            <v>39.5</v>
          </cell>
          <cell r="AQ1475">
            <v>13.5</v>
          </cell>
          <cell r="AR1475">
            <v>10.8</v>
          </cell>
          <cell r="AS1475">
            <v>2.2000000000000002</v>
          </cell>
          <cell r="AT1475">
            <v>1.7</v>
          </cell>
          <cell r="AU1475">
            <v>38.4</v>
          </cell>
          <cell r="AV1475">
            <v>465.6</v>
          </cell>
          <cell r="AW1475">
            <v>535.4</v>
          </cell>
        </row>
        <row r="1476">
          <cell r="B1476">
            <v>88912</v>
          </cell>
          <cell r="D1476" t="str">
            <v xml:space="preserve">Accueil ou accompagnement sans hébergement d'enfants handicapés </v>
          </cell>
          <cell r="E1476">
            <v>10</v>
          </cell>
          <cell r="F1476">
            <v>0</v>
          </cell>
          <cell r="G1476">
            <v>0</v>
          </cell>
          <cell r="H1476">
            <v>0</v>
          </cell>
          <cell r="I1476" t="str">
            <v>N</v>
          </cell>
          <cell r="J1476">
            <v>0</v>
          </cell>
          <cell r="K1476">
            <v>0.8</v>
          </cell>
          <cell r="L1476">
            <v>0</v>
          </cell>
          <cell r="M1476">
            <v>0</v>
          </cell>
          <cell r="N1476">
            <v>0.8</v>
          </cell>
          <cell r="O1476">
            <v>0.8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0.7</v>
          </cell>
          <cell r="U1476">
            <v>0.2</v>
          </cell>
          <cell r="V1476">
            <v>0</v>
          </cell>
          <cell r="W1476" t="str">
            <v>N</v>
          </cell>
          <cell r="X1476">
            <v>0.1</v>
          </cell>
          <cell r="Y1476">
            <v>0</v>
          </cell>
          <cell r="Z1476">
            <v>0</v>
          </cell>
          <cell r="AA1476">
            <v>0.2</v>
          </cell>
          <cell r="AB1476">
            <v>0</v>
          </cell>
          <cell r="AC1476">
            <v>0.6</v>
          </cell>
          <cell r="AD1476">
            <v>0.2</v>
          </cell>
          <cell r="AE1476">
            <v>0.4</v>
          </cell>
          <cell r="AF1476">
            <v>-0.2</v>
          </cell>
          <cell r="AG1476">
            <v>0</v>
          </cell>
          <cell r="AH1476">
            <v>0</v>
          </cell>
          <cell r="AI1476">
            <v>0</v>
          </cell>
          <cell r="AJ1476">
            <v>-0.2</v>
          </cell>
          <cell r="AK1476">
            <v>0</v>
          </cell>
          <cell r="AL1476">
            <v>0</v>
          </cell>
          <cell r="AM1476">
            <v>0</v>
          </cell>
          <cell r="AN1476">
            <v>0</v>
          </cell>
          <cell r="AO1476" t="str">
            <v>N</v>
          </cell>
          <cell r="AP1476">
            <v>-0.2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-0.2</v>
          </cell>
          <cell r="AV1476">
            <v>0.1</v>
          </cell>
          <cell r="AW1476">
            <v>0.5</v>
          </cell>
        </row>
        <row r="1477">
          <cell r="B1477">
            <v>8899</v>
          </cell>
          <cell r="D1477" t="str">
            <v xml:space="preserve">Autre action sociale sans hébergement n.c.a. </v>
          </cell>
          <cell r="E1477">
            <v>1204</v>
          </cell>
          <cell r="F1477">
            <v>1.1000000000000001</v>
          </cell>
          <cell r="G1477">
            <v>0.4</v>
          </cell>
          <cell r="H1477">
            <v>0</v>
          </cell>
          <cell r="I1477">
            <v>0.6</v>
          </cell>
          <cell r="J1477">
            <v>0</v>
          </cell>
          <cell r="K1477">
            <v>149.69999999999999</v>
          </cell>
          <cell r="L1477">
            <v>0.4</v>
          </cell>
          <cell r="M1477">
            <v>1.8</v>
          </cell>
          <cell r="N1477">
            <v>151.9</v>
          </cell>
          <cell r="O1477">
            <v>150.80000000000001</v>
          </cell>
          <cell r="P1477">
            <v>1.4</v>
          </cell>
          <cell r="Q1477">
            <v>0.1</v>
          </cell>
          <cell r="R1477">
            <v>4</v>
          </cell>
          <cell r="S1477">
            <v>-0.1</v>
          </cell>
          <cell r="T1477">
            <v>57.6</v>
          </cell>
          <cell r="U1477">
            <v>12.2</v>
          </cell>
          <cell r="V1477">
            <v>7.4</v>
          </cell>
          <cell r="W1477">
            <v>1.9</v>
          </cell>
          <cell r="X1477">
            <v>3.3</v>
          </cell>
          <cell r="Y1477">
            <v>0.9</v>
          </cell>
          <cell r="Z1477">
            <v>0.2</v>
          </cell>
          <cell r="AA1477">
            <v>91.5</v>
          </cell>
          <cell r="AB1477">
            <v>4.4000000000000004</v>
          </cell>
          <cell r="AC1477">
            <v>70.599999999999994</v>
          </cell>
          <cell r="AD1477">
            <v>19.2</v>
          </cell>
          <cell r="AE1477">
            <v>7.9</v>
          </cell>
          <cell r="AF1477">
            <v>5.2</v>
          </cell>
          <cell r="AG1477">
            <v>5.7</v>
          </cell>
          <cell r="AH1477">
            <v>1.1000000000000001</v>
          </cell>
          <cell r="AI1477">
            <v>6.3</v>
          </cell>
          <cell r="AJ1477">
            <v>4.7</v>
          </cell>
          <cell r="AK1477">
            <v>0</v>
          </cell>
          <cell r="AL1477">
            <v>0.1</v>
          </cell>
          <cell r="AM1477">
            <v>1.8</v>
          </cell>
          <cell r="AN1477">
            <v>1.2</v>
          </cell>
          <cell r="AO1477">
            <v>0.7</v>
          </cell>
          <cell r="AP1477">
            <v>3.7</v>
          </cell>
          <cell r="AQ1477">
            <v>9.6999999999999993</v>
          </cell>
          <cell r="AR1477">
            <v>7.5</v>
          </cell>
          <cell r="AS1477">
            <v>0</v>
          </cell>
          <cell r="AT1477">
            <v>0.6</v>
          </cell>
          <cell r="AU1477">
            <v>5.3</v>
          </cell>
          <cell r="AV1477">
            <v>91</v>
          </cell>
          <cell r="AW1477">
            <v>95</v>
          </cell>
        </row>
        <row r="1478">
          <cell r="B1478">
            <v>88991</v>
          </cell>
          <cell r="D1478" t="str">
            <v xml:space="preserve">Autre accueil ou accompagnement sans hébergement d'enfants et d'adolescents </v>
          </cell>
          <cell r="E1478">
            <v>161</v>
          </cell>
          <cell r="F1478">
            <v>0.1</v>
          </cell>
          <cell r="G1478">
            <v>0</v>
          </cell>
          <cell r="H1478">
            <v>0</v>
          </cell>
          <cell r="I1478">
            <v>0.1</v>
          </cell>
          <cell r="J1478">
            <v>0</v>
          </cell>
          <cell r="K1478">
            <v>13.4</v>
          </cell>
          <cell r="L1478">
            <v>0</v>
          </cell>
          <cell r="M1478">
            <v>0</v>
          </cell>
          <cell r="N1478">
            <v>13.4</v>
          </cell>
          <cell r="O1478">
            <v>13.5</v>
          </cell>
          <cell r="P1478">
            <v>0.1</v>
          </cell>
          <cell r="Q1478">
            <v>0</v>
          </cell>
          <cell r="R1478">
            <v>0.4</v>
          </cell>
          <cell r="S1478">
            <v>0</v>
          </cell>
          <cell r="T1478">
            <v>4.5999999999999996</v>
          </cell>
          <cell r="U1478">
            <v>0.5</v>
          </cell>
          <cell r="V1478">
            <v>0.6</v>
          </cell>
          <cell r="W1478">
            <v>0</v>
          </cell>
          <cell r="X1478">
            <v>0.1</v>
          </cell>
          <cell r="Y1478">
            <v>0</v>
          </cell>
          <cell r="Z1478">
            <v>0</v>
          </cell>
          <cell r="AA1478">
            <v>8.6</v>
          </cell>
          <cell r="AB1478">
            <v>0.6</v>
          </cell>
          <cell r="AC1478">
            <v>5.7</v>
          </cell>
          <cell r="AD1478">
            <v>1.5</v>
          </cell>
          <cell r="AE1478">
            <v>0.6</v>
          </cell>
          <cell r="AF1478">
            <v>1.5</v>
          </cell>
          <cell r="AG1478">
            <v>0.4</v>
          </cell>
          <cell r="AH1478">
            <v>0.1</v>
          </cell>
          <cell r="AI1478">
            <v>0.1</v>
          </cell>
          <cell r="AJ1478">
            <v>1.1000000000000001</v>
          </cell>
          <cell r="AK1478">
            <v>0</v>
          </cell>
          <cell r="AL1478">
            <v>0</v>
          </cell>
          <cell r="AM1478">
            <v>0.1</v>
          </cell>
          <cell r="AN1478">
            <v>0</v>
          </cell>
          <cell r="AO1478">
            <v>0.1</v>
          </cell>
          <cell r="AP1478">
            <v>1.1000000000000001</v>
          </cell>
          <cell r="AQ1478">
            <v>0.1</v>
          </cell>
          <cell r="AR1478">
            <v>0</v>
          </cell>
          <cell r="AS1478">
            <v>0</v>
          </cell>
          <cell r="AT1478">
            <v>0.3</v>
          </cell>
          <cell r="AU1478">
            <v>0.8</v>
          </cell>
          <cell r="AV1478">
            <v>8.6</v>
          </cell>
          <cell r="AW1478">
            <v>8.6</v>
          </cell>
        </row>
        <row r="1479">
          <cell r="B1479">
            <v>88992</v>
          </cell>
          <cell r="D1479" t="str">
            <v xml:space="preserve">Action sociale sans hébergement n.c.a. </v>
          </cell>
          <cell r="E1479">
            <v>1043</v>
          </cell>
          <cell r="F1479">
            <v>1</v>
          </cell>
          <cell r="G1479">
            <v>0.4</v>
          </cell>
          <cell r="H1479">
            <v>0</v>
          </cell>
          <cell r="I1479">
            <v>0.6</v>
          </cell>
          <cell r="J1479">
            <v>0</v>
          </cell>
          <cell r="K1479">
            <v>136.30000000000001</v>
          </cell>
          <cell r="L1479">
            <v>0.4</v>
          </cell>
          <cell r="M1479">
            <v>1.8</v>
          </cell>
          <cell r="N1479">
            <v>138.4</v>
          </cell>
          <cell r="O1479">
            <v>137.30000000000001</v>
          </cell>
          <cell r="P1479">
            <v>1.3</v>
          </cell>
          <cell r="Q1479">
            <v>0.1</v>
          </cell>
          <cell r="R1479">
            <v>3.6</v>
          </cell>
          <cell r="S1479">
            <v>-0.1</v>
          </cell>
          <cell r="T1479">
            <v>53.1</v>
          </cell>
          <cell r="U1479">
            <v>11.6</v>
          </cell>
          <cell r="V1479">
            <v>6.9</v>
          </cell>
          <cell r="W1479">
            <v>1.9</v>
          </cell>
          <cell r="X1479">
            <v>3.2</v>
          </cell>
          <cell r="Y1479">
            <v>0.8</v>
          </cell>
          <cell r="Z1479">
            <v>0.2</v>
          </cell>
          <cell r="AA1479">
            <v>82.9</v>
          </cell>
          <cell r="AB1479">
            <v>3.9</v>
          </cell>
          <cell r="AC1479">
            <v>64.900000000000006</v>
          </cell>
          <cell r="AD1479">
            <v>17.7</v>
          </cell>
          <cell r="AE1479">
            <v>7.3</v>
          </cell>
          <cell r="AF1479">
            <v>3.7</v>
          </cell>
          <cell r="AG1479">
            <v>5.3</v>
          </cell>
          <cell r="AH1479">
            <v>1</v>
          </cell>
          <cell r="AI1479">
            <v>6.2</v>
          </cell>
          <cell r="AJ1479">
            <v>3.7</v>
          </cell>
          <cell r="AK1479">
            <v>0</v>
          </cell>
          <cell r="AL1479">
            <v>0.1</v>
          </cell>
          <cell r="AM1479">
            <v>1.7</v>
          </cell>
          <cell r="AN1479">
            <v>1.2</v>
          </cell>
          <cell r="AO1479">
            <v>0.6</v>
          </cell>
          <cell r="AP1479">
            <v>2.7</v>
          </cell>
          <cell r="AQ1479">
            <v>9.6</v>
          </cell>
          <cell r="AR1479">
            <v>7.5</v>
          </cell>
          <cell r="AS1479">
            <v>0</v>
          </cell>
          <cell r="AT1479">
            <v>0.3</v>
          </cell>
          <cell r="AU1479">
            <v>4.5</v>
          </cell>
          <cell r="AV1479">
            <v>82.4</v>
          </cell>
          <cell r="AW1479">
            <v>86.4</v>
          </cell>
        </row>
        <row r="1480">
          <cell r="B1480">
            <v>90</v>
          </cell>
          <cell r="D1480" t="str">
            <v xml:space="preserve">Activités créatives, artistiques et de spectacle </v>
          </cell>
          <cell r="E1480">
            <v>173408</v>
          </cell>
          <cell r="F1480">
            <v>126.5</v>
          </cell>
          <cell r="G1480">
            <v>64.099999999999994</v>
          </cell>
          <cell r="H1480">
            <v>-1.2</v>
          </cell>
          <cell r="I1480">
            <v>63.5</v>
          </cell>
          <cell r="J1480">
            <v>0.2</v>
          </cell>
          <cell r="K1480">
            <v>6936.4</v>
          </cell>
          <cell r="L1480">
            <v>21.7</v>
          </cell>
          <cell r="M1480">
            <v>32.9</v>
          </cell>
          <cell r="N1480">
            <v>6991.2</v>
          </cell>
          <cell r="O1480">
            <v>7063.1</v>
          </cell>
          <cell r="P1480">
            <v>128.69999999999999</v>
          </cell>
          <cell r="Q1480">
            <v>15.6</v>
          </cell>
          <cell r="R1480">
            <v>711.8</v>
          </cell>
          <cell r="S1480">
            <v>-7.9</v>
          </cell>
          <cell r="T1480">
            <v>3507.8</v>
          </cell>
          <cell r="U1480">
            <v>1151.2</v>
          </cell>
          <cell r="V1480">
            <v>412.4</v>
          </cell>
          <cell r="W1480">
            <v>32.5</v>
          </cell>
          <cell r="X1480">
            <v>76.2</v>
          </cell>
          <cell r="Y1480">
            <v>193.4</v>
          </cell>
          <cell r="Z1480">
            <v>106.2</v>
          </cell>
          <cell r="AA1480">
            <v>2778.4</v>
          </cell>
          <cell r="AB1480">
            <v>172.4</v>
          </cell>
          <cell r="AC1480">
            <v>1317.8</v>
          </cell>
          <cell r="AD1480">
            <v>628.5</v>
          </cell>
          <cell r="AE1480">
            <v>388.7</v>
          </cell>
          <cell r="AF1480">
            <v>1048.3</v>
          </cell>
          <cell r="AG1480">
            <v>288.2</v>
          </cell>
          <cell r="AH1480">
            <v>94.3</v>
          </cell>
          <cell r="AI1480">
            <v>142.6</v>
          </cell>
          <cell r="AJ1480">
            <v>808.3</v>
          </cell>
          <cell r="AK1480">
            <v>54.3</v>
          </cell>
          <cell r="AL1480">
            <v>22.9</v>
          </cell>
          <cell r="AM1480">
            <v>39.4</v>
          </cell>
          <cell r="AN1480">
            <v>21.8</v>
          </cell>
          <cell r="AO1480">
            <v>37.6</v>
          </cell>
          <cell r="AP1480">
            <v>775.1</v>
          </cell>
          <cell r="AQ1480">
            <v>97.5</v>
          </cell>
          <cell r="AR1480">
            <v>62.1</v>
          </cell>
          <cell r="AS1480">
            <v>3.6</v>
          </cell>
          <cell r="AT1480">
            <v>58.3</v>
          </cell>
          <cell r="AU1480">
            <v>748.6</v>
          </cell>
          <cell r="AV1480">
            <v>2843</v>
          </cell>
          <cell r="AW1480">
            <v>2994.7</v>
          </cell>
        </row>
        <row r="1481">
          <cell r="B1481">
            <v>900</v>
          </cell>
          <cell r="D1481" t="str">
            <v xml:space="preserve">Activités créatives, artistiques et de spectacle </v>
          </cell>
          <cell r="E1481">
            <v>173408</v>
          </cell>
          <cell r="F1481">
            <v>126.5</v>
          </cell>
          <cell r="G1481">
            <v>64.099999999999994</v>
          </cell>
          <cell r="H1481">
            <v>-1.2</v>
          </cell>
          <cell r="I1481">
            <v>63.5</v>
          </cell>
          <cell r="J1481">
            <v>0.2</v>
          </cell>
          <cell r="K1481">
            <v>6936.4</v>
          </cell>
          <cell r="L1481">
            <v>21.7</v>
          </cell>
          <cell r="M1481">
            <v>32.9</v>
          </cell>
          <cell r="N1481">
            <v>6991.2</v>
          </cell>
          <cell r="O1481">
            <v>7063.1</v>
          </cell>
          <cell r="P1481">
            <v>128.69999999999999</v>
          </cell>
          <cell r="Q1481">
            <v>15.6</v>
          </cell>
          <cell r="R1481">
            <v>711.8</v>
          </cell>
          <cell r="S1481">
            <v>-7.9</v>
          </cell>
          <cell r="T1481">
            <v>3507.8</v>
          </cell>
          <cell r="U1481">
            <v>1151.2</v>
          </cell>
          <cell r="V1481">
            <v>412.4</v>
          </cell>
          <cell r="W1481">
            <v>32.5</v>
          </cell>
          <cell r="X1481">
            <v>76.2</v>
          </cell>
          <cell r="Y1481">
            <v>193.4</v>
          </cell>
          <cell r="Z1481">
            <v>106.2</v>
          </cell>
          <cell r="AA1481">
            <v>2778.4</v>
          </cell>
          <cell r="AB1481">
            <v>172.4</v>
          </cell>
          <cell r="AC1481">
            <v>1317.8</v>
          </cell>
          <cell r="AD1481">
            <v>628.5</v>
          </cell>
          <cell r="AE1481">
            <v>388.7</v>
          </cell>
          <cell r="AF1481">
            <v>1048.3</v>
          </cell>
          <cell r="AG1481">
            <v>288.2</v>
          </cell>
          <cell r="AH1481">
            <v>94.3</v>
          </cell>
          <cell r="AI1481">
            <v>142.6</v>
          </cell>
          <cell r="AJ1481">
            <v>808.3</v>
          </cell>
          <cell r="AK1481">
            <v>54.3</v>
          </cell>
          <cell r="AL1481">
            <v>22.9</v>
          </cell>
          <cell r="AM1481">
            <v>39.4</v>
          </cell>
          <cell r="AN1481">
            <v>21.8</v>
          </cell>
          <cell r="AO1481">
            <v>37.6</v>
          </cell>
          <cell r="AP1481">
            <v>775.1</v>
          </cell>
          <cell r="AQ1481">
            <v>97.5</v>
          </cell>
          <cell r="AR1481">
            <v>62.1</v>
          </cell>
          <cell r="AS1481">
            <v>3.6</v>
          </cell>
          <cell r="AT1481">
            <v>58.3</v>
          </cell>
          <cell r="AU1481">
            <v>748.6</v>
          </cell>
          <cell r="AV1481">
            <v>2843</v>
          </cell>
          <cell r="AW1481">
            <v>2994.7</v>
          </cell>
        </row>
        <row r="1482">
          <cell r="B1482">
            <v>9001</v>
          </cell>
          <cell r="D1482" t="str">
            <v xml:space="preserve">Arts du spectacle vivant </v>
          </cell>
          <cell r="E1482">
            <v>39476</v>
          </cell>
          <cell r="F1482">
            <v>33.799999999999997</v>
          </cell>
          <cell r="G1482">
            <v>15.1</v>
          </cell>
          <cell r="H1482">
            <v>-0.3</v>
          </cell>
          <cell r="I1482">
            <v>18.899999999999999</v>
          </cell>
          <cell r="J1482">
            <v>0</v>
          </cell>
          <cell r="K1482">
            <v>1938.9</v>
          </cell>
          <cell r="L1482">
            <v>7.1</v>
          </cell>
          <cell r="M1482">
            <v>12.7</v>
          </cell>
          <cell r="N1482">
            <v>1958.7</v>
          </cell>
          <cell r="O1482">
            <v>1972.7</v>
          </cell>
          <cell r="P1482">
            <v>34</v>
          </cell>
          <cell r="Q1482">
            <v>4.3</v>
          </cell>
          <cell r="R1482">
            <v>145.30000000000001</v>
          </cell>
          <cell r="S1482">
            <v>-0.9</v>
          </cell>
          <cell r="T1482">
            <v>1091.8</v>
          </cell>
          <cell r="U1482">
            <v>382.5</v>
          </cell>
          <cell r="V1482">
            <v>126.1</v>
          </cell>
          <cell r="W1482">
            <v>1.4</v>
          </cell>
          <cell r="X1482">
            <v>17</v>
          </cell>
          <cell r="Y1482">
            <v>64.900000000000006</v>
          </cell>
          <cell r="Z1482">
            <v>39.1</v>
          </cell>
          <cell r="AA1482">
            <v>710.5</v>
          </cell>
          <cell r="AB1482">
            <v>46</v>
          </cell>
          <cell r="AC1482">
            <v>397.8</v>
          </cell>
          <cell r="AD1482">
            <v>185.9</v>
          </cell>
          <cell r="AE1482">
            <v>164.8</v>
          </cell>
          <cell r="AF1482">
            <v>245.6</v>
          </cell>
          <cell r="AG1482">
            <v>68.599999999999994</v>
          </cell>
          <cell r="AH1482">
            <v>17.399999999999999</v>
          </cell>
          <cell r="AI1482">
            <v>30.8</v>
          </cell>
          <cell r="AJ1482">
            <v>190.4</v>
          </cell>
          <cell r="AK1482">
            <v>27</v>
          </cell>
          <cell r="AL1482">
            <v>16.100000000000001</v>
          </cell>
          <cell r="AM1482">
            <v>14.4</v>
          </cell>
          <cell r="AN1482">
            <v>6.4</v>
          </cell>
          <cell r="AO1482">
            <v>14.1</v>
          </cell>
          <cell r="AP1482">
            <v>179.2</v>
          </cell>
          <cell r="AQ1482">
            <v>20.2</v>
          </cell>
          <cell r="AR1482">
            <v>17</v>
          </cell>
          <cell r="AS1482">
            <v>0.3</v>
          </cell>
          <cell r="AT1482">
            <v>19.600000000000001</v>
          </cell>
          <cell r="AU1482">
            <v>162.5</v>
          </cell>
          <cell r="AV1482">
            <v>741.4</v>
          </cell>
          <cell r="AW1482">
            <v>829.4</v>
          </cell>
        </row>
        <row r="1483">
          <cell r="B1483">
            <v>90010</v>
          </cell>
          <cell r="D1483" t="str">
            <v xml:space="preserve">Arts du spectacle vivant </v>
          </cell>
          <cell r="E1483">
            <v>39476</v>
          </cell>
          <cell r="F1483">
            <v>33.799999999999997</v>
          </cell>
          <cell r="G1483">
            <v>15.1</v>
          </cell>
          <cell r="H1483">
            <v>-0.3</v>
          </cell>
          <cell r="I1483">
            <v>18.899999999999999</v>
          </cell>
          <cell r="J1483">
            <v>0</v>
          </cell>
          <cell r="K1483">
            <v>1938.9</v>
          </cell>
          <cell r="L1483">
            <v>7.1</v>
          </cell>
          <cell r="M1483">
            <v>12.7</v>
          </cell>
          <cell r="N1483">
            <v>1958.7</v>
          </cell>
          <cell r="O1483">
            <v>1972.7</v>
          </cell>
          <cell r="P1483">
            <v>34</v>
          </cell>
          <cell r="Q1483">
            <v>4.3</v>
          </cell>
          <cell r="R1483">
            <v>145.30000000000001</v>
          </cell>
          <cell r="S1483">
            <v>-0.9</v>
          </cell>
          <cell r="T1483">
            <v>1091.8</v>
          </cell>
          <cell r="U1483">
            <v>382.5</v>
          </cell>
          <cell r="V1483">
            <v>126.1</v>
          </cell>
          <cell r="W1483">
            <v>1.4</v>
          </cell>
          <cell r="X1483">
            <v>17</v>
          </cell>
          <cell r="Y1483">
            <v>64.900000000000006</v>
          </cell>
          <cell r="Z1483">
            <v>39.1</v>
          </cell>
          <cell r="AA1483">
            <v>710.5</v>
          </cell>
          <cell r="AB1483">
            <v>46</v>
          </cell>
          <cell r="AC1483">
            <v>397.8</v>
          </cell>
          <cell r="AD1483">
            <v>185.9</v>
          </cell>
          <cell r="AE1483">
            <v>164.8</v>
          </cell>
          <cell r="AF1483">
            <v>245.6</v>
          </cell>
          <cell r="AG1483">
            <v>68.599999999999994</v>
          </cell>
          <cell r="AH1483">
            <v>17.399999999999999</v>
          </cell>
          <cell r="AI1483">
            <v>30.8</v>
          </cell>
          <cell r="AJ1483">
            <v>190.4</v>
          </cell>
          <cell r="AK1483">
            <v>27</v>
          </cell>
          <cell r="AL1483">
            <v>16.100000000000001</v>
          </cell>
          <cell r="AM1483">
            <v>14.4</v>
          </cell>
          <cell r="AN1483">
            <v>6.4</v>
          </cell>
          <cell r="AO1483">
            <v>14.1</v>
          </cell>
          <cell r="AP1483">
            <v>179.2</v>
          </cell>
          <cell r="AQ1483">
            <v>20.2</v>
          </cell>
          <cell r="AR1483">
            <v>17</v>
          </cell>
          <cell r="AS1483">
            <v>0.3</v>
          </cell>
          <cell r="AT1483">
            <v>19.600000000000001</v>
          </cell>
          <cell r="AU1483">
            <v>162.5</v>
          </cell>
          <cell r="AV1483">
            <v>741.4</v>
          </cell>
          <cell r="AW1483">
            <v>829.4</v>
          </cell>
        </row>
        <row r="1484">
          <cell r="B1484">
            <v>9002</v>
          </cell>
          <cell r="D1484" t="str">
            <v xml:space="preserve">Activités de soutien au spectacle vivant </v>
          </cell>
          <cell r="E1484">
            <v>7443</v>
          </cell>
          <cell r="F1484">
            <v>68.7</v>
          </cell>
          <cell r="G1484">
            <v>38.200000000000003</v>
          </cell>
          <cell r="H1484">
            <v>-0.6</v>
          </cell>
          <cell r="I1484">
            <v>31</v>
          </cell>
          <cell r="J1484">
            <v>0</v>
          </cell>
          <cell r="K1484">
            <v>2187.1</v>
          </cell>
          <cell r="L1484">
            <v>1.3</v>
          </cell>
          <cell r="M1484">
            <v>6.4</v>
          </cell>
          <cell r="N1484">
            <v>2194.6999999999998</v>
          </cell>
          <cell r="O1484">
            <v>2255.8000000000002</v>
          </cell>
          <cell r="P1484">
            <v>31.2</v>
          </cell>
          <cell r="Q1484">
            <v>8.1</v>
          </cell>
          <cell r="R1484">
            <v>277</v>
          </cell>
          <cell r="S1484">
            <v>-3.4</v>
          </cell>
          <cell r="T1484">
            <v>1093.5999999999999</v>
          </cell>
          <cell r="U1484">
            <v>447.8</v>
          </cell>
          <cell r="V1484">
            <v>130.4</v>
          </cell>
          <cell r="W1484">
            <v>28.5</v>
          </cell>
          <cell r="X1484">
            <v>19.899999999999999</v>
          </cell>
          <cell r="Y1484">
            <v>19.7</v>
          </cell>
          <cell r="Z1484">
            <v>9.8000000000000007</v>
          </cell>
          <cell r="AA1484">
            <v>870.1</v>
          </cell>
          <cell r="AB1484">
            <v>32.5</v>
          </cell>
          <cell r="AC1484">
            <v>536.4</v>
          </cell>
          <cell r="AD1484">
            <v>191.8</v>
          </cell>
          <cell r="AE1484">
            <v>29.7</v>
          </cell>
          <cell r="AF1484">
            <v>139.1</v>
          </cell>
          <cell r="AG1484">
            <v>79.8</v>
          </cell>
          <cell r="AH1484">
            <v>38.200000000000003</v>
          </cell>
          <cell r="AI1484">
            <v>70.8</v>
          </cell>
          <cell r="AJ1484">
            <v>91.9</v>
          </cell>
          <cell r="AK1484">
            <v>5.5</v>
          </cell>
          <cell r="AL1484">
            <v>2.5</v>
          </cell>
          <cell r="AM1484">
            <v>7.9</v>
          </cell>
          <cell r="AN1484">
            <v>6.5</v>
          </cell>
          <cell r="AO1484">
            <v>12.7</v>
          </cell>
          <cell r="AP1484">
            <v>93.7</v>
          </cell>
          <cell r="AQ1484">
            <v>31.7</v>
          </cell>
          <cell r="AR1484">
            <v>24.8</v>
          </cell>
          <cell r="AS1484">
            <v>2.5</v>
          </cell>
          <cell r="AT1484">
            <v>17.399999999999999</v>
          </cell>
          <cell r="AU1484">
            <v>80.8</v>
          </cell>
          <cell r="AV1484">
            <v>858.6</v>
          </cell>
          <cell r="AW1484">
            <v>867.3</v>
          </cell>
        </row>
        <row r="1485">
          <cell r="B1485">
            <v>90020</v>
          </cell>
          <cell r="D1485" t="str">
            <v xml:space="preserve">Activités de soutien au spectacle vivant </v>
          </cell>
          <cell r="E1485">
            <v>7443</v>
          </cell>
          <cell r="F1485">
            <v>68.7</v>
          </cell>
          <cell r="G1485">
            <v>38.200000000000003</v>
          </cell>
          <cell r="H1485">
            <v>-0.6</v>
          </cell>
          <cell r="I1485">
            <v>31</v>
          </cell>
          <cell r="J1485">
            <v>0</v>
          </cell>
          <cell r="K1485">
            <v>2187.1</v>
          </cell>
          <cell r="L1485">
            <v>1.3</v>
          </cell>
          <cell r="M1485">
            <v>6.4</v>
          </cell>
          <cell r="N1485">
            <v>2194.6999999999998</v>
          </cell>
          <cell r="O1485">
            <v>2255.8000000000002</v>
          </cell>
          <cell r="P1485">
            <v>31.2</v>
          </cell>
          <cell r="Q1485">
            <v>8.1</v>
          </cell>
          <cell r="R1485">
            <v>277</v>
          </cell>
          <cell r="S1485">
            <v>-3.4</v>
          </cell>
          <cell r="T1485">
            <v>1093.5999999999999</v>
          </cell>
          <cell r="U1485">
            <v>447.8</v>
          </cell>
          <cell r="V1485">
            <v>130.4</v>
          </cell>
          <cell r="W1485">
            <v>28.5</v>
          </cell>
          <cell r="X1485">
            <v>19.899999999999999</v>
          </cell>
          <cell r="Y1485">
            <v>19.7</v>
          </cell>
          <cell r="Z1485">
            <v>9.8000000000000007</v>
          </cell>
          <cell r="AA1485">
            <v>870.1</v>
          </cell>
          <cell r="AB1485">
            <v>32.5</v>
          </cell>
          <cell r="AC1485">
            <v>536.4</v>
          </cell>
          <cell r="AD1485">
            <v>191.8</v>
          </cell>
          <cell r="AE1485">
            <v>29.7</v>
          </cell>
          <cell r="AF1485">
            <v>139.1</v>
          </cell>
          <cell r="AG1485">
            <v>79.8</v>
          </cell>
          <cell r="AH1485">
            <v>38.200000000000003</v>
          </cell>
          <cell r="AI1485">
            <v>70.8</v>
          </cell>
          <cell r="AJ1485">
            <v>91.9</v>
          </cell>
          <cell r="AK1485">
            <v>5.5</v>
          </cell>
          <cell r="AL1485">
            <v>2.5</v>
          </cell>
          <cell r="AM1485">
            <v>7.9</v>
          </cell>
          <cell r="AN1485">
            <v>6.5</v>
          </cell>
          <cell r="AO1485">
            <v>12.7</v>
          </cell>
          <cell r="AP1485">
            <v>93.7</v>
          </cell>
          <cell r="AQ1485">
            <v>31.7</v>
          </cell>
          <cell r="AR1485">
            <v>24.8</v>
          </cell>
          <cell r="AS1485">
            <v>2.5</v>
          </cell>
          <cell r="AT1485">
            <v>17.399999999999999</v>
          </cell>
          <cell r="AU1485">
            <v>80.8</v>
          </cell>
          <cell r="AV1485">
            <v>858.6</v>
          </cell>
          <cell r="AW1485">
            <v>867.3</v>
          </cell>
        </row>
        <row r="1486">
          <cell r="B1486">
            <v>9003</v>
          </cell>
          <cell r="D1486" t="str">
            <v xml:space="preserve">Création artistique </v>
          </cell>
          <cell r="E1486">
            <v>126041</v>
          </cell>
          <cell r="F1486">
            <v>14.6</v>
          </cell>
          <cell r="G1486">
            <v>6.8</v>
          </cell>
          <cell r="H1486">
            <v>-0.2</v>
          </cell>
          <cell r="I1486">
            <v>8</v>
          </cell>
          <cell r="J1486">
            <v>0.2</v>
          </cell>
          <cell r="K1486">
            <v>1849.5</v>
          </cell>
          <cell r="L1486">
            <v>13.5</v>
          </cell>
          <cell r="M1486">
            <v>9.6</v>
          </cell>
          <cell r="N1486">
            <v>1872.7</v>
          </cell>
          <cell r="O1486">
            <v>1864.2</v>
          </cell>
          <cell r="P1486">
            <v>47.2</v>
          </cell>
          <cell r="Q1486">
            <v>0.3</v>
          </cell>
          <cell r="R1486">
            <v>243.2</v>
          </cell>
          <cell r="S1486">
            <v>-3.6</v>
          </cell>
          <cell r="T1486">
            <v>687.9</v>
          </cell>
          <cell r="U1486">
            <v>34.9</v>
          </cell>
          <cell r="V1486">
            <v>72.900000000000006</v>
          </cell>
          <cell r="W1486">
            <v>1.2</v>
          </cell>
          <cell r="X1486">
            <v>2.4</v>
          </cell>
          <cell r="Y1486">
            <v>39.1</v>
          </cell>
          <cell r="Z1486">
            <v>6.5</v>
          </cell>
          <cell r="AA1486">
            <v>961.3</v>
          </cell>
          <cell r="AB1486">
            <v>65.599999999999994</v>
          </cell>
          <cell r="AC1486">
            <v>152</v>
          </cell>
          <cell r="AD1486">
            <v>156.9</v>
          </cell>
          <cell r="AE1486">
            <v>7.3</v>
          </cell>
          <cell r="AF1486">
            <v>594.1</v>
          </cell>
          <cell r="AG1486">
            <v>109.7</v>
          </cell>
          <cell r="AH1486">
            <v>22.8</v>
          </cell>
          <cell r="AI1486">
            <v>23.7</v>
          </cell>
          <cell r="AJ1486">
            <v>485.3</v>
          </cell>
          <cell r="AK1486">
            <v>0.7</v>
          </cell>
          <cell r="AL1486">
            <v>0.5</v>
          </cell>
          <cell r="AM1486">
            <v>8.6999999999999993</v>
          </cell>
          <cell r="AN1486">
            <v>2.2999999999999998</v>
          </cell>
          <cell r="AO1486">
            <v>4.0999999999999996</v>
          </cell>
          <cell r="AP1486">
            <v>480.5</v>
          </cell>
          <cell r="AQ1486">
            <v>24.9</v>
          </cell>
          <cell r="AR1486">
            <v>8.6</v>
          </cell>
          <cell r="AS1486">
            <v>0.1</v>
          </cell>
          <cell r="AT1486">
            <v>12.6</v>
          </cell>
          <cell r="AU1486">
            <v>484.1</v>
          </cell>
          <cell r="AV1486">
            <v>953.2</v>
          </cell>
          <cell r="AW1486">
            <v>903</v>
          </cell>
        </row>
        <row r="1487">
          <cell r="B1487">
            <v>90031</v>
          </cell>
          <cell r="D1487" t="str">
            <v xml:space="preserve">Création artistique relevant des arts plastiques </v>
          </cell>
          <cell r="E1487">
            <v>75173</v>
          </cell>
          <cell r="F1487">
            <v>9.1</v>
          </cell>
          <cell r="G1487">
            <v>3.7</v>
          </cell>
          <cell r="H1487">
            <v>0.1</v>
          </cell>
          <cell r="I1487">
            <v>5.2</v>
          </cell>
          <cell r="J1487">
            <v>0.1</v>
          </cell>
          <cell r="K1487">
            <v>980.8</v>
          </cell>
          <cell r="L1487">
            <v>8</v>
          </cell>
          <cell r="M1487">
            <v>4</v>
          </cell>
          <cell r="N1487">
            <v>992.9</v>
          </cell>
          <cell r="O1487">
            <v>990</v>
          </cell>
          <cell r="P1487">
            <v>25.7</v>
          </cell>
          <cell r="Q1487">
            <v>0.1</v>
          </cell>
          <cell r="R1487">
            <v>124.3</v>
          </cell>
          <cell r="S1487">
            <v>-1.8</v>
          </cell>
          <cell r="T1487">
            <v>367.9</v>
          </cell>
          <cell r="U1487">
            <v>7</v>
          </cell>
          <cell r="V1487">
            <v>36.5</v>
          </cell>
          <cell r="W1487">
            <v>0.2</v>
          </cell>
          <cell r="X1487">
            <v>0.8</v>
          </cell>
          <cell r="Y1487">
            <v>6.5</v>
          </cell>
          <cell r="Z1487">
            <v>0.2</v>
          </cell>
          <cell r="AA1487">
            <v>527</v>
          </cell>
          <cell r="AB1487">
            <v>36.1</v>
          </cell>
          <cell r="AC1487">
            <v>72.2</v>
          </cell>
          <cell r="AD1487">
            <v>80.2</v>
          </cell>
          <cell r="AE1487">
            <v>2.2999999999999998</v>
          </cell>
          <cell r="AF1487">
            <v>340.9</v>
          </cell>
          <cell r="AG1487">
            <v>58.9</v>
          </cell>
          <cell r="AH1487">
            <v>7.8</v>
          </cell>
          <cell r="AI1487">
            <v>7.7</v>
          </cell>
          <cell r="AJ1487">
            <v>281.89999999999998</v>
          </cell>
          <cell r="AK1487">
            <v>0.3</v>
          </cell>
          <cell r="AL1487">
            <v>0.2</v>
          </cell>
          <cell r="AM1487">
            <v>3.5</v>
          </cell>
          <cell r="AN1487">
            <v>0.7</v>
          </cell>
          <cell r="AO1487">
            <v>0.9</v>
          </cell>
          <cell r="AP1487">
            <v>279.2</v>
          </cell>
          <cell r="AQ1487">
            <v>1.3</v>
          </cell>
          <cell r="AR1487">
            <v>1.1000000000000001</v>
          </cell>
          <cell r="AS1487">
            <v>0.1</v>
          </cell>
          <cell r="AT1487">
            <v>5.5</v>
          </cell>
          <cell r="AU1487">
            <v>273.89999999999998</v>
          </cell>
          <cell r="AV1487">
            <v>507.8</v>
          </cell>
          <cell r="AW1487">
            <v>493.3</v>
          </cell>
        </row>
        <row r="1488">
          <cell r="B1488">
            <v>90032</v>
          </cell>
          <cell r="D1488" t="str">
            <v xml:space="preserve">Autre création artistique </v>
          </cell>
          <cell r="E1488">
            <v>50868</v>
          </cell>
          <cell r="F1488">
            <v>5.5</v>
          </cell>
          <cell r="G1488">
            <v>3.1</v>
          </cell>
          <cell r="H1488">
            <v>-0.4</v>
          </cell>
          <cell r="I1488">
            <v>2.8</v>
          </cell>
          <cell r="J1488">
            <v>0.1</v>
          </cell>
          <cell r="K1488">
            <v>868.6</v>
          </cell>
          <cell r="L1488">
            <v>5.5</v>
          </cell>
          <cell r="M1488">
            <v>5.6</v>
          </cell>
          <cell r="N1488">
            <v>879.8</v>
          </cell>
          <cell r="O1488">
            <v>874.2</v>
          </cell>
          <cell r="P1488">
            <v>21.5</v>
          </cell>
          <cell r="Q1488">
            <v>0.2</v>
          </cell>
          <cell r="R1488">
            <v>118.9</v>
          </cell>
          <cell r="S1488">
            <v>-1.8</v>
          </cell>
          <cell r="T1488">
            <v>320</v>
          </cell>
          <cell r="U1488">
            <v>28</v>
          </cell>
          <cell r="V1488">
            <v>36.299999999999997</v>
          </cell>
          <cell r="W1488">
            <v>1</v>
          </cell>
          <cell r="X1488">
            <v>1.7</v>
          </cell>
          <cell r="Y1488">
            <v>32.6</v>
          </cell>
          <cell r="Z1488">
            <v>6.3</v>
          </cell>
          <cell r="AA1488">
            <v>434.3</v>
          </cell>
          <cell r="AB1488">
            <v>29.6</v>
          </cell>
          <cell r="AC1488">
            <v>79.900000000000006</v>
          </cell>
          <cell r="AD1488">
            <v>76.7</v>
          </cell>
          <cell r="AE1488">
            <v>5</v>
          </cell>
          <cell r="AF1488">
            <v>253.3</v>
          </cell>
          <cell r="AG1488">
            <v>50.8</v>
          </cell>
          <cell r="AH1488">
            <v>15</v>
          </cell>
          <cell r="AI1488">
            <v>15.9</v>
          </cell>
          <cell r="AJ1488">
            <v>203.4</v>
          </cell>
          <cell r="AK1488">
            <v>0.4</v>
          </cell>
          <cell r="AL1488">
            <v>0.3</v>
          </cell>
          <cell r="AM1488">
            <v>5.2</v>
          </cell>
          <cell r="AN1488">
            <v>1.6</v>
          </cell>
          <cell r="AO1488">
            <v>3.2</v>
          </cell>
          <cell r="AP1488">
            <v>201.2</v>
          </cell>
          <cell r="AQ1488">
            <v>23.6</v>
          </cell>
          <cell r="AR1488">
            <v>7.5</v>
          </cell>
          <cell r="AS1488">
            <v>0</v>
          </cell>
          <cell r="AT1488">
            <v>7.1</v>
          </cell>
          <cell r="AU1488">
            <v>210.2</v>
          </cell>
          <cell r="AV1488">
            <v>445.4</v>
          </cell>
          <cell r="AW1488">
            <v>409.8</v>
          </cell>
        </row>
        <row r="1489">
          <cell r="B1489">
            <v>9004</v>
          </cell>
          <cell r="D1489" t="str">
            <v xml:space="preserve">Gestion de salles de spectacles </v>
          </cell>
          <cell r="E1489">
            <v>449</v>
          </cell>
          <cell r="F1489">
            <v>9.5</v>
          </cell>
          <cell r="G1489">
            <v>4</v>
          </cell>
          <cell r="H1489">
            <v>-0.1</v>
          </cell>
          <cell r="I1489">
            <v>5.6</v>
          </cell>
          <cell r="J1489">
            <v>0</v>
          </cell>
          <cell r="K1489">
            <v>960.9</v>
          </cell>
          <cell r="L1489">
            <v>0</v>
          </cell>
          <cell r="M1489">
            <v>4.2</v>
          </cell>
          <cell r="N1489">
            <v>965.1</v>
          </cell>
          <cell r="O1489">
            <v>970.4</v>
          </cell>
          <cell r="P1489">
            <v>16.3</v>
          </cell>
          <cell r="Q1489">
            <v>3</v>
          </cell>
          <cell r="R1489">
            <v>46.4</v>
          </cell>
          <cell r="S1489">
            <v>-0.1</v>
          </cell>
          <cell r="T1489">
            <v>634.6</v>
          </cell>
          <cell r="U1489">
            <v>285.89999999999998</v>
          </cell>
          <cell r="V1489">
            <v>83.1</v>
          </cell>
          <cell r="W1489">
            <v>1.5</v>
          </cell>
          <cell r="X1489">
            <v>36.9</v>
          </cell>
          <cell r="Y1489">
            <v>69.7</v>
          </cell>
          <cell r="Z1489">
            <v>50.8</v>
          </cell>
          <cell r="AA1489">
            <v>236.4</v>
          </cell>
          <cell r="AB1489">
            <v>28.3</v>
          </cell>
          <cell r="AC1489">
            <v>231.6</v>
          </cell>
          <cell r="AD1489">
            <v>94</v>
          </cell>
          <cell r="AE1489">
            <v>186.9</v>
          </cell>
          <cell r="AF1489">
            <v>69.400000000000006</v>
          </cell>
          <cell r="AG1489">
            <v>30.1</v>
          </cell>
          <cell r="AH1489">
            <v>15.9</v>
          </cell>
          <cell r="AI1489">
            <v>17.399999999999999</v>
          </cell>
          <cell r="AJ1489">
            <v>40.799999999999997</v>
          </cell>
          <cell r="AK1489">
            <v>21</v>
          </cell>
          <cell r="AL1489">
            <v>3.7</v>
          </cell>
          <cell r="AM1489">
            <v>8.5</v>
          </cell>
          <cell r="AN1489">
            <v>6.6</v>
          </cell>
          <cell r="AO1489">
            <v>6.7</v>
          </cell>
          <cell r="AP1489">
            <v>21.7</v>
          </cell>
          <cell r="AQ1489">
            <v>20.7</v>
          </cell>
          <cell r="AR1489">
            <v>11.8</v>
          </cell>
          <cell r="AS1489">
            <v>0.7</v>
          </cell>
          <cell r="AT1489">
            <v>8.6999999999999993</v>
          </cell>
          <cell r="AU1489">
            <v>21.2</v>
          </cell>
          <cell r="AV1489">
            <v>289.8</v>
          </cell>
          <cell r="AW1489">
            <v>395</v>
          </cell>
        </row>
        <row r="1490">
          <cell r="B1490">
            <v>90040</v>
          </cell>
          <cell r="D1490" t="str">
            <v xml:space="preserve">Gestion de salles de spectacles </v>
          </cell>
          <cell r="E1490">
            <v>449</v>
          </cell>
          <cell r="F1490">
            <v>9.5</v>
          </cell>
          <cell r="G1490">
            <v>4</v>
          </cell>
          <cell r="H1490">
            <v>-0.1</v>
          </cell>
          <cell r="I1490">
            <v>5.6</v>
          </cell>
          <cell r="J1490">
            <v>0</v>
          </cell>
          <cell r="K1490">
            <v>960.9</v>
          </cell>
          <cell r="L1490">
            <v>0</v>
          </cell>
          <cell r="M1490">
            <v>4.2</v>
          </cell>
          <cell r="N1490">
            <v>965.1</v>
          </cell>
          <cell r="O1490">
            <v>970.4</v>
          </cell>
          <cell r="P1490">
            <v>16.3</v>
          </cell>
          <cell r="Q1490">
            <v>3</v>
          </cell>
          <cell r="R1490">
            <v>46.4</v>
          </cell>
          <cell r="S1490">
            <v>-0.1</v>
          </cell>
          <cell r="T1490">
            <v>634.6</v>
          </cell>
          <cell r="U1490">
            <v>285.89999999999998</v>
          </cell>
          <cell r="V1490">
            <v>83.1</v>
          </cell>
          <cell r="W1490">
            <v>1.5</v>
          </cell>
          <cell r="X1490">
            <v>36.9</v>
          </cell>
          <cell r="Y1490">
            <v>69.7</v>
          </cell>
          <cell r="Z1490">
            <v>50.8</v>
          </cell>
          <cell r="AA1490">
            <v>236.4</v>
          </cell>
          <cell r="AB1490">
            <v>28.3</v>
          </cell>
          <cell r="AC1490">
            <v>231.6</v>
          </cell>
          <cell r="AD1490">
            <v>94</v>
          </cell>
          <cell r="AE1490">
            <v>186.9</v>
          </cell>
          <cell r="AF1490">
            <v>69.400000000000006</v>
          </cell>
          <cell r="AG1490">
            <v>30.1</v>
          </cell>
          <cell r="AH1490">
            <v>15.9</v>
          </cell>
          <cell r="AI1490">
            <v>17.399999999999999</v>
          </cell>
          <cell r="AJ1490">
            <v>40.799999999999997</v>
          </cell>
          <cell r="AK1490">
            <v>21</v>
          </cell>
          <cell r="AL1490">
            <v>3.7</v>
          </cell>
          <cell r="AM1490">
            <v>8.5</v>
          </cell>
          <cell r="AN1490">
            <v>6.6</v>
          </cell>
          <cell r="AO1490">
            <v>6.7</v>
          </cell>
          <cell r="AP1490">
            <v>21.7</v>
          </cell>
          <cell r="AQ1490">
            <v>20.7</v>
          </cell>
          <cell r="AR1490">
            <v>11.8</v>
          </cell>
          <cell r="AS1490">
            <v>0.7</v>
          </cell>
          <cell r="AT1490">
            <v>8.6999999999999993</v>
          </cell>
          <cell r="AU1490">
            <v>21.2</v>
          </cell>
          <cell r="AV1490">
            <v>289.8</v>
          </cell>
          <cell r="AW1490">
            <v>395</v>
          </cell>
        </row>
        <row r="1491">
          <cell r="B1491">
            <v>91</v>
          </cell>
          <cell r="D1491" t="str">
            <v xml:space="preserve">Bibliothèques, archives, musées et autres activités culturelles </v>
          </cell>
          <cell r="E1491">
            <v>1104</v>
          </cell>
          <cell r="F1491">
            <v>124.9</v>
          </cell>
          <cell r="G1491">
            <v>50</v>
          </cell>
          <cell r="H1491">
            <v>-0.5</v>
          </cell>
          <cell r="I1491">
            <v>75.400000000000006</v>
          </cell>
          <cell r="J1491">
            <v>0</v>
          </cell>
          <cell r="K1491">
            <v>540.9</v>
          </cell>
          <cell r="L1491">
            <v>0.7</v>
          </cell>
          <cell r="M1491">
            <v>7.5</v>
          </cell>
          <cell r="N1491">
            <v>549.1</v>
          </cell>
          <cell r="O1491">
            <v>665.7</v>
          </cell>
          <cell r="P1491">
            <v>9.6</v>
          </cell>
          <cell r="Q1491">
            <v>4.5999999999999996</v>
          </cell>
          <cell r="R1491">
            <v>18.5</v>
          </cell>
          <cell r="S1491">
            <v>-0.1</v>
          </cell>
          <cell r="T1491">
            <v>254.5</v>
          </cell>
          <cell r="U1491">
            <v>26.8</v>
          </cell>
          <cell r="V1491">
            <v>34.5</v>
          </cell>
          <cell r="W1491">
            <v>2.9</v>
          </cell>
          <cell r="X1491">
            <v>12.1</v>
          </cell>
          <cell r="Y1491">
            <v>36</v>
          </cell>
          <cell r="Z1491">
            <v>5.3</v>
          </cell>
          <cell r="AA1491">
            <v>325.2</v>
          </cell>
          <cell r="AB1491">
            <v>17.100000000000001</v>
          </cell>
          <cell r="AC1491">
            <v>191.4</v>
          </cell>
          <cell r="AD1491">
            <v>70.5</v>
          </cell>
          <cell r="AE1491">
            <v>47</v>
          </cell>
          <cell r="AF1491">
            <v>93.2</v>
          </cell>
          <cell r="AG1491">
            <v>75.400000000000006</v>
          </cell>
          <cell r="AH1491">
            <v>7.9</v>
          </cell>
          <cell r="AI1491">
            <v>30.1</v>
          </cell>
          <cell r="AJ1491">
            <v>40</v>
          </cell>
          <cell r="AK1491">
            <v>6.8</v>
          </cell>
          <cell r="AL1491">
            <v>2.1</v>
          </cell>
          <cell r="AM1491">
            <v>8.6</v>
          </cell>
          <cell r="AN1491">
            <v>8.3000000000000007</v>
          </cell>
          <cell r="AO1491">
            <v>9.4</v>
          </cell>
          <cell r="AP1491">
            <v>36</v>
          </cell>
          <cell r="AQ1491">
            <v>18.5</v>
          </cell>
          <cell r="AR1491">
            <v>9.1999999999999993</v>
          </cell>
          <cell r="AS1491">
            <v>1</v>
          </cell>
          <cell r="AT1491">
            <v>12.2</v>
          </cell>
          <cell r="AU1491">
            <v>32</v>
          </cell>
          <cell r="AV1491">
            <v>351.5</v>
          </cell>
          <cell r="AW1491">
            <v>355.1</v>
          </cell>
        </row>
        <row r="1492">
          <cell r="B1492">
            <v>910</v>
          </cell>
          <cell r="D1492" t="str">
            <v xml:space="preserve">Bibliothèques, archives, musées et autres activités culturelles </v>
          </cell>
          <cell r="E1492">
            <v>1104</v>
          </cell>
          <cell r="F1492">
            <v>124.9</v>
          </cell>
          <cell r="G1492">
            <v>50</v>
          </cell>
          <cell r="H1492">
            <v>-0.5</v>
          </cell>
          <cell r="I1492">
            <v>75.400000000000006</v>
          </cell>
          <cell r="J1492">
            <v>0</v>
          </cell>
          <cell r="K1492">
            <v>540.9</v>
          </cell>
          <cell r="L1492">
            <v>0.7</v>
          </cell>
          <cell r="M1492">
            <v>7.5</v>
          </cell>
          <cell r="N1492">
            <v>549.1</v>
          </cell>
          <cell r="O1492">
            <v>665.7</v>
          </cell>
          <cell r="P1492">
            <v>9.6</v>
          </cell>
          <cell r="Q1492">
            <v>4.5999999999999996</v>
          </cell>
          <cell r="R1492">
            <v>18.5</v>
          </cell>
          <cell r="S1492">
            <v>-0.1</v>
          </cell>
          <cell r="T1492">
            <v>254.5</v>
          </cell>
          <cell r="U1492">
            <v>26.8</v>
          </cell>
          <cell r="V1492">
            <v>34.5</v>
          </cell>
          <cell r="W1492">
            <v>2.9</v>
          </cell>
          <cell r="X1492">
            <v>12.1</v>
          </cell>
          <cell r="Y1492">
            <v>36</v>
          </cell>
          <cell r="Z1492">
            <v>5.3</v>
          </cell>
          <cell r="AA1492">
            <v>325.2</v>
          </cell>
          <cell r="AB1492">
            <v>17.100000000000001</v>
          </cell>
          <cell r="AC1492">
            <v>191.4</v>
          </cell>
          <cell r="AD1492">
            <v>70.5</v>
          </cell>
          <cell r="AE1492">
            <v>47</v>
          </cell>
          <cell r="AF1492">
            <v>93.2</v>
          </cell>
          <cell r="AG1492">
            <v>75.400000000000006</v>
          </cell>
          <cell r="AH1492">
            <v>7.9</v>
          </cell>
          <cell r="AI1492">
            <v>30.1</v>
          </cell>
          <cell r="AJ1492">
            <v>40</v>
          </cell>
          <cell r="AK1492">
            <v>6.8</v>
          </cell>
          <cell r="AL1492">
            <v>2.1</v>
          </cell>
          <cell r="AM1492">
            <v>8.6</v>
          </cell>
          <cell r="AN1492">
            <v>8.3000000000000007</v>
          </cell>
          <cell r="AO1492">
            <v>9.4</v>
          </cell>
          <cell r="AP1492">
            <v>36</v>
          </cell>
          <cell r="AQ1492">
            <v>18.5</v>
          </cell>
          <cell r="AR1492">
            <v>9.1999999999999993</v>
          </cell>
          <cell r="AS1492">
            <v>1</v>
          </cell>
          <cell r="AT1492">
            <v>12.2</v>
          </cell>
          <cell r="AU1492">
            <v>32</v>
          </cell>
          <cell r="AV1492">
            <v>351.5</v>
          </cell>
          <cell r="AW1492">
            <v>355.1</v>
          </cell>
        </row>
        <row r="1493">
          <cell r="B1493">
            <v>9101</v>
          </cell>
          <cell r="D1493" t="str">
            <v xml:space="preserve">Gestion des bibliothèques et des archives </v>
          </cell>
          <cell r="E1493">
            <v>149</v>
          </cell>
          <cell r="F1493">
            <v>1.2</v>
          </cell>
          <cell r="G1493">
            <v>0.9</v>
          </cell>
          <cell r="H1493">
            <v>0</v>
          </cell>
          <cell r="I1493">
            <v>0.3</v>
          </cell>
          <cell r="J1493">
            <v>0</v>
          </cell>
          <cell r="K1493">
            <v>11</v>
          </cell>
          <cell r="L1493">
            <v>0</v>
          </cell>
          <cell r="M1493">
            <v>0</v>
          </cell>
          <cell r="N1493">
            <v>11</v>
          </cell>
          <cell r="O1493">
            <v>12.2</v>
          </cell>
          <cell r="P1493">
            <v>0.1</v>
          </cell>
          <cell r="Q1493">
            <v>0</v>
          </cell>
          <cell r="R1493">
            <v>0.5</v>
          </cell>
          <cell r="S1493">
            <v>0</v>
          </cell>
          <cell r="T1493">
            <v>4.7</v>
          </cell>
          <cell r="U1493">
            <v>0.6</v>
          </cell>
          <cell r="V1493">
            <v>1.6</v>
          </cell>
          <cell r="W1493">
            <v>0.1</v>
          </cell>
          <cell r="X1493">
            <v>0.1</v>
          </cell>
          <cell r="Y1493">
            <v>0.5</v>
          </cell>
          <cell r="Z1493">
            <v>0</v>
          </cell>
          <cell r="AA1493">
            <v>5.7</v>
          </cell>
          <cell r="AB1493">
            <v>0.3</v>
          </cell>
          <cell r="AC1493">
            <v>3.5</v>
          </cell>
          <cell r="AD1493">
            <v>1.3</v>
          </cell>
          <cell r="AE1493">
            <v>0.1</v>
          </cell>
          <cell r="AF1493">
            <v>0.7</v>
          </cell>
          <cell r="AG1493">
            <v>0.9</v>
          </cell>
          <cell r="AH1493">
            <v>0.2</v>
          </cell>
          <cell r="AI1493">
            <v>0.3</v>
          </cell>
          <cell r="AJ1493">
            <v>-0.1</v>
          </cell>
          <cell r="AK1493">
            <v>0</v>
          </cell>
          <cell r="AL1493">
            <v>0</v>
          </cell>
          <cell r="AM1493">
            <v>0.1</v>
          </cell>
          <cell r="AN1493">
            <v>0.1</v>
          </cell>
          <cell r="AO1493">
            <v>0</v>
          </cell>
          <cell r="AP1493">
            <v>-0.2</v>
          </cell>
          <cell r="AQ1493">
            <v>0.7</v>
          </cell>
          <cell r="AR1493">
            <v>0.1</v>
          </cell>
          <cell r="AS1493">
            <v>0</v>
          </cell>
          <cell r="AT1493">
            <v>0.1</v>
          </cell>
          <cell r="AU1493">
            <v>0.4</v>
          </cell>
          <cell r="AV1493">
            <v>6.2</v>
          </cell>
          <cell r="AW1493">
            <v>5.5</v>
          </cell>
        </row>
        <row r="1494">
          <cell r="B1494">
            <v>91010</v>
          </cell>
          <cell r="D1494" t="str">
            <v xml:space="preserve">Gestion des bibliothèques et des archives </v>
          </cell>
          <cell r="E1494">
            <v>149</v>
          </cell>
          <cell r="F1494">
            <v>1.2</v>
          </cell>
          <cell r="G1494">
            <v>0.9</v>
          </cell>
          <cell r="H1494">
            <v>0</v>
          </cell>
          <cell r="I1494">
            <v>0.3</v>
          </cell>
          <cell r="J1494">
            <v>0</v>
          </cell>
          <cell r="K1494">
            <v>11</v>
          </cell>
          <cell r="L1494">
            <v>0</v>
          </cell>
          <cell r="M1494">
            <v>0</v>
          </cell>
          <cell r="N1494">
            <v>11</v>
          </cell>
          <cell r="O1494">
            <v>12.2</v>
          </cell>
          <cell r="P1494">
            <v>0.1</v>
          </cell>
          <cell r="Q1494">
            <v>0</v>
          </cell>
          <cell r="R1494">
            <v>0.5</v>
          </cell>
          <cell r="S1494">
            <v>0</v>
          </cell>
          <cell r="T1494">
            <v>4.7</v>
          </cell>
          <cell r="U1494">
            <v>0.6</v>
          </cell>
          <cell r="V1494">
            <v>1.6</v>
          </cell>
          <cell r="W1494">
            <v>0.1</v>
          </cell>
          <cell r="X1494">
            <v>0.1</v>
          </cell>
          <cell r="Y1494">
            <v>0.5</v>
          </cell>
          <cell r="Z1494">
            <v>0</v>
          </cell>
          <cell r="AA1494">
            <v>5.7</v>
          </cell>
          <cell r="AB1494">
            <v>0.3</v>
          </cell>
          <cell r="AC1494">
            <v>3.5</v>
          </cell>
          <cell r="AD1494">
            <v>1.3</v>
          </cell>
          <cell r="AE1494">
            <v>0.1</v>
          </cell>
          <cell r="AF1494">
            <v>0.7</v>
          </cell>
          <cell r="AG1494">
            <v>0.9</v>
          </cell>
          <cell r="AH1494">
            <v>0.2</v>
          </cell>
          <cell r="AI1494">
            <v>0.3</v>
          </cell>
          <cell r="AJ1494">
            <v>-0.1</v>
          </cell>
          <cell r="AK1494">
            <v>0</v>
          </cell>
          <cell r="AL1494">
            <v>0</v>
          </cell>
          <cell r="AM1494">
            <v>0.1</v>
          </cell>
          <cell r="AN1494">
            <v>0.1</v>
          </cell>
          <cell r="AO1494">
            <v>0</v>
          </cell>
          <cell r="AP1494">
            <v>-0.2</v>
          </cell>
          <cell r="AQ1494">
            <v>0.7</v>
          </cell>
          <cell r="AR1494">
            <v>0.1</v>
          </cell>
          <cell r="AS1494">
            <v>0</v>
          </cell>
          <cell r="AT1494">
            <v>0.1</v>
          </cell>
          <cell r="AU1494">
            <v>0.4</v>
          </cell>
          <cell r="AV1494">
            <v>6.2</v>
          </cell>
          <cell r="AW1494">
            <v>5.5</v>
          </cell>
        </row>
        <row r="1495">
          <cell r="B1495">
            <v>9102</v>
          </cell>
          <cell r="D1495" t="str">
            <v xml:space="preserve">Gestion des musées </v>
          </cell>
          <cell r="E1495">
            <v>322</v>
          </cell>
          <cell r="F1495">
            <v>21.6</v>
          </cell>
          <cell r="G1495">
            <v>8.5</v>
          </cell>
          <cell r="H1495">
            <v>-0.2</v>
          </cell>
          <cell r="I1495">
            <v>13.4</v>
          </cell>
          <cell r="J1495">
            <v>0</v>
          </cell>
          <cell r="K1495">
            <v>55.7</v>
          </cell>
          <cell r="L1495">
            <v>0</v>
          </cell>
          <cell r="M1495">
            <v>0.5</v>
          </cell>
          <cell r="N1495">
            <v>56.2</v>
          </cell>
          <cell r="O1495">
            <v>77.3</v>
          </cell>
          <cell r="P1495">
            <v>2.2999999999999998</v>
          </cell>
          <cell r="Q1495">
            <v>2</v>
          </cell>
          <cell r="R1495">
            <v>3.2</v>
          </cell>
          <cell r="S1495">
            <v>-0.1</v>
          </cell>
          <cell r="T1495">
            <v>35.4</v>
          </cell>
          <cell r="U1495">
            <v>4.2</v>
          </cell>
          <cell r="V1495">
            <v>8</v>
          </cell>
          <cell r="W1495">
            <v>0</v>
          </cell>
          <cell r="X1495">
            <v>0.9</v>
          </cell>
          <cell r="Y1495">
            <v>1.1000000000000001</v>
          </cell>
          <cell r="Z1495">
            <v>1</v>
          </cell>
          <cell r="AA1495">
            <v>32.200000000000003</v>
          </cell>
          <cell r="AB1495">
            <v>1.6</v>
          </cell>
          <cell r="AC1495">
            <v>20.6</v>
          </cell>
          <cell r="AD1495">
            <v>6.8</v>
          </cell>
          <cell r="AE1495">
            <v>1.7</v>
          </cell>
          <cell r="AF1495">
            <v>4.9000000000000004</v>
          </cell>
          <cell r="AG1495">
            <v>4.3</v>
          </cell>
          <cell r="AH1495">
            <v>0.4</v>
          </cell>
          <cell r="AI1495">
            <v>3.3</v>
          </cell>
          <cell r="AJ1495">
            <v>3.5</v>
          </cell>
          <cell r="AK1495">
            <v>0</v>
          </cell>
          <cell r="AL1495">
            <v>0</v>
          </cell>
          <cell r="AM1495">
            <v>0.5</v>
          </cell>
          <cell r="AN1495">
            <v>0.5</v>
          </cell>
          <cell r="AO1495">
            <v>0.4</v>
          </cell>
          <cell r="AP1495">
            <v>3.5</v>
          </cell>
          <cell r="AQ1495">
            <v>1.5</v>
          </cell>
          <cell r="AR1495">
            <v>0.7</v>
          </cell>
          <cell r="AS1495" t="str">
            <v>N</v>
          </cell>
          <cell r="AT1495">
            <v>1.1000000000000001</v>
          </cell>
          <cell r="AU1495">
            <v>3.3</v>
          </cell>
          <cell r="AV1495">
            <v>31</v>
          </cell>
          <cell r="AW1495">
            <v>32.200000000000003</v>
          </cell>
        </row>
        <row r="1496">
          <cell r="B1496">
            <v>91020</v>
          </cell>
          <cell r="D1496" t="str">
            <v xml:space="preserve">Gestion des musées </v>
          </cell>
          <cell r="E1496">
            <v>322</v>
          </cell>
          <cell r="F1496">
            <v>21.6</v>
          </cell>
          <cell r="G1496">
            <v>8.5</v>
          </cell>
          <cell r="H1496">
            <v>-0.2</v>
          </cell>
          <cell r="I1496">
            <v>13.4</v>
          </cell>
          <cell r="J1496">
            <v>0</v>
          </cell>
          <cell r="K1496">
            <v>55.7</v>
          </cell>
          <cell r="L1496">
            <v>0</v>
          </cell>
          <cell r="M1496">
            <v>0.5</v>
          </cell>
          <cell r="N1496">
            <v>56.2</v>
          </cell>
          <cell r="O1496">
            <v>77.3</v>
          </cell>
          <cell r="P1496">
            <v>2.2999999999999998</v>
          </cell>
          <cell r="Q1496">
            <v>2</v>
          </cell>
          <cell r="R1496">
            <v>3.2</v>
          </cell>
          <cell r="S1496">
            <v>-0.1</v>
          </cell>
          <cell r="T1496">
            <v>35.4</v>
          </cell>
          <cell r="U1496">
            <v>4.2</v>
          </cell>
          <cell r="V1496">
            <v>8</v>
          </cell>
          <cell r="W1496">
            <v>0</v>
          </cell>
          <cell r="X1496">
            <v>0.9</v>
          </cell>
          <cell r="Y1496">
            <v>1.1000000000000001</v>
          </cell>
          <cell r="Z1496">
            <v>1</v>
          </cell>
          <cell r="AA1496">
            <v>32.200000000000003</v>
          </cell>
          <cell r="AB1496">
            <v>1.6</v>
          </cell>
          <cell r="AC1496">
            <v>20.6</v>
          </cell>
          <cell r="AD1496">
            <v>6.8</v>
          </cell>
          <cell r="AE1496">
            <v>1.7</v>
          </cell>
          <cell r="AF1496">
            <v>4.9000000000000004</v>
          </cell>
          <cell r="AG1496">
            <v>4.3</v>
          </cell>
          <cell r="AH1496">
            <v>0.4</v>
          </cell>
          <cell r="AI1496">
            <v>3.3</v>
          </cell>
          <cell r="AJ1496">
            <v>3.5</v>
          </cell>
          <cell r="AK1496">
            <v>0</v>
          </cell>
          <cell r="AL1496">
            <v>0</v>
          </cell>
          <cell r="AM1496">
            <v>0.5</v>
          </cell>
          <cell r="AN1496">
            <v>0.5</v>
          </cell>
          <cell r="AO1496">
            <v>0.4</v>
          </cell>
          <cell r="AP1496">
            <v>3.5</v>
          </cell>
          <cell r="AQ1496">
            <v>1.5</v>
          </cell>
          <cell r="AR1496">
            <v>0.7</v>
          </cell>
          <cell r="AS1496" t="str">
            <v>N</v>
          </cell>
          <cell r="AT1496">
            <v>1.1000000000000001</v>
          </cell>
          <cell r="AU1496">
            <v>3.3</v>
          </cell>
          <cell r="AV1496">
            <v>31</v>
          </cell>
          <cell r="AW1496">
            <v>32.200000000000003</v>
          </cell>
        </row>
        <row r="1497">
          <cell r="B1497">
            <v>9103</v>
          </cell>
          <cell r="D1497" t="str">
            <v xml:space="preserve">Gestion des sites et monuments historiques et des attractions touristiques similaires </v>
          </cell>
          <cell r="E1497">
            <v>402</v>
          </cell>
          <cell r="F1497">
            <v>44.7</v>
          </cell>
          <cell r="G1497">
            <v>21.2</v>
          </cell>
          <cell r="H1497">
            <v>-0.1</v>
          </cell>
          <cell r="I1497">
            <v>23.6</v>
          </cell>
          <cell r="J1497">
            <v>0</v>
          </cell>
          <cell r="K1497">
            <v>272.60000000000002</v>
          </cell>
          <cell r="L1497">
            <v>0.8</v>
          </cell>
          <cell r="M1497">
            <v>1.7</v>
          </cell>
          <cell r="N1497">
            <v>275.10000000000002</v>
          </cell>
          <cell r="O1497">
            <v>317.3</v>
          </cell>
          <cell r="P1497">
            <v>5.6</v>
          </cell>
          <cell r="Q1497">
            <v>2.5</v>
          </cell>
          <cell r="R1497">
            <v>5.2</v>
          </cell>
          <cell r="S1497">
            <v>0.1</v>
          </cell>
          <cell r="T1497">
            <v>121.8</v>
          </cell>
          <cell r="U1497">
            <v>14.1</v>
          </cell>
          <cell r="V1497">
            <v>14.8</v>
          </cell>
          <cell r="W1497">
            <v>0.7</v>
          </cell>
          <cell r="X1497">
            <v>8.6</v>
          </cell>
          <cell r="Y1497">
            <v>33.5</v>
          </cell>
          <cell r="Z1497">
            <v>3.7</v>
          </cell>
          <cell r="AA1497">
            <v>143.80000000000001</v>
          </cell>
          <cell r="AB1497">
            <v>9.4</v>
          </cell>
          <cell r="AC1497">
            <v>101.5</v>
          </cell>
          <cell r="AD1497">
            <v>41.7</v>
          </cell>
          <cell r="AE1497">
            <v>44.1</v>
          </cell>
          <cell r="AF1497">
            <v>35.299999999999997</v>
          </cell>
          <cell r="AG1497">
            <v>43.8</v>
          </cell>
          <cell r="AH1497">
            <v>7.1</v>
          </cell>
          <cell r="AI1497">
            <v>24.1</v>
          </cell>
          <cell r="AJ1497">
            <v>8.6</v>
          </cell>
          <cell r="AK1497">
            <v>6.8</v>
          </cell>
          <cell r="AL1497">
            <v>2</v>
          </cell>
          <cell r="AM1497">
            <v>3.9</v>
          </cell>
          <cell r="AN1497">
            <v>3.8</v>
          </cell>
          <cell r="AO1497">
            <v>6.3</v>
          </cell>
          <cell r="AP1497">
            <v>6.3</v>
          </cell>
          <cell r="AQ1497">
            <v>9.8000000000000007</v>
          </cell>
          <cell r="AR1497">
            <v>4.0999999999999996</v>
          </cell>
          <cell r="AS1497">
            <v>0.1</v>
          </cell>
          <cell r="AT1497">
            <v>3.3</v>
          </cell>
          <cell r="AU1497">
            <v>8.6</v>
          </cell>
          <cell r="AV1497">
            <v>171.6</v>
          </cell>
          <cell r="AW1497">
            <v>178.5</v>
          </cell>
        </row>
        <row r="1498">
          <cell r="B1498">
            <v>91030</v>
          </cell>
          <cell r="D1498" t="str">
            <v xml:space="preserve">Gestion des sites et monuments historiques et des attractions touristiques similaires </v>
          </cell>
          <cell r="E1498">
            <v>402</v>
          </cell>
          <cell r="F1498">
            <v>44.7</v>
          </cell>
          <cell r="G1498">
            <v>21.2</v>
          </cell>
          <cell r="H1498">
            <v>-0.1</v>
          </cell>
          <cell r="I1498">
            <v>23.6</v>
          </cell>
          <cell r="J1498">
            <v>0</v>
          </cell>
          <cell r="K1498">
            <v>272.60000000000002</v>
          </cell>
          <cell r="L1498">
            <v>0.8</v>
          </cell>
          <cell r="M1498">
            <v>1.7</v>
          </cell>
          <cell r="N1498">
            <v>275.10000000000002</v>
          </cell>
          <cell r="O1498">
            <v>317.3</v>
          </cell>
          <cell r="P1498">
            <v>5.6</v>
          </cell>
          <cell r="Q1498">
            <v>2.5</v>
          </cell>
          <cell r="R1498">
            <v>5.2</v>
          </cell>
          <cell r="S1498">
            <v>0.1</v>
          </cell>
          <cell r="T1498">
            <v>121.8</v>
          </cell>
          <cell r="U1498">
            <v>14.1</v>
          </cell>
          <cell r="V1498">
            <v>14.8</v>
          </cell>
          <cell r="W1498">
            <v>0.7</v>
          </cell>
          <cell r="X1498">
            <v>8.6</v>
          </cell>
          <cell r="Y1498">
            <v>33.5</v>
          </cell>
          <cell r="Z1498">
            <v>3.7</v>
          </cell>
          <cell r="AA1498">
            <v>143.80000000000001</v>
          </cell>
          <cell r="AB1498">
            <v>9.4</v>
          </cell>
          <cell r="AC1498">
            <v>101.5</v>
          </cell>
          <cell r="AD1498">
            <v>41.7</v>
          </cell>
          <cell r="AE1498">
            <v>44.1</v>
          </cell>
          <cell r="AF1498">
            <v>35.299999999999997</v>
          </cell>
          <cell r="AG1498">
            <v>43.8</v>
          </cell>
          <cell r="AH1498">
            <v>7.1</v>
          </cell>
          <cell r="AI1498">
            <v>24.1</v>
          </cell>
          <cell r="AJ1498">
            <v>8.6</v>
          </cell>
          <cell r="AK1498">
            <v>6.8</v>
          </cell>
          <cell r="AL1498">
            <v>2</v>
          </cell>
          <cell r="AM1498">
            <v>3.9</v>
          </cell>
          <cell r="AN1498">
            <v>3.8</v>
          </cell>
          <cell r="AO1498">
            <v>6.3</v>
          </cell>
          <cell r="AP1498">
            <v>6.3</v>
          </cell>
          <cell r="AQ1498">
            <v>9.8000000000000007</v>
          </cell>
          <cell r="AR1498">
            <v>4.0999999999999996</v>
          </cell>
          <cell r="AS1498">
            <v>0.1</v>
          </cell>
          <cell r="AT1498">
            <v>3.3</v>
          </cell>
          <cell r="AU1498">
            <v>8.6</v>
          </cell>
          <cell r="AV1498">
            <v>171.6</v>
          </cell>
          <cell r="AW1498">
            <v>178.5</v>
          </cell>
        </row>
        <row r="1499">
          <cell r="B1499">
            <v>9104</v>
          </cell>
          <cell r="D1499" t="str">
            <v xml:space="preserve">Gestion des jardins botaniques et zoologiques et des réserves naturelles </v>
          </cell>
          <cell r="E1499">
            <v>231</v>
          </cell>
          <cell r="F1499">
            <v>57.4</v>
          </cell>
          <cell r="G1499">
            <v>19.399999999999999</v>
          </cell>
          <cell r="H1499">
            <v>-0.2</v>
          </cell>
          <cell r="I1499">
            <v>38.200000000000003</v>
          </cell>
          <cell r="J1499">
            <v>0</v>
          </cell>
          <cell r="K1499">
            <v>201.6</v>
          </cell>
          <cell r="L1499">
            <v>-0.1</v>
          </cell>
          <cell r="M1499">
            <v>5.3</v>
          </cell>
          <cell r="N1499">
            <v>206.8</v>
          </cell>
          <cell r="O1499">
            <v>259</v>
          </cell>
          <cell r="P1499">
            <v>1.7</v>
          </cell>
          <cell r="Q1499">
            <v>0</v>
          </cell>
          <cell r="R1499">
            <v>9.6999999999999993</v>
          </cell>
          <cell r="S1499">
            <v>0</v>
          </cell>
          <cell r="T1499">
            <v>92.6</v>
          </cell>
          <cell r="U1499">
            <v>8</v>
          </cell>
          <cell r="V1499">
            <v>10.1</v>
          </cell>
          <cell r="W1499">
            <v>2.1</v>
          </cell>
          <cell r="X1499">
            <v>2.5</v>
          </cell>
          <cell r="Y1499">
            <v>0.9</v>
          </cell>
          <cell r="Z1499">
            <v>0.6</v>
          </cell>
          <cell r="AA1499">
            <v>143.5</v>
          </cell>
          <cell r="AB1499">
            <v>5.9</v>
          </cell>
          <cell r="AC1499">
            <v>65.900000000000006</v>
          </cell>
          <cell r="AD1499">
            <v>20.7</v>
          </cell>
          <cell r="AE1499">
            <v>1.2</v>
          </cell>
          <cell r="AF1499">
            <v>52.3</v>
          </cell>
          <cell r="AG1499">
            <v>26.4</v>
          </cell>
          <cell r="AH1499">
            <v>0.3</v>
          </cell>
          <cell r="AI1499">
            <v>2.2999999999999998</v>
          </cell>
          <cell r="AJ1499">
            <v>27.9</v>
          </cell>
          <cell r="AK1499">
            <v>0</v>
          </cell>
          <cell r="AL1499">
            <v>0</v>
          </cell>
          <cell r="AM1499">
            <v>4.0999999999999996</v>
          </cell>
          <cell r="AN1499">
            <v>3.9</v>
          </cell>
          <cell r="AO1499">
            <v>2.6</v>
          </cell>
          <cell r="AP1499">
            <v>26.4</v>
          </cell>
          <cell r="AQ1499">
            <v>6.5</v>
          </cell>
          <cell r="AR1499">
            <v>4.4000000000000004</v>
          </cell>
          <cell r="AS1499">
            <v>1</v>
          </cell>
          <cell r="AT1499">
            <v>7.7</v>
          </cell>
          <cell r="AU1499">
            <v>19.8</v>
          </cell>
          <cell r="AV1499">
            <v>142.69999999999999</v>
          </cell>
          <cell r="AW1499">
            <v>138.80000000000001</v>
          </cell>
        </row>
        <row r="1500">
          <cell r="B1500">
            <v>91040</v>
          </cell>
          <cell r="D1500" t="str">
            <v xml:space="preserve">Gestion des jardins botaniques et zoologiques et des réserves naturelles </v>
          </cell>
          <cell r="E1500">
            <v>231</v>
          </cell>
          <cell r="F1500">
            <v>57.4</v>
          </cell>
          <cell r="G1500">
            <v>19.399999999999999</v>
          </cell>
          <cell r="H1500">
            <v>-0.2</v>
          </cell>
          <cell r="I1500">
            <v>38.200000000000003</v>
          </cell>
          <cell r="J1500">
            <v>0</v>
          </cell>
          <cell r="K1500">
            <v>201.6</v>
          </cell>
          <cell r="L1500">
            <v>-0.1</v>
          </cell>
          <cell r="M1500">
            <v>5.3</v>
          </cell>
          <cell r="N1500">
            <v>206.8</v>
          </cell>
          <cell r="O1500">
            <v>259</v>
          </cell>
          <cell r="P1500">
            <v>1.7</v>
          </cell>
          <cell r="Q1500">
            <v>0</v>
          </cell>
          <cell r="R1500">
            <v>9.6999999999999993</v>
          </cell>
          <cell r="S1500">
            <v>0</v>
          </cell>
          <cell r="T1500">
            <v>92.6</v>
          </cell>
          <cell r="U1500">
            <v>8</v>
          </cell>
          <cell r="V1500">
            <v>10.1</v>
          </cell>
          <cell r="W1500">
            <v>2.1</v>
          </cell>
          <cell r="X1500">
            <v>2.5</v>
          </cell>
          <cell r="Y1500">
            <v>0.9</v>
          </cell>
          <cell r="Z1500">
            <v>0.6</v>
          </cell>
          <cell r="AA1500">
            <v>143.5</v>
          </cell>
          <cell r="AB1500">
            <v>5.9</v>
          </cell>
          <cell r="AC1500">
            <v>65.900000000000006</v>
          </cell>
          <cell r="AD1500">
            <v>20.7</v>
          </cell>
          <cell r="AE1500">
            <v>1.2</v>
          </cell>
          <cell r="AF1500">
            <v>52.3</v>
          </cell>
          <cell r="AG1500">
            <v>26.4</v>
          </cell>
          <cell r="AH1500">
            <v>0.3</v>
          </cell>
          <cell r="AI1500">
            <v>2.2999999999999998</v>
          </cell>
          <cell r="AJ1500">
            <v>27.9</v>
          </cell>
          <cell r="AK1500">
            <v>0</v>
          </cell>
          <cell r="AL1500">
            <v>0</v>
          </cell>
          <cell r="AM1500">
            <v>4.0999999999999996</v>
          </cell>
          <cell r="AN1500">
            <v>3.9</v>
          </cell>
          <cell r="AO1500">
            <v>2.6</v>
          </cell>
          <cell r="AP1500">
            <v>26.4</v>
          </cell>
          <cell r="AQ1500">
            <v>6.5</v>
          </cell>
          <cell r="AR1500">
            <v>4.4000000000000004</v>
          </cell>
          <cell r="AS1500">
            <v>1</v>
          </cell>
          <cell r="AT1500">
            <v>7.7</v>
          </cell>
          <cell r="AU1500">
            <v>19.8</v>
          </cell>
          <cell r="AV1500">
            <v>142.69999999999999</v>
          </cell>
          <cell r="AW1500">
            <v>138.80000000000001</v>
          </cell>
        </row>
        <row r="1501">
          <cell r="B1501">
            <v>92</v>
          </cell>
          <cell r="D1501" t="str">
            <v xml:space="preserve">Organisation de jeux de hasard et d'argent </v>
          </cell>
          <cell r="E1501">
            <v>1042</v>
          </cell>
          <cell r="F1501">
            <v>129.69999999999999</v>
          </cell>
          <cell r="G1501">
            <v>84</v>
          </cell>
          <cell r="H1501">
            <v>-0.6</v>
          </cell>
          <cell r="I1501">
            <v>46.3</v>
          </cell>
          <cell r="J1501">
            <v>0</v>
          </cell>
          <cell r="K1501">
            <v>17130.599999999999</v>
          </cell>
          <cell r="L1501">
            <v>0</v>
          </cell>
          <cell r="M1501">
            <v>29.4</v>
          </cell>
          <cell r="N1501">
            <v>17160</v>
          </cell>
          <cell r="O1501">
            <v>17260.2</v>
          </cell>
          <cell r="P1501">
            <v>68.2</v>
          </cell>
          <cell r="Q1501">
            <v>14.1</v>
          </cell>
          <cell r="R1501">
            <v>104.7</v>
          </cell>
          <cell r="S1501">
            <v>3.2</v>
          </cell>
          <cell r="T1501">
            <v>13549.7</v>
          </cell>
          <cell r="U1501">
            <v>117.7</v>
          </cell>
          <cell r="V1501">
            <v>79.599999999999994</v>
          </cell>
          <cell r="W1501">
            <v>7.9</v>
          </cell>
          <cell r="X1501">
            <v>9</v>
          </cell>
          <cell r="Y1501">
            <v>102.4</v>
          </cell>
          <cell r="Z1501">
            <v>39.799999999999997</v>
          </cell>
          <cell r="AA1501">
            <v>3514.6</v>
          </cell>
          <cell r="AB1501">
            <v>1237.5999999999999</v>
          </cell>
          <cell r="AC1501">
            <v>652.9</v>
          </cell>
          <cell r="AD1501">
            <v>262</v>
          </cell>
          <cell r="AE1501">
            <v>10.4</v>
          </cell>
          <cell r="AF1501">
            <v>1372.4</v>
          </cell>
          <cell r="AG1501">
            <v>199.9</v>
          </cell>
          <cell r="AH1501">
            <v>40</v>
          </cell>
          <cell r="AI1501">
            <v>62.7</v>
          </cell>
          <cell r="AJ1501">
            <v>1195.2</v>
          </cell>
          <cell r="AK1501">
            <v>0.9</v>
          </cell>
          <cell r="AL1501">
            <v>0.5</v>
          </cell>
          <cell r="AM1501">
            <v>61.4</v>
          </cell>
          <cell r="AN1501">
            <v>14.6</v>
          </cell>
          <cell r="AO1501">
            <v>69</v>
          </cell>
          <cell r="AP1501">
            <v>1202.5</v>
          </cell>
          <cell r="AQ1501">
            <v>109.9</v>
          </cell>
          <cell r="AR1501">
            <v>323.89999999999998</v>
          </cell>
          <cell r="AS1501">
            <v>30.6</v>
          </cell>
          <cell r="AT1501">
            <v>53.6</v>
          </cell>
          <cell r="AU1501">
            <v>904.3</v>
          </cell>
          <cell r="AV1501">
            <v>3548.8</v>
          </cell>
          <cell r="AW1501">
            <v>2287.4</v>
          </cell>
        </row>
        <row r="1502">
          <cell r="B1502">
            <v>920</v>
          </cell>
          <cell r="D1502" t="str">
            <v xml:space="preserve">Organisation de jeux de hasard et d'argent </v>
          </cell>
          <cell r="E1502">
            <v>1042</v>
          </cell>
          <cell r="F1502">
            <v>129.69999999999999</v>
          </cell>
          <cell r="G1502">
            <v>84</v>
          </cell>
          <cell r="H1502">
            <v>-0.6</v>
          </cell>
          <cell r="I1502">
            <v>46.3</v>
          </cell>
          <cell r="J1502">
            <v>0</v>
          </cell>
          <cell r="K1502">
            <v>17130.599999999999</v>
          </cell>
          <cell r="L1502">
            <v>0</v>
          </cell>
          <cell r="M1502">
            <v>29.4</v>
          </cell>
          <cell r="N1502">
            <v>17160</v>
          </cell>
          <cell r="O1502">
            <v>17260.2</v>
          </cell>
          <cell r="P1502">
            <v>68.2</v>
          </cell>
          <cell r="Q1502">
            <v>14.1</v>
          </cell>
          <cell r="R1502">
            <v>104.7</v>
          </cell>
          <cell r="S1502">
            <v>3.2</v>
          </cell>
          <cell r="T1502">
            <v>13549.7</v>
          </cell>
          <cell r="U1502">
            <v>117.7</v>
          </cell>
          <cell r="V1502">
            <v>79.599999999999994</v>
          </cell>
          <cell r="W1502">
            <v>7.9</v>
          </cell>
          <cell r="X1502">
            <v>9</v>
          </cell>
          <cell r="Y1502">
            <v>102.4</v>
          </cell>
          <cell r="Z1502">
            <v>39.799999999999997</v>
          </cell>
          <cell r="AA1502">
            <v>3514.6</v>
          </cell>
          <cell r="AB1502">
            <v>1237.5999999999999</v>
          </cell>
          <cell r="AC1502">
            <v>652.9</v>
          </cell>
          <cell r="AD1502">
            <v>262</v>
          </cell>
          <cell r="AE1502">
            <v>10.4</v>
          </cell>
          <cell r="AF1502">
            <v>1372.4</v>
          </cell>
          <cell r="AG1502">
            <v>199.9</v>
          </cell>
          <cell r="AH1502">
            <v>40</v>
          </cell>
          <cell r="AI1502">
            <v>62.7</v>
          </cell>
          <cell r="AJ1502">
            <v>1195.2</v>
          </cell>
          <cell r="AK1502">
            <v>0.9</v>
          </cell>
          <cell r="AL1502">
            <v>0.5</v>
          </cell>
          <cell r="AM1502">
            <v>61.4</v>
          </cell>
          <cell r="AN1502">
            <v>14.6</v>
          </cell>
          <cell r="AO1502">
            <v>69</v>
          </cell>
          <cell r="AP1502">
            <v>1202.5</v>
          </cell>
          <cell r="AQ1502">
            <v>109.9</v>
          </cell>
          <cell r="AR1502">
            <v>323.89999999999998</v>
          </cell>
          <cell r="AS1502">
            <v>30.6</v>
          </cell>
          <cell r="AT1502">
            <v>53.6</v>
          </cell>
          <cell r="AU1502">
            <v>904.3</v>
          </cell>
          <cell r="AV1502">
            <v>3548.8</v>
          </cell>
          <cell r="AW1502">
            <v>2287.4</v>
          </cell>
        </row>
        <row r="1503">
          <cell r="B1503">
            <v>9200</v>
          </cell>
          <cell r="D1503" t="str">
            <v xml:space="preserve">Organisation de jeux de hasard et d'argent </v>
          </cell>
          <cell r="E1503">
            <v>1042</v>
          </cell>
          <cell r="F1503">
            <v>129.69999999999999</v>
          </cell>
          <cell r="G1503">
            <v>84</v>
          </cell>
          <cell r="H1503">
            <v>-0.6</v>
          </cell>
          <cell r="I1503">
            <v>46.3</v>
          </cell>
          <cell r="J1503">
            <v>0</v>
          </cell>
          <cell r="K1503">
            <v>17130.599999999999</v>
          </cell>
          <cell r="L1503">
            <v>0</v>
          </cell>
          <cell r="M1503">
            <v>29.4</v>
          </cell>
          <cell r="N1503">
            <v>17160</v>
          </cell>
          <cell r="O1503">
            <v>17260.2</v>
          </cell>
          <cell r="P1503">
            <v>68.2</v>
          </cell>
          <cell r="Q1503">
            <v>14.1</v>
          </cell>
          <cell r="R1503">
            <v>104.7</v>
          </cell>
          <cell r="S1503">
            <v>3.2</v>
          </cell>
          <cell r="T1503">
            <v>13549.7</v>
          </cell>
          <cell r="U1503">
            <v>117.7</v>
          </cell>
          <cell r="V1503">
            <v>79.599999999999994</v>
          </cell>
          <cell r="W1503">
            <v>7.9</v>
          </cell>
          <cell r="X1503">
            <v>9</v>
          </cell>
          <cell r="Y1503">
            <v>102.4</v>
          </cell>
          <cell r="Z1503">
            <v>39.799999999999997</v>
          </cell>
          <cell r="AA1503">
            <v>3514.6</v>
          </cell>
          <cell r="AB1503">
            <v>1237.5999999999999</v>
          </cell>
          <cell r="AC1503">
            <v>652.9</v>
          </cell>
          <cell r="AD1503">
            <v>262</v>
          </cell>
          <cell r="AE1503">
            <v>10.4</v>
          </cell>
          <cell r="AF1503">
            <v>1372.4</v>
          </cell>
          <cell r="AG1503">
            <v>199.9</v>
          </cell>
          <cell r="AH1503">
            <v>40</v>
          </cell>
          <cell r="AI1503">
            <v>62.7</v>
          </cell>
          <cell r="AJ1503">
            <v>1195.2</v>
          </cell>
          <cell r="AK1503">
            <v>0.9</v>
          </cell>
          <cell r="AL1503">
            <v>0.5</v>
          </cell>
          <cell r="AM1503">
            <v>61.4</v>
          </cell>
          <cell r="AN1503">
            <v>14.6</v>
          </cell>
          <cell r="AO1503">
            <v>69</v>
          </cell>
          <cell r="AP1503">
            <v>1202.5</v>
          </cell>
          <cell r="AQ1503">
            <v>109.9</v>
          </cell>
          <cell r="AR1503">
            <v>323.89999999999998</v>
          </cell>
          <cell r="AS1503">
            <v>30.6</v>
          </cell>
          <cell r="AT1503">
            <v>53.6</v>
          </cell>
          <cell r="AU1503">
            <v>904.3</v>
          </cell>
          <cell r="AV1503">
            <v>3548.8</v>
          </cell>
          <cell r="AW1503">
            <v>2287.4</v>
          </cell>
        </row>
        <row r="1504">
          <cell r="B1504">
            <v>92000</v>
          </cell>
          <cell r="D1504" t="str">
            <v xml:space="preserve">Organisation de jeux de hasard et d'argent </v>
          </cell>
          <cell r="E1504">
            <v>1042</v>
          </cell>
          <cell r="F1504">
            <v>129.69999999999999</v>
          </cell>
          <cell r="G1504">
            <v>84</v>
          </cell>
          <cell r="H1504">
            <v>-0.6</v>
          </cell>
          <cell r="I1504">
            <v>46.3</v>
          </cell>
          <cell r="J1504">
            <v>0</v>
          </cell>
          <cell r="K1504">
            <v>17130.599999999999</v>
          </cell>
          <cell r="L1504">
            <v>0</v>
          </cell>
          <cell r="M1504">
            <v>29.4</v>
          </cell>
          <cell r="N1504">
            <v>17160</v>
          </cell>
          <cell r="O1504">
            <v>17260.2</v>
          </cell>
          <cell r="P1504">
            <v>68.2</v>
          </cell>
          <cell r="Q1504">
            <v>14.1</v>
          </cell>
          <cell r="R1504">
            <v>104.7</v>
          </cell>
          <cell r="S1504">
            <v>3.2</v>
          </cell>
          <cell r="T1504">
            <v>13549.7</v>
          </cell>
          <cell r="U1504">
            <v>117.7</v>
          </cell>
          <cell r="V1504">
            <v>79.599999999999994</v>
          </cell>
          <cell r="W1504">
            <v>7.9</v>
          </cell>
          <cell r="X1504">
            <v>9</v>
          </cell>
          <cell r="Y1504">
            <v>102.4</v>
          </cell>
          <cell r="Z1504">
            <v>39.799999999999997</v>
          </cell>
          <cell r="AA1504">
            <v>3514.6</v>
          </cell>
          <cell r="AB1504">
            <v>1237.5999999999999</v>
          </cell>
          <cell r="AC1504">
            <v>652.9</v>
          </cell>
          <cell r="AD1504">
            <v>262</v>
          </cell>
          <cell r="AE1504">
            <v>10.4</v>
          </cell>
          <cell r="AF1504">
            <v>1372.4</v>
          </cell>
          <cell r="AG1504">
            <v>199.9</v>
          </cell>
          <cell r="AH1504">
            <v>40</v>
          </cell>
          <cell r="AI1504">
            <v>62.7</v>
          </cell>
          <cell r="AJ1504">
            <v>1195.2</v>
          </cell>
          <cell r="AK1504">
            <v>0.9</v>
          </cell>
          <cell r="AL1504">
            <v>0.5</v>
          </cell>
          <cell r="AM1504">
            <v>61.4</v>
          </cell>
          <cell r="AN1504">
            <v>14.6</v>
          </cell>
          <cell r="AO1504">
            <v>69</v>
          </cell>
          <cell r="AP1504">
            <v>1202.5</v>
          </cell>
          <cell r="AQ1504">
            <v>109.9</v>
          </cell>
          <cell r="AR1504">
            <v>323.89999999999998</v>
          </cell>
          <cell r="AS1504">
            <v>30.6</v>
          </cell>
          <cell r="AT1504">
            <v>53.6</v>
          </cell>
          <cell r="AU1504">
            <v>904.3</v>
          </cell>
          <cell r="AV1504">
            <v>3548.8</v>
          </cell>
          <cell r="AW1504">
            <v>2287.4</v>
          </cell>
        </row>
        <row r="1505">
          <cell r="B1505">
            <v>93</v>
          </cell>
          <cell r="D1505" t="str">
            <v xml:space="preserve">Activités sportives, récréatives et de loisirs </v>
          </cell>
          <cell r="E1505">
            <v>48716</v>
          </cell>
          <cell r="F1505">
            <v>786.3</v>
          </cell>
          <cell r="G1505">
            <v>324.39999999999998</v>
          </cell>
          <cell r="H1505">
            <v>-6.4</v>
          </cell>
          <cell r="I1505">
            <v>468.3</v>
          </cell>
          <cell r="J1505">
            <v>0.3</v>
          </cell>
          <cell r="K1505">
            <v>8151</v>
          </cell>
          <cell r="L1505">
            <v>1.6</v>
          </cell>
          <cell r="M1505">
            <v>204</v>
          </cell>
          <cell r="N1505">
            <v>8356.7999999999993</v>
          </cell>
          <cell r="O1505">
            <v>8937.6</v>
          </cell>
          <cell r="P1505">
            <v>291.60000000000002</v>
          </cell>
          <cell r="Q1505">
            <v>66.400000000000006</v>
          </cell>
          <cell r="R1505">
            <v>388.9</v>
          </cell>
          <cell r="S1505">
            <v>-2</v>
          </cell>
          <cell r="T1505">
            <v>4349.1000000000004</v>
          </cell>
          <cell r="U1505">
            <v>635.6</v>
          </cell>
          <cell r="V1505">
            <v>541</v>
          </cell>
          <cell r="W1505">
            <v>40.299999999999997</v>
          </cell>
          <cell r="X1505">
            <v>109.1</v>
          </cell>
          <cell r="Y1505">
            <v>245.9</v>
          </cell>
          <cell r="Z1505">
            <v>144.6</v>
          </cell>
          <cell r="AA1505">
            <v>4134.8999999999996</v>
          </cell>
          <cell r="AB1505">
            <v>355.9</v>
          </cell>
          <cell r="AC1505">
            <v>2475.6</v>
          </cell>
          <cell r="AD1505">
            <v>899.7</v>
          </cell>
          <cell r="AE1505">
            <v>185.2</v>
          </cell>
          <cell r="AF1505">
            <v>588.9</v>
          </cell>
          <cell r="AG1505">
            <v>856.7</v>
          </cell>
          <cell r="AH1505">
            <v>130.30000000000001</v>
          </cell>
          <cell r="AI1505">
            <v>226.2</v>
          </cell>
          <cell r="AJ1505">
            <v>-172</v>
          </cell>
          <cell r="AK1505">
            <v>1.9</v>
          </cell>
          <cell r="AL1505">
            <v>3.8</v>
          </cell>
          <cell r="AM1505">
            <v>647</v>
          </cell>
          <cell r="AN1505">
            <v>151.30000000000001</v>
          </cell>
          <cell r="AO1505">
            <v>79.2</v>
          </cell>
          <cell r="AP1505">
            <v>-737.8</v>
          </cell>
          <cell r="AQ1505">
            <v>543.5</v>
          </cell>
          <cell r="AR1505">
            <v>314.7</v>
          </cell>
          <cell r="AS1505">
            <v>6.5</v>
          </cell>
          <cell r="AT1505">
            <v>66.2</v>
          </cell>
          <cell r="AU1505">
            <v>-581.70000000000005</v>
          </cell>
          <cell r="AV1505">
            <v>4089.2</v>
          </cell>
          <cell r="AW1505">
            <v>3964.2</v>
          </cell>
        </row>
        <row r="1506">
          <cell r="B1506">
            <v>931</v>
          </cell>
          <cell r="D1506" t="str">
            <v xml:space="preserve">Activités liées au sport </v>
          </cell>
          <cell r="E1506">
            <v>16964</v>
          </cell>
          <cell r="F1506">
            <v>241.3</v>
          </cell>
          <cell r="G1506">
            <v>128.1</v>
          </cell>
          <cell r="H1506">
            <v>-0.4</v>
          </cell>
          <cell r="I1506">
            <v>113.6</v>
          </cell>
          <cell r="J1506">
            <v>0.2</v>
          </cell>
          <cell r="K1506">
            <v>4959.1000000000004</v>
          </cell>
          <cell r="L1506">
            <v>-3.1</v>
          </cell>
          <cell r="M1506">
            <v>34.5</v>
          </cell>
          <cell r="N1506">
            <v>4990.8</v>
          </cell>
          <cell r="O1506">
            <v>5200.7</v>
          </cell>
          <cell r="P1506">
            <v>228.7</v>
          </cell>
          <cell r="Q1506">
            <v>29.3</v>
          </cell>
          <cell r="R1506">
            <v>136.4</v>
          </cell>
          <cell r="S1506">
            <v>-1.8</v>
          </cell>
          <cell r="T1506">
            <v>2683.8</v>
          </cell>
          <cell r="U1506">
            <v>297.39999999999998</v>
          </cell>
          <cell r="V1506">
            <v>349.2</v>
          </cell>
          <cell r="W1506">
            <v>27.4</v>
          </cell>
          <cell r="X1506">
            <v>52.4</v>
          </cell>
          <cell r="Y1506">
            <v>118.3</v>
          </cell>
          <cell r="Z1506">
            <v>44.3</v>
          </cell>
          <cell r="AA1506">
            <v>2396.4</v>
          </cell>
          <cell r="AB1506">
            <v>247.3</v>
          </cell>
          <cell r="AC1506">
            <v>1558.6</v>
          </cell>
          <cell r="AD1506">
            <v>546.4</v>
          </cell>
          <cell r="AE1506">
            <v>130.30000000000001</v>
          </cell>
          <cell r="AF1506">
            <v>174.5</v>
          </cell>
          <cell r="AG1506">
            <v>454.1</v>
          </cell>
          <cell r="AH1506">
            <v>75.8</v>
          </cell>
          <cell r="AI1506">
            <v>126.1</v>
          </cell>
          <cell r="AJ1506">
            <v>-229.4</v>
          </cell>
          <cell r="AK1506">
            <v>1.5</v>
          </cell>
          <cell r="AL1506">
            <v>3.4</v>
          </cell>
          <cell r="AM1506">
            <v>81.7</v>
          </cell>
          <cell r="AN1506">
            <v>67</v>
          </cell>
          <cell r="AO1506">
            <v>48.5</v>
          </cell>
          <cell r="AP1506">
            <v>-260.60000000000002</v>
          </cell>
          <cell r="AQ1506">
            <v>401.2</v>
          </cell>
          <cell r="AR1506">
            <v>212.6</v>
          </cell>
          <cell r="AS1506">
            <v>3.6</v>
          </cell>
          <cell r="AT1506">
            <v>39.5</v>
          </cell>
          <cell r="AU1506">
            <v>-115.2</v>
          </cell>
          <cell r="AV1506">
            <v>2286</v>
          </cell>
          <cell r="AW1506">
            <v>2279.5</v>
          </cell>
        </row>
        <row r="1507">
          <cell r="B1507">
            <v>9311</v>
          </cell>
          <cell r="D1507" t="str">
            <v xml:space="preserve">Gestion d'installations sportives </v>
          </cell>
          <cell r="E1507">
            <v>2570</v>
          </cell>
          <cell r="F1507">
            <v>136.6</v>
          </cell>
          <cell r="G1507">
            <v>64.599999999999994</v>
          </cell>
          <cell r="H1507">
            <v>-0.9</v>
          </cell>
          <cell r="I1507">
            <v>72.900000000000006</v>
          </cell>
          <cell r="J1507">
            <v>0</v>
          </cell>
          <cell r="K1507">
            <v>1334.7</v>
          </cell>
          <cell r="L1507">
            <v>-3</v>
          </cell>
          <cell r="M1507">
            <v>20.3</v>
          </cell>
          <cell r="N1507">
            <v>1351.9</v>
          </cell>
          <cell r="O1507">
            <v>1471.2</v>
          </cell>
          <cell r="P1507">
            <v>39.1</v>
          </cell>
          <cell r="Q1507">
            <v>8.6</v>
          </cell>
          <cell r="R1507">
            <v>45.7</v>
          </cell>
          <cell r="S1507">
            <v>-0.2</v>
          </cell>
          <cell r="T1507">
            <v>719.6</v>
          </cell>
          <cell r="U1507">
            <v>129</v>
          </cell>
          <cell r="V1507">
            <v>143.4</v>
          </cell>
          <cell r="W1507">
            <v>15.2</v>
          </cell>
          <cell r="X1507">
            <v>22.6</v>
          </cell>
          <cell r="Y1507">
            <v>36.5</v>
          </cell>
          <cell r="Z1507">
            <v>22</v>
          </cell>
          <cell r="AA1507">
            <v>662.4</v>
          </cell>
          <cell r="AB1507">
            <v>54.9</v>
          </cell>
          <cell r="AC1507">
            <v>457.9</v>
          </cell>
          <cell r="AD1507">
            <v>156.80000000000001</v>
          </cell>
          <cell r="AE1507">
            <v>58.1</v>
          </cell>
          <cell r="AF1507">
            <v>50.8</v>
          </cell>
          <cell r="AG1507">
            <v>145.80000000000001</v>
          </cell>
          <cell r="AH1507">
            <v>26.8</v>
          </cell>
          <cell r="AI1507">
            <v>44.1</v>
          </cell>
          <cell r="AJ1507">
            <v>-77.7</v>
          </cell>
          <cell r="AK1507">
            <v>0.7</v>
          </cell>
          <cell r="AL1507">
            <v>0.4</v>
          </cell>
          <cell r="AM1507">
            <v>54</v>
          </cell>
          <cell r="AN1507">
            <v>44.4</v>
          </cell>
          <cell r="AO1507">
            <v>30.7</v>
          </cell>
          <cell r="AP1507">
            <v>-101.3</v>
          </cell>
          <cell r="AQ1507">
            <v>124</v>
          </cell>
          <cell r="AR1507">
            <v>73.7</v>
          </cell>
          <cell r="AS1507">
            <v>0.4</v>
          </cell>
          <cell r="AT1507">
            <v>10.199999999999999</v>
          </cell>
          <cell r="AU1507">
            <v>-61.6</v>
          </cell>
          <cell r="AV1507">
            <v>659.8</v>
          </cell>
          <cell r="AW1507">
            <v>665.5</v>
          </cell>
        </row>
        <row r="1508">
          <cell r="B1508">
            <v>93110</v>
          </cell>
          <cell r="D1508" t="str">
            <v xml:space="preserve">Gestion d'installations sportives </v>
          </cell>
          <cell r="E1508">
            <v>2570</v>
          </cell>
          <cell r="F1508">
            <v>136.6</v>
          </cell>
          <cell r="G1508">
            <v>64.599999999999994</v>
          </cell>
          <cell r="H1508">
            <v>-0.9</v>
          </cell>
          <cell r="I1508">
            <v>72.900000000000006</v>
          </cell>
          <cell r="J1508">
            <v>0</v>
          </cell>
          <cell r="K1508">
            <v>1334.7</v>
          </cell>
          <cell r="L1508">
            <v>-3</v>
          </cell>
          <cell r="M1508">
            <v>20.3</v>
          </cell>
          <cell r="N1508">
            <v>1351.9</v>
          </cell>
          <cell r="O1508">
            <v>1471.2</v>
          </cell>
          <cell r="P1508">
            <v>39.1</v>
          </cell>
          <cell r="Q1508">
            <v>8.6</v>
          </cell>
          <cell r="R1508">
            <v>45.7</v>
          </cell>
          <cell r="S1508">
            <v>-0.2</v>
          </cell>
          <cell r="T1508">
            <v>719.6</v>
          </cell>
          <cell r="U1508">
            <v>129</v>
          </cell>
          <cell r="V1508">
            <v>143.4</v>
          </cell>
          <cell r="W1508">
            <v>15.2</v>
          </cell>
          <cell r="X1508">
            <v>22.6</v>
          </cell>
          <cell r="Y1508">
            <v>36.5</v>
          </cell>
          <cell r="Z1508">
            <v>22</v>
          </cell>
          <cell r="AA1508">
            <v>662.4</v>
          </cell>
          <cell r="AB1508">
            <v>54.9</v>
          </cell>
          <cell r="AC1508">
            <v>457.9</v>
          </cell>
          <cell r="AD1508">
            <v>156.80000000000001</v>
          </cell>
          <cell r="AE1508">
            <v>58.1</v>
          </cell>
          <cell r="AF1508">
            <v>50.8</v>
          </cell>
          <cell r="AG1508">
            <v>145.80000000000001</v>
          </cell>
          <cell r="AH1508">
            <v>26.8</v>
          </cell>
          <cell r="AI1508">
            <v>44.1</v>
          </cell>
          <cell r="AJ1508">
            <v>-77.7</v>
          </cell>
          <cell r="AK1508">
            <v>0.7</v>
          </cell>
          <cell r="AL1508">
            <v>0.4</v>
          </cell>
          <cell r="AM1508">
            <v>54</v>
          </cell>
          <cell r="AN1508">
            <v>44.4</v>
          </cell>
          <cell r="AO1508">
            <v>30.7</v>
          </cell>
          <cell r="AP1508">
            <v>-101.3</v>
          </cell>
          <cell r="AQ1508">
            <v>124</v>
          </cell>
          <cell r="AR1508">
            <v>73.7</v>
          </cell>
          <cell r="AS1508">
            <v>0.4</v>
          </cell>
          <cell r="AT1508">
            <v>10.199999999999999</v>
          </cell>
          <cell r="AU1508">
            <v>-61.6</v>
          </cell>
          <cell r="AV1508">
            <v>659.8</v>
          </cell>
          <cell r="AW1508">
            <v>665.5</v>
          </cell>
        </row>
        <row r="1509">
          <cell r="B1509">
            <v>9312</v>
          </cell>
          <cell r="D1509" t="str">
            <v xml:space="preserve">Activités de clubs de sports </v>
          </cell>
          <cell r="E1509">
            <v>2413</v>
          </cell>
          <cell r="F1509">
            <v>49.3</v>
          </cell>
          <cell r="G1509">
            <v>29.1</v>
          </cell>
          <cell r="H1509">
            <v>0.4</v>
          </cell>
          <cell r="I1509">
            <v>19.8</v>
          </cell>
          <cell r="J1509">
            <v>0</v>
          </cell>
          <cell r="K1509">
            <v>2185.3000000000002</v>
          </cell>
          <cell r="L1509">
            <v>0.3</v>
          </cell>
          <cell r="M1509">
            <v>0.7</v>
          </cell>
          <cell r="N1509">
            <v>2186.3000000000002</v>
          </cell>
          <cell r="O1509">
            <v>2234.6</v>
          </cell>
          <cell r="P1509">
            <v>117.9</v>
          </cell>
          <cell r="Q1509">
            <v>10.9</v>
          </cell>
          <cell r="R1509">
            <v>13.8</v>
          </cell>
          <cell r="S1509">
            <v>-0.3</v>
          </cell>
          <cell r="T1509">
            <v>1162.4000000000001</v>
          </cell>
          <cell r="U1509">
            <v>43.2</v>
          </cell>
          <cell r="V1509">
            <v>77.599999999999994</v>
          </cell>
          <cell r="W1509">
            <v>3.2</v>
          </cell>
          <cell r="X1509">
            <v>13.4</v>
          </cell>
          <cell r="Y1509">
            <v>48.1</v>
          </cell>
          <cell r="Z1509">
            <v>14</v>
          </cell>
          <cell r="AA1509">
            <v>1100.0999999999999</v>
          </cell>
          <cell r="AB1509">
            <v>152.1</v>
          </cell>
          <cell r="AC1509">
            <v>780.3</v>
          </cell>
          <cell r="AD1509">
            <v>275.5</v>
          </cell>
          <cell r="AE1509">
            <v>59.6</v>
          </cell>
          <cell r="AF1509">
            <v>-48.3</v>
          </cell>
          <cell r="AG1509">
            <v>175.5</v>
          </cell>
          <cell r="AH1509">
            <v>36</v>
          </cell>
          <cell r="AI1509">
            <v>60.4</v>
          </cell>
          <cell r="AJ1509">
            <v>-199.3</v>
          </cell>
          <cell r="AK1509">
            <v>0.1</v>
          </cell>
          <cell r="AL1509">
            <v>0.7</v>
          </cell>
          <cell r="AM1509">
            <v>11.3</v>
          </cell>
          <cell r="AN1509">
            <v>10.6</v>
          </cell>
          <cell r="AO1509">
            <v>7.6</v>
          </cell>
          <cell r="AP1509">
            <v>-202.3</v>
          </cell>
          <cell r="AQ1509">
            <v>187.9</v>
          </cell>
          <cell r="AR1509">
            <v>75</v>
          </cell>
          <cell r="AS1509">
            <v>0.5</v>
          </cell>
          <cell r="AT1509">
            <v>0</v>
          </cell>
          <cell r="AU1509">
            <v>-90</v>
          </cell>
          <cell r="AV1509">
            <v>1030.3</v>
          </cell>
          <cell r="AW1509">
            <v>1007.5</v>
          </cell>
        </row>
        <row r="1510">
          <cell r="B1510">
            <v>93120</v>
          </cell>
          <cell r="D1510" t="str">
            <v xml:space="preserve">Activités de clubs de sports </v>
          </cell>
          <cell r="E1510">
            <v>2413</v>
          </cell>
          <cell r="F1510">
            <v>49.3</v>
          </cell>
          <cell r="G1510">
            <v>29.1</v>
          </cell>
          <cell r="H1510">
            <v>0.4</v>
          </cell>
          <cell r="I1510">
            <v>19.8</v>
          </cell>
          <cell r="J1510">
            <v>0</v>
          </cell>
          <cell r="K1510">
            <v>2185.3000000000002</v>
          </cell>
          <cell r="L1510">
            <v>0.3</v>
          </cell>
          <cell r="M1510">
            <v>0.7</v>
          </cell>
          <cell r="N1510">
            <v>2186.3000000000002</v>
          </cell>
          <cell r="O1510">
            <v>2234.6</v>
          </cell>
          <cell r="P1510">
            <v>117.9</v>
          </cell>
          <cell r="Q1510">
            <v>10.9</v>
          </cell>
          <cell r="R1510">
            <v>13.8</v>
          </cell>
          <cell r="S1510">
            <v>-0.3</v>
          </cell>
          <cell r="T1510">
            <v>1162.4000000000001</v>
          </cell>
          <cell r="U1510">
            <v>43.2</v>
          </cell>
          <cell r="V1510">
            <v>77.599999999999994</v>
          </cell>
          <cell r="W1510">
            <v>3.2</v>
          </cell>
          <cell r="X1510">
            <v>13.4</v>
          </cell>
          <cell r="Y1510">
            <v>48.1</v>
          </cell>
          <cell r="Z1510">
            <v>14</v>
          </cell>
          <cell r="AA1510">
            <v>1100.0999999999999</v>
          </cell>
          <cell r="AB1510">
            <v>152.1</v>
          </cell>
          <cell r="AC1510">
            <v>780.3</v>
          </cell>
          <cell r="AD1510">
            <v>275.5</v>
          </cell>
          <cell r="AE1510">
            <v>59.6</v>
          </cell>
          <cell r="AF1510">
            <v>-48.3</v>
          </cell>
          <cell r="AG1510">
            <v>175.5</v>
          </cell>
          <cell r="AH1510">
            <v>36</v>
          </cell>
          <cell r="AI1510">
            <v>60.4</v>
          </cell>
          <cell r="AJ1510">
            <v>-199.3</v>
          </cell>
          <cell r="AK1510">
            <v>0.1</v>
          </cell>
          <cell r="AL1510">
            <v>0.7</v>
          </cell>
          <cell r="AM1510">
            <v>11.3</v>
          </cell>
          <cell r="AN1510">
            <v>10.6</v>
          </cell>
          <cell r="AO1510">
            <v>7.6</v>
          </cell>
          <cell r="AP1510">
            <v>-202.3</v>
          </cell>
          <cell r="AQ1510">
            <v>187.9</v>
          </cell>
          <cell r="AR1510">
            <v>75</v>
          </cell>
          <cell r="AS1510">
            <v>0.5</v>
          </cell>
          <cell r="AT1510">
            <v>0</v>
          </cell>
          <cell r="AU1510">
            <v>-90</v>
          </cell>
          <cell r="AV1510">
            <v>1030.3</v>
          </cell>
          <cell r="AW1510">
            <v>1007.5</v>
          </cell>
        </row>
        <row r="1511">
          <cell r="B1511">
            <v>9313</v>
          </cell>
          <cell r="D1511" t="str">
            <v xml:space="preserve">Activités des centres de culture physique </v>
          </cell>
          <cell r="E1511">
            <v>2176</v>
          </cell>
          <cell r="F1511">
            <v>14.5</v>
          </cell>
          <cell r="G1511">
            <v>8.1</v>
          </cell>
          <cell r="H1511">
            <v>-0.5</v>
          </cell>
          <cell r="I1511">
            <v>6.9</v>
          </cell>
          <cell r="J1511">
            <v>0</v>
          </cell>
          <cell r="K1511">
            <v>435.2</v>
          </cell>
          <cell r="L1511">
            <v>0.1</v>
          </cell>
          <cell r="M1511">
            <v>0.8</v>
          </cell>
          <cell r="N1511">
            <v>436.1</v>
          </cell>
          <cell r="O1511">
            <v>449.7</v>
          </cell>
          <cell r="P1511">
            <v>4.0999999999999996</v>
          </cell>
          <cell r="Q1511">
            <v>0.2</v>
          </cell>
          <cell r="R1511">
            <v>3.6</v>
          </cell>
          <cell r="S1511">
            <v>-0.1</v>
          </cell>
          <cell r="T1511">
            <v>238.8</v>
          </cell>
          <cell r="U1511">
            <v>16.5</v>
          </cell>
          <cell r="V1511">
            <v>58.8</v>
          </cell>
          <cell r="W1511">
            <v>7</v>
          </cell>
          <cell r="X1511">
            <v>3.6</v>
          </cell>
          <cell r="Y1511">
            <v>10.5</v>
          </cell>
          <cell r="Z1511">
            <v>5.2</v>
          </cell>
          <cell r="AA1511">
            <v>194.1</v>
          </cell>
          <cell r="AB1511">
            <v>11.4</v>
          </cell>
          <cell r="AC1511">
            <v>105</v>
          </cell>
          <cell r="AD1511">
            <v>29.4</v>
          </cell>
          <cell r="AE1511">
            <v>0.7</v>
          </cell>
          <cell r="AF1511">
            <v>49</v>
          </cell>
          <cell r="AG1511">
            <v>40.5</v>
          </cell>
          <cell r="AH1511">
            <v>1.4</v>
          </cell>
          <cell r="AI1511">
            <v>5.5</v>
          </cell>
          <cell r="AJ1511">
            <v>12.6</v>
          </cell>
          <cell r="AK1511">
            <v>0</v>
          </cell>
          <cell r="AL1511">
            <v>0</v>
          </cell>
          <cell r="AM1511">
            <v>7.1</v>
          </cell>
          <cell r="AN1511">
            <v>6.5</v>
          </cell>
          <cell r="AO1511">
            <v>0.9</v>
          </cell>
          <cell r="AP1511">
            <v>6.3</v>
          </cell>
          <cell r="AQ1511">
            <v>16.8</v>
          </cell>
          <cell r="AR1511">
            <v>10.4</v>
          </cell>
          <cell r="AS1511">
            <v>0</v>
          </cell>
          <cell r="AT1511">
            <v>7.1</v>
          </cell>
          <cell r="AU1511">
            <v>5.5</v>
          </cell>
          <cell r="AV1511">
            <v>200.6</v>
          </cell>
          <cell r="AW1511">
            <v>183.4</v>
          </cell>
        </row>
        <row r="1512">
          <cell r="B1512">
            <v>93130</v>
          </cell>
          <cell r="D1512" t="str">
            <v xml:space="preserve">Activités des centres de culture physique </v>
          </cell>
          <cell r="E1512">
            <v>2176</v>
          </cell>
          <cell r="F1512">
            <v>14.5</v>
          </cell>
          <cell r="G1512">
            <v>8.1</v>
          </cell>
          <cell r="H1512">
            <v>-0.5</v>
          </cell>
          <cell r="I1512">
            <v>6.9</v>
          </cell>
          <cell r="J1512">
            <v>0</v>
          </cell>
          <cell r="K1512">
            <v>435.2</v>
          </cell>
          <cell r="L1512">
            <v>0.1</v>
          </cell>
          <cell r="M1512">
            <v>0.8</v>
          </cell>
          <cell r="N1512">
            <v>436.1</v>
          </cell>
          <cell r="O1512">
            <v>449.7</v>
          </cell>
          <cell r="P1512">
            <v>4.0999999999999996</v>
          </cell>
          <cell r="Q1512">
            <v>0.2</v>
          </cell>
          <cell r="R1512">
            <v>3.6</v>
          </cell>
          <cell r="S1512">
            <v>-0.1</v>
          </cell>
          <cell r="T1512">
            <v>238.8</v>
          </cell>
          <cell r="U1512">
            <v>16.5</v>
          </cell>
          <cell r="V1512">
            <v>58.8</v>
          </cell>
          <cell r="W1512">
            <v>7</v>
          </cell>
          <cell r="X1512">
            <v>3.6</v>
          </cell>
          <cell r="Y1512">
            <v>10.5</v>
          </cell>
          <cell r="Z1512">
            <v>5.2</v>
          </cell>
          <cell r="AA1512">
            <v>194.1</v>
          </cell>
          <cell r="AB1512">
            <v>11.4</v>
          </cell>
          <cell r="AC1512">
            <v>105</v>
          </cell>
          <cell r="AD1512">
            <v>29.4</v>
          </cell>
          <cell r="AE1512">
            <v>0.7</v>
          </cell>
          <cell r="AF1512">
            <v>49</v>
          </cell>
          <cell r="AG1512">
            <v>40.5</v>
          </cell>
          <cell r="AH1512">
            <v>1.4</v>
          </cell>
          <cell r="AI1512">
            <v>5.5</v>
          </cell>
          <cell r="AJ1512">
            <v>12.6</v>
          </cell>
          <cell r="AK1512">
            <v>0</v>
          </cell>
          <cell r="AL1512">
            <v>0</v>
          </cell>
          <cell r="AM1512">
            <v>7.1</v>
          </cell>
          <cell r="AN1512">
            <v>6.5</v>
          </cell>
          <cell r="AO1512">
            <v>0.9</v>
          </cell>
          <cell r="AP1512">
            <v>6.3</v>
          </cell>
          <cell r="AQ1512">
            <v>16.8</v>
          </cell>
          <cell r="AR1512">
            <v>10.4</v>
          </cell>
          <cell r="AS1512">
            <v>0</v>
          </cell>
          <cell r="AT1512">
            <v>7.1</v>
          </cell>
          <cell r="AU1512">
            <v>5.5</v>
          </cell>
          <cell r="AV1512">
            <v>200.6</v>
          </cell>
          <cell r="AW1512">
            <v>183.4</v>
          </cell>
        </row>
        <row r="1513">
          <cell r="B1513">
            <v>9319</v>
          </cell>
          <cell r="D1513" t="str">
            <v xml:space="preserve">Autres activités liées au sport </v>
          </cell>
          <cell r="E1513">
            <v>9805</v>
          </cell>
          <cell r="F1513">
            <v>41</v>
          </cell>
          <cell r="G1513">
            <v>26.4</v>
          </cell>
          <cell r="H1513">
            <v>0.6</v>
          </cell>
          <cell r="I1513">
            <v>14.1</v>
          </cell>
          <cell r="J1513">
            <v>0.2</v>
          </cell>
          <cell r="K1513">
            <v>1004</v>
          </cell>
          <cell r="L1513">
            <v>-0.4</v>
          </cell>
          <cell r="M1513">
            <v>12.7</v>
          </cell>
          <cell r="N1513">
            <v>1016.5</v>
          </cell>
          <cell r="O1513">
            <v>1045.2</v>
          </cell>
          <cell r="P1513">
            <v>67.7</v>
          </cell>
          <cell r="Q1513">
            <v>9.6</v>
          </cell>
          <cell r="R1513">
            <v>73.3</v>
          </cell>
          <cell r="S1513">
            <v>-1.2</v>
          </cell>
          <cell r="T1513">
            <v>563.1</v>
          </cell>
          <cell r="U1513">
            <v>108.8</v>
          </cell>
          <cell r="V1513">
            <v>69.400000000000006</v>
          </cell>
          <cell r="W1513">
            <v>2</v>
          </cell>
          <cell r="X1513">
            <v>12.8</v>
          </cell>
          <cell r="Y1513">
            <v>23.2</v>
          </cell>
          <cell r="Z1513">
            <v>3</v>
          </cell>
          <cell r="AA1513">
            <v>439.8</v>
          </cell>
          <cell r="AB1513">
            <v>28.8</v>
          </cell>
          <cell r="AC1513">
            <v>215.4</v>
          </cell>
          <cell r="AD1513">
            <v>84.7</v>
          </cell>
          <cell r="AE1513">
            <v>12</v>
          </cell>
          <cell r="AF1513">
            <v>122.9</v>
          </cell>
          <cell r="AG1513">
            <v>92.4</v>
          </cell>
          <cell r="AH1513">
            <v>11.6</v>
          </cell>
          <cell r="AI1513">
            <v>16.100000000000001</v>
          </cell>
          <cell r="AJ1513">
            <v>35.1</v>
          </cell>
          <cell r="AK1513">
            <v>0.7</v>
          </cell>
          <cell r="AL1513">
            <v>2.4</v>
          </cell>
          <cell r="AM1513">
            <v>9.3000000000000007</v>
          </cell>
          <cell r="AN1513">
            <v>5.5</v>
          </cell>
          <cell r="AO1513">
            <v>9.3000000000000007</v>
          </cell>
          <cell r="AP1513">
            <v>36.700000000000003</v>
          </cell>
          <cell r="AQ1513">
            <v>72.5</v>
          </cell>
          <cell r="AR1513">
            <v>53.5</v>
          </cell>
          <cell r="AS1513">
            <v>2.8</v>
          </cell>
          <cell r="AT1513">
            <v>22.1</v>
          </cell>
          <cell r="AU1513">
            <v>30.9</v>
          </cell>
          <cell r="AV1513">
            <v>395.4</v>
          </cell>
          <cell r="AW1513">
            <v>423</v>
          </cell>
        </row>
        <row r="1514">
          <cell r="B1514">
            <v>93190</v>
          </cell>
          <cell r="D1514" t="str">
            <v xml:space="preserve">Autres activités liées au sport </v>
          </cell>
          <cell r="E1514">
            <v>9805</v>
          </cell>
          <cell r="F1514">
            <v>41</v>
          </cell>
          <cell r="G1514">
            <v>26.4</v>
          </cell>
          <cell r="H1514">
            <v>0.6</v>
          </cell>
          <cell r="I1514">
            <v>14.1</v>
          </cell>
          <cell r="J1514">
            <v>0.2</v>
          </cell>
          <cell r="K1514">
            <v>1004</v>
          </cell>
          <cell r="L1514">
            <v>-0.4</v>
          </cell>
          <cell r="M1514">
            <v>12.7</v>
          </cell>
          <cell r="N1514">
            <v>1016.5</v>
          </cell>
          <cell r="O1514">
            <v>1045.2</v>
          </cell>
          <cell r="P1514">
            <v>67.7</v>
          </cell>
          <cell r="Q1514">
            <v>9.6</v>
          </cell>
          <cell r="R1514">
            <v>73.3</v>
          </cell>
          <cell r="S1514">
            <v>-1.2</v>
          </cell>
          <cell r="T1514">
            <v>563.1</v>
          </cell>
          <cell r="U1514">
            <v>108.8</v>
          </cell>
          <cell r="V1514">
            <v>69.400000000000006</v>
          </cell>
          <cell r="W1514">
            <v>2</v>
          </cell>
          <cell r="X1514">
            <v>12.8</v>
          </cell>
          <cell r="Y1514">
            <v>23.2</v>
          </cell>
          <cell r="Z1514">
            <v>3</v>
          </cell>
          <cell r="AA1514">
            <v>439.8</v>
          </cell>
          <cell r="AB1514">
            <v>28.8</v>
          </cell>
          <cell r="AC1514">
            <v>215.4</v>
          </cell>
          <cell r="AD1514">
            <v>84.7</v>
          </cell>
          <cell r="AE1514">
            <v>12</v>
          </cell>
          <cell r="AF1514">
            <v>122.9</v>
          </cell>
          <cell r="AG1514">
            <v>92.4</v>
          </cell>
          <cell r="AH1514">
            <v>11.6</v>
          </cell>
          <cell r="AI1514">
            <v>16.100000000000001</v>
          </cell>
          <cell r="AJ1514">
            <v>35.1</v>
          </cell>
          <cell r="AK1514">
            <v>0.7</v>
          </cell>
          <cell r="AL1514">
            <v>2.4</v>
          </cell>
          <cell r="AM1514">
            <v>9.3000000000000007</v>
          </cell>
          <cell r="AN1514">
            <v>5.5</v>
          </cell>
          <cell r="AO1514">
            <v>9.3000000000000007</v>
          </cell>
          <cell r="AP1514">
            <v>36.700000000000003</v>
          </cell>
          <cell r="AQ1514">
            <v>72.5</v>
          </cell>
          <cell r="AR1514">
            <v>53.5</v>
          </cell>
          <cell r="AS1514">
            <v>2.8</v>
          </cell>
          <cell r="AT1514">
            <v>22.1</v>
          </cell>
          <cell r="AU1514">
            <v>30.9</v>
          </cell>
          <cell r="AV1514">
            <v>395.4</v>
          </cell>
          <cell r="AW1514">
            <v>423</v>
          </cell>
        </row>
        <row r="1515">
          <cell r="B1515">
            <v>932</v>
          </cell>
          <cell r="D1515" t="str">
            <v xml:space="preserve">Activités récréatives et de loisirs </v>
          </cell>
          <cell r="E1515">
            <v>31752</v>
          </cell>
          <cell r="F1515">
            <v>545</v>
          </cell>
          <cell r="G1515">
            <v>196.3</v>
          </cell>
          <cell r="H1515">
            <v>-6</v>
          </cell>
          <cell r="I1515">
            <v>354.7</v>
          </cell>
          <cell r="J1515">
            <v>0.1</v>
          </cell>
          <cell r="K1515">
            <v>3191.9</v>
          </cell>
          <cell r="L1515">
            <v>4.5999999999999996</v>
          </cell>
          <cell r="M1515">
            <v>169.5</v>
          </cell>
          <cell r="N1515">
            <v>3366.1</v>
          </cell>
          <cell r="O1515">
            <v>3736.9</v>
          </cell>
          <cell r="P1515">
            <v>62.9</v>
          </cell>
          <cell r="Q1515">
            <v>37.1</v>
          </cell>
          <cell r="R1515">
            <v>252.5</v>
          </cell>
          <cell r="S1515">
            <v>-0.2</v>
          </cell>
          <cell r="T1515">
            <v>1665.3</v>
          </cell>
          <cell r="U1515">
            <v>338.2</v>
          </cell>
          <cell r="V1515">
            <v>191.8</v>
          </cell>
          <cell r="W1515">
            <v>12.8</v>
          </cell>
          <cell r="X1515">
            <v>56.7</v>
          </cell>
          <cell r="Y1515">
            <v>127.6</v>
          </cell>
          <cell r="Z1515">
            <v>100.3</v>
          </cell>
          <cell r="AA1515">
            <v>1738.5</v>
          </cell>
          <cell r="AB1515">
            <v>108.6</v>
          </cell>
          <cell r="AC1515">
            <v>916.9</v>
          </cell>
          <cell r="AD1515">
            <v>353.4</v>
          </cell>
          <cell r="AE1515">
            <v>54.9</v>
          </cell>
          <cell r="AF1515">
            <v>414.5</v>
          </cell>
          <cell r="AG1515">
            <v>402.7</v>
          </cell>
          <cell r="AH1515">
            <v>54.5</v>
          </cell>
          <cell r="AI1515">
            <v>100.1</v>
          </cell>
          <cell r="AJ1515">
            <v>57.4</v>
          </cell>
          <cell r="AK1515">
            <v>0.4</v>
          </cell>
          <cell r="AL1515">
            <v>0.3</v>
          </cell>
          <cell r="AM1515">
            <v>565.20000000000005</v>
          </cell>
          <cell r="AN1515">
            <v>84.3</v>
          </cell>
          <cell r="AO1515">
            <v>30.7</v>
          </cell>
          <cell r="AP1515">
            <v>-477.2</v>
          </cell>
          <cell r="AQ1515">
            <v>142.30000000000001</v>
          </cell>
          <cell r="AR1515">
            <v>102.1</v>
          </cell>
          <cell r="AS1515">
            <v>2.8</v>
          </cell>
          <cell r="AT1515">
            <v>26.8</v>
          </cell>
          <cell r="AU1515">
            <v>-466.6</v>
          </cell>
          <cell r="AV1515">
            <v>1803.2</v>
          </cell>
          <cell r="AW1515">
            <v>1684.7</v>
          </cell>
        </row>
        <row r="1516">
          <cell r="B1516">
            <v>9321</v>
          </cell>
          <cell r="D1516" t="str">
            <v xml:space="preserve">Activités des parcs d'attractions et parcs à thèmes </v>
          </cell>
          <cell r="E1516">
            <v>3941</v>
          </cell>
          <cell r="F1516">
            <v>270.39999999999998</v>
          </cell>
          <cell r="G1516">
            <v>88.3</v>
          </cell>
          <cell r="H1516">
            <v>-3.9</v>
          </cell>
          <cell r="I1516">
            <v>186</v>
          </cell>
          <cell r="J1516">
            <v>0</v>
          </cell>
          <cell r="K1516">
            <v>1727.7</v>
          </cell>
          <cell r="L1516">
            <v>0.3</v>
          </cell>
          <cell r="M1516">
            <v>155.5</v>
          </cell>
          <cell r="N1516">
            <v>1883.5</v>
          </cell>
          <cell r="O1516">
            <v>1998.1</v>
          </cell>
          <cell r="P1516">
            <v>38.700000000000003</v>
          </cell>
          <cell r="Q1516">
            <v>34.5</v>
          </cell>
          <cell r="R1516">
            <v>130.19999999999999</v>
          </cell>
          <cell r="S1516">
            <v>0</v>
          </cell>
          <cell r="T1516">
            <v>833.1</v>
          </cell>
          <cell r="U1516">
            <v>234.1</v>
          </cell>
          <cell r="V1516">
            <v>66.3</v>
          </cell>
          <cell r="W1516">
            <v>7</v>
          </cell>
          <cell r="X1516">
            <v>36.9</v>
          </cell>
          <cell r="Y1516">
            <v>88.7</v>
          </cell>
          <cell r="Z1516">
            <v>82.9</v>
          </cell>
          <cell r="AA1516">
            <v>1056.3</v>
          </cell>
          <cell r="AB1516">
            <v>60.9</v>
          </cell>
          <cell r="AC1516">
            <v>541.6</v>
          </cell>
          <cell r="AD1516">
            <v>213.7</v>
          </cell>
          <cell r="AE1516">
            <v>6.6</v>
          </cell>
          <cell r="AF1516">
            <v>246.7</v>
          </cell>
          <cell r="AG1516">
            <v>268.7</v>
          </cell>
          <cell r="AH1516">
            <v>24.3</v>
          </cell>
          <cell r="AI1516">
            <v>57.2</v>
          </cell>
          <cell r="AJ1516">
            <v>10.8</v>
          </cell>
          <cell r="AK1516">
            <v>0</v>
          </cell>
          <cell r="AL1516">
            <v>0</v>
          </cell>
          <cell r="AM1516">
            <v>537.20000000000005</v>
          </cell>
          <cell r="AN1516">
            <v>62.3</v>
          </cell>
          <cell r="AO1516">
            <v>17.5</v>
          </cell>
          <cell r="AP1516">
            <v>-508.9</v>
          </cell>
          <cell r="AQ1516">
            <v>59.6</v>
          </cell>
          <cell r="AR1516">
            <v>54.1</v>
          </cell>
          <cell r="AS1516">
            <v>2.2999999999999998</v>
          </cell>
          <cell r="AT1516">
            <v>13.4</v>
          </cell>
          <cell r="AU1516">
            <v>-519.1</v>
          </cell>
          <cell r="AV1516">
            <v>1106.2</v>
          </cell>
          <cell r="AW1516">
            <v>1002</v>
          </cell>
        </row>
        <row r="1517">
          <cell r="B1517">
            <v>93210</v>
          </cell>
          <cell r="D1517" t="str">
            <v xml:space="preserve">Activités des parcs d'attractions et parcs à thèmes </v>
          </cell>
          <cell r="E1517">
            <v>3941</v>
          </cell>
          <cell r="F1517">
            <v>270.39999999999998</v>
          </cell>
          <cell r="G1517">
            <v>88.3</v>
          </cell>
          <cell r="H1517">
            <v>-3.9</v>
          </cell>
          <cell r="I1517">
            <v>186</v>
          </cell>
          <cell r="J1517">
            <v>0</v>
          </cell>
          <cell r="K1517">
            <v>1727.7</v>
          </cell>
          <cell r="L1517">
            <v>0.3</v>
          </cell>
          <cell r="M1517">
            <v>155.5</v>
          </cell>
          <cell r="N1517">
            <v>1883.5</v>
          </cell>
          <cell r="O1517">
            <v>1998.1</v>
          </cell>
          <cell r="P1517">
            <v>38.700000000000003</v>
          </cell>
          <cell r="Q1517">
            <v>34.5</v>
          </cell>
          <cell r="R1517">
            <v>130.19999999999999</v>
          </cell>
          <cell r="S1517">
            <v>0</v>
          </cell>
          <cell r="T1517">
            <v>833.1</v>
          </cell>
          <cell r="U1517">
            <v>234.1</v>
          </cell>
          <cell r="V1517">
            <v>66.3</v>
          </cell>
          <cell r="W1517">
            <v>7</v>
          </cell>
          <cell r="X1517">
            <v>36.9</v>
          </cell>
          <cell r="Y1517">
            <v>88.7</v>
          </cell>
          <cell r="Z1517">
            <v>82.9</v>
          </cell>
          <cell r="AA1517">
            <v>1056.3</v>
          </cell>
          <cell r="AB1517">
            <v>60.9</v>
          </cell>
          <cell r="AC1517">
            <v>541.6</v>
          </cell>
          <cell r="AD1517">
            <v>213.7</v>
          </cell>
          <cell r="AE1517">
            <v>6.6</v>
          </cell>
          <cell r="AF1517">
            <v>246.7</v>
          </cell>
          <cell r="AG1517">
            <v>268.7</v>
          </cell>
          <cell r="AH1517">
            <v>24.3</v>
          </cell>
          <cell r="AI1517">
            <v>57.2</v>
          </cell>
          <cell r="AJ1517">
            <v>10.8</v>
          </cell>
          <cell r="AK1517">
            <v>0</v>
          </cell>
          <cell r="AL1517">
            <v>0</v>
          </cell>
          <cell r="AM1517">
            <v>537.20000000000005</v>
          </cell>
          <cell r="AN1517">
            <v>62.3</v>
          </cell>
          <cell r="AO1517">
            <v>17.5</v>
          </cell>
          <cell r="AP1517">
            <v>-508.9</v>
          </cell>
          <cell r="AQ1517">
            <v>59.6</v>
          </cell>
          <cell r="AR1517">
            <v>54.1</v>
          </cell>
          <cell r="AS1517">
            <v>2.2999999999999998</v>
          </cell>
          <cell r="AT1517">
            <v>13.4</v>
          </cell>
          <cell r="AU1517">
            <v>-519.1</v>
          </cell>
          <cell r="AV1517">
            <v>1106.2</v>
          </cell>
          <cell r="AW1517">
            <v>1002</v>
          </cell>
        </row>
        <row r="1518">
          <cell r="B1518">
            <v>9329</v>
          </cell>
          <cell r="D1518" t="str">
            <v xml:space="preserve">Autres activités récréatives et de loisirs </v>
          </cell>
          <cell r="E1518">
            <v>27811</v>
          </cell>
          <cell r="F1518">
            <v>274.60000000000002</v>
          </cell>
          <cell r="G1518">
            <v>108</v>
          </cell>
          <cell r="H1518">
            <v>-2.1</v>
          </cell>
          <cell r="I1518">
            <v>168.6</v>
          </cell>
          <cell r="J1518">
            <v>0.1</v>
          </cell>
          <cell r="K1518">
            <v>1464.1</v>
          </cell>
          <cell r="L1518">
            <v>4.3</v>
          </cell>
          <cell r="M1518">
            <v>14</v>
          </cell>
          <cell r="N1518">
            <v>1482.6</v>
          </cell>
          <cell r="O1518">
            <v>1738.8</v>
          </cell>
          <cell r="P1518">
            <v>24.2</v>
          </cell>
          <cell r="Q1518">
            <v>2.6</v>
          </cell>
          <cell r="R1518">
            <v>122.3</v>
          </cell>
          <cell r="S1518">
            <v>-0.3</v>
          </cell>
          <cell r="T1518">
            <v>832.3</v>
          </cell>
          <cell r="U1518">
            <v>104.1</v>
          </cell>
          <cell r="V1518">
            <v>125.5</v>
          </cell>
          <cell r="W1518">
            <v>5.9</v>
          </cell>
          <cell r="X1518">
            <v>19.8</v>
          </cell>
          <cell r="Y1518">
            <v>38.9</v>
          </cell>
          <cell r="Z1518">
            <v>17.399999999999999</v>
          </cell>
          <cell r="AA1518">
            <v>682.2</v>
          </cell>
          <cell r="AB1518">
            <v>47.7</v>
          </cell>
          <cell r="AC1518">
            <v>375.4</v>
          </cell>
          <cell r="AD1518">
            <v>139.6</v>
          </cell>
          <cell r="AE1518">
            <v>48.3</v>
          </cell>
          <cell r="AF1518">
            <v>167.8</v>
          </cell>
          <cell r="AG1518">
            <v>134</v>
          </cell>
          <cell r="AH1518">
            <v>30.1</v>
          </cell>
          <cell r="AI1518">
            <v>42.9</v>
          </cell>
          <cell r="AJ1518">
            <v>46.6</v>
          </cell>
          <cell r="AK1518">
            <v>0.4</v>
          </cell>
          <cell r="AL1518">
            <v>0.3</v>
          </cell>
          <cell r="AM1518">
            <v>28</v>
          </cell>
          <cell r="AN1518">
            <v>22</v>
          </cell>
          <cell r="AO1518">
            <v>13.2</v>
          </cell>
          <cell r="AP1518">
            <v>31.7</v>
          </cell>
          <cell r="AQ1518">
            <v>82.7</v>
          </cell>
          <cell r="AR1518">
            <v>48</v>
          </cell>
          <cell r="AS1518">
            <v>0.5</v>
          </cell>
          <cell r="AT1518">
            <v>13.4</v>
          </cell>
          <cell r="AU1518">
            <v>52.5</v>
          </cell>
          <cell r="AV1518">
            <v>696.9</v>
          </cell>
          <cell r="AW1518">
            <v>682.8</v>
          </cell>
        </row>
        <row r="1519">
          <cell r="B1519">
            <v>93290</v>
          </cell>
          <cell r="D1519" t="str">
            <v xml:space="preserve">Autres activités récréatives et de loisirs </v>
          </cell>
          <cell r="E1519">
            <v>27811</v>
          </cell>
          <cell r="F1519">
            <v>274.60000000000002</v>
          </cell>
          <cell r="G1519">
            <v>108</v>
          </cell>
          <cell r="H1519">
            <v>-2.1</v>
          </cell>
          <cell r="I1519">
            <v>168.6</v>
          </cell>
          <cell r="J1519">
            <v>0.1</v>
          </cell>
          <cell r="K1519">
            <v>1464.1</v>
          </cell>
          <cell r="L1519">
            <v>4.3</v>
          </cell>
          <cell r="M1519">
            <v>14</v>
          </cell>
          <cell r="N1519">
            <v>1482.6</v>
          </cell>
          <cell r="O1519">
            <v>1738.8</v>
          </cell>
          <cell r="P1519">
            <v>24.2</v>
          </cell>
          <cell r="Q1519">
            <v>2.6</v>
          </cell>
          <cell r="R1519">
            <v>122.3</v>
          </cell>
          <cell r="S1519">
            <v>-0.3</v>
          </cell>
          <cell r="T1519">
            <v>832.3</v>
          </cell>
          <cell r="U1519">
            <v>104.1</v>
          </cell>
          <cell r="V1519">
            <v>125.5</v>
          </cell>
          <cell r="W1519">
            <v>5.9</v>
          </cell>
          <cell r="X1519">
            <v>19.8</v>
          </cell>
          <cell r="Y1519">
            <v>38.9</v>
          </cell>
          <cell r="Z1519">
            <v>17.399999999999999</v>
          </cell>
          <cell r="AA1519">
            <v>682.2</v>
          </cell>
          <cell r="AB1519">
            <v>47.7</v>
          </cell>
          <cell r="AC1519">
            <v>375.4</v>
          </cell>
          <cell r="AD1519">
            <v>139.6</v>
          </cell>
          <cell r="AE1519">
            <v>48.3</v>
          </cell>
          <cell r="AF1519">
            <v>167.8</v>
          </cell>
          <cell r="AG1519">
            <v>134</v>
          </cell>
          <cell r="AH1519">
            <v>30.1</v>
          </cell>
          <cell r="AI1519">
            <v>42.9</v>
          </cell>
          <cell r="AJ1519">
            <v>46.6</v>
          </cell>
          <cell r="AK1519">
            <v>0.4</v>
          </cell>
          <cell r="AL1519">
            <v>0.3</v>
          </cell>
          <cell r="AM1519">
            <v>28</v>
          </cell>
          <cell r="AN1519">
            <v>22</v>
          </cell>
          <cell r="AO1519">
            <v>13.2</v>
          </cell>
          <cell r="AP1519">
            <v>31.7</v>
          </cell>
          <cell r="AQ1519">
            <v>82.7</v>
          </cell>
          <cell r="AR1519">
            <v>48</v>
          </cell>
          <cell r="AS1519">
            <v>0.5</v>
          </cell>
          <cell r="AT1519">
            <v>13.4</v>
          </cell>
          <cell r="AU1519">
            <v>52.5</v>
          </cell>
          <cell r="AV1519">
            <v>696.9</v>
          </cell>
          <cell r="AW1519">
            <v>682.8</v>
          </cell>
        </row>
        <row r="1520">
          <cell r="B1520">
            <v>94</v>
          </cell>
          <cell r="D1520" t="str">
            <v xml:space="preserve">Activités des organisations associatives </v>
          </cell>
          <cell r="E1520">
            <v>1915</v>
          </cell>
          <cell r="F1520">
            <v>305.8</v>
          </cell>
          <cell r="G1520">
            <v>230.1</v>
          </cell>
          <cell r="H1520">
            <v>-0.6</v>
          </cell>
          <cell r="I1520">
            <v>76.3</v>
          </cell>
          <cell r="J1520">
            <v>0</v>
          </cell>
          <cell r="K1520">
            <v>1173.3</v>
          </cell>
          <cell r="L1520">
            <v>-0.1</v>
          </cell>
          <cell r="M1520">
            <v>0.7</v>
          </cell>
          <cell r="N1520">
            <v>1173.9000000000001</v>
          </cell>
          <cell r="O1520">
            <v>1479.2</v>
          </cell>
          <cell r="P1520">
            <v>271.8</v>
          </cell>
          <cell r="Q1520">
            <v>5.8</v>
          </cell>
          <cell r="R1520">
            <v>158.1</v>
          </cell>
          <cell r="S1520">
            <v>-1.5</v>
          </cell>
          <cell r="T1520">
            <v>735.6</v>
          </cell>
          <cell r="U1520">
            <v>157.69999999999999</v>
          </cell>
          <cell r="V1520">
            <v>56.9</v>
          </cell>
          <cell r="W1520">
            <v>0.8</v>
          </cell>
          <cell r="X1520">
            <v>20.9</v>
          </cell>
          <cell r="Y1520">
            <v>133.69999999999999</v>
          </cell>
          <cell r="Z1520">
            <v>2</v>
          </cell>
          <cell r="AA1520">
            <v>496</v>
          </cell>
          <cell r="AB1520">
            <v>26.9</v>
          </cell>
          <cell r="AC1520">
            <v>455.7</v>
          </cell>
          <cell r="AD1520">
            <v>164.7</v>
          </cell>
          <cell r="AE1520">
            <v>103.2</v>
          </cell>
          <cell r="AF1520">
            <v>-48</v>
          </cell>
          <cell r="AG1520">
            <v>34.700000000000003</v>
          </cell>
          <cell r="AH1520">
            <v>44.6</v>
          </cell>
          <cell r="AI1520">
            <v>129.80000000000001</v>
          </cell>
          <cell r="AJ1520">
            <v>2.6</v>
          </cell>
          <cell r="AK1520">
            <v>1.2</v>
          </cell>
          <cell r="AL1520">
            <v>0.9</v>
          </cell>
          <cell r="AM1520">
            <v>19</v>
          </cell>
          <cell r="AN1520">
            <v>7.1</v>
          </cell>
          <cell r="AO1520">
            <v>63.3</v>
          </cell>
          <cell r="AP1520">
            <v>46.6</v>
          </cell>
          <cell r="AQ1520">
            <v>102.9</v>
          </cell>
          <cell r="AR1520">
            <v>127.3</v>
          </cell>
          <cell r="AS1520">
            <v>0.7</v>
          </cell>
          <cell r="AT1520">
            <v>8.6</v>
          </cell>
          <cell r="AU1520">
            <v>12.8</v>
          </cell>
          <cell r="AV1520">
            <v>358</v>
          </cell>
          <cell r="AW1520">
            <v>572.4</v>
          </cell>
        </row>
        <row r="1521">
          <cell r="B1521">
            <v>941</v>
          </cell>
          <cell r="D1521" t="str">
            <v xml:space="preserve">Activités des organisations économiques, patronales et professionnelles </v>
          </cell>
          <cell r="E1521">
            <v>1683</v>
          </cell>
          <cell r="F1521">
            <v>303.5</v>
          </cell>
          <cell r="G1521">
            <v>228.4</v>
          </cell>
          <cell r="H1521">
            <v>-0.5</v>
          </cell>
          <cell r="I1521">
            <v>75.599999999999994</v>
          </cell>
          <cell r="J1521">
            <v>0</v>
          </cell>
          <cell r="K1521">
            <v>1152.9000000000001</v>
          </cell>
          <cell r="L1521">
            <v>-0.2</v>
          </cell>
          <cell r="M1521">
            <v>0.6</v>
          </cell>
          <cell r="N1521">
            <v>1153.3</v>
          </cell>
          <cell r="O1521">
            <v>1456.3</v>
          </cell>
          <cell r="P1521">
            <v>270.7</v>
          </cell>
          <cell r="Q1521">
            <v>5.8</v>
          </cell>
          <cell r="R1521">
            <v>156.30000000000001</v>
          </cell>
          <cell r="S1521">
            <v>-1.5</v>
          </cell>
          <cell r="T1521">
            <v>725</v>
          </cell>
          <cell r="U1521">
            <v>156.4</v>
          </cell>
          <cell r="V1521">
            <v>55.7</v>
          </cell>
          <cell r="W1521">
            <v>0.8</v>
          </cell>
          <cell r="X1521">
            <v>19.5</v>
          </cell>
          <cell r="Y1521">
            <v>133.6</v>
          </cell>
          <cell r="Z1521">
            <v>1.9</v>
          </cell>
          <cell r="AA1521">
            <v>486.3</v>
          </cell>
          <cell r="AB1521">
            <v>26.3</v>
          </cell>
          <cell r="AC1521">
            <v>446.1</v>
          </cell>
          <cell r="AD1521">
            <v>161.6</v>
          </cell>
          <cell r="AE1521">
            <v>101.6</v>
          </cell>
          <cell r="AF1521">
            <v>-46.1</v>
          </cell>
          <cell r="AG1521">
            <v>33.4</v>
          </cell>
          <cell r="AH1521">
            <v>44.3</v>
          </cell>
          <cell r="AI1521">
            <v>127.5</v>
          </cell>
          <cell r="AJ1521">
            <v>3.7</v>
          </cell>
          <cell r="AK1521">
            <v>1.2</v>
          </cell>
          <cell r="AL1521">
            <v>0.9</v>
          </cell>
          <cell r="AM1521">
            <v>18.8</v>
          </cell>
          <cell r="AN1521">
            <v>7</v>
          </cell>
          <cell r="AO1521">
            <v>62.9</v>
          </cell>
          <cell r="AP1521">
            <v>47.6</v>
          </cell>
          <cell r="AQ1521">
            <v>100.6</v>
          </cell>
          <cell r="AR1521">
            <v>127</v>
          </cell>
          <cell r="AS1521">
            <v>0.7</v>
          </cell>
          <cell r="AT1521">
            <v>8.6</v>
          </cell>
          <cell r="AU1521">
            <v>11.8</v>
          </cell>
          <cell r="AV1521">
            <v>349.1</v>
          </cell>
          <cell r="AW1521">
            <v>561.70000000000005</v>
          </cell>
        </row>
        <row r="1522">
          <cell r="B1522">
            <v>9411</v>
          </cell>
          <cell r="D1522" t="str">
            <v xml:space="preserve">Activités des organisations patronales et consulaires </v>
          </cell>
          <cell r="E1522">
            <v>905</v>
          </cell>
          <cell r="F1522">
            <v>18.5</v>
          </cell>
          <cell r="G1522">
            <v>15.3</v>
          </cell>
          <cell r="H1522">
            <v>-0.1</v>
          </cell>
          <cell r="I1522">
            <v>3.3</v>
          </cell>
          <cell r="J1522">
            <v>0</v>
          </cell>
          <cell r="K1522">
            <v>602.29999999999995</v>
          </cell>
          <cell r="L1522">
            <v>-0.1</v>
          </cell>
          <cell r="M1522">
            <v>0.1</v>
          </cell>
          <cell r="N1522">
            <v>602.29999999999995</v>
          </cell>
          <cell r="O1522">
            <v>620.79999999999995</v>
          </cell>
          <cell r="P1522">
            <v>84</v>
          </cell>
          <cell r="Q1522">
            <v>2.7</v>
          </cell>
          <cell r="R1522">
            <v>59.4</v>
          </cell>
          <cell r="S1522">
            <v>-0.9</v>
          </cell>
          <cell r="T1522">
            <v>386.8</v>
          </cell>
          <cell r="U1522">
            <v>84.1</v>
          </cell>
          <cell r="V1522">
            <v>28.2</v>
          </cell>
          <cell r="W1522">
            <v>0.4</v>
          </cell>
          <cell r="X1522">
            <v>10</v>
          </cell>
          <cell r="Y1522">
            <v>23.5</v>
          </cell>
          <cell r="Z1522">
            <v>1</v>
          </cell>
          <cell r="AA1522">
            <v>220.9</v>
          </cell>
          <cell r="AB1522">
            <v>13.6</v>
          </cell>
          <cell r="AC1522">
            <v>228.5</v>
          </cell>
          <cell r="AD1522">
            <v>81.3</v>
          </cell>
          <cell r="AE1522">
            <v>42.2</v>
          </cell>
          <cell r="AF1522">
            <v>-60.4</v>
          </cell>
          <cell r="AG1522">
            <v>14.9</v>
          </cell>
          <cell r="AH1522">
            <v>21.3</v>
          </cell>
          <cell r="AI1522">
            <v>71.2</v>
          </cell>
          <cell r="AJ1522">
            <v>-25.3</v>
          </cell>
          <cell r="AK1522">
            <v>0.3</v>
          </cell>
          <cell r="AL1522">
            <v>0.8</v>
          </cell>
          <cell r="AM1522">
            <v>12</v>
          </cell>
          <cell r="AN1522">
            <v>3.7</v>
          </cell>
          <cell r="AO1522">
            <v>45.5</v>
          </cell>
          <cell r="AP1522">
            <v>8.6999999999999993</v>
          </cell>
          <cell r="AQ1522">
            <v>48.9</v>
          </cell>
          <cell r="AR1522">
            <v>42.1</v>
          </cell>
          <cell r="AS1522">
            <v>0.3</v>
          </cell>
          <cell r="AT1522">
            <v>7.9</v>
          </cell>
          <cell r="AU1522">
            <v>7.4</v>
          </cell>
          <cell r="AV1522">
            <v>160.30000000000001</v>
          </cell>
          <cell r="AW1522">
            <v>249.4</v>
          </cell>
        </row>
        <row r="1523">
          <cell r="B1523">
            <v>94110</v>
          </cell>
          <cell r="D1523" t="str">
            <v xml:space="preserve">Activités des organisations patronales et consulaires </v>
          </cell>
          <cell r="E1523">
            <v>905</v>
          </cell>
          <cell r="F1523">
            <v>18.5</v>
          </cell>
          <cell r="G1523">
            <v>15.3</v>
          </cell>
          <cell r="H1523">
            <v>-0.1</v>
          </cell>
          <cell r="I1523">
            <v>3.3</v>
          </cell>
          <cell r="J1523">
            <v>0</v>
          </cell>
          <cell r="K1523">
            <v>602.29999999999995</v>
          </cell>
          <cell r="L1523">
            <v>-0.1</v>
          </cell>
          <cell r="M1523">
            <v>0.1</v>
          </cell>
          <cell r="N1523">
            <v>602.29999999999995</v>
          </cell>
          <cell r="O1523">
            <v>620.79999999999995</v>
          </cell>
          <cell r="P1523">
            <v>84</v>
          </cell>
          <cell r="Q1523">
            <v>2.7</v>
          </cell>
          <cell r="R1523">
            <v>59.4</v>
          </cell>
          <cell r="S1523">
            <v>-0.9</v>
          </cell>
          <cell r="T1523">
            <v>386.8</v>
          </cell>
          <cell r="U1523">
            <v>84.1</v>
          </cell>
          <cell r="V1523">
            <v>28.2</v>
          </cell>
          <cell r="W1523">
            <v>0.4</v>
          </cell>
          <cell r="X1523">
            <v>10</v>
          </cell>
          <cell r="Y1523">
            <v>23.5</v>
          </cell>
          <cell r="Z1523">
            <v>1</v>
          </cell>
          <cell r="AA1523">
            <v>220.9</v>
          </cell>
          <cell r="AB1523">
            <v>13.6</v>
          </cell>
          <cell r="AC1523">
            <v>228.5</v>
          </cell>
          <cell r="AD1523">
            <v>81.3</v>
          </cell>
          <cell r="AE1523">
            <v>42.2</v>
          </cell>
          <cell r="AF1523">
            <v>-60.4</v>
          </cell>
          <cell r="AG1523">
            <v>14.9</v>
          </cell>
          <cell r="AH1523">
            <v>21.3</v>
          </cell>
          <cell r="AI1523">
            <v>71.2</v>
          </cell>
          <cell r="AJ1523">
            <v>-25.3</v>
          </cell>
          <cell r="AK1523">
            <v>0.3</v>
          </cell>
          <cell r="AL1523">
            <v>0.8</v>
          </cell>
          <cell r="AM1523">
            <v>12</v>
          </cell>
          <cell r="AN1523">
            <v>3.7</v>
          </cell>
          <cell r="AO1523">
            <v>45.5</v>
          </cell>
          <cell r="AP1523">
            <v>8.6999999999999993</v>
          </cell>
          <cell r="AQ1523">
            <v>48.9</v>
          </cell>
          <cell r="AR1523">
            <v>42.1</v>
          </cell>
          <cell r="AS1523">
            <v>0.3</v>
          </cell>
          <cell r="AT1523">
            <v>7.9</v>
          </cell>
          <cell r="AU1523">
            <v>7.4</v>
          </cell>
          <cell r="AV1523">
            <v>160.30000000000001</v>
          </cell>
          <cell r="AW1523">
            <v>249.4</v>
          </cell>
        </row>
        <row r="1524">
          <cell r="B1524">
            <v>9412</v>
          </cell>
          <cell r="D1524" t="str">
            <v xml:space="preserve">Activités des organisations professionnelles </v>
          </cell>
          <cell r="E1524">
            <v>778</v>
          </cell>
          <cell r="F1524">
            <v>285</v>
          </cell>
          <cell r="G1524">
            <v>213.1</v>
          </cell>
          <cell r="H1524">
            <v>-0.5</v>
          </cell>
          <cell r="I1524">
            <v>72.400000000000006</v>
          </cell>
          <cell r="J1524">
            <v>0</v>
          </cell>
          <cell r="K1524">
            <v>550.6</v>
          </cell>
          <cell r="L1524">
            <v>-0.2</v>
          </cell>
          <cell r="M1524">
            <v>0.5</v>
          </cell>
          <cell r="N1524">
            <v>551</v>
          </cell>
          <cell r="O1524">
            <v>835.6</v>
          </cell>
          <cell r="P1524">
            <v>186.7</v>
          </cell>
          <cell r="Q1524">
            <v>3.1</v>
          </cell>
          <cell r="R1524">
            <v>96.9</v>
          </cell>
          <cell r="S1524">
            <v>-0.5</v>
          </cell>
          <cell r="T1524">
            <v>338.1</v>
          </cell>
          <cell r="U1524">
            <v>72.3</v>
          </cell>
          <cell r="V1524">
            <v>27.6</v>
          </cell>
          <cell r="W1524">
            <v>0.4</v>
          </cell>
          <cell r="X1524">
            <v>9.5</v>
          </cell>
          <cell r="Y1524">
            <v>110.1</v>
          </cell>
          <cell r="Z1524">
            <v>1</v>
          </cell>
          <cell r="AA1524">
            <v>265.5</v>
          </cell>
          <cell r="AB1524">
            <v>12.7</v>
          </cell>
          <cell r="AC1524">
            <v>217.6</v>
          </cell>
          <cell r="AD1524">
            <v>80.400000000000006</v>
          </cell>
          <cell r="AE1524">
            <v>59.5</v>
          </cell>
          <cell r="AF1524">
            <v>14.3</v>
          </cell>
          <cell r="AG1524">
            <v>18.5</v>
          </cell>
          <cell r="AH1524">
            <v>23.1</v>
          </cell>
          <cell r="AI1524">
            <v>56.3</v>
          </cell>
          <cell r="AJ1524">
            <v>29.1</v>
          </cell>
          <cell r="AK1524">
            <v>0.9</v>
          </cell>
          <cell r="AL1524">
            <v>0</v>
          </cell>
          <cell r="AM1524">
            <v>6.8</v>
          </cell>
          <cell r="AN1524">
            <v>3.3</v>
          </cell>
          <cell r="AO1524">
            <v>17.399999999999999</v>
          </cell>
          <cell r="AP1524">
            <v>38.799999999999997</v>
          </cell>
          <cell r="AQ1524">
            <v>51.7</v>
          </cell>
          <cell r="AR1524">
            <v>84.9</v>
          </cell>
          <cell r="AS1524">
            <v>0.4</v>
          </cell>
          <cell r="AT1524">
            <v>0.7</v>
          </cell>
          <cell r="AU1524">
            <v>4.5</v>
          </cell>
          <cell r="AV1524">
            <v>188.8</v>
          </cell>
          <cell r="AW1524">
            <v>312.3</v>
          </cell>
        </row>
        <row r="1525">
          <cell r="B1525">
            <v>94120</v>
          </cell>
          <cell r="D1525" t="str">
            <v xml:space="preserve">Activités des organisations professionnelles </v>
          </cell>
          <cell r="E1525">
            <v>778</v>
          </cell>
          <cell r="F1525">
            <v>285</v>
          </cell>
          <cell r="G1525">
            <v>213.1</v>
          </cell>
          <cell r="H1525">
            <v>-0.5</v>
          </cell>
          <cell r="I1525">
            <v>72.400000000000006</v>
          </cell>
          <cell r="J1525">
            <v>0</v>
          </cell>
          <cell r="K1525">
            <v>550.6</v>
          </cell>
          <cell r="L1525">
            <v>-0.2</v>
          </cell>
          <cell r="M1525">
            <v>0.5</v>
          </cell>
          <cell r="N1525">
            <v>551</v>
          </cell>
          <cell r="O1525">
            <v>835.6</v>
          </cell>
          <cell r="P1525">
            <v>186.7</v>
          </cell>
          <cell r="Q1525">
            <v>3.1</v>
          </cell>
          <cell r="R1525">
            <v>96.9</v>
          </cell>
          <cell r="S1525">
            <v>-0.5</v>
          </cell>
          <cell r="T1525">
            <v>338.1</v>
          </cell>
          <cell r="U1525">
            <v>72.3</v>
          </cell>
          <cell r="V1525">
            <v>27.6</v>
          </cell>
          <cell r="W1525">
            <v>0.4</v>
          </cell>
          <cell r="X1525">
            <v>9.5</v>
          </cell>
          <cell r="Y1525">
            <v>110.1</v>
          </cell>
          <cell r="Z1525">
            <v>1</v>
          </cell>
          <cell r="AA1525">
            <v>265.5</v>
          </cell>
          <cell r="AB1525">
            <v>12.7</v>
          </cell>
          <cell r="AC1525">
            <v>217.6</v>
          </cell>
          <cell r="AD1525">
            <v>80.400000000000006</v>
          </cell>
          <cell r="AE1525">
            <v>59.5</v>
          </cell>
          <cell r="AF1525">
            <v>14.3</v>
          </cell>
          <cell r="AG1525">
            <v>18.5</v>
          </cell>
          <cell r="AH1525">
            <v>23.1</v>
          </cell>
          <cell r="AI1525">
            <v>56.3</v>
          </cell>
          <cell r="AJ1525">
            <v>29.1</v>
          </cell>
          <cell r="AK1525">
            <v>0.9</v>
          </cell>
          <cell r="AL1525">
            <v>0</v>
          </cell>
          <cell r="AM1525">
            <v>6.8</v>
          </cell>
          <cell r="AN1525">
            <v>3.3</v>
          </cell>
          <cell r="AO1525">
            <v>17.399999999999999</v>
          </cell>
          <cell r="AP1525">
            <v>38.799999999999997</v>
          </cell>
          <cell r="AQ1525">
            <v>51.7</v>
          </cell>
          <cell r="AR1525">
            <v>84.9</v>
          </cell>
          <cell r="AS1525">
            <v>0.4</v>
          </cell>
          <cell r="AT1525">
            <v>0.7</v>
          </cell>
          <cell r="AU1525">
            <v>4.5</v>
          </cell>
          <cell r="AV1525">
            <v>188.8</v>
          </cell>
          <cell r="AW1525">
            <v>312.3</v>
          </cell>
        </row>
        <row r="1526">
          <cell r="B1526">
            <v>942</v>
          </cell>
          <cell r="D1526" t="str">
            <v xml:space="preserve">Activités des syndicats de salariés </v>
          </cell>
          <cell r="E1526" t="str">
            <v>N</v>
          </cell>
          <cell r="F1526" t="str">
            <v>N</v>
          </cell>
          <cell r="G1526" t="str">
            <v>N</v>
          </cell>
          <cell r="H1526" t="str">
            <v>N</v>
          </cell>
          <cell r="I1526" t="str">
            <v>N</v>
          </cell>
          <cell r="J1526" t="str">
            <v>N</v>
          </cell>
          <cell r="K1526" t="str">
            <v>N</v>
          </cell>
          <cell r="L1526" t="str">
            <v>N</v>
          </cell>
          <cell r="M1526" t="str">
            <v>N</v>
          </cell>
          <cell r="N1526" t="str">
            <v>N</v>
          </cell>
          <cell r="O1526" t="str">
            <v>N</v>
          </cell>
          <cell r="P1526" t="str">
            <v>N</v>
          </cell>
          <cell r="Q1526" t="str">
            <v>N</v>
          </cell>
          <cell r="R1526" t="str">
            <v>N</v>
          </cell>
          <cell r="S1526" t="str">
            <v>N</v>
          </cell>
          <cell r="T1526" t="str">
            <v>N</v>
          </cell>
          <cell r="U1526" t="str">
            <v>N</v>
          </cell>
          <cell r="V1526" t="str">
            <v>N</v>
          </cell>
          <cell r="W1526" t="str">
            <v>N</v>
          </cell>
          <cell r="X1526" t="str">
            <v>N</v>
          </cell>
          <cell r="Y1526" t="str">
            <v>N</v>
          </cell>
          <cell r="Z1526" t="str">
            <v>N</v>
          </cell>
          <cell r="AA1526" t="str">
            <v>N</v>
          </cell>
          <cell r="AB1526" t="str">
            <v>N</v>
          </cell>
          <cell r="AC1526" t="str">
            <v>N</v>
          </cell>
          <cell r="AD1526" t="str">
            <v>N</v>
          </cell>
          <cell r="AE1526" t="str">
            <v>N</v>
          </cell>
          <cell r="AF1526" t="str">
            <v>N</v>
          </cell>
          <cell r="AG1526" t="str">
            <v>N</v>
          </cell>
          <cell r="AH1526" t="str">
            <v>N</v>
          </cell>
          <cell r="AI1526" t="str">
            <v>N</v>
          </cell>
          <cell r="AJ1526" t="str">
            <v>N</v>
          </cell>
          <cell r="AK1526" t="str">
            <v>N</v>
          </cell>
          <cell r="AL1526" t="str">
            <v>N</v>
          </cell>
          <cell r="AM1526" t="str">
            <v>N</v>
          </cell>
          <cell r="AN1526" t="str">
            <v>N</v>
          </cell>
          <cell r="AO1526" t="str">
            <v>N</v>
          </cell>
          <cell r="AP1526" t="str">
            <v>N</v>
          </cell>
          <cell r="AQ1526" t="str">
            <v>N</v>
          </cell>
          <cell r="AR1526" t="str">
            <v>N</v>
          </cell>
          <cell r="AS1526" t="str">
            <v>N</v>
          </cell>
          <cell r="AT1526" t="str">
            <v>N</v>
          </cell>
          <cell r="AU1526" t="str">
            <v>N</v>
          </cell>
          <cell r="AV1526" t="str">
            <v>N</v>
          </cell>
          <cell r="AW1526" t="str">
            <v>N</v>
          </cell>
        </row>
        <row r="1527">
          <cell r="B1527">
            <v>9420</v>
          </cell>
          <cell r="D1527" t="str">
            <v xml:space="preserve">Activités des syndicats de salariés </v>
          </cell>
          <cell r="E1527" t="str">
            <v>N</v>
          </cell>
          <cell r="F1527" t="str">
            <v>N</v>
          </cell>
          <cell r="G1527" t="str">
            <v>N</v>
          </cell>
          <cell r="H1527" t="str">
            <v>N</v>
          </cell>
          <cell r="I1527" t="str">
            <v>N</v>
          </cell>
          <cell r="J1527" t="str">
            <v>N</v>
          </cell>
          <cell r="K1527" t="str">
            <v>N</v>
          </cell>
          <cell r="L1527" t="str">
            <v>N</v>
          </cell>
          <cell r="M1527" t="str">
            <v>N</v>
          </cell>
          <cell r="N1527" t="str">
            <v>N</v>
          </cell>
          <cell r="O1527" t="str">
            <v>N</v>
          </cell>
          <cell r="P1527" t="str">
            <v>N</v>
          </cell>
          <cell r="Q1527" t="str">
            <v>N</v>
          </cell>
          <cell r="R1527" t="str">
            <v>N</v>
          </cell>
          <cell r="S1527" t="str">
            <v>N</v>
          </cell>
          <cell r="T1527" t="str">
            <v>N</v>
          </cell>
          <cell r="U1527" t="str">
            <v>N</v>
          </cell>
          <cell r="V1527" t="str">
            <v>N</v>
          </cell>
          <cell r="W1527" t="str">
            <v>N</v>
          </cell>
          <cell r="X1527" t="str">
            <v>N</v>
          </cell>
          <cell r="Y1527" t="str">
            <v>N</v>
          </cell>
          <cell r="Z1527" t="str">
            <v>N</v>
          </cell>
          <cell r="AA1527" t="str">
            <v>N</v>
          </cell>
          <cell r="AB1527" t="str">
            <v>N</v>
          </cell>
          <cell r="AC1527" t="str">
            <v>N</v>
          </cell>
          <cell r="AD1527" t="str">
            <v>N</v>
          </cell>
          <cell r="AE1527" t="str">
            <v>N</v>
          </cell>
          <cell r="AF1527" t="str">
            <v>N</v>
          </cell>
          <cell r="AG1527" t="str">
            <v>N</v>
          </cell>
          <cell r="AH1527" t="str">
            <v>N</v>
          </cell>
          <cell r="AI1527" t="str">
            <v>N</v>
          </cell>
          <cell r="AJ1527" t="str">
            <v>N</v>
          </cell>
          <cell r="AK1527" t="str">
            <v>N</v>
          </cell>
          <cell r="AL1527" t="str">
            <v>N</v>
          </cell>
          <cell r="AM1527" t="str">
            <v>N</v>
          </cell>
          <cell r="AN1527" t="str">
            <v>N</v>
          </cell>
          <cell r="AO1527" t="str">
            <v>N</v>
          </cell>
          <cell r="AP1527" t="str">
            <v>N</v>
          </cell>
          <cell r="AQ1527" t="str">
            <v>N</v>
          </cell>
          <cell r="AR1527" t="str">
            <v>N</v>
          </cell>
          <cell r="AS1527" t="str">
            <v>N</v>
          </cell>
          <cell r="AT1527" t="str">
            <v>N</v>
          </cell>
          <cell r="AU1527" t="str">
            <v>N</v>
          </cell>
          <cell r="AV1527" t="str">
            <v>N</v>
          </cell>
          <cell r="AW1527" t="str">
            <v>N</v>
          </cell>
        </row>
        <row r="1528">
          <cell r="B1528">
            <v>94200</v>
          </cell>
          <cell r="D1528" t="str">
            <v xml:space="preserve">Activités des syndicats de salariés </v>
          </cell>
          <cell r="E1528" t="str">
            <v>N</v>
          </cell>
          <cell r="F1528" t="str">
            <v>N</v>
          </cell>
          <cell r="G1528" t="str">
            <v>N</v>
          </cell>
          <cell r="H1528" t="str">
            <v>N</v>
          </cell>
          <cell r="I1528" t="str">
            <v>N</v>
          </cell>
          <cell r="J1528" t="str">
            <v>N</v>
          </cell>
          <cell r="K1528" t="str">
            <v>N</v>
          </cell>
          <cell r="L1528" t="str">
            <v>N</v>
          </cell>
          <cell r="M1528" t="str">
            <v>N</v>
          </cell>
          <cell r="N1528" t="str">
            <v>N</v>
          </cell>
          <cell r="O1528" t="str">
            <v>N</v>
          </cell>
          <cell r="P1528" t="str">
            <v>N</v>
          </cell>
          <cell r="Q1528" t="str">
            <v>N</v>
          </cell>
          <cell r="R1528" t="str">
            <v>N</v>
          </cell>
          <cell r="S1528" t="str">
            <v>N</v>
          </cell>
          <cell r="T1528" t="str">
            <v>N</v>
          </cell>
          <cell r="U1528" t="str">
            <v>N</v>
          </cell>
          <cell r="V1528" t="str">
            <v>N</v>
          </cell>
          <cell r="W1528" t="str">
            <v>N</v>
          </cell>
          <cell r="X1528" t="str">
            <v>N</v>
          </cell>
          <cell r="Y1528" t="str">
            <v>N</v>
          </cell>
          <cell r="Z1528" t="str">
            <v>N</v>
          </cell>
          <cell r="AA1528" t="str">
            <v>N</v>
          </cell>
          <cell r="AB1528" t="str">
            <v>N</v>
          </cell>
          <cell r="AC1528" t="str">
            <v>N</v>
          </cell>
          <cell r="AD1528" t="str">
            <v>N</v>
          </cell>
          <cell r="AE1528" t="str">
            <v>N</v>
          </cell>
          <cell r="AF1528" t="str">
            <v>N</v>
          </cell>
          <cell r="AG1528" t="str">
            <v>N</v>
          </cell>
          <cell r="AH1528" t="str">
            <v>N</v>
          </cell>
          <cell r="AI1528" t="str">
            <v>N</v>
          </cell>
          <cell r="AJ1528" t="str">
            <v>N</v>
          </cell>
          <cell r="AK1528" t="str">
            <v>N</v>
          </cell>
          <cell r="AL1528" t="str">
            <v>N</v>
          </cell>
          <cell r="AM1528" t="str">
            <v>N</v>
          </cell>
          <cell r="AN1528" t="str">
            <v>N</v>
          </cell>
          <cell r="AO1528" t="str">
            <v>N</v>
          </cell>
          <cell r="AP1528" t="str">
            <v>N</v>
          </cell>
          <cell r="AQ1528" t="str">
            <v>N</v>
          </cell>
          <cell r="AR1528" t="str">
            <v>N</v>
          </cell>
          <cell r="AS1528" t="str">
            <v>N</v>
          </cell>
          <cell r="AT1528" t="str">
            <v>N</v>
          </cell>
          <cell r="AU1528" t="str">
            <v>N</v>
          </cell>
          <cell r="AV1528" t="str">
            <v>N</v>
          </cell>
          <cell r="AW1528" t="str">
            <v>N</v>
          </cell>
        </row>
        <row r="1529">
          <cell r="B1529">
            <v>949</v>
          </cell>
          <cell r="D1529" t="str">
            <v xml:space="preserve">Activités des autres organisations associatives </v>
          </cell>
          <cell r="E1529">
            <v>232</v>
          </cell>
          <cell r="F1529">
            <v>2.4</v>
          </cell>
          <cell r="G1529">
            <v>1.8</v>
          </cell>
          <cell r="H1529">
            <v>0</v>
          </cell>
          <cell r="I1529">
            <v>0.7</v>
          </cell>
          <cell r="J1529">
            <v>0</v>
          </cell>
          <cell r="K1529">
            <v>20.5</v>
          </cell>
          <cell r="L1529">
            <v>0.1</v>
          </cell>
          <cell r="M1529">
            <v>0.1</v>
          </cell>
          <cell r="N1529">
            <v>20.6</v>
          </cell>
          <cell r="O1529">
            <v>22.8</v>
          </cell>
          <cell r="P1529">
            <v>1</v>
          </cell>
          <cell r="Q1529">
            <v>0</v>
          </cell>
          <cell r="R1529">
            <v>1.8</v>
          </cell>
          <cell r="S1529">
            <v>0</v>
          </cell>
          <cell r="T1529">
            <v>10.6</v>
          </cell>
          <cell r="U1529">
            <v>1.3</v>
          </cell>
          <cell r="V1529">
            <v>1.1000000000000001</v>
          </cell>
          <cell r="W1529">
            <v>0</v>
          </cell>
          <cell r="X1529">
            <v>1.4</v>
          </cell>
          <cell r="Y1529">
            <v>0.1</v>
          </cell>
          <cell r="Z1529">
            <v>0</v>
          </cell>
          <cell r="AA1529">
            <v>9.6999999999999993</v>
          </cell>
          <cell r="AB1529">
            <v>0.5</v>
          </cell>
          <cell r="AC1529">
            <v>9.6</v>
          </cell>
          <cell r="AD1529">
            <v>3.1</v>
          </cell>
          <cell r="AE1529">
            <v>1.5</v>
          </cell>
          <cell r="AF1529">
            <v>-1.9</v>
          </cell>
          <cell r="AG1529">
            <v>1.3</v>
          </cell>
          <cell r="AH1529">
            <v>0.3</v>
          </cell>
          <cell r="AI1529">
            <v>2.2999999999999998</v>
          </cell>
          <cell r="AJ1529">
            <v>-1.2</v>
          </cell>
          <cell r="AK1529">
            <v>0</v>
          </cell>
          <cell r="AL1529">
            <v>0</v>
          </cell>
          <cell r="AM1529">
            <v>0.2</v>
          </cell>
          <cell r="AN1529">
            <v>0.1</v>
          </cell>
          <cell r="AO1529">
            <v>0.4</v>
          </cell>
          <cell r="AP1529">
            <v>-1</v>
          </cell>
          <cell r="AQ1529">
            <v>2.2999999999999998</v>
          </cell>
          <cell r="AR1529">
            <v>0.4</v>
          </cell>
          <cell r="AS1529">
            <v>0</v>
          </cell>
          <cell r="AT1529">
            <v>0</v>
          </cell>
          <cell r="AU1529">
            <v>0.9</v>
          </cell>
          <cell r="AV1529">
            <v>8.8000000000000007</v>
          </cell>
          <cell r="AW1529">
            <v>10.7</v>
          </cell>
        </row>
        <row r="1530">
          <cell r="B1530">
            <v>9491</v>
          </cell>
          <cell r="D1530" t="str">
            <v xml:space="preserve">Activités des organisations religieuses </v>
          </cell>
          <cell r="E1530" t="str">
            <v>N</v>
          </cell>
          <cell r="F1530" t="str">
            <v>N</v>
          </cell>
          <cell r="G1530" t="str">
            <v>N</v>
          </cell>
          <cell r="H1530" t="str">
            <v>N</v>
          </cell>
          <cell r="I1530" t="str">
            <v>N</v>
          </cell>
          <cell r="J1530" t="str">
            <v>N</v>
          </cell>
          <cell r="K1530" t="str">
            <v>N</v>
          </cell>
          <cell r="L1530" t="str">
            <v>N</v>
          </cell>
          <cell r="M1530" t="str">
            <v>N</v>
          </cell>
          <cell r="N1530" t="str">
            <v>N</v>
          </cell>
          <cell r="O1530" t="str">
            <v>N</v>
          </cell>
          <cell r="P1530" t="str">
            <v>N</v>
          </cell>
          <cell r="Q1530" t="str">
            <v>N</v>
          </cell>
          <cell r="R1530" t="str">
            <v>N</v>
          </cell>
          <cell r="S1530" t="str">
            <v>N</v>
          </cell>
          <cell r="T1530" t="str">
            <v>N</v>
          </cell>
          <cell r="U1530" t="str">
            <v>N</v>
          </cell>
          <cell r="V1530" t="str">
            <v>N</v>
          </cell>
          <cell r="W1530" t="str">
            <v>N</v>
          </cell>
          <cell r="X1530" t="str">
            <v>N</v>
          </cell>
          <cell r="Y1530" t="str">
            <v>N</v>
          </cell>
          <cell r="Z1530" t="str">
            <v>N</v>
          </cell>
          <cell r="AA1530" t="str">
            <v>N</v>
          </cell>
          <cell r="AB1530" t="str">
            <v>N</v>
          </cell>
          <cell r="AC1530" t="str">
            <v>N</v>
          </cell>
          <cell r="AD1530" t="str">
            <v>N</v>
          </cell>
          <cell r="AE1530" t="str">
            <v>N</v>
          </cell>
          <cell r="AF1530" t="str">
            <v>N</v>
          </cell>
          <cell r="AG1530" t="str">
            <v>N</v>
          </cell>
          <cell r="AH1530" t="str">
            <v>N</v>
          </cell>
          <cell r="AI1530" t="str">
            <v>N</v>
          </cell>
          <cell r="AJ1530" t="str">
            <v>N</v>
          </cell>
          <cell r="AK1530" t="str">
            <v>N</v>
          </cell>
          <cell r="AL1530" t="str">
            <v>N</v>
          </cell>
          <cell r="AM1530" t="str">
            <v>N</v>
          </cell>
          <cell r="AN1530" t="str">
            <v>N</v>
          </cell>
          <cell r="AO1530" t="str">
            <v>N</v>
          </cell>
          <cell r="AP1530" t="str">
            <v>N</v>
          </cell>
          <cell r="AQ1530" t="str">
            <v>N</v>
          </cell>
          <cell r="AR1530" t="str">
            <v>N</v>
          </cell>
          <cell r="AS1530" t="str">
            <v>N</v>
          </cell>
          <cell r="AT1530" t="str">
            <v>N</v>
          </cell>
          <cell r="AU1530" t="str">
            <v>N</v>
          </cell>
          <cell r="AV1530" t="str">
            <v>N</v>
          </cell>
          <cell r="AW1530" t="str">
            <v>N</v>
          </cell>
        </row>
        <row r="1531">
          <cell r="B1531">
            <v>94910</v>
          </cell>
          <cell r="D1531" t="str">
            <v xml:space="preserve">Activités des organisations religieuses </v>
          </cell>
          <cell r="E1531" t="str">
            <v>N</v>
          </cell>
          <cell r="F1531" t="str">
            <v>N</v>
          </cell>
          <cell r="G1531" t="str">
            <v>N</v>
          </cell>
          <cell r="H1531" t="str">
            <v>N</v>
          </cell>
          <cell r="I1531" t="str">
            <v>N</v>
          </cell>
          <cell r="J1531" t="str">
            <v>N</v>
          </cell>
          <cell r="K1531" t="str">
            <v>N</v>
          </cell>
          <cell r="L1531" t="str">
            <v>N</v>
          </cell>
          <cell r="M1531" t="str">
            <v>N</v>
          </cell>
          <cell r="N1531" t="str">
            <v>N</v>
          </cell>
          <cell r="O1531" t="str">
            <v>N</v>
          </cell>
          <cell r="P1531" t="str">
            <v>N</v>
          </cell>
          <cell r="Q1531" t="str">
            <v>N</v>
          </cell>
          <cell r="R1531" t="str">
            <v>N</v>
          </cell>
          <cell r="S1531" t="str">
            <v>N</v>
          </cell>
          <cell r="T1531" t="str">
            <v>N</v>
          </cell>
          <cell r="U1531" t="str">
            <v>N</v>
          </cell>
          <cell r="V1531" t="str">
            <v>N</v>
          </cell>
          <cell r="W1531" t="str">
            <v>N</v>
          </cell>
          <cell r="X1531" t="str">
            <v>N</v>
          </cell>
          <cell r="Y1531" t="str">
            <v>N</v>
          </cell>
          <cell r="Z1531" t="str">
            <v>N</v>
          </cell>
          <cell r="AA1531" t="str">
            <v>N</v>
          </cell>
          <cell r="AB1531" t="str">
            <v>N</v>
          </cell>
          <cell r="AC1531" t="str">
            <v>N</v>
          </cell>
          <cell r="AD1531" t="str">
            <v>N</v>
          </cell>
          <cell r="AE1531" t="str">
            <v>N</v>
          </cell>
          <cell r="AF1531" t="str">
            <v>N</v>
          </cell>
          <cell r="AG1531" t="str">
            <v>N</v>
          </cell>
          <cell r="AH1531" t="str">
            <v>N</v>
          </cell>
          <cell r="AI1531" t="str">
            <v>N</v>
          </cell>
          <cell r="AJ1531" t="str">
            <v>N</v>
          </cell>
          <cell r="AK1531" t="str">
            <v>N</v>
          </cell>
          <cell r="AL1531" t="str">
            <v>N</v>
          </cell>
          <cell r="AM1531" t="str">
            <v>N</v>
          </cell>
          <cell r="AN1531" t="str">
            <v>N</v>
          </cell>
          <cell r="AO1531" t="str">
            <v>N</v>
          </cell>
          <cell r="AP1531" t="str">
            <v>N</v>
          </cell>
          <cell r="AQ1531" t="str">
            <v>N</v>
          </cell>
          <cell r="AR1531" t="str">
            <v>N</v>
          </cell>
          <cell r="AS1531" t="str">
            <v>N</v>
          </cell>
          <cell r="AT1531" t="str">
            <v>N</v>
          </cell>
          <cell r="AU1531" t="str">
            <v>N</v>
          </cell>
          <cell r="AV1531" t="str">
            <v>N</v>
          </cell>
          <cell r="AW1531" t="str">
            <v>N</v>
          </cell>
        </row>
        <row r="1532">
          <cell r="B1532">
            <v>9492</v>
          </cell>
          <cell r="D1532" t="str">
            <v xml:space="preserve">Activités des organisations politiques </v>
          </cell>
          <cell r="E1532">
            <v>41</v>
          </cell>
          <cell r="F1532">
            <v>0</v>
          </cell>
          <cell r="G1532">
            <v>0</v>
          </cell>
          <cell r="H1532">
            <v>0</v>
          </cell>
          <cell r="I1532" t="str">
            <v>N</v>
          </cell>
          <cell r="J1532">
            <v>0</v>
          </cell>
          <cell r="K1532">
            <v>0.7</v>
          </cell>
          <cell r="L1532">
            <v>0</v>
          </cell>
          <cell r="M1532">
            <v>0</v>
          </cell>
          <cell r="N1532">
            <v>0.7</v>
          </cell>
          <cell r="O1532">
            <v>0.7</v>
          </cell>
          <cell r="P1532">
            <v>0.2</v>
          </cell>
          <cell r="Q1532">
            <v>0</v>
          </cell>
          <cell r="R1532">
            <v>0.1</v>
          </cell>
          <cell r="S1532">
            <v>0</v>
          </cell>
          <cell r="T1532">
            <v>0.5</v>
          </cell>
          <cell r="U1532">
            <v>0.1</v>
          </cell>
          <cell r="V1532">
            <v>0</v>
          </cell>
          <cell r="W1532" t="str">
            <v>N</v>
          </cell>
          <cell r="X1532">
            <v>0</v>
          </cell>
          <cell r="Y1532">
            <v>0</v>
          </cell>
          <cell r="Z1532">
            <v>0</v>
          </cell>
          <cell r="AA1532">
            <v>0.4</v>
          </cell>
          <cell r="AB1532">
            <v>0</v>
          </cell>
          <cell r="AC1532">
            <v>0.8</v>
          </cell>
          <cell r="AD1532">
            <v>0.1</v>
          </cell>
          <cell r="AE1532">
            <v>0</v>
          </cell>
          <cell r="AF1532">
            <v>-0.5</v>
          </cell>
          <cell r="AG1532">
            <v>0.1</v>
          </cell>
          <cell r="AH1532">
            <v>0</v>
          </cell>
          <cell r="AI1532">
            <v>0.7</v>
          </cell>
          <cell r="AJ1532">
            <v>0.1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 t="str">
            <v>N</v>
          </cell>
          <cell r="AP1532">
            <v>0.1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0.1</v>
          </cell>
          <cell r="AV1532">
            <v>0.1</v>
          </cell>
          <cell r="AW1532">
            <v>0.4</v>
          </cell>
        </row>
        <row r="1533">
          <cell r="B1533">
            <v>94920</v>
          </cell>
          <cell r="D1533" t="str">
            <v xml:space="preserve">Activités des organisations politiques </v>
          </cell>
          <cell r="E1533">
            <v>41</v>
          </cell>
          <cell r="F1533">
            <v>0</v>
          </cell>
          <cell r="G1533">
            <v>0</v>
          </cell>
          <cell r="H1533">
            <v>0</v>
          </cell>
          <cell r="I1533" t="str">
            <v>N</v>
          </cell>
          <cell r="J1533">
            <v>0</v>
          </cell>
          <cell r="K1533">
            <v>0.7</v>
          </cell>
          <cell r="L1533">
            <v>0</v>
          </cell>
          <cell r="M1533">
            <v>0</v>
          </cell>
          <cell r="N1533">
            <v>0.7</v>
          </cell>
          <cell r="O1533">
            <v>0.7</v>
          </cell>
          <cell r="P1533">
            <v>0.2</v>
          </cell>
          <cell r="Q1533">
            <v>0</v>
          </cell>
          <cell r="R1533">
            <v>0.1</v>
          </cell>
          <cell r="S1533">
            <v>0</v>
          </cell>
          <cell r="T1533">
            <v>0.5</v>
          </cell>
          <cell r="U1533">
            <v>0.1</v>
          </cell>
          <cell r="V1533">
            <v>0</v>
          </cell>
          <cell r="W1533" t="str">
            <v>N</v>
          </cell>
          <cell r="X1533">
            <v>0</v>
          </cell>
          <cell r="Y1533">
            <v>0</v>
          </cell>
          <cell r="Z1533">
            <v>0</v>
          </cell>
          <cell r="AA1533">
            <v>0.4</v>
          </cell>
          <cell r="AB1533">
            <v>0</v>
          </cell>
          <cell r="AC1533">
            <v>0.8</v>
          </cell>
          <cell r="AD1533">
            <v>0.1</v>
          </cell>
          <cell r="AE1533">
            <v>0</v>
          </cell>
          <cell r="AF1533">
            <v>-0.5</v>
          </cell>
          <cell r="AG1533">
            <v>0.1</v>
          </cell>
          <cell r="AH1533">
            <v>0</v>
          </cell>
          <cell r="AI1533">
            <v>0.7</v>
          </cell>
          <cell r="AJ1533">
            <v>0.1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 t="str">
            <v>N</v>
          </cell>
          <cell r="AP1533">
            <v>0.1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0.1</v>
          </cell>
          <cell r="AV1533">
            <v>0.1</v>
          </cell>
          <cell r="AW1533">
            <v>0.4</v>
          </cell>
        </row>
        <row r="1534">
          <cell r="B1534">
            <v>9499</v>
          </cell>
          <cell r="D1534" t="str">
            <v xml:space="preserve">Activités des organisations associatives n.c.a. </v>
          </cell>
          <cell r="E1534">
            <v>191</v>
          </cell>
          <cell r="F1534">
            <v>2.4</v>
          </cell>
          <cell r="G1534">
            <v>1.8</v>
          </cell>
          <cell r="H1534">
            <v>0</v>
          </cell>
          <cell r="I1534">
            <v>0.7</v>
          </cell>
          <cell r="J1534">
            <v>0</v>
          </cell>
          <cell r="K1534">
            <v>19.8</v>
          </cell>
          <cell r="L1534">
            <v>0.1</v>
          </cell>
          <cell r="M1534">
            <v>0.1</v>
          </cell>
          <cell r="N1534">
            <v>19.899999999999999</v>
          </cell>
          <cell r="O1534">
            <v>22.1</v>
          </cell>
          <cell r="P1534">
            <v>0.8</v>
          </cell>
          <cell r="Q1534">
            <v>0</v>
          </cell>
          <cell r="R1534">
            <v>1.8</v>
          </cell>
          <cell r="S1534">
            <v>0</v>
          </cell>
          <cell r="T1534">
            <v>10.1</v>
          </cell>
          <cell r="U1534">
            <v>1.1000000000000001</v>
          </cell>
          <cell r="V1534">
            <v>1.1000000000000001</v>
          </cell>
          <cell r="W1534">
            <v>0</v>
          </cell>
          <cell r="X1534">
            <v>1.4</v>
          </cell>
          <cell r="Y1534">
            <v>0.1</v>
          </cell>
          <cell r="Z1534">
            <v>0</v>
          </cell>
          <cell r="AA1534">
            <v>9.3000000000000007</v>
          </cell>
          <cell r="AB1534">
            <v>0.5</v>
          </cell>
          <cell r="AC1534">
            <v>8.8000000000000007</v>
          </cell>
          <cell r="AD1534">
            <v>3</v>
          </cell>
          <cell r="AE1534">
            <v>1.5</v>
          </cell>
          <cell r="AF1534">
            <v>-1.5</v>
          </cell>
          <cell r="AG1534">
            <v>1.2</v>
          </cell>
          <cell r="AH1534">
            <v>0.3</v>
          </cell>
          <cell r="AI1534">
            <v>1.7</v>
          </cell>
          <cell r="AJ1534">
            <v>-1.3</v>
          </cell>
          <cell r="AK1534">
            <v>0</v>
          </cell>
          <cell r="AL1534">
            <v>0</v>
          </cell>
          <cell r="AM1534">
            <v>0.1</v>
          </cell>
          <cell r="AN1534">
            <v>0.1</v>
          </cell>
          <cell r="AO1534">
            <v>0.4</v>
          </cell>
          <cell r="AP1534">
            <v>-1.1000000000000001</v>
          </cell>
          <cell r="AQ1534">
            <v>2.2999999999999998</v>
          </cell>
          <cell r="AR1534">
            <v>0.4</v>
          </cell>
          <cell r="AS1534">
            <v>0</v>
          </cell>
          <cell r="AT1534">
            <v>0</v>
          </cell>
          <cell r="AU1534">
            <v>0.8</v>
          </cell>
          <cell r="AV1534">
            <v>8.6999999999999993</v>
          </cell>
          <cell r="AW1534">
            <v>10.4</v>
          </cell>
        </row>
        <row r="1535">
          <cell r="B1535">
            <v>94990</v>
          </cell>
          <cell r="D1535" t="str">
            <v xml:space="preserve">Autres organisations fonctionnant par adhésion volontaire </v>
          </cell>
          <cell r="E1535">
            <v>191</v>
          </cell>
          <cell r="F1535">
            <v>2.4</v>
          </cell>
          <cell r="G1535">
            <v>1.8</v>
          </cell>
          <cell r="H1535">
            <v>0</v>
          </cell>
          <cell r="I1535">
            <v>0.7</v>
          </cell>
          <cell r="J1535">
            <v>0</v>
          </cell>
          <cell r="K1535">
            <v>19.8</v>
          </cell>
          <cell r="L1535">
            <v>0.1</v>
          </cell>
          <cell r="M1535">
            <v>0.1</v>
          </cell>
          <cell r="N1535">
            <v>19.899999999999999</v>
          </cell>
          <cell r="O1535">
            <v>22.1</v>
          </cell>
          <cell r="P1535">
            <v>0.8</v>
          </cell>
          <cell r="Q1535">
            <v>0</v>
          </cell>
          <cell r="R1535">
            <v>1.8</v>
          </cell>
          <cell r="S1535">
            <v>0</v>
          </cell>
          <cell r="T1535">
            <v>10.1</v>
          </cell>
          <cell r="U1535">
            <v>1.1000000000000001</v>
          </cell>
          <cell r="V1535">
            <v>1.1000000000000001</v>
          </cell>
          <cell r="W1535">
            <v>0</v>
          </cell>
          <cell r="X1535">
            <v>1.4</v>
          </cell>
          <cell r="Y1535">
            <v>0.1</v>
          </cell>
          <cell r="Z1535">
            <v>0</v>
          </cell>
          <cell r="AA1535">
            <v>9.3000000000000007</v>
          </cell>
          <cell r="AB1535">
            <v>0.5</v>
          </cell>
          <cell r="AC1535">
            <v>8.8000000000000007</v>
          </cell>
          <cell r="AD1535">
            <v>3</v>
          </cell>
          <cell r="AE1535">
            <v>1.5</v>
          </cell>
          <cell r="AF1535">
            <v>-1.5</v>
          </cell>
          <cell r="AG1535">
            <v>1.2</v>
          </cell>
          <cell r="AH1535">
            <v>0.3</v>
          </cell>
          <cell r="AI1535">
            <v>1.7</v>
          </cell>
          <cell r="AJ1535">
            <v>-1.3</v>
          </cell>
          <cell r="AK1535">
            <v>0</v>
          </cell>
          <cell r="AL1535">
            <v>0</v>
          </cell>
          <cell r="AM1535">
            <v>0.1</v>
          </cell>
          <cell r="AN1535">
            <v>0.1</v>
          </cell>
          <cell r="AO1535">
            <v>0.4</v>
          </cell>
          <cell r="AP1535">
            <v>-1.1000000000000001</v>
          </cell>
          <cell r="AQ1535">
            <v>2.2999999999999998</v>
          </cell>
          <cell r="AR1535">
            <v>0.4</v>
          </cell>
          <cell r="AS1535">
            <v>0</v>
          </cell>
          <cell r="AT1535">
            <v>0</v>
          </cell>
          <cell r="AU1535">
            <v>0.8</v>
          </cell>
          <cell r="AV1535">
            <v>8.6999999999999993</v>
          </cell>
          <cell r="AW1535">
            <v>10.4</v>
          </cell>
        </row>
        <row r="1536">
          <cell r="B1536">
            <v>95</v>
          </cell>
          <cell r="D1536" t="str">
            <v xml:space="preserve">Réparation d'ordinateurs et de biens personnels et domestiques </v>
          </cell>
          <cell r="E1536">
            <v>53918</v>
          </cell>
          <cell r="F1536">
            <v>2146.1</v>
          </cell>
          <cell r="G1536">
            <v>1616.8</v>
          </cell>
          <cell r="H1536">
            <v>20.399999999999999</v>
          </cell>
          <cell r="I1536">
            <v>508.9</v>
          </cell>
          <cell r="J1536">
            <v>136.69999999999999</v>
          </cell>
          <cell r="K1536">
            <v>4596.8</v>
          </cell>
          <cell r="L1536">
            <v>6.5</v>
          </cell>
          <cell r="M1536">
            <v>10.8</v>
          </cell>
          <cell r="N1536">
            <v>4750.8</v>
          </cell>
          <cell r="O1536">
            <v>6879.7</v>
          </cell>
          <cell r="P1536">
            <v>83.4</v>
          </cell>
          <cell r="Q1536">
            <v>1.3</v>
          </cell>
          <cell r="R1536">
            <v>698.4</v>
          </cell>
          <cell r="S1536">
            <v>-9.5</v>
          </cell>
          <cell r="T1536">
            <v>2075.5</v>
          </cell>
          <cell r="U1536">
            <v>551.29999999999995</v>
          </cell>
          <cell r="V1536">
            <v>200.6</v>
          </cell>
          <cell r="W1536">
            <v>45.8</v>
          </cell>
          <cell r="X1536">
            <v>99.9</v>
          </cell>
          <cell r="Y1536">
            <v>38.5</v>
          </cell>
          <cell r="Z1536">
            <v>9.8000000000000007</v>
          </cell>
          <cell r="AA1536">
            <v>2540.1999999999998</v>
          </cell>
          <cell r="AB1536">
            <v>119</v>
          </cell>
          <cell r="AC1536">
            <v>1376.1</v>
          </cell>
          <cell r="AD1536">
            <v>600.9</v>
          </cell>
          <cell r="AE1536">
            <v>10.3</v>
          </cell>
          <cell r="AF1536">
            <v>454.5</v>
          </cell>
          <cell r="AG1536">
            <v>114.6</v>
          </cell>
          <cell r="AH1536">
            <v>163.19999999999999</v>
          </cell>
          <cell r="AI1536">
            <v>137.1</v>
          </cell>
          <cell r="AJ1536">
            <v>313.8</v>
          </cell>
          <cell r="AK1536">
            <v>0.1</v>
          </cell>
          <cell r="AL1536">
            <v>0</v>
          </cell>
          <cell r="AM1536">
            <v>34.200000000000003</v>
          </cell>
          <cell r="AN1536">
            <v>20.7</v>
          </cell>
          <cell r="AO1536">
            <v>42.3</v>
          </cell>
          <cell r="AP1536">
            <v>321.8</v>
          </cell>
          <cell r="AQ1536">
            <v>122</v>
          </cell>
          <cell r="AR1536">
            <v>107.8</v>
          </cell>
          <cell r="AS1536">
            <v>10.8</v>
          </cell>
          <cell r="AT1536">
            <v>61.8</v>
          </cell>
          <cell r="AU1536">
            <v>263.5</v>
          </cell>
          <cell r="AV1536">
            <v>2495.3000000000002</v>
          </cell>
          <cell r="AW1536">
            <v>2431.5</v>
          </cell>
        </row>
        <row r="1537">
          <cell r="B1537">
            <v>951</v>
          </cell>
          <cell r="D1537" t="str">
            <v xml:space="preserve">Réparation d'ordinateurs et d'équipements de communication </v>
          </cell>
          <cell r="E1537">
            <v>14116</v>
          </cell>
          <cell r="F1537">
            <v>1735.9</v>
          </cell>
          <cell r="G1537">
            <v>1397.8</v>
          </cell>
          <cell r="H1537">
            <v>20.2</v>
          </cell>
          <cell r="I1537">
            <v>317.89999999999998</v>
          </cell>
          <cell r="J1537">
            <v>110.3</v>
          </cell>
          <cell r="K1537">
            <v>3075.5</v>
          </cell>
          <cell r="L1537">
            <v>2.6</v>
          </cell>
          <cell r="M1537">
            <v>6.8</v>
          </cell>
          <cell r="N1537">
            <v>3195.3</v>
          </cell>
          <cell r="O1537">
            <v>4921.8</v>
          </cell>
          <cell r="P1537">
            <v>61.8</v>
          </cell>
          <cell r="Q1537">
            <v>0</v>
          </cell>
          <cell r="R1537">
            <v>434</v>
          </cell>
          <cell r="S1537">
            <v>-0.6</v>
          </cell>
          <cell r="T1537">
            <v>1386</v>
          </cell>
          <cell r="U1537">
            <v>439.1</v>
          </cell>
          <cell r="V1537">
            <v>137.9</v>
          </cell>
          <cell r="W1537">
            <v>40.5</v>
          </cell>
          <cell r="X1537">
            <v>95.3</v>
          </cell>
          <cell r="Y1537">
            <v>24.6</v>
          </cell>
          <cell r="Z1537">
            <v>4.5999999999999996</v>
          </cell>
          <cell r="AA1537">
            <v>1730.9</v>
          </cell>
          <cell r="AB1537">
            <v>78</v>
          </cell>
          <cell r="AC1537">
            <v>998.6</v>
          </cell>
          <cell r="AD1537">
            <v>406.7</v>
          </cell>
          <cell r="AE1537">
            <v>7</v>
          </cell>
          <cell r="AF1537">
            <v>254.7</v>
          </cell>
          <cell r="AG1537">
            <v>55.8</v>
          </cell>
          <cell r="AH1537">
            <v>93.8</v>
          </cell>
          <cell r="AI1537">
            <v>98.2</v>
          </cell>
          <cell r="AJ1537">
            <v>203.3</v>
          </cell>
          <cell r="AK1537">
            <v>0</v>
          </cell>
          <cell r="AL1537">
            <v>0</v>
          </cell>
          <cell r="AM1537">
            <v>21.1</v>
          </cell>
          <cell r="AN1537">
            <v>11.9</v>
          </cell>
          <cell r="AO1537">
            <v>28.4</v>
          </cell>
          <cell r="AP1537">
            <v>210.7</v>
          </cell>
          <cell r="AQ1537">
            <v>60.2</v>
          </cell>
          <cell r="AR1537">
            <v>80.599999999999994</v>
          </cell>
          <cell r="AS1537">
            <v>10</v>
          </cell>
          <cell r="AT1537">
            <v>49</v>
          </cell>
          <cell r="AU1537">
            <v>131.30000000000001</v>
          </cell>
          <cell r="AV1537">
            <v>1693.7</v>
          </cell>
          <cell r="AW1537">
            <v>1660</v>
          </cell>
        </row>
        <row r="1538">
          <cell r="B1538">
            <v>9511</v>
          </cell>
          <cell r="D1538" t="str">
            <v xml:space="preserve">Réparation d'ordinateurs et d'équipements périphériques </v>
          </cell>
          <cell r="E1538">
            <v>13309</v>
          </cell>
          <cell r="F1538">
            <v>1648.6</v>
          </cell>
          <cell r="G1538">
            <v>1349.3</v>
          </cell>
          <cell r="H1538">
            <v>20.399999999999999</v>
          </cell>
          <cell r="I1538">
            <v>278.89999999999998</v>
          </cell>
          <cell r="J1538">
            <v>99.7</v>
          </cell>
          <cell r="K1538">
            <v>2421</v>
          </cell>
          <cell r="L1538">
            <v>2.2000000000000002</v>
          </cell>
          <cell r="M1538">
            <v>4.4000000000000004</v>
          </cell>
          <cell r="N1538">
            <v>2527.3000000000002</v>
          </cell>
          <cell r="O1538">
            <v>4169.3999999999996</v>
          </cell>
          <cell r="P1538">
            <v>60.5</v>
          </cell>
          <cell r="Q1538">
            <v>0</v>
          </cell>
          <cell r="R1538">
            <v>212.9</v>
          </cell>
          <cell r="S1538">
            <v>-0.7</v>
          </cell>
          <cell r="T1538">
            <v>1179</v>
          </cell>
          <cell r="U1538">
            <v>380.7</v>
          </cell>
          <cell r="V1538">
            <v>114.4</v>
          </cell>
          <cell r="W1538">
            <v>39.299999999999997</v>
          </cell>
          <cell r="X1538">
            <v>55.3</v>
          </cell>
          <cell r="Y1538">
            <v>22.4</v>
          </cell>
          <cell r="Z1538">
            <v>4.3</v>
          </cell>
          <cell r="AA1538">
            <v>1453.2</v>
          </cell>
          <cell r="AB1538">
            <v>64.7</v>
          </cell>
          <cell r="AC1538">
            <v>798.4</v>
          </cell>
          <cell r="AD1538">
            <v>334.5</v>
          </cell>
          <cell r="AE1538">
            <v>3.6</v>
          </cell>
          <cell r="AF1538">
            <v>259.2</v>
          </cell>
          <cell r="AG1538">
            <v>48.4</v>
          </cell>
          <cell r="AH1538">
            <v>84</v>
          </cell>
          <cell r="AI1538">
            <v>63.5</v>
          </cell>
          <cell r="AJ1538">
            <v>190.3</v>
          </cell>
          <cell r="AK1538">
            <v>0</v>
          </cell>
          <cell r="AL1538">
            <v>0</v>
          </cell>
          <cell r="AM1538">
            <v>17.5</v>
          </cell>
          <cell r="AN1538">
            <v>10.6</v>
          </cell>
          <cell r="AO1538">
            <v>24.7</v>
          </cell>
          <cell r="AP1538">
            <v>197.6</v>
          </cell>
          <cell r="AQ1538">
            <v>45.3</v>
          </cell>
          <cell r="AR1538">
            <v>60.7</v>
          </cell>
          <cell r="AS1538">
            <v>9.6999999999999993</v>
          </cell>
          <cell r="AT1538">
            <v>49.3</v>
          </cell>
          <cell r="AU1538">
            <v>123.1</v>
          </cell>
          <cell r="AV1538">
            <v>1415</v>
          </cell>
          <cell r="AW1538">
            <v>1392.1</v>
          </cell>
        </row>
        <row r="1539">
          <cell r="B1539">
            <v>95110</v>
          </cell>
          <cell r="D1539" t="str">
            <v xml:space="preserve">Réparation d'ordinateurs et d'équipements périphériques </v>
          </cell>
          <cell r="E1539">
            <v>13309</v>
          </cell>
          <cell r="F1539">
            <v>1648.6</v>
          </cell>
          <cell r="G1539">
            <v>1349.3</v>
          </cell>
          <cell r="H1539">
            <v>20.399999999999999</v>
          </cell>
          <cell r="I1539">
            <v>278.89999999999998</v>
          </cell>
          <cell r="J1539">
            <v>99.7</v>
          </cell>
          <cell r="K1539">
            <v>2421</v>
          </cell>
          <cell r="L1539">
            <v>2.2000000000000002</v>
          </cell>
          <cell r="M1539">
            <v>4.4000000000000004</v>
          </cell>
          <cell r="N1539">
            <v>2527.3000000000002</v>
          </cell>
          <cell r="O1539">
            <v>4169.3999999999996</v>
          </cell>
          <cell r="P1539">
            <v>60.5</v>
          </cell>
          <cell r="Q1539">
            <v>0</v>
          </cell>
          <cell r="R1539">
            <v>212.9</v>
          </cell>
          <cell r="S1539">
            <v>-0.7</v>
          </cell>
          <cell r="T1539">
            <v>1179</v>
          </cell>
          <cell r="U1539">
            <v>380.7</v>
          </cell>
          <cell r="V1539">
            <v>114.4</v>
          </cell>
          <cell r="W1539">
            <v>39.299999999999997</v>
          </cell>
          <cell r="X1539">
            <v>55.3</v>
          </cell>
          <cell r="Y1539">
            <v>22.4</v>
          </cell>
          <cell r="Z1539">
            <v>4.3</v>
          </cell>
          <cell r="AA1539">
            <v>1453.2</v>
          </cell>
          <cell r="AB1539">
            <v>64.7</v>
          </cell>
          <cell r="AC1539">
            <v>798.4</v>
          </cell>
          <cell r="AD1539">
            <v>334.5</v>
          </cell>
          <cell r="AE1539">
            <v>3.6</v>
          </cell>
          <cell r="AF1539">
            <v>259.2</v>
          </cell>
          <cell r="AG1539">
            <v>48.4</v>
          </cell>
          <cell r="AH1539">
            <v>84</v>
          </cell>
          <cell r="AI1539">
            <v>63.5</v>
          </cell>
          <cell r="AJ1539">
            <v>190.3</v>
          </cell>
          <cell r="AK1539">
            <v>0</v>
          </cell>
          <cell r="AL1539">
            <v>0</v>
          </cell>
          <cell r="AM1539">
            <v>17.5</v>
          </cell>
          <cell r="AN1539">
            <v>10.6</v>
          </cell>
          <cell r="AO1539">
            <v>24.7</v>
          </cell>
          <cell r="AP1539">
            <v>197.6</v>
          </cell>
          <cell r="AQ1539">
            <v>45.3</v>
          </cell>
          <cell r="AR1539">
            <v>60.7</v>
          </cell>
          <cell r="AS1539">
            <v>9.6999999999999993</v>
          </cell>
          <cell r="AT1539">
            <v>49.3</v>
          </cell>
          <cell r="AU1539">
            <v>123.1</v>
          </cell>
          <cell r="AV1539">
            <v>1415</v>
          </cell>
          <cell r="AW1539">
            <v>1392.1</v>
          </cell>
        </row>
        <row r="1540">
          <cell r="B1540">
            <v>9512</v>
          </cell>
          <cell r="D1540" t="str">
            <v xml:space="preserve">Réparation d'équipements de communication </v>
          </cell>
          <cell r="E1540">
            <v>808</v>
          </cell>
          <cell r="F1540">
            <v>87.3</v>
          </cell>
          <cell r="G1540">
            <v>48.5</v>
          </cell>
          <cell r="H1540">
            <v>-0.2</v>
          </cell>
          <cell r="I1540">
            <v>39</v>
          </cell>
          <cell r="J1540">
            <v>10.7</v>
          </cell>
          <cell r="K1540">
            <v>654.5</v>
          </cell>
          <cell r="L1540">
            <v>0.4</v>
          </cell>
          <cell r="M1540">
            <v>2.5</v>
          </cell>
          <cell r="N1540">
            <v>668</v>
          </cell>
          <cell r="O1540">
            <v>752.4</v>
          </cell>
          <cell r="P1540">
            <v>1.2</v>
          </cell>
          <cell r="Q1540">
            <v>0</v>
          </cell>
          <cell r="R1540">
            <v>221.1</v>
          </cell>
          <cell r="S1540">
            <v>0.1</v>
          </cell>
          <cell r="T1540">
            <v>207</v>
          </cell>
          <cell r="U1540">
            <v>58.4</v>
          </cell>
          <cell r="V1540">
            <v>23.4</v>
          </cell>
          <cell r="W1540">
            <v>1.2</v>
          </cell>
          <cell r="X1540">
            <v>40</v>
          </cell>
          <cell r="Y1540">
            <v>2.2000000000000002</v>
          </cell>
          <cell r="Z1540">
            <v>0.3</v>
          </cell>
          <cell r="AA1540">
            <v>277.8</v>
          </cell>
          <cell r="AB1540">
            <v>13.3</v>
          </cell>
          <cell r="AC1540">
            <v>200.1</v>
          </cell>
          <cell r="AD1540">
            <v>72.2</v>
          </cell>
          <cell r="AE1540">
            <v>3.4</v>
          </cell>
          <cell r="AF1540">
            <v>-4.4000000000000004</v>
          </cell>
          <cell r="AG1540">
            <v>7.4</v>
          </cell>
          <cell r="AH1540">
            <v>9.9</v>
          </cell>
          <cell r="AI1540">
            <v>34.700000000000003</v>
          </cell>
          <cell r="AJ1540">
            <v>13</v>
          </cell>
          <cell r="AK1540">
            <v>0</v>
          </cell>
          <cell r="AL1540">
            <v>0</v>
          </cell>
          <cell r="AM1540">
            <v>3.7</v>
          </cell>
          <cell r="AN1540">
            <v>1.2</v>
          </cell>
          <cell r="AO1540">
            <v>3.7</v>
          </cell>
          <cell r="AP1540">
            <v>13.1</v>
          </cell>
          <cell r="AQ1540">
            <v>14.9</v>
          </cell>
          <cell r="AR1540">
            <v>19.8</v>
          </cell>
          <cell r="AS1540">
            <v>0.2</v>
          </cell>
          <cell r="AT1540">
            <v>-0.2</v>
          </cell>
          <cell r="AU1540">
            <v>8.1</v>
          </cell>
          <cell r="AV1540">
            <v>278.7</v>
          </cell>
          <cell r="AW1540">
            <v>267.89999999999998</v>
          </cell>
        </row>
        <row r="1541">
          <cell r="B1541">
            <v>95120</v>
          </cell>
          <cell r="D1541" t="str">
            <v xml:space="preserve">Réparation d'équipements de communication </v>
          </cell>
          <cell r="E1541">
            <v>808</v>
          </cell>
          <cell r="F1541">
            <v>87.3</v>
          </cell>
          <cell r="G1541">
            <v>48.5</v>
          </cell>
          <cell r="H1541">
            <v>-0.2</v>
          </cell>
          <cell r="I1541">
            <v>39</v>
          </cell>
          <cell r="J1541">
            <v>10.7</v>
          </cell>
          <cell r="K1541">
            <v>654.5</v>
          </cell>
          <cell r="L1541">
            <v>0.4</v>
          </cell>
          <cell r="M1541">
            <v>2.5</v>
          </cell>
          <cell r="N1541">
            <v>668</v>
          </cell>
          <cell r="O1541">
            <v>752.4</v>
          </cell>
          <cell r="P1541">
            <v>1.2</v>
          </cell>
          <cell r="Q1541">
            <v>0</v>
          </cell>
          <cell r="R1541">
            <v>221.1</v>
          </cell>
          <cell r="S1541">
            <v>0.1</v>
          </cell>
          <cell r="T1541">
            <v>207</v>
          </cell>
          <cell r="U1541">
            <v>58.4</v>
          </cell>
          <cell r="V1541">
            <v>23.4</v>
          </cell>
          <cell r="W1541">
            <v>1.2</v>
          </cell>
          <cell r="X1541">
            <v>40</v>
          </cell>
          <cell r="Y1541">
            <v>2.2000000000000002</v>
          </cell>
          <cell r="Z1541">
            <v>0.3</v>
          </cell>
          <cell r="AA1541">
            <v>277.8</v>
          </cell>
          <cell r="AB1541">
            <v>13.3</v>
          </cell>
          <cell r="AC1541">
            <v>200.1</v>
          </cell>
          <cell r="AD1541">
            <v>72.2</v>
          </cell>
          <cell r="AE1541">
            <v>3.4</v>
          </cell>
          <cell r="AF1541">
            <v>-4.4000000000000004</v>
          </cell>
          <cell r="AG1541">
            <v>7.4</v>
          </cell>
          <cell r="AH1541">
            <v>9.9</v>
          </cell>
          <cell r="AI1541">
            <v>34.700000000000003</v>
          </cell>
          <cell r="AJ1541">
            <v>13</v>
          </cell>
          <cell r="AK1541">
            <v>0</v>
          </cell>
          <cell r="AL1541">
            <v>0</v>
          </cell>
          <cell r="AM1541">
            <v>3.7</v>
          </cell>
          <cell r="AN1541">
            <v>1.2</v>
          </cell>
          <cell r="AO1541">
            <v>3.7</v>
          </cell>
          <cell r="AP1541">
            <v>13.1</v>
          </cell>
          <cell r="AQ1541">
            <v>14.9</v>
          </cell>
          <cell r="AR1541">
            <v>19.8</v>
          </cell>
          <cell r="AS1541">
            <v>0.2</v>
          </cell>
          <cell r="AT1541">
            <v>-0.2</v>
          </cell>
          <cell r="AU1541">
            <v>8.1</v>
          </cell>
          <cell r="AV1541">
            <v>278.7</v>
          </cell>
          <cell r="AW1541">
            <v>267.89999999999998</v>
          </cell>
        </row>
        <row r="1542">
          <cell r="B1542">
            <v>952</v>
          </cell>
          <cell r="D1542" t="str">
            <v xml:space="preserve">Réparation de biens personnels et domestiques </v>
          </cell>
          <cell r="E1542">
            <v>39802</v>
          </cell>
          <cell r="F1542">
            <v>410.2</v>
          </cell>
          <cell r="G1542">
            <v>219</v>
          </cell>
          <cell r="H1542">
            <v>0.2</v>
          </cell>
          <cell r="I1542">
            <v>191.1</v>
          </cell>
          <cell r="J1542">
            <v>26.4</v>
          </cell>
          <cell r="K1542">
            <v>1521.3</v>
          </cell>
          <cell r="L1542">
            <v>3.9</v>
          </cell>
          <cell r="M1542">
            <v>3.9</v>
          </cell>
          <cell r="N1542">
            <v>1555.5</v>
          </cell>
          <cell r="O1542">
            <v>1957.9</v>
          </cell>
          <cell r="P1542">
            <v>21.7</v>
          </cell>
          <cell r="Q1542">
            <v>1.2</v>
          </cell>
          <cell r="R1542">
            <v>264.39999999999998</v>
          </cell>
          <cell r="S1542">
            <v>-8.9</v>
          </cell>
          <cell r="T1542">
            <v>689.5</v>
          </cell>
          <cell r="U1542">
            <v>112.2</v>
          </cell>
          <cell r="V1542">
            <v>62.8</v>
          </cell>
          <cell r="W1542">
            <v>5.3</v>
          </cell>
          <cell r="X1542">
            <v>4.7</v>
          </cell>
          <cell r="Y1542">
            <v>13.9</v>
          </cell>
          <cell r="Z1542">
            <v>5.2</v>
          </cell>
          <cell r="AA1542">
            <v>809.3</v>
          </cell>
          <cell r="AB1542">
            <v>41</v>
          </cell>
          <cell r="AC1542">
            <v>377.6</v>
          </cell>
          <cell r="AD1542">
            <v>194.3</v>
          </cell>
          <cell r="AE1542">
            <v>3.3</v>
          </cell>
          <cell r="AF1542">
            <v>199.7</v>
          </cell>
          <cell r="AG1542">
            <v>58.8</v>
          </cell>
          <cell r="AH1542">
            <v>69.3</v>
          </cell>
          <cell r="AI1542">
            <v>38.9</v>
          </cell>
          <cell r="AJ1542">
            <v>110.5</v>
          </cell>
          <cell r="AK1542">
            <v>0.1</v>
          </cell>
          <cell r="AL1542">
            <v>0</v>
          </cell>
          <cell r="AM1542">
            <v>13.1</v>
          </cell>
          <cell r="AN1542">
            <v>8.8000000000000007</v>
          </cell>
          <cell r="AO1542">
            <v>13.8</v>
          </cell>
          <cell r="AP1542">
            <v>111.1</v>
          </cell>
          <cell r="AQ1542">
            <v>61.9</v>
          </cell>
          <cell r="AR1542">
            <v>27.2</v>
          </cell>
          <cell r="AS1542">
            <v>0.8</v>
          </cell>
          <cell r="AT1542">
            <v>12.7</v>
          </cell>
          <cell r="AU1542">
            <v>132.19999999999999</v>
          </cell>
          <cell r="AV1542">
            <v>801.5</v>
          </cell>
          <cell r="AW1542">
            <v>771.6</v>
          </cell>
        </row>
        <row r="1543">
          <cell r="B1543">
            <v>9521</v>
          </cell>
          <cell r="D1543" t="str">
            <v xml:space="preserve">Réparation de produits électroniques grand public </v>
          </cell>
          <cell r="E1543">
            <v>2764</v>
          </cell>
          <cell r="F1543">
            <v>87.6</v>
          </cell>
          <cell r="G1543">
            <v>52.3</v>
          </cell>
          <cell r="H1543">
            <v>-0.2</v>
          </cell>
          <cell r="I1543">
            <v>35.4</v>
          </cell>
          <cell r="J1543">
            <v>2.7</v>
          </cell>
          <cell r="K1543">
            <v>221.8</v>
          </cell>
          <cell r="L1543">
            <v>1.6</v>
          </cell>
          <cell r="M1543">
            <v>0.9</v>
          </cell>
          <cell r="N1543">
            <v>227</v>
          </cell>
          <cell r="O1543">
            <v>312.10000000000002</v>
          </cell>
          <cell r="P1543">
            <v>2.5</v>
          </cell>
          <cell r="Q1543">
            <v>0</v>
          </cell>
          <cell r="R1543">
            <v>37.4</v>
          </cell>
          <cell r="S1543">
            <v>-0.1</v>
          </cell>
          <cell r="T1543">
            <v>101.5</v>
          </cell>
          <cell r="U1543">
            <v>13.8</v>
          </cell>
          <cell r="V1543">
            <v>11.2</v>
          </cell>
          <cell r="W1543">
            <v>0.7</v>
          </cell>
          <cell r="X1543">
            <v>1.7</v>
          </cell>
          <cell r="Y1543">
            <v>1.1000000000000001</v>
          </cell>
          <cell r="Z1543">
            <v>0.1</v>
          </cell>
          <cell r="AA1543">
            <v>124.9</v>
          </cell>
          <cell r="AB1543">
            <v>6.2</v>
          </cell>
          <cell r="AC1543">
            <v>65.900000000000006</v>
          </cell>
          <cell r="AD1543">
            <v>31</v>
          </cell>
          <cell r="AE1543">
            <v>0.3</v>
          </cell>
          <cell r="AF1543">
            <v>22.1</v>
          </cell>
          <cell r="AG1543">
            <v>6.8</v>
          </cell>
          <cell r="AH1543">
            <v>18.3</v>
          </cell>
          <cell r="AI1543">
            <v>14.3</v>
          </cell>
          <cell r="AJ1543">
            <v>11.3</v>
          </cell>
          <cell r="AK1543">
            <v>0</v>
          </cell>
          <cell r="AL1543">
            <v>0</v>
          </cell>
          <cell r="AM1543">
            <v>1.2</v>
          </cell>
          <cell r="AN1543">
            <v>1</v>
          </cell>
          <cell r="AO1543">
            <v>0.7</v>
          </cell>
          <cell r="AP1543">
            <v>10.8</v>
          </cell>
          <cell r="AQ1543">
            <v>10</v>
          </cell>
          <cell r="AR1543">
            <v>8.4</v>
          </cell>
          <cell r="AS1543">
            <v>0.2</v>
          </cell>
          <cell r="AT1543">
            <v>0.7</v>
          </cell>
          <cell r="AU1543">
            <v>11.5</v>
          </cell>
          <cell r="AV1543">
            <v>123.6</v>
          </cell>
          <cell r="AW1543">
            <v>119</v>
          </cell>
        </row>
        <row r="1544">
          <cell r="B1544">
            <v>95210</v>
          </cell>
          <cell r="D1544" t="str">
            <v xml:space="preserve">Réparation de produits électroniques grand public </v>
          </cell>
          <cell r="E1544">
            <v>2764</v>
          </cell>
          <cell r="F1544">
            <v>87.6</v>
          </cell>
          <cell r="G1544">
            <v>52.3</v>
          </cell>
          <cell r="H1544">
            <v>-0.2</v>
          </cell>
          <cell r="I1544">
            <v>35.4</v>
          </cell>
          <cell r="J1544">
            <v>2.7</v>
          </cell>
          <cell r="K1544">
            <v>221.8</v>
          </cell>
          <cell r="L1544">
            <v>1.6</v>
          </cell>
          <cell r="M1544">
            <v>0.9</v>
          </cell>
          <cell r="N1544">
            <v>227</v>
          </cell>
          <cell r="O1544">
            <v>312.10000000000002</v>
          </cell>
          <cell r="P1544">
            <v>2.5</v>
          </cell>
          <cell r="Q1544">
            <v>0</v>
          </cell>
          <cell r="R1544">
            <v>37.4</v>
          </cell>
          <cell r="S1544">
            <v>-0.1</v>
          </cell>
          <cell r="T1544">
            <v>101.5</v>
          </cell>
          <cell r="U1544">
            <v>13.8</v>
          </cell>
          <cell r="V1544">
            <v>11.2</v>
          </cell>
          <cell r="W1544">
            <v>0.7</v>
          </cell>
          <cell r="X1544">
            <v>1.7</v>
          </cell>
          <cell r="Y1544">
            <v>1.1000000000000001</v>
          </cell>
          <cell r="Z1544">
            <v>0.1</v>
          </cell>
          <cell r="AA1544">
            <v>124.9</v>
          </cell>
          <cell r="AB1544">
            <v>6.2</v>
          </cell>
          <cell r="AC1544">
            <v>65.900000000000006</v>
          </cell>
          <cell r="AD1544">
            <v>31</v>
          </cell>
          <cell r="AE1544">
            <v>0.3</v>
          </cell>
          <cell r="AF1544">
            <v>22.1</v>
          </cell>
          <cell r="AG1544">
            <v>6.8</v>
          </cell>
          <cell r="AH1544">
            <v>18.3</v>
          </cell>
          <cell r="AI1544">
            <v>14.3</v>
          </cell>
          <cell r="AJ1544">
            <v>11.3</v>
          </cell>
          <cell r="AK1544">
            <v>0</v>
          </cell>
          <cell r="AL1544">
            <v>0</v>
          </cell>
          <cell r="AM1544">
            <v>1.2</v>
          </cell>
          <cell r="AN1544">
            <v>1</v>
          </cell>
          <cell r="AO1544">
            <v>0.7</v>
          </cell>
          <cell r="AP1544">
            <v>10.8</v>
          </cell>
          <cell r="AQ1544">
            <v>10</v>
          </cell>
          <cell r="AR1544">
            <v>8.4</v>
          </cell>
          <cell r="AS1544">
            <v>0.2</v>
          </cell>
          <cell r="AT1544">
            <v>0.7</v>
          </cell>
          <cell r="AU1544">
            <v>11.5</v>
          </cell>
          <cell r="AV1544">
            <v>123.6</v>
          </cell>
          <cell r="AW1544">
            <v>119</v>
          </cell>
        </row>
        <row r="1545">
          <cell r="B1545">
            <v>9522</v>
          </cell>
          <cell r="D1545" t="str">
            <v xml:space="preserve">Réparation d'appareils électroménagers et d'équipements pour la maison et le jardin </v>
          </cell>
          <cell r="E1545">
            <v>3376</v>
          </cell>
          <cell r="F1545">
            <v>124</v>
          </cell>
          <cell r="G1545">
            <v>67.2</v>
          </cell>
          <cell r="H1545">
            <v>-0.3</v>
          </cell>
          <cell r="I1545">
            <v>57.1</v>
          </cell>
          <cell r="J1545">
            <v>6</v>
          </cell>
          <cell r="K1545">
            <v>259.7</v>
          </cell>
          <cell r="L1545">
            <v>0.2</v>
          </cell>
          <cell r="M1545">
            <v>1.1000000000000001</v>
          </cell>
          <cell r="N1545">
            <v>267</v>
          </cell>
          <cell r="O1545">
            <v>389.7</v>
          </cell>
          <cell r="P1545">
            <v>2.2000000000000002</v>
          </cell>
          <cell r="Q1545">
            <v>0</v>
          </cell>
          <cell r="R1545">
            <v>48.7</v>
          </cell>
          <cell r="S1545">
            <v>-0.1</v>
          </cell>
          <cell r="T1545">
            <v>124.6</v>
          </cell>
          <cell r="U1545">
            <v>18.7</v>
          </cell>
          <cell r="V1545">
            <v>12.9</v>
          </cell>
          <cell r="W1545">
            <v>2.1</v>
          </cell>
          <cell r="X1545">
            <v>0.6</v>
          </cell>
          <cell r="Y1545">
            <v>3</v>
          </cell>
          <cell r="Z1545">
            <v>0.4</v>
          </cell>
          <cell r="AA1545">
            <v>150.1</v>
          </cell>
          <cell r="AB1545">
            <v>7.1</v>
          </cell>
          <cell r="AC1545">
            <v>88.7</v>
          </cell>
          <cell r="AD1545">
            <v>36.700000000000003</v>
          </cell>
          <cell r="AE1545">
            <v>0.5</v>
          </cell>
          <cell r="AF1545">
            <v>18.100000000000001</v>
          </cell>
          <cell r="AG1545">
            <v>8.8000000000000007</v>
          </cell>
          <cell r="AH1545">
            <v>7.2</v>
          </cell>
          <cell r="AI1545">
            <v>9.4</v>
          </cell>
          <cell r="AJ1545">
            <v>11.5</v>
          </cell>
          <cell r="AK1545">
            <v>0</v>
          </cell>
          <cell r="AL1545">
            <v>0</v>
          </cell>
          <cell r="AM1545">
            <v>2.1</v>
          </cell>
          <cell r="AN1545">
            <v>2</v>
          </cell>
          <cell r="AO1545">
            <v>5.9</v>
          </cell>
          <cell r="AP1545">
            <v>15.3</v>
          </cell>
          <cell r="AQ1545">
            <v>23.8</v>
          </cell>
          <cell r="AR1545">
            <v>5</v>
          </cell>
          <cell r="AS1545">
            <v>0</v>
          </cell>
          <cell r="AT1545">
            <v>3.7</v>
          </cell>
          <cell r="AU1545">
            <v>30.3</v>
          </cell>
          <cell r="AV1545">
            <v>150.9</v>
          </cell>
          <cell r="AW1545">
            <v>143.5</v>
          </cell>
        </row>
        <row r="1546">
          <cell r="B1546">
            <v>95220</v>
          </cell>
          <cell r="D1546" t="str">
            <v xml:space="preserve">Réparation d'appareils électroménagers et d'équipements pour la maison et le jardin </v>
          </cell>
          <cell r="E1546">
            <v>3376</v>
          </cell>
          <cell r="F1546">
            <v>124</v>
          </cell>
          <cell r="G1546">
            <v>67.2</v>
          </cell>
          <cell r="H1546">
            <v>-0.3</v>
          </cell>
          <cell r="I1546">
            <v>57.1</v>
          </cell>
          <cell r="J1546">
            <v>6</v>
          </cell>
          <cell r="K1546">
            <v>259.7</v>
          </cell>
          <cell r="L1546">
            <v>0.2</v>
          </cell>
          <cell r="M1546">
            <v>1.1000000000000001</v>
          </cell>
          <cell r="N1546">
            <v>267</v>
          </cell>
          <cell r="O1546">
            <v>389.7</v>
          </cell>
          <cell r="P1546">
            <v>2.2000000000000002</v>
          </cell>
          <cell r="Q1546">
            <v>0</v>
          </cell>
          <cell r="R1546">
            <v>48.7</v>
          </cell>
          <cell r="S1546">
            <v>-0.1</v>
          </cell>
          <cell r="T1546">
            <v>124.6</v>
          </cell>
          <cell r="U1546">
            <v>18.7</v>
          </cell>
          <cell r="V1546">
            <v>12.9</v>
          </cell>
          <cell r="W1546">
            <v>2.1</v>
          </cell>
          <cell r="X1546">
            <v>0.6</v>
          </cell>
          <cell r="Y1546">
            <v>3</v>
          </cell>
          <cell r="Z1546">
            <v>0.4</v>
          </cell>
          <cell r="AA1546">
            <v>150.1</v>
          </cell>
          <cell r="AB1546">
            <v>7.1</v>
          </cell>
          <cell r="AC1546">
            <v>88.7</v>
          </cell>
          <cell r="AD1546">
            <v>36.700000000000003</v>
          </cell>
          <cell r="AE1546">
            <v>0.5</v>
          </cell>
          <cell r="AF1546">
            <v>18.100000000000001</v>
          </cell>
          <cell r="AG1546">
            <v>8.8000000000000007</v>
          </cell>
          <cell r="AH1546">
            <v>7.2</v>
          </cell>
          <cell r="AI1546">
            <v>9.4</v>
          </cell>
          <cell r="AJ1546">
            <v>11.5</v>
          </cell>
          <cell r="AK1546">
            <v>0</v>
          </cell>
          <cell r="AL1546">
            <v>0</v>
          </cell>
          <cell r="AM1546">
            <v>2.1</v>
          </cell>
          <cell r="AN1546">
            <v>2</v>
          </cell>
          <cell r="AO1546">
            <v>5.9</v>
          </cell>
          <cell r="AP1546">
            <v>15.3</v>
          </cell>
          <cell r="AQ1546">
            <v>23.8</v>
          </cell>
          <cell r="AR1546">
            <v>5</v>
          </cell>
          <cell r="AS1546">
            <v>0</v>
          </cell>
          <cell r="AT1546">
            <v>3.7</v>
          </cell>
          <cell r="AU1546">
            <v>30.3</v>
          </cell>
          <cell r="AV1546">
            <v>150.9</v>
          </cell>
          <cell r="AW1546">
            <v>143.5</v>
          </cell>
        </row>
        <row r="1547">
          <cell r="B1547">
            <v>9523</v>
          </cell>
          <cell r="D1547" t="str">
            <v xml:space="preserve">Réparation de chaussures et d'articles en cuir </v>
          </cell>
          <cell r="E1547">
            <v>4471</v>
          </cell>
          <cell r="F1547">
            <v>34.5</v>
          </cell>
          <cell r="G1547">
            <v>10.6</v>
          </cell>
          <cell r="H1547">
            <v>0</v>
          </cell>
          <cell r="I1547">
            <v>24</v>
          </cell>
          <cell r="J1547">
            <v>0.8</v>
          </cell>
          <cell r="K1547">
            <v>178.5</v>
          </cell>
          <cell r="L1547">
            <v>0.2</v>
          </cell>
          <cell r="M1547">
            <v>0.1</v>
          </cell>
          <cell r="N1547">
            <v>179.6</v>
          </cell>
          <cell r="O1547">
            <v>213.8</v>
          </cell>
          <cell r="P1547">
            <v>1.8</v>
          </cell>
          <cell r="Q1547">
            <v>0</v>
          </cell>
          <cell r="R1547">
            <v>32.4</v>
          </cell>
          <cell r="S1547">
            <v>-0.6</v>
          </cell>
          <cell r="T1547">
            <v>69.400000000000006</v>
          </cell>
          <cell r="U1547">
            <v>0.9</v>
          </cell>
          <cell r="V1547">
            <v>3.8</v>
          </cell>
          <cell r="W1547">
            <v>0.2</v>
          </cell>
          <cell r="X1547">
            <v>0</v>
          </cell>
          <cell r="Y1547">
            <v>1.1000000000000001</v>
          </cell>
          <cell r="Z1547">
            <v>0.1</v>
          </cell>
          <cell r="AA1547">
            <v>103.2</v>
          </cell>
          <cell r="AB1547">
            <v>5.5</v>
          </cell>
          <cell r="AC1547">
            <v>37.299999999999997</v>
          </cell>
          <cell r="AD1547">
            <v>26</v>
          </cell>
          <cell r="AE1547">
            <v>0.3</v>
          </cell>
          <cell r="AF1547">
            <v>34.799999999999997</v>
          </cell>
          <cell r="AG1547">
            <v>7.2</v>
          </cell>
          <cell r="AH1547">
            <v>2.4</v>
          </cell>
          <cell r="AI1547">
            <v>0.8</v>
          </cell>
          <cell r="AJ1547">
            <v>26</v>
          </cell>
          <cell r="AK1547">
            <v>0</v>
          </cell>
          <cell r="AL1547">
            <v>0</v>
          </cell>
          <cell r="AM1547">
            <v>1.6</v>
          </cell>
          <cell r="AN1547">
            <v>1.5</v>
          </cell>
          <cell r="AO1547">
            <v>0.3</v>
          </cell>
          <cell r="AP1547">
            <v>24.6</v>
          </cell>
          <cell r="AQ1547">
            <v>6.7</v>
          </cell>
          <cell r="AR1547">
            <v>2.9</v>
          </cell>
          <cell r="AS1547">
            <v>0</v>
          </cell>
          <cell r="AT1547">
            <v>0.9</v>
          </cell>
          <cell r="AU1547">
            <v>27.6</v>
          </cell>
          <cell r="AV1547">
            <v>102.5</v>
          </cell>
          <cell r="AW1547">
            <v>98</v>
          </cell>
        </row>
        <row r="1548">
          <cell r="B1548">
            <v>95230</v>
          </cell>
          <cell r="D1548" t="str">
            <v xml:space="preserve">Réparation de chaussures et d'articles en cuir </v>
          </cell>
          <cell r="E1548">
            <v>4471</v>
          </cell>
          <cell r="F1548">
            <v>34.5</v>
          </cell>
          <cell r="G1548">
            <v>10.6</v>
          </cell>
          <cell r="H1548">
            <v>0</v>
          </cell>
          <cell r="I1548">
            <v>24</v>
          </cell>
          <cell r="J1548">
            <v>0.8</v>
          </cell>
          <cell r="K1548">
            <v>178.5</v>
          </cell>
          <cell r="L1548">
            <v>0.2</v>
          </cell>
          <cell r="M1548">
            <v>0.1</v>
          </cell>
          <cell r="N1548">
            <v>179.6</v>
          </cell>
          <cell r="O1548">
            <v>213.8</v>
          </cell>
          <cell r="P1548">
            <v>1.8</v>
          </cell>
          <cell r="Q1548">
            <v>0</v>
          </cell>
          <cell r="R1548">
            <v>32.4</v>
          </cell>
          <cell r="S1548">
            <v>-0.6</v>
          </cell>
          <cell r="T1548">
            <v>69.400000000000006</v>
          </cell>
          <cell r="U1548">
            <v>0.9</v>
          </cell>
          <cell r="V1548">
            <v>3.8</v>
          </cell>
          <cell r="W1548">
            <v>0.2</v>
          </cell>
          <cell r="X1548">
            <v>0</v>
          </cell>
          <cell r="Y1548">
            <v>1.1000000000000001</v>
          </cell>
          <cell r="Z1548">
            <v>0.1</v>
          </cell>
          <cell r="AA1548">
            <v>103.2</v>
          </cell>
          <cell r="AB1548">
            <v>5.5</v>
          </cell>
          <cell r="AC1548">
            <v>37.299999999999997</v>
          </cell>
          <cell r="AD1548">
            <v>26</v>
          </cell>
          <cell r="AE1548">
            <v>0.3</v>
          </cell>
          <cell r="AF1548">
            <v>34.799999999999997</v>
          </cell>
          <cell r="AG1548">
            <v>7.2</v>
          </cell>
          <cell r="AH1548">
            <v>2.4</v>
          </cell>
          <cell r="AI1548">
            <v>0.8</v>
          </cell>
          <cell r="AJ1548">
            <v>26</v>
          </cell>
          <cell r="AK1548">
            <v>0</v>
          </cell>
          <cell r="AL1548">
            <v>0</v>
          </cell>
          <cell r="AM1548">
            <v>1.6</v>
          </cell>
          <cell r="AN1548">
            <v>1.5</v>
          </cell>
          <cell r="AO1548">
            <v>0.3</v>
          </cell>
          <cell r="AP1548">
            <v>24.6</v>
          </cell>
          <cell r="AQ1548">
            <v>6.7</v>
          </cell>
          <cell r="AR1548">
            <v>2.9</v>
          </cell>
          <cell r="AS1548">
            <v>0</v>
          </cell>
          <cell r="AT1548">
            <v>0.9</v>
          </cell>
          <cell r="AU1548">
            <v>27.6</v>
          </cell>
          <cell r="AV1548">
            <v>102.5</v>
          </cell>
          <cell r="AW1548">
            <v>98</v>
          </cell>
        </row>
        <row r="1549">
          <cell r="B1549">
            <v>9524</v>
          </cell>
          <cell r="D1549" t="str">
            <v xml:space="preserve">Réparation de meubles et d'équipements du foyer </v>
          </cell>
          <cell r="E1549">
            <v>4354</v>
          </cell>
          <cell r="F1549">
            <v>17.3</v>
          </cell>
          <cell r="G1549">
            <v>7.1</v>
          </cell>
          <cell r="H1549">
            <v>-0.2</v>
          </cell>
          <cell r="I1549">
            <v>10.4</v>
          </cell>
          <cell r="J1549">
            <v>3.1</v>
          </cell>
          <cell r="K1549">
            <v>201.6</v>
          </cell>
          <cell r="L1549">
            <v>0.4</v>
          </cell>
          <cell r="M1549">
            <v>0.4</v>
          </cell>
          <cell r="N1549">
            <v>205.4</v>
          </cell>
          <cell r="O1549">
            <v>222</v>
          </cell>
          <cell r="P1549">
            <v>1.9</v>
          </cell>
          <cell r="Q1549">
            <v>0</v>
          </cell>
          <cell r="R1549">
            <v>41.4</v>
          </cell>
          <cell r="S1549">
            <v>-0.1</v>
          </cell>
          <cell r="T1549">
            <v>84.5</v>
          </cell>
          <cell r="U1549">
            <v>12.2</v>
          </cell>
          <cell r="V1549">
            <v>6.2</v>
          </cell>
          <cell r="W1549">
            <v>0.9</v>
          </cell>
          <cell r="X1549">
            <v>0.4</v>
          </cell>
          <cell r="Y1549">
            <v>1.1000000000000001</v>
          </cell>
          <cell r="Z1549">
            <v>0</v>
          </cell>
          <cell r="AA1549">
            <v>90.7</v>
          </cell>
          <cell r="AB1549">
            <v>4.4000000000000004</v>
          </cell>
          <cell r="AC1549">
            <v>39.200000000000003</v>
          </cell>
          <cell r="AD1549">
            <v>22.6</v>
          </cell>
          <cell r="AE1549">
            <v>0.5</v>
          </cell>
          <cell r="AF1549">
            <v>25.1</v>
          </cell>
          <cell r="AG1549">
            <v>5.8</v>
          </cell>
          <cell r="AH1549">
            <v>6.2</v>
          </cell>
          <cell r="AI1549">
            <v>2.6</v>
          </cell>
          <cell r="AJ1549">
            <v>15.7</v>
          </cell>
          <cell r="AK1549">
            <v>0</v>
          </cell>
          <cell r="AL1549">
            <v>0</v>
          </cell>
          <cell r="AM1549">
            <v>4.3</v>
          </cell>
          <cell r="AN1549">
            <v>1</v>
          </cell>
          <cell r="AO1549">
            <v>5.0999999999999996</v>
          </cell>
          <cell r="AP1549">
            <v>16.5</v>
          </cell>
          <cell r="AQ1549">
            <v>3.2</v>
          </cell>
          <cell r="AR1549">
            <v>2.6</v>
          </cell>
          <cell r="AS1549" t="str">
            <v>N</v>
          </cell>
          <cell r="AT1549">
            <v>1.4</v>
          </cell>
          <cell r="AU1549">
            <v>15.8</v>
          </cell>
          <cell r="AV1549">
            <v>90</v>
          </cell>
          <cell r="AW1549">
            <v>86.8</v>
          </cell>
        </row>
        <row r="1550">
          <cell r="B1550">
            <v>95240</v>
          </cell>
          <cell r="D1550" t="str">
            <v xml:space="preserve">Réparation de meubles et d'équipements du foyer </v>
          </cell>
          <cell r="E1550">
            <v>4354</v>
          </cell>
          <cell r="F1550">
            <v>17.3</v>
          </cell>
          <cell r="G1550">
            <v>7.1</v>
          </cell>
          <cell r="H1550">
            <v>-0.2</v>
          </cell>
          <cell r="I1550">
            <v>10.4</v>
          </cell>
          <cell r="J1550">
            <v>3.1</v>
          </cell>
          <cell r="K1550">
            <v>201.6</v>
          </cell>
          <cell r="L1550">
            <v>0.4</v>
          </cell>
          <cell r="M1550">
            <v>0.4</v>
          </cell>
          <cell r="N1550">
            <v>205.4</v>
          </cell>
          <cell r="O1550">
            <v>222</v>
          </cell>
          <cell r="P1550">
            <v>1.9</v>
          </cell>
          <cell r="Q1550">
            <v>0</v>
          </cell>
          <cell r="R1550">
            <v>41.4</v>
          </cell>
          <cell r="S1550">
            <v>-0.1</v>
          </cell>
          <cell r="T1550">
            <v>84.5</v>
          </cell>
          <cell r="U1550">
            <v>12.2</v>
          </cell>
          <cell r="V1550">
            <v>6.2</v>
          </cell>
          <cell r="W1550">
            <v>0.9</v>
          </cell>
          <cell r="X1550">
            <v>0.4</v>
          </cell>
          <cell r="Y1550">
            <v>1.1000000000000001</v>
          </cell>
          <cell r="Z1550">
            <v>0</v>
          </cell>
          <cell r="AA1550">
            <v>90.7</v>
          </cell>
          <cell r="AB1550">
            <v>4.4000000000000004</v>
          </cell>
          <cell r="AC1550">
            <v>39.200000000000003</v>
          </cell>
          <cell r="AD1550">
            <v>22.6</v>
          </cell>
          <cell r="AE1550">
            <v>0.5</v>
          </cell>
          <cell r="AF1550">
            <v>25.1</v>
          </cell>
          <cell r="AG1550">
            <v>5.8</v>
          </cell>
          <cell r="AH1550">
            <v>6.2</v>
          </cell>
          <cell r="AI1550">
            <v>2.6</v>
          </cell>
          <cell r="AJ1550">
            <v>15.7</v>
          </cell>
          <cell r="AK1550">
            <v>0</v>
          </cell>
          <cell r="AL1550">
            <v>0</v>
          </cell>
          <cell r="AM1550">
            <v>4.3</v>
          </cell>
          <cell r="AN1550">
            <v>1</v>
          </cell>
          <cell r="AO1550">
            <v>5.0999999999999996</v>
          </cell>
          <cell r="AP1550">
            <v>16.5</v>
          </cell>
          <cell r="AQ1550">
            <v>3.2</v>
          </cell>
          <cell r="AR1550">
            <v>2.6</v>
          </cell>
          <cell r="AS1550" t="str">
            <v>N</v>
          </cell>
          <cell r="AT1550">
            <v>1.4</v>
          </cell>
          <cell r="AU1550">
            <v>15.8</v>
          </cell>
          <cell r="AV1550">
            <v>90</v>
          </cell>
          <cell r="AW1550">
            <v>86.8</v>
          </cell>
        </row>
        <row r="1551">
          <cell r="B1551">
            <v>9525</v>
          </cell>
          <cell r="D1551" t="str">
            <v xml:space="preserve">Réparation d'articles d'horlogerie et de bijouterie </v>
          </cell>
          <cell r="E1551">
            <v>1176</v>
          </cell>
          <cell r="F1551">
            <v>52.2</v>
          </cell>
          <cell r="G1551">
            <v>32.4</v>
          </cell>
          <cell r="H1551">
            <v>1.6</v>
          </cell>
          <cell r="I1551">
            <v>18.100000000000001</v>
          </cell>
          <cell r="J1551">
            <v>4.8</v>
          </cell>
          <cell r="K1551">
            <v>132.5</v>
          </cell>
          <cell r="L1551">
            <v>-0.8</v>
          </cell>
          <cell r="M1551">
            <v>0</v>
          </cell>
          <cell r="N1551">
            <v>136.5</v>
          </cell>
          <cell r="O1551">
            <v>189.4</v>
          </cell>
          <cell r="P1551">
            <v>1.5</v>
          </cell>
          <cell r="Q1551">
            <v>0.1</v>
          </cell>
          <cell r="R1551">
            <v>25.9</v>
          </cell>
          <cell r="S1551">
            <v>-7.2</v>
          </cell>
          <cell r="T1551">
            <v>63.6</v>
          </cell>
          <cell r="U1551">
            <v>55.2</v>
          </cell>
          <cell r="V1551">
            <v>4.5999999999999996</v>
          </cell>
          <cell r="W1551">
            <v>0.1</v>
          </cell>
          <cell r="X1551">
            <v>1.2</v>
          </cell>
          <cell r="Y1551">
            <v>1.6</v>
          </cell>
          <cell r="Z1551">
            <v>1.1000000000000001</v>
          </cell>
          <cell r="AA1551">
            <v>72.3</v>
          </cell>
          <cell r="AB1551">
            <v>3.3</v>
          </cell>
          <cell r="AC1551">
            <v>35.200000000000003</v>
          </cell>
          <cell r="AD1551">
            <v>16.399999999999999</v>
          </cell>
          <cell r="AE1551">
            <v>0.1</v>
          </cell>
          <cell r="AF1551">
            <v>17.600000000000001</v>
          </cell>
          <cell r="AG1551">
            <v>3.1</v>
          </cell>
          <cell r="AH1551">
            <v>4.2</v>
          </cell>
          <cell r="AI1551">
            <v>5.2</v>
          </cell>
          <cell r="AJ1551">
            <v>15.5</v>
          </cell>
          <cell r="AK1551">
            <v>0</v>
          </cell>
          <cell r="AL1551">
            <v>0</v>
          </cell>
          <cell r="AM1551">
            <v>1.1000000000000001</v>
          </cell>
          <cell r="AN1551">
            <v>0.8</v>
          </cell>
          <cell r="AO1551">
            <v>1.1000000000000001</v>
          </cell>
          <cell r="AP1551">
            <v>15.6</v>
          </cell>
          <cell r="AQ1551">
            <v>3</v>
          </cell>
          <cell r="AR1551">
            <v>1.6</v>
          </cell>
          <cell r="AS1551">
            <v>0.7</v>
          </cell>
          <cell r="AT1551">
            <v>1.6</v>
          </cell>
          <cell r="AU1551">
            <v>14.6</v>
          </cell>
          <cell r="AV1551">
            <v>72.3</v>
          </cell>
          <cell r="AW1551">
            <v>69.099999999999994</v>
          </cell>
        </row>
        <row r="1552">
          <cell r="B1552">
            <v>95250</v>
          </cell>
          <cell r="D1552" t="str">
            <v xml:space="preserve">Réparation d'articles d'horlogerie et de bijouterie </v>
          </cell>
          <cell r="E1552">
            <v>1176</v>
          </cell>
          <cell r="F1552">
            <v>52.2</v>
          </cell>
          <cell r="G1552">
            <v>32.4</v>
          </cell>
          <cell r="H1552">
            <v>1.6</v>
          </cell>
          <cell r="I1552">
            <v>18.100000000000001</v>
          </cell>
          <cell r="J1552">
            <v>4.8</v>
          </cell>
          <cell r="K1552">
            <v>132.5</v>
          </cell>
          <cell r="L1552">
            <v>-0.8</v>
          </cell>
          <cell r="M1552">
            <v>0</v>
          </cell>
          <cell r="N1552">
            <v>136.5</v>
          </cell>
          <cell r="O1552">
            <v>189.4</v>
          </cell>
          <cell r="P1552">
            <v>1.5</v>
          </cell>
          <cell r="Q1552">
            <v>0.1</v>
          </cell>
          <cell r="R1552">
            <v>25.9</v>
          </cell>
          <cell r="S1552">
            <v>-7.2</v>
          </cell>
          <cell r="T1552">
            <v>63.6</v>
          </cell>
          <cell r="U1552">
            <v>55.2</v>
          </cell>
          <cell r="V1552">
            <v>4.5999999999999996</v>
          </cell>
          <cell r="W1552">
            <v>0.1</v>
          </cell>
          <cell r="X1552">
            <v>1.2</v>
          </cell>
          <cell r="Y1552">
            <v>1.6</v>
          </cell>
          <cell r="Z1552">
            <v>1.1000000000000001</v>
          </cell>
          <cell r="AA1552">
            <v>72.3</v>
          </cell>
          <cell r="AB1552">
            <v>3.3</v>
          </cell>
          <cell r="AC1552">
            <v>35.200000000000003</v>
          </cell>
          <cell r="AD1552">
            <v>16.399999999999999</v>
          </cell>
          <cell r="AE1552">
            <v>0.1</v>
          </cell>
          <cell r="AF1552">
            <v>17.600000000000001</v>
          </cell>
          <cell r="AG1552">
            <v>3.1</v>
          </cell>
          <cell r="AH1552">
            <v>4.2</v>
          </cell>
          <cell r="AI1552">
            <v>5.2</v>
          </cell>
          <cell r="AJ1552">
            <v>15.5</v>
          </cell>
          <cell r="AK1552">
            <v>0</v>
          </cell>
          <cell r="AL1552">
            <v>0</v>
          </cell>
          <cell r="AM1552">
            <v>1.1000000000000001</v>
          </cell>
          <cell r="AN1552">
            <v>0.8</v>
          </cell>
          <cell r="AO1552">
            <v>1.1000000000000001</v>
          </cell>
          <cell r="AP1552">
            <v>15.6</v>
          </cell>
          <cell r="AQ1552">
            <v>3</v>
          </cell>
          <cell r="AR1552">
            <v>1.6</v>
          </cell>
          <cell r="AS1552">
            <v>0.7</v>
          </cell>
          <cell r="AT1552">
            <v>1.6</v>
          </cell>
          <cell r="AU1552">
            <v>14.6</v>
          </cell>
          <cell r="AV1552">
            <v>72.3</v>
          </cell>
          <cell r="AW1552">
            <v>69.099999999999994</v>
          </cell>
        </row>
        <row r="1553">
          <cell r="B1553">
            <v>9529</v>
          </cell>
          <cell r="D1553" t="str">
            <v xml:space="preserve">Réparation d'autres biens personnels et domestiques </v>
          </cell>
          <cell r="E1553">
            <v>23661</v>
          </cell>
          <cell r="F1553">
            <v>94.7</v>
          </cell>
          <cell r="G1553">
            <v>49.4</v>
          </cell>
          <cell r="H1553">
            <v>-0.8</v>
          </cell>
          <cell r="I1553">
            <v>46</v>
          </cell>
          <cell r="J1553">
            <v>9</v>
          </cell>
          <cell r="K1553">
            <v>527.20000000000005</v>
          </cell>
          <cell r="L1553">
            <v>2.4</v>
          </cell>
          <cell r="M1553">
            <v>1.4</v>
          </cell>
          <cell r="N1553">
            <v>540</v>
          </cell>
          <cell r="O1553">
            <v>630.9</v>
          </cell>
          <cell r="P1553">
            <v>11.8</v>
          </cell>
          <cell r="Q1553">
            <v>1.1000000000000001</v>
          </cell>
          <cell r="R1553">
            <v>78.7</v>
          </cell>
          <cell r="S1553">
            <v>-0.9</v>
          </cell>
          <cell r="T1553">
            <v>245.8</v>
          </cell>
          <cell r="U1553">
            <v>11.5</v>
          </cell>
          <cell r="V1553">
            <v>24.1</v>
          </cell>
          <cell r="W1553">
            <v>1.4</v>
          </cell>
          <cell r="X1553">
            <v>0.7</v>
          </cell>
          <cell r="Y1553">
            <v>6</v>
          </cell>
          <cell r="Z1553">
            <v>3.5</v>
          </cell>
          <cell r="AA1553">
            <v>268.10000000000002</v>
          </cell>
          <cell r="AB1553">
            <v>14.6</v>
          </cell>
          <cell r="AC1553">
            <v>111.4</v>
          </cell>
          <cell r="AD1553">
            <v>61.6</v>
          </cell>
          <cell r="AE1553">
            <v>1.7</v>
          </cell>
          <cell r="AF1553">
            <v>82.2</v>
          </cell>
          <cell r="AG1553">
            <v>27.3</v>
          </cell>
          <cell r="AH1553">
            <v>31.1</v>
          </cell>
          <cell r="AI1553">
            <v>6.6</v>
          </cell>
          <cell r="AJ1553">
            <v>30.4</v>
          </cell>
          <cell r="AK1553">
            <v>0.1</v>
          </cell>
          <cell r="AL1553">
            <v>0</v>
          </cell>
          <cell r="AM1553">
            <v>2.9</v>
          </cell>
          <cell r="AN1553">
            <v>2.7</v>
          </cell>
          <cell r="AO1553">
            <v>0.8</v>
          </cell>
          <cell r="AP1553">
            <v>28.3</v>
          </cell>
          <cell r="AQ1553">
            <v>15.3</v>
          </cell>
          <cell r="AR1553">
            <v>6.6</v>
          </cell>
          <cell r="AS1553">
            <v>0.1</v>
          </cell>
          <cell r="AT1553">
            <v>4.4000000000000004</v>
          </cell>
          <cell r="AU1553">
            <v>32.5</v>
          </cell>
          <cell r="AV1553">
            <v>262.3</v>
          </cell>
          <cell r="AW1553">
            <v>255.2</v>
          </cell>
        </row>
        <row r="1554">
          <cell r="B1554">
            <v>95290</v>
          </cell>
          <cell r="D1554" t="str">
            <v xml:space="preserve">Réparation d'autres biens personnels et domestiques </v>
          </cell>
          <cell r="E1554">
            <v>23661</v>
          </cell>
          <cell r="F1554">
            <v>94.7</v>
          </cell>
          <cell r="G1554">
            <v>49.4</v>
          </cell>
          <cell r="H1554">
            <v>-0.8</v>
          </cell>
          <cell r="I1554">
            <v>46</v>
          </cell>
          <cell r="J1554">
            <v>9</v>
          </cell>
          <cell r="K1554">
            <v>527.20000000000005</v>
          </cell>
          <cell r="L1554">
            <v>2.4</v>
          </cell>
          <cell r="M1554">
            <v>1.4</v>
          </cell>
          <cell r="N1554">
            <v>540</v>
          </cell>
          <cell r="O1554">
            <v>630.9</v>
          </cell>
          <cell r="P1554">
            <v>11.8</v>
          </cell>
          <cell r="Q1554">
            <v>1.1000000000000001</v>
          </cell>
          <cell r="R1554">
            <v>78.7</v>
          </cell>
          <cell r="S1554">
            <v>-0.9</v>
          </cell>
          <cell r="T1554">
            <v>245.8</v>
          </cell>
          <cell r="U1554">
            <v>11.5</v>
          </cell>
          <cell r="V1554">
            <v>24.1</v>
          </cell>
          <cell r="W1554">
            <v>1.4</v>
          </cell>
          <cell r="X1554">
            <v>0.7</v>
          </cell>
          <cell r="Y1554">
            <v>6</v>
          </cell>
          <cell r="Z1554">
            <v>3.5</v>
          </cell>
          <cell r="AA1554">
            <v>268.10000000000002</v>
          </cell>
          <cell r="AB1554">
            <v>14.6</v>
          </cell>
          <cell r="AC1554">
            <v>111.4</v>
          </cell>
          <cell r="AD1554">
            <v>61.6</v>
          </cell>
          <cell r="AE1554">
            <v>1.7</v>
          </cell>
          <cell r="AF1554">
            <v>82.2</v>
          </cell>
          <cell r="AG1554">
            <v>27.3</v>
          </cell>
          <cell r="AH1554">
            <v>31.1</v>
          </cell>
          <cell r="AI1554">
            <v>6.6</v>
          </cell>
          <cell r="AJ1554">
            <v>30.4</v>
          </cell>
          <cell r="AK1554">
            <v>0.1</v>
          </cell>
          <cell r="AL1554">
            <v>0</v>
          </cell>
          <cell r="AM1554">
            <v>2.9</v>
          </cell>
          <cell r="AN1554">
            <v>2.7</v>
          </cell>
          <cell r="AO1554">
            <v>0.8</v>
          </cell>
          <cell r="AP1554">
            <v>28.3</v>
          </cell>
          <cell r="AQ1554">
            <v>15.3</v>
          </cell>
          <cell r="AR1554">
            <v>6.6</v>
          </cell>
          <cell r="AS1554">
            <v>0.1</v>
          </cell>
          <cell r="AT1554">
            <v>4.4000000000000004</v>
          </cell>
          <cell r="AU1554">
            <v>32.5</v>
          </cell>
          <cell r="AV1554">
            <v>262.3</v>
          </cell>
          <cell r="AW1554">
            <v>255.2</v>
          </cell>
        </row>
        <row r="1555">
          <cell r="B1555">
            <v>96</v>
          </cell>
          <cell r="D1555" t="str">
            <v xml:space="preserve">Autres services personnels </v>
          </cell>
          <cell r="E1555">
            <v>214391</v>
          </cell>
          <cell r="F1555">
            <v>1484.3</v>
          </cell>
          <cell r="G1555">
            <v>849.6</v>
          </cell>
          <cell r="H1555">
            <v>-22.8</v>
          </cell>
          <cell r="I1555">
            <v>657.5</v>
          </cell>
          <cell r="J1555">
            <v>20.9</v>
          </cell>
          <cell r="K1555">
            <v>12945.1</v>
          </cell>
          <cell r="L1555">
            <v>15.8</v>
          </cell>
          <cell r="M1555">
            <v>32.6</v>
          </cell>
          <cell r="N1555">
            <v>13014.4</v>
          </cell>
          <cell r="O1555">
            <v>14450.4</v>
          </cell>
          <cell r="P1555">
            <v>127.3</v>
          </cell>
          <cell r="Q1555">
            <v>3.8</v>
          </cell>
          <cell r="R1555">
            <v>1028</v>
          </cell>
          <cell r="S1555">
            <v>-19.8</v>
          </cell>
          <cell r="T1555">
            <v>4630.5</v>
          </cell>
          <cell r="U1555">
            <v>404.9</v>
          </cell>
          <cell r="V1555">
            <v>595.5</v>
          </cell>
          <cell r="W1555">
            <v>43.3</v>
          </cell>
          <cell r="X1555">
            <v>92</v>
          </cell>
          <cell r="Y1555">
            <v>167.4</v>
          </cell>
          <cell r="Z1555">
            <v>91.2</v>
          </cell>
          <cell r="AA1555">
            <v>7993</v>
          </cell>
          <cell r="AB1555">
            <v>344.8</v>
          </cell>
          <cell r="AC1555">
            <v>4321.3</v>
          </cell>
          <cell r="AD1555">
            <v>1526.7</v>
          </cell>
          <cell r="AE1555">
            <v>49.2</v>
          </cell>
          <cell r="AF1555">
            <v>1849.4</v>
          </cell>
          <cell r="AG1555">
            <v>718</v>
          </cell>
          <cell r="AH1555">
            <v>209.7</v>
          </cell>
          <cell r="AI1555">
            <v>165.6</v>
          </cell>
          <cell r="AJ1555">
            <v>1087.3</v>
          </cell>
          <cell r="AK1555">
            <v>2</v>
          </cell>
          <cell r="AL1555">
            <v>1.7</v>
          </cell>
          <cell r="AM1555">
            <v>131.30000000000001</v>
          </cell>
          <cell r="AN1555">
            <v>113.7</v>
          </cell>
          <cell r="AO1555">
            <v>50.3</v>
          </cell>
          <cell r="AP1555">
            <v>1006</v>
          </cell>
          <cell r="AQ1555">
            <v>442.3</v>
          </cell>
          <cell r="AR1555">
            <v>332.8</v>
          </cell>
          <cell r="AS1555">
            <v>21.4</v>
          </cell>
          <cell r="AT1555">
            <v>122</v>
          </cell>
          <cell r="AU1555">
            <v>972.1</v>
          </cell>
          <cell r="AV1555">
            <v>8033.1</v>
          </cell>
          <cell r="AW1555">
            <v>7697.3</v>
          </cell>
        </row>
        <row r="1556">
          <cell r="B1556">
            <v>960</v>
          </cell>
          <cell r="D1556" t="str">
            <v xml:space="preserve">Autres services personnels </v>
          </cell>
          <cell r="E1556">
            <v>214391</v>
          </cell>
          <cell r="F1556">
            <v>1484.3</v>
          </cell>
          <cell r="G1556">
            <v>849.6</v>
          </cell>
          <cell r="H1556">
            <v>-22.8</v>
          </cell>
          <cell r="I1556">
            <v>657.5</v>
          </cell>
          <cell r="J1556">
            <v>20.9</v>
          </cell>
          <cell r="K1556">
            <v>12945.1</v>
          </cell>
          <cell r="L1556">
            <v>15.8</v>
          </cell>
          <cell r="M1556">
            <v>32.6</v>
          </cell>
          <cell r="N1556">
            <v>13014.4</v>
          </cell>
          <cell r="O1556">
            <v>14450.4</v>
          </cell>
          <cell r="P1556">
            <v>127.3</v>
          </cell>
          <cell r="Q1556">
            <v>3.8</v>
          </cell>
          <cell r="R1556">
            <v>1028</v>
          </cell>
          <cell r="S1556">
            <v>-19.8</v>
          </cell>
          <cell r="T1556">
            <v>4630.5</v>
          </cell>
          <cell r="U1556">
            <v>404.9</v>
          </cell>
          <cell r="V1556">
            <v>595.5</v>
          </cell>
          <cell r="W1556">
            <v>43.3</v>
          </cell>
          <cell r="X1556">
            <v>92</v>
          </cell>
          <cell r="Y1556">
            <v>167.4</v>
          </cell>
          <cell r="Z1556">
            <v>91.2</v>
          </cell>
          <cell r="AA1556">
            <v>7993</v>
          </cell>
          <cell r="AB1556">
            <v>344.8</v>
          </cell>
          <cell r="AC1556">
            <v>4321.3</v>
          </cell>
          <cell r="AD1556">
            <v>1526.7</v>
          </cell>
          <cell r="AE1556">
            <v>49.2</v>
          </cell>
          <cell r="AF1556">
            <v>1849.4</v>
          </cell>
          <cell r="AG1556">
            <v>718</v>
          </cell>
          <cell r="AH1556">
            <v>209.7</v>
          </cell>
          <cell r="AI1556">
            <v>165.6</v>
          </cell>
          <cell r="AJ1556">
            <v>1087.3</v>
          </cell>
          <cell r="AK1556">
            <v>2</v>
          </cell>
          <cell r="AL1556">
            <v>1.7</v>
          </cell>
          <cell r="AM1556">
            <v>131.30000000000001</v>
          </cell>
          <cell r="AN1556">
            <v>113.7</v>
          </cell>
          <cell r="AO1556">
            <v>50.3</v>
          </cell>
          <cell r="AP1556">
            <v>1006</v>
          </cell>
          <cell r="AQ1556">
            <v>442.3</v>
          </cell>
          <cell r="AR1556">
            <v>332.8</v>
          </cell>
          <cell r="AS1556">
            <v>21.4</v>
          </cell>
          <cell r="AT1556">
            <v>122</v>
          </cell>
          <cell r="AU1556">
            <v>972.1</v>
          </cell>
          <cell r="AV1556">
            <v>8033.1</v>
          </cell>
          <cell r="AW1556">
            <v>7697.3</v>
          </cell>
        </row>
        <row r="1557">
          <cell r="B1557">
            <v>9601</v>
          </cell>
          <cell r="D1557" t="str">
            <v xml:space="preserve">Blanchisserie-teinturerie </v>
          </cell>
          <cell r="E1557">
            <v>8741</v>
          </cell>
          <cell r="F1557">
            <v>42.4</v>
          </cell>
          <cell r="G1557">
            <v>36.299999999999997</v>
          </cell>
          <cell r="H1557">
            <v>-3.8</v>
          </cell>
          <cell r="I1557">
            <v>9.9</v>
          </cell>
          <cell r="J1557">
            <v>2.5</v>
          </cell>
          <cell r="K1557">
            <v>1833.7</v>
          </cell>
          <cell r="L1557">
            <v>-0.4</v>
          </cell>
          <cell r="M1557">
            <v>15</v>
          </cell>
          <cell r="N1557">
            <v>1850.8</v>
          </cell>
          <cell r="O1557">
            <v>1878.6</v>
          </cell>
          <cell r="P1557">
            <v>9.3000000000000007</v>
          </cell>
          <cell r="Q1557">
            <v>0</v>
          </cell>
          <cell r="R1557">
            <v>103.1</v>
          </cell>
          <cell r="S1557">
            <v>-0.9</v>
          </cell>
          <cell r="T1557">
            <v>707.1</v>
          </cell>
          <cell r="U1557">
            <v>66.099999999999994</v>
          </cell>
          <cell r="V1557">
            <v>105.9</v>
          </cell>
          <cell r="W1557">
            <v>16.399999999999999</v>
          </cell>
          <cell r="X1557">
            <v>44.7</v>
          </cell>
          <cell r="Y1557">
            <v>9.1999999999999993</v>
          </cell>
          <cell r="Z1557">
            <v>3</v>
          </cell>
          <cell r="AA1557">
            <v>1051.5</v>
          </cell>
          <cell r="AB1557">
            <v>44.4</v>
          </cell>
          <cell r="AC1557">
            <v>500.3</v>
          </cell>
          <cell r="AD1557">
            <v>166.3</v>
          </cell>
          <cell r="AE1557">
            <v>6.1</v>
          </cell>
          <cell r="AF1557">
            <v>346.7</v>
          </cell>
          <cell r="AG1557">
            <v>223.1</v>
          </cell>
          <cell r="AH1557">
            <v>30.3</v>
          </cell>
          <cell r="AI1557">
            <v>30.5</v>
          </cell>
          <cell r="AJ1557">
            <v>123.8</v>
          </cell>
          <cell r="AK1557">
            <v>0.1</v>
          </cell>
          <cell r="AL1557">
            <v>0</v>
          </cell>
          <cell r="AM1557">
            <v>23.5</v>
          </cell>
          <cell r="AN1557">
            <v>13.3</v>
          </cell>
          <cell r="AO1557">
            <v>6.5</v>
          </cell>
          <cell r="AP1557">
            <v>106.7</v>
          </cell>
          <cell r="AQ1557">
            <v>114.6</v>
          </cell>
          <cell r="AR1557">
            <v>92.8</v>
          </cell>
          <cell r="AS1557">
            <v>7.5</v>
          </cell>
          <cell r="AT1557">
            <v>26.3</v>
          </cell>
          <cell r="AU1557">
            <v>94.6</v>
          </cell>
          <cell r="AV1557">
            <v>1051.5</v>
          </cell>
          <cell r="AW1557">
            <v>1013.3</v>
          </cell>
        </row>
        <row r="1558">
          <cell r="B1558">
            <v>96011</v>
          </cell>
          <cell r="D1558" t="str">
            <v xml:space="preserve">Blanchisserie-teinturerie de gros </v>
          </cell>
          <cell r="E1558">
            <v>458</v>
          </cell>
          <cell r="F1558">
            <v>23.3</v>
          </cell>
          <cell r="G1558">
            <v>25.6</v>
          </cell>
          <cell r="H1558">
            <v>-3.4</v>
          </cell>
          <cell r="I1558">
            <v>1.2</v>
          </cell>
          <cell r="J1558">
            <v>1</v>
          </cell>
          <cell r="K1558">
            <v>1116.3</v>
          </cell>
          <cell r="L1558">
            <v>0.1</v>
          </cell>
          <cell r="M1558">
            <v>11.3</v>
          </cell>
          <cell r="N1558">
            <v>1128.5999999999999</v>
          </cell>
          <cell r="O1558">
            <v>1140.5999999999999</v>
          </cell>
          <cell r="P1558">
            <v>3.3</v>
          </cell>
          <cell r="Q1558">
            <v>0</v>
          </cell>
          <cell r="R1558">
            <v>62.3</v>
          </cell>
          <cell r="S1558">
            <v>-0.5</v>
          </cell>
          <cell r="T1558">
            <v>363.7</v>
          </cell>
          <cell r="U1558">
            <v>43</v>
          </cell>
          <cell r="V1558">
            <v>61</v>
          </cell>
          <cell r="W1558">
            <v>11.2</v>
          </cell>
          <cell r="X1558">
            <v>42.3</v>
          </cell>
          <cell r="Y1558">
            <v>5.2</v>
          </cell>
          <cell r="Z1558">
            <v>1.2</v>
          </cell>
          <cell r="AA1558">
            <v>702.4</v>
          </cell>
          <cell r="AB1558">
            <v>28.2</v>
          </cell>
          <cell r="AC1558">
            <v>312.39999999999998</v>
          </cell>
          <cell r="AD1558">
            <v>104.8</v>
          </cell>
          <cell r="AE1558">
            <v>2.5</v>
          </cell>
          <cell r="AF1558">
            <v>259.5</v>
          </cell>
          <cell r="AG1558">
            <v>179.1</v>
          </cell>
          <cell r="AH1558">
            <v>25.3</v>
          </cell>
          <cell r="AI1558">
            <v>24.5</v>
          </cell>
          <cell r="AJ1558">
            <v>79.599999999999994</v>
          </cell>
          <cell r="AK1558">
            <v>0.1</v>
          </cell>
          <cell r="AL1558">
            <v>0</v>
          </cell>
          <cell r="AM1558">
            <v>16.3</v>
          </cell>
          <cell r="AN1558">
            <v>6.5</v>
          </cell>
          <cell r="AO1558">
            <v>4</v>
          </cell>
          <cell r="AP1558">
            <v>67.2</v>
          </cell>
          <cell r="AQ1558">
            <v>79.2</v>
          </cell>
          <cell r="AR1558">
            <v>68.7</v>
          </cell>
          <cell r="AS1558">
            <v>7.5</v>
          </cell>
          <cell r="AT1558">
            <v>22.4</v>
          </cell>
          <cell r="AU1558">
            <v>47.8</v>
          </cell>
          <cell r="AV1558">
            <v>704.3</v>
          </cell>
          <cell r="AW1558">
            <v>676.7</v>
          </cell>
        </row>
        <row r="1559">
          <cell r="B1559">
            <v>96012</v>
          </cell>
          <cell r="D1559" t="str">
            <v xml:space="preserve">Blanchisserie-teinturerie de détail </v>
          </cell>
          <cell r="E1559">
            <v>8283</v>
          </cell>
          <cell r="F1559">
            <v>19.100000000000001</v>
          </cell>
          <cell r="G1559">
            <v>10.7</v>
          </cell>
          <cell r="H1559">
            <v>-0.3</v>
          </cell>
          <cell r="I1559">
            <v>8.8000000000000007</v>
          </cell>
          <cell r="J1559">
            <v>1.4</v>
          </cell>
          <cell r="K1559">
            <v>717.5</v>
          </cell>
          <cell r="L1559">
            <v>-0.5</v>
          </cell>
          <cell r="M1559">
            <v>3.7</v>
          </cell>
          <cell r="N1559">
            <v>722.2</v>
          </cell>
          <cell r="O1559">
            <v>738</v>
          </cell>
          <cell r="P1559">
            <v>6</v>
          </cell>
          <cell r="Q1559">
            <v>0</v>
          </cell>
          <cell r="R1559">
            <v>40.799999999999997</v>
          </cell>
          <cell r="S1559">
            <v>-0.4</v>
          </cell>
          <cell r="T1559">
            <v>343.3</v>
          </cell>
          <cell r="U1559">
            <v>23.2</v>
          </cell>
          <cell r="V1559">
            <v>44.8</v>
          </cell>
          <cell r="W1559">
            <v>5.3</v>
          </cell>
          <cell r="X1559">
            <v>2.4</v>
          </cell>
          <cell r="Y1559">
            <v>4</v>
          </cell>
          <cell r="Z1559">
            <v>1.8</v>
          </cell>
          <cell r="AA1559">
            <v>349.2</v>
          </cell>
          <cell r="AB1559">
            <v>16.2</v>
          </cell>
          <cell r="AC1559">
            <v>187.9</v>
          </cell>
          <cell r="AD1559">
            <v>61.5</v>
          </cell>
          <cell r="AE1559">
            <v>3.6</v>
          </cell>
          <cell r="AF1559">
            <v>87.2</v>
          </cell>
          <cell r="AG1559">
            <v>44</v>
          </cell>
          <cell r="AH1559">
            <v>5</v>
          </cell>
          <cell r="AI1559">
            <v>6</v>
          </cell>
          <cell r="AJ1559">
            <v>44.2</v>
          </cell>
          <cell r="AK1559">
            <v>0</v>
          </cell>
          <cell r="AL1559">
            <v>0</v>
          </cell>
          <cell r="AM1559">
            <v>7.2</v>
          </cell>
          <cell r="AN1559">
            <v>6.8</v>
          </cell>
          <cell r="AO1559">
            <v>2.5</v>
          </cell>
          <cell r="AP1559">
            <v>39.4</v>
          </cell>
          <cell r="AQ1559">
            <v>35.4</v>
          </cell>
          <cell r="AR1559">
            <v>24.1</v>
          </cell>
          <cell r="AS1559">
            <v>0</v>
          </cell>
          <cell r="AT1559">
            <v>3.9</v>
          </cell>
          <cell r="AU1559">
            <v>46.8</v>
          </cell>
          <cell r="AV1559">
            <v>347.2</v>
          </cell>
          <cell r="AW1559">
            <v>336.6</v>
          </cell>
        </row>
        <row r="1560">
          <cell r="B1560">
            <v>9602</v>
          </cell>
          <cell r="D1560" t="str">
            <v xml:space="preserve">Coiffure et soins de beauté </v>
          </cell>
          <cell r="E1560">
            <v>129086</v>
          </cell>
          <cell r="F1560">
            <v>712.8</v>
          </cell>
          <cell r="G1560">
            <v>442.7</v>
          </cell>
          <cell r="H1560">
            <v>-13.9</v>
          </cell>
          <cell r="I1560">
            <v>284</v>
          </cell>
          <cell r="J1560">
            <v>0.1</v>
          </cell>
          <cell r="K1560">
            <v>6944.5</v>
          </cell>
          <cell r="L1560">
            <v>8</v>
          </cell>
          <cell r="M1560">
            <v>7.2</v>
          </cell>
          <cell r="N1560">
            <v>6959.7</v>
          </cell>
          <cell r="O1560">
            <v>7657.4</v>
          </cell>
          <cell r="P1560">
            <v>76</v>
          </cell>
          <cell r="Q1560">
            <v>1.1000000000000001</v>
          </cell>
          <cell r="R1560">
            <v>633</v>
          </cell>
          <cell r="S1560">
            <v>-11.7</v>
          </cell>
          <cell r="T1560">
            <v>2173</v>
          </cell>
          <cell r="U1560">
            <v>31.7</v>
          </cell>
          <cell r="V1560">
            <v>258</v>
          </cell>
          <cell r="W1560">
            <v>4.3</v>
          </cell>
          <cell r="X1560">
            <v>10.199999999999999</v>
          </cell>
          <cell r="Y1560">
            <v>77.3</v>
          </cell>
          <cell r="Z1560">
            <v>43.2</v>
          </cell>
          <cell r="AA1560">
            <v>4448.2</v>
          </cell>
          <cell r="AB1560">
            <v>185.2</v>
          </cell>
          <cell r="AC1560">
            <v>2432.6999999999998</v>
          </cell>
          <cell r="AD1560">
            <v>876</v>
          </cell>
          <cell r="AE1560">
            <v>31.3</v>
          </cell>
          <cell r="AF1560">
            <v>985.6</v>
          </cell>
          <cell r="AG1560">
            <v>281.5</v>
          </cell>
          <cell r="AH1560">
            <v>59</v>
          </cell>
          <cell r="AI1560">
            <v>52</v>
          </cell>
          <cell r="AJ1560">
            <v>697.1</v>
          </cell>
          <cell r="AK1560">
            <v>0.2</v>
          </cell>
          <cell r="AL1560">
            <v>0</v>
          </cell>
          <cell r="AM1560">
            <v>65</v>
          </cell>
          <cell r="AN1560">
            <v>61.6</v>
          </cell>
          <cell r="AO1560">
            <v>11.7</v>
          </cell>
          <cell r="AP1560">
            <v>643.6</v>
          </cell>
          <cell r="AQ1560">
            <v>216.2</v>
          </cell>
          <cell r="AR1560">
            <v>157</v>
          </cell>
          <cell r="AS1560">
            <v>0.4</v>
          </cell>
          <cell r="AT1560">
            <v>21.5</v>
          </cell>
          <cell r="AU1560">
            <v>681</v>
          </cell>
          <cell r="AV1560">
            <v>4449.5</v>
          </cell>
          <cell r="AW1560">
            <v>4294.3</v>
          </cell>
        </row>
        <row r="1561">
          <cell r="B1561">
            <v>96021</v>
          </cell>
          <cell r="D1561" t="str">
            <v xml:space="preserve">Coiffure </v>
          </cell>
          <cell r="E1561">
            <v>83245</v>
          </cell>
          <cell r="F1561">
            <v>374.8</v>
          </cell>
          <cell r="G1561">
            <v>228</v>
          </cell>
          <cell r="H1561">
            <v>-9.3000000000000007</v>
          </cell>
          <cell r="I1561">
            <v>156.1</v>
          </cell>
          <cell r="J1561">
            <v>0</v>
          </cell>
          <cell r="K1561">
            <v>5520.7</v>
          </cell>
          <cell r="L1561">
            <v>3.9</v>
          </cell>
          <cell r="M1561">
            <v>4.0999999999999996</v>
          </cell>
          <cell r="N1561">
            <v>5528.8</v>
          </cell>
          <cell r="O1561">
            <v>5895.5</v>
          </cell>
          <cell r="P1561">
            <v>53.5</v>
          </cell>
          <cell r="Q1561">
            <v>0.6</v>
          </cell>
          <cell r="R1561">
            <v>473.6</v>
          </cell>
          <cell r="S1561">
            <v>-6.7</v>
          </cell>
          <cell r="T1561">
            <v>1568.1</v>
          </cell>
          <cell r="U1561">
            <v>27</v>
          </cell>
          <cell r="V1561">
            <v>203.3</v>
          </cell>
          <cell r="W1561">
            <v>2.5</v>
          </cell>
          <cell r="X1561">
            <v>8.9</v>
          </cell>
          <cell r="Y1561">
            <v>57.4</v>
          </cell>
          <cell r="Z1561">
            <v>32.799999999999997</v>
          </cell>
          <cell r="AA1561">
            <v>3645.9</v>
          </cell>
          <cell r="AB1561">
            <v>143</v>
          </cell>
          <cell r="AC1561">
            <v>2018.1</v>
          </cell>
          <cell r="AD1561">
            <v>713.8</v>
          </cell>
          <cell r="AE1561">
            <v>24.8</v>
          </cell>
          <cell r="AF1561">
            <v>795.9</v>
          </cell>
          <cell r="AG1561">
            <v>186.4</v>
          </cell>
          <cell r="AH1561">
            <v>35.299999999999997</v>
          </cell>
          <cell r="AI1561">
            <v>37.9</v>
          </cell>
          <cell r="AJ1561">
            <v>612.20000000000005</v>
          </cell>
          <cell r="AK1561">
            <v>0.1</v>
          </cell>
          <cell r="AL1561">
            <v>0</v>
          </cell>
          <cell r="AM1561">
            <v>49.3</v>
          </cell>
          <cell r="AN1561">
            <v>46.7</v>
          </cell>
          <cell r="AO1561">
            <v>8.6999999999999993</v>
          </cell>
          <cell r="AP1561">
            <v>571.5</v>
          </cell>
          <cell r="AQ1561">
            <v>160.5</v>
          </cell>
          <cell r="AR1561">
            <v>112.9</v>
          </cell>
          <cell r="AS1561">
            <v>0.1</v>
          </cell>
          <cell r="AT1561">
            <v>14.3</v>
          </cell>
          <cell r="AU1561">
            <v>604.70000000000005</v>
          </cell>
          <cell r="AV1561">
            <v>3649.8</v>
          </cell>
          <cell r="AW1561">
            <v>3527.8</v>
          </cell>
        </row>
        <row r="1562">
          <cell r="B1562">
            <v>96022</v>
          </cell>
          <cell r="D1562" t="str">
            <v>Soinsdebeauté</v>
          </cell>
          <cell r="E1562">
            <v>45841</v>
          </cell>
          <cell r="F1562">
            <v>338</v>
          </cell>
          <cell r="G1562">
            <v>214.8</v>
          </cell>
          <cell r="H1562">
            <v>-4.7</v>
          </cell>
          <cell r="I1562">
            <v>127.9</v>
          </cell>
          <cell r="J1562">
            <v>0.1</v>
          </cell>
          <cell r="K1562">
            <v>1423.8</v>
          </cell>
          <cell r="L1562">
            <v>4.0999999999999996</v>
          </cell>
          <cell r="M1562">
            <v>3</v>
          </cell>
          <cell r="N1562">
            <v>1431</v>
          </cell>
          <cell r="O1562">
            <v>1761.9</v>
          </cell>
          <cell r="P1562">
            <v>22.5</v>
          </cell>
          <cell r="Q1562">
            <v>0.5</v>
          </cell>
          <cell r="R1562">
            <v>159.4</v>
          </cell>
          <cell r="S1562">
            <v>-5</v>
          </cell>
          <cell r="T1562">
            <v>604.9</v>
          </cell>
          <cell r="U1562">
            <v>4.8</v>
          </cell>
          <cell r="V1562">
            <v>54.7</v>
          </cell>
          <cell r="W1562">
            <v>1.9</v>
          </cell>
          <cell r="X1562">
            <v>1.3</v>
          </cell>
          <cell r="Y1562">
            <v>19.899999999999999</v>
          </cell>
          <cell r="Z1562">
            <v>10.4</v>
          </cell>
          <cell r="AA1562">
            <v>802.3</v>
          </cell>
          <cell r="AB1562">
            <v>42.2</v>
          </cell>
          <cell r="AC1562">
            <v>414.7</v>
          </cell>
          <cell r="AD1562">
            <v>162.19999999999999</v>
          </cell>
          <cell r="AE1562">
            <v>6.5</v>
          </cell>
          <cell r="AF1562">
            <v>189.7</v>
          </cell>
          <cell r="AG1562">
            <v>95.1</v>
          </cell>
          <cell r="AH1562">
            <v>23.7</v>
          </cell>
          <cell r="AI1562">
            <v>14.1</v>
          </cell>
          <cell r="AJ1562">
            <v>85</v>
          </cell>
          <cell r="AK1562">
            <v>0.1</v>
          </cell>
          <cell r="AL1562">
            <v>0</v>
          </cell>
          <cell r="AM1562">
            <v>15.8</v>
          </cell>
          <cell r="AN1562">
            <v>14.9</v>
          </cell>
          <cell r="AO1562">
            <v>3</v>
          </cell>
          <cell r="AP1562">
            <v>72.099999999999994</v>
          </cell>
          <cell r="AQ1562">
            <v>55.7</v>
          </cell>
          <cell r="AR1562">
            <v>44.1</v>
          </cell>
          <cell r="AS1562">
            <v>0.3</v>
          </cell>
          <cell r="AT1562">
            <v>7.2</v>
          </cell>
          <cell r="AU1562">
            <v>76.400000000000006</v>
          </cell>
          <cell r="AV1562">
            <v>799.6</v>
          </cell>
          <cell r="AW1562">
            <v>766.5</v>
          </cell>
        </row>
        <row r="1563">
          <cell r="B1563">
            <v>9603</v>
          </cell>
          <cell r="D1563" t="str">
            <v>Servicesfunéraires</v>
          </cell>
          <cell r="E1563">
            <v>3847</v>
          </cell>
          <cell r="F1563">
            <v>639.20000000000005</v>
          </cell>
          <cell r="G1563">
            <v>315.89999999999998</v>
          </cell>
          <cell r="H1563">
            <v>-3.2</v>
          </cell>
          <cell r="I1563">
            <v>326.60000000000002</v>
          </cell>
          <cell r="J1563">
            <v>9.6999999999999993</v>
          </cell>
          <cell r="K1563">
            <v>1546.6</v>
          </cell>
          <cell r="L1563">
            <v>0.1</v>
          </cell>
          <cell r="M1563">
            <v>3.3</v>
          </cell>
          <cell r="N1563">
            <v>1559.7</v>
          </cell>
          <cell r="O1563">
            <v>2195.5</v>
          </cell>
          <cell r="P1563">
            <v>9.8000000000000007</v>
          </cell>
          <cell r="Q1563">
            <v>0.1</v>
          </cell>
          <cell r="R1563">
            <v>113.7</v>
          </cell>
          <cell r="S1563">
            <v>-1</v>
          </cell>
          <cell r="T1563">
            <v>709.5</v>
          </cell>
          <cell r="U1563">
            <v>191.8</v>
          </cell>
          <cell r="V1563">
            <v>123.3</v>
          </cell>
          <cell r="W1563">
            <v>13.7</v>
          </cell>
          <cell r="X1563">
            <v>19.8</v>
          </cell>
          <cell r="Y1563">
            <v>18.399999999999999</v>
          </cell>
          <cell r="Z1563">
            <v>6.8</v>
          </cell>
          <cell r="AA1563">
            <v>1055.5999999999999</v>
          </cell>
          <cell r="AB1563">
            <v>46.5</v>
          </cell>
          <cell r="AC1563">
            <v>579.79999999999995</v>
          </cell>
          <cell r="AD1563">
            <v>215.5</v>
          </cell>
          <cell r="AE1563">
            <v>1.4</v>
          </cell>
          <cell r="AF1563">
            <v>215.2</v>
          </cell>
          <cell r="AG1563">
            <v>80.8</v>
          </cell>
          <cell r="AH1563">
            <v>38.799999999999997</v>
          </cell>
          <cell r="AI1563">
            <v>24.8</v>
          </cell>
          <cell r="AJ1563">
            <v>120.4</v>
          </cell>
          <cell r="AK1563">
            <v>0.2</v>
          </cell>
          <cell r="AL1563">
            <v>0.6</v>
          </cell>
          <cell r="AM1563">
            <v>25.5</v>
          </cell>
          <cell r="AN1563">
            <v>24</v>
          </cell>
          <cell r="AO1563">
            <v>16</v>
          </cell>
          <cell r="AP1563">
            <v>111.3</v>
          </cell>
          <cell r="AQ1563">
            <v>44.1</v>
          </cell>
          <cell r="AR1563">
            <v>35.299999999999997</v>
          </cell>
          <cell r="AS1563">
            <v>10.199999999999999</v>
          </cell>
          <cell r="AT1563">
            <v>50.9</v>
          </cell>
          <cell r="AU1563">
            <v>59</v>
          </cell>
          <cell r="AV1563">
            <v>1064.2</v>
          </cell>
          <cell r="AW1563">
            <v>1010.4</v>
          </cell>
        </row>
        <row r="1564">
          <cell r="B1564">
            <v>96030</v>
          </cell>
          <cell r="D1564" t="str">
            <v>Servicesfunéraires</v>
          </cell>
          <cell r="E1564">
            <v>3847</v>
          </cell>
          <cell r="F1564">
            <v>639.20000000000005</v>
          </cell>
          <cell r="G1564">
            <v>315.89999999999998</v>
          </cell>
          <cell r="H1564">
            <v>-3.2</v>
          </cell>
          <cell r="I1564">
            <v>326.60000000000002</v>
          </cell>
          <cell r="J1564">
            <v>9.6999999999999993</v>
          </cell>
          <cell r="K1564">
            <v>1546.6</v>
          </cell>
          <cell r="L1564">
            <v>0.1</v>
          </cell>
          <cell r="M1564">
            <v>3.3</v>
          </cell>
          <cell r="N1564">
            <v>1559.7</v>
          </cell>
          <cell r="O1564">
            <v>2195.5</v>
          </cell>
          <cell r="P1564">
            <v>9.8000000000000007</v>
          </cell>
          <cell r="Q1564">
            <v>0.1</v>
          </cell>
          <cell r="R1564">
            <v>113.7</v>
          </cell>
          <cell r="S1564">
            <v>-1</v>
          </cell>
          <cell r="T1564">
            <v>709.5</v>
          </cell>
          <cell r="U1564">
            <v>191.8</v>
          </cell>
          <cell r="V1564">
            <v>123.3</v>
          </cell>
          <cell r="W1564">
            <v>13.7</v>
          </cell>
          <cell r="X1564">
            <v>19.8</v>
          </cell>
          <cell r="Y1564">
            <v>18.399999999999999</v>
          </cell>
          <cell r="Z1564">
            <v>6.8</v>
          </cell>
          <cell r="AA1564">
            <v>1055.5999999999999</v>
          </cell>
          <cell r="AB1564">
            <v>46.5</v>
          </cell>
          <cell r="AC1564">
            <v>579.79999999999995</v>
          </cell>
          <cell r="AD1564">
            <v>215.5</v>
          </cell>
          <cell r="AE1564">
            <v>1.4</v>
          </cell>
          <cell r="AF1564">
            <v>215.2</v>
          </cell>
          <cell r="AG1564">
            <v>80.8</v>
          </cell>
          <cell r="AH1564">
            <v>38.799999999999997</v>
          </cell>
          <cell r="AI1564">
            <v>24.8</v>
          </cell>
          <cell r="AJ1564">
            <v>120.4</v>
          </cell>
          <cell r="AK1564">
            <v>0.2</v>
          </cell>
          <cell r="AL1564">
            <v>0.6</v>
          </cell>
          <cell r="AM1564">
            <v>25.5</v>
          </cell>
          <cell r="AN1564">
            <v>24</v>
          </cell>
          <cell r="AO1564">
            <v>16</v>
          </cell>
          <cell r="AP1564">
            <v>111.3</v>
          </cell>
          <cell r="AQ1564">
            <v>44.1</v>
          </cell>
          <cell r="AR1564">
            <v>35.299999999999997</v>
          </cell>
          <cell r="AS1564">
            <v>10.199999999999999</v>
          </cell>
          <cell r="AT1564">
            <v>50.9</v>
          </cell>
          <cell r="AU1564">
            <v>59</v>
          </cell>
          <cell r="AV1564">
            <v>1064.2</v>
          </cell>
          <cell r="AW1564">
            <v>1010.4</v>
          </cell>
        </row>
        <row r="1565">
          <cell r="B1565">
            <v>9604</v>
          </cell>
          <cell r="D1565" t="str">
            <v xml:space="preserve">Entretien corporel </v>
          </cell>
          <cell r="E1565">
            <v>15690</v>
          </cell>
          <cell r="F1565">
            <v>34</v>
          </cell>
          <cell r="G1565">
            <v>20.5</v>
          </cell>
          <cell r="H1565">
            <v>-1.7</v>
          </cell>
          <cell r="I1565">
            <v>15.2</v>
          </cell>
          <cell r="J1565">
            <v>0</v>
          </cell>
          <cell r="K1565">
            <v>872</v>
          </cell>
          <cell r="L1565">
            <v>1.7</v>
          </cell>
          <cell r="M1565">
            <v>2.4</v>
          </cell>
          <cell r="N1565">
            <v>876.2</v>
          </cell>
          <cell r="O1565">
            <v>906</v>
          </cell>
          <cell r="P1565">
            <v>8.8000000000000007</v>
          </cell>
          <cell r="Q1565">
            <v>0.4</v>
          </cell>
          <cell r="R1565">
            <v>50.3</v>
          </cell>
          <cell r="S1565">
            <v>-1.3</v>
          </cell>
          <cell r="T1565">
            <v>398.4</v>
          </cell>
          <cell r="U1565">
            <v>21.2</v>
          </cell>
          <cell r="V1565">
            <v>60.4</v>
          </cell>
          <cell r="W1565">
            <v>6.9</v>
          </cell>
          <cell r="X1565">
            <v>11.2</v>
          </cell>
          <cell r="Y1565">
            <v>20.2</v>
          </cell>
          <cell r="Z1565">
            <v>11.6</v>
          </cell>
          <cell r="AA1565">
            <v>432.6</v>
          </cell>
          <cell r="AB1565">
            <v>27</v>
          </cell>
          <cell r="AC1565">
            <v>252.4</v>
          </cell>
          <cell r="AD1565">
            <v>84.2</v>
          </cell>
          <cell r="AE1565">
            <v>2.7</v>
          </cell>
          <cell r="AF1565">
            <v>71.7</v>
          </cell>
          <cell r="AG1565">
            <v>57.7</v>
          </cell>
          <cell r="AH1565">
            <v>44.7</v>
          </cell>
          <cell r="AI1565">
            <v>27</v>
          </cell>
          <cell r="AJ1565">
            <v>-3.8</v>
          </cell>
          <cell r="AK1565">
            <v>1.4</v>
          </cell>
          <cell r="AL1565">
            <v>1.2</v>
          </cell>
          <cell r="AM1565">
            <v>11</v>
          </cell>
          <cell r="AN1565">
            <v>9.5</v>
          </cell>
          <cell r="AO1565">
            <v>9.6999999999999993</v>
          </cell>
          <cell r="AP1565">
            <v>-5.4</v>
          </cell>
          <cell r="AQ1565">
            <v>38.200000000000003</v>
          </cell>
          <cell r="AR1565">
            <v>26</v>
          </cell>
          <cell r="AS1565">
            <v>0.9</v>
          </cell>
          <cell r="AT1565">
            <v>7.3</v>
          </cell>
          <cell r="AU1565">
            <v>-1.2</v>
          </cell>
          <cell r="AV1565">
            <v>444</v>
          </cell>
          <cell r="AW1565">
            <v>408.3</v>
          </cell>
        </row>
        <row r="1566">
          <cell r="B1566">
            <v>96040</v>
          </cell>
          <cell r="D1566" t="str">
            <v xml:space="preserve">Entretien corporel </v>
          </cell>
          <cell r="E1566">
            <v>15690</v>
          </cell>
          <cell r="F1566">
            <v>34</v>
          </cell>
          <cell r="G1566">
            <v>20.5</v>
          </cell>
          <cell r="H1566">
            <v>-1.7</v>
          </cell>
          <cell r="I1566">
            <v>15.2</v>
          </cell>
          <cell r="J1566">
            <v>0</v>
          </cell>
          <cell r="K1566">
            <v>872</v>
          </cell>
          <cell r="L1566">
            <v>1.7</v>
          </cell>
          <cell r="M1566">
            <v>2.4</v>
          </cell>
          <cell r="N1566">
            <v>876.2</v>
          </cell>
          <cell r="O1566">
            <v>906</v>
          </cell>
          <cell r="P1566">
            <v>8.8000000000000007</v>
          </cell>
          <cell r="Q1566">
            <v>0.4</v>
          </cell>
          <cell r="R1566">
            <v>50.3</v>
          </cell>
          <cell r="S1566">
            <v>-1.3</v>
          </cell>
          <cell r="T1566">
            <v>398.4</v>
          </cell>
          <cell r="U1566">
            <v>21.2</v>
          </cell>
          <cell r="V1566">
            <v>60.4</v>
          </cell>
          <cell r="W1566">
            <v>6.9</v>
          </cell>
          <cell r="X1566">
            <v>11.2</v>
          </cell>
          <cell r="Y1566">
            <v>20.2</v>
          </cell>
          <cell r="Z1566">
            <v>11.6</v>
          </cell>
          <cell r="AA1566">
            <v>432.6</v>
          </cell>
          <cell r="AB1566">
            <v>27</v>
          </cell>
          <cell r="AC1566">
            <v>252.4</v>
          </cell>
          <cell r="AD1566">
            <v>84.2</v>
          </cell>
          <cell r="AE1566">
            <v>2.7</v>
          </cell>
          <cell r="AF1566">
            <v>71.7</v>
          </cell>
          <cell r="AG1566">
            <v>57.7</v>
          </cell>
          <cell r="AH1566">
            <v>44.7</v>
          </cell>
          <cell r="AI1566">
            <v>27</v>
          </cell>
          <cell r="AJ1566">
            <v>-3.8</v>
          </cell>
          <cell r="AK1566">
            <v>1.4</v>
          </cell>
          <cell r="AL1566">
            <v>1.2</v>
          </cell>
          <cell r="AM1566">
            <v>11</v>
          </cell>
          <cell r="AN1566">
            <v>9.5</v>
          </cell>
          <cell r="AO1566">
            <v>9.6999999999999993</v>
          </cell>
          <cell r="AP1566">
            <v>-5.4</v>
          </cell>
          <cell r="AQ1566">
            <v>38.200000000000003</v>
          </cell>
          <cell r="AR1566">
            <v>26</v>
          </cell>
          <cell r="AS1566">
            <v>0.9</v>
          </cell>
          <cell r="AT1566">
            <v>7.3</v>
          </cell>
          <cell r="AU1566">
            <v>-1.2</v>
          </cell>
          <cell r="AV1566">
            <v>444</v>
          </cell>
          <cell r="AW1566">
            <v>408.3</v>
          </cell>
        </row>
        <row r="1567">
          <cell r="B1567">
            <v>9609</v>
          </cell>
          <cell r="D1567" t="str">
            <v xml:space="preserve">Autres services personnels n.c.a. </v>
          </cell>
          <cell r="E1567">
            <v>57027</v>
          </cell>
          <cell r="F1567">
            <v>55.9</v>
          </cell>
          <cell r="G1567">
            <v>34.299999999999997</v>
          </cell>
          <cell r="H1567">
            <v>-0.2</v>
          </cell>
          <cell r="I1567">
            <v>21.8</v>
          </cell>
          <cell r="J1567">
            <v>8.6999999999999993</v>
          </cell>
          <cell r="K1567">
            <v>1748.3</v>
          </cell>
          <cell r="L1567">
            <v>6.4</v>
          </cell>
          <cell r="M1567">
            <v>4.5999999999999996</v>
          </cell>
          <cell r="N1567">
            <v>1768</v>
          </cell>
          <cell r="O1567">
            <v>1812.8</v>
          </cell>
          <cell r="P1567">
            <v>23.4</v>
          </cell>
          <cell r="Q1567">
            <v>2.2000000000000002</v>
          </cell>
          <cell r="R1567">
            <v>128</v>
          </cell>
          <cell r="S1567">
            <v>-4.8</v>
          </cell>
          <cell r="T1567">
            <v>642.5</v>
          </cell>
          <cell r="U1567">
            <v>94.1</v>
          </cell>
          <cell r="V1567">
            <v>48</v>
          </cell>
          <cell r="W1567">
            <v>1.9</v>
          </cell>
          <cell r="X1567">
            <v>6.1</v>
          </cell>
          <cell r="Y1567">
            <v>42.5</v>
          </cell>
          <cell r="Z1567">
            <v>26.7</v>
          </cell>
          <cell r="AA1567">
            <v>1005.1</v>
          </cell>
          <cell r="AB1567">
            <v>41.7</v>
          </cell>
          <cell r="AC1567">
            <v>556.1</v>
          </cell>
          <cell r="AD1567">
            <v>184.7</v>
          </cell>
          <cell r="AE1567">
            <v>7.6</v>
          </cell>
          <cell r="AF1567">
            <v>230.2</v>
          </cell>
          <cell r="AG1567">
            <v>74.8</v>
          </cell>
          <cell r="AH1567">
            <v>37</v>
          </cell>
          <cell r="AI1567">
            <v>31.4</v>
          </cell>
          <cell r="AJ1567">
            <v>149.69999999999999</v>
          </cell>
          <cell r="AK1567">
            <v>0.2</v>
          </cell>
          <cell r="AL1567">
            <v>0</v>
          </cell>
          <cell r="AM1567">
            <v>6.3</v>
          </cell>
          <cell r="AN1567">
            <v>5.2</v>
          </cell>
          <cell r="AO1567">
            <v>6.5</v>
          </cell>
          <cell r="AP1567">
            <v>149.80000000000001</v>
          </cell>
          <cell r="AQ1567">
            <v>29.2</v>
          </cell>
          <cell r="AR1567">
            <v>21.8</v>
          </cell>
          <cell r="AS1567">
            <v>2.4</v>
          </cell>
          <cell r="AT1567">
            <v>16</v>
          </cell>
          <cell r="AU1567">
            <v>138.69999999999999</v>
          </cell>
          <cell r="AV1567">
            <v>1024.0999999999999</v>
          </cell>
          <cell r="AW1567">
            <v>971</v>
          </cell>
        </row>
        <row r="1568">
          <cell r="B1568">
            <v>96090</v>
          </cell>
          <cell r="D1568" t="str">
            <v xml:space="preserve">Autres services personnels n.c.a. </v>
          </cell>
          <cell r="E1568">
            <v>57027</v>
          </cell>
          <cell r="F1568">
            <v>55.9</v>
          </cell>
          <cell r="G1568">
            <v>34.299999999999997</v>
          </cell>
          <cell r="H1568">
            <v>-0.2</v>
          </cell>
          <cell r="I1568">
            <v>21.8</v>
          </cell>
          <cell r="J1568">
            <v>8.6999999999999993</v>
          </cell>
          <cell r="K1568">
            <v>1748.3</v>
          </cell>
          <cell r="L1568">
            <v>6.4</v>
          </cell>
          <cell r="M1568">
            <v>4.5999999999999996</v>
          </cell>
          <cell r="N1568">
            <v>1768</v>
          </cell>
          <cell r="O1568">
            <v>1812.8</v>
          </cell>
          <cell r="P1568">
            <v>23.4</v>
          </cell>
          <cell r="Q1568">
            <v>2.2000000000000002</v>
          </cell>
          <cell r="R1568">
            <v>128</v>
          </cell>
          <cell r="S1568">
            <v>-4.8</v>
          </cell>
          <cell r="T1568">
            <v>642.5</v>
          </cell>
          <cell r="U1568">
            <v>94.1</v>
          </cell>
          <cell r="V1568">
            <v>48</v>
          </cell>
          <cell r="W1568">
            <v>1.9</v>
          </cell>
          <cell r="X1568">
            <v>6.1</v>
          </cell>
          <cell r="Y1568">
            <v>42.5</v>
          </cell>
          <cell r="Z1568">
            <v>26.7</v>
          </cell>
          <cell r="AA1568">
            <v>1005.1</v>
          </cell>
          <cell r="AB1568">
            <v>41.7</v>
          </cell>
          <cell r="AC1568">
            <v>556.1</v>
          </cell>
          <cell r="AD1568">
            <v>184.7</v>
          </cell>
          <cell r="AE1568">
            <v>7.6</v>
          </cell>
          <cell r="AF1568">
            <v>230.2</v>
          </cell>
          <cell r="AG1568">
            <v>74.8</v>
          </cell>
          <cell r="AH1568">
            <v>37</v>
          </cell>
          <cell r="AI1568">
            <v>31.4</v>
          </cell>
          <cell r="AJ1568">
            <v>149.69999999999999</v>
          </cell>
          <cell r="AK1568">
            <v>0.2</v>
          </cell>
          <cell r="AL1568">
            <v>0</v>
          </cell>
          <cell r="AM1568">
            <v>6.3</v>
          </cell>
          <cell r="AN1568">
            <v>5.2</v>
          </cell>
          <cell r="AO1568">
            <v>6.5</v>
          </cell>
          <cell r="AP1568">
            <v>149.80000000000001</v>
          </cell>
          <cell r="AQ1568">
            <v>29.2</v>
          </cell>
          <cell r="AR1568">
            <v>21.8</v>
          </cell>
          <cell r="AS1568">
            <v>2.4</v>
          </cell>
          <cell r="AT1568">
            <v>16</v>
          </cell>
          <cell r="AU1568">
            <v>138.69999999999999</v>
          </cell>
          <cell r="AV1568">
            <v>1024.0999999999999</v>
          </cell>
          <cell r="AW1568">
            <v>971</v>
          </cell>
        </row>
      </sheetData>
      <sheetData sheetId="6" refreshError="1"/>
      <sheetData sheetId="7">
        <row r="2">
          <cell r="A2">
            <v>111</v>
          </cell>
          <cell r="B2">
            <v>10135</v>
          </cell>
        </row>
        <row r="3">
          <cell r="A3">
            <v>113</v>
          </cell>
          <cell r="B3">
            <v>146</v>
          </cell>
        </row>
        <row r="4">
          <cell r="A4">
            <v>121</v>
          </cell>
          <cell r="B4">
            <v>7614</v>
          </cell>
        </row>
        <row r="5">
          <cell r="A5">
            <v>161</v>
          </cell>
          <cell r="B5">
            <v>1605</v>
          </cell>
        </row>
        <row r="6">
          <cell r="A6">
            <v>163</v>
          </cell>
          <cell r="B6">
            <v>97984</v>
          </cell>
        </row>
        <row r="7">
          <cell r="A7">
            <v>164</v>
          </cell>
          <cell r="B7">
            <v>1527</v>
          </cell>
        </row>
        <row r="8">
          <cell r="A8">
            <v>610</v>
          </cell>
          <cell r="B8">
            <v>0</v>
          </cell>
        </row>
        <row r="9">
          <cell r="A9">
            <v>1011</v>
          </cell>
          <cell r="B9">
            <v>40642</v>
          </cell>
        </row>
        <row r="10">
          <cell r="A10">
            <v>1013</v>
          </cell>
          <cell r="B10">
            <v>10696</v>
          </cell>
        </row>
        <row r="11">
          <cell r="A11">
            <v>1031</v>
          </cell>
          <cell r="B11">
            <v>87303</v>
          </cell>
        </row>
        <row r="12">
          <cell r="A12">
            <v>1039</v>
          </cell>
          <cell r="B12">
            <v>78379</v>
          </cell>
        </row>
        <row r="13">
          <cell r="A13">
            <v>1041</v>
          </cell>
          <cell r="B13">
            <v>195140</v>
          </cell>
        </row>
        <row r="14">
          <cell r="A14">
            <v>1051</v>
          </cell>
          <cell r="B14">
            <v>456505</v>
          </cell>
        </row>
        <row r="15">
          <cell r="A15">
            <v>1052</v>
          </cell>
          <cell r="B15">
            <v>5343</v>
          </cell>
        </row>
        <row r="16">
          <cell r="A16">
            <v>1062</v>
          </cell>
          <cell r="B16">
            <v>1282860</v>
          </cell>
        </row>
        <row r="17">
          <cell r="A17">
            <v>1072</v>
          </cell>
          <cell r="B17">
            <v>9031</v>
          </cell>
        </row>
        <row r="18">
          <cell r="A18">
            <v>1081</v>
          </cell>
          <cell r="B18">
            <v>2437023</v>
          </cell>
        </row>
        <row r="19">
          <cell r="A19">
            <v>1083</v>
          </cell>
          <cell r="B19">
            <v>52544</v>
          </cell>
        </row>
        <row r="20">
          <cell r="A20">
            <v>1085</v>
          </cell>
          <cell r="B20">
            <v>9973</v>
          </cell>
        </row>
        <row r="21">
          <cell r="A21">
            <v>1086</v>
          </cell>
          <cell r="B21">
            <v>32171</v>
          </cell>
        </row>
        <row r="22">
          <cell r="A22">
            <v>1089</v>
          </cell>
          <cell r="B22">
            <v>143019</v>
          </cell>
        </row>
        <row r="23">
          <cell r="A23">
            <v>1091</v>
          </cell>
          <cell r="B23">
            <v>488584</v>
          </cell>
        </row>
        <row r="24">
          <cell r="A24">
            <v>1092</v>
          </cell>
          <cell r="B24">
            <v>45778</v>
          </cell>
        </row>
        <row r="25">
          <cell r="A25">
            <v>1101</v>
          </cell>
          <cell r="B25">
            <v>392</v>
          </cell>
        </row>
        <row r="26">
          <cell r="A26">
            <v>1105</v>
          </cell>
          <cell r="B26">
            <v>56743</v>
          </cell>
        </row>
        <row r="27">
          <cell r="A27">
            <v>1200</v>
          </cell>
          <cell r="B27">
            <v>18654</v>
          </cell>
        </row>
        <row r="28">
          <cell r="A28">
            <v>1330</v>
          </cell>
          <cell r="B28">
            <v>9181</v>
          </cell>
        </row>
        <row r="29">
          <cell r="A29">
            <v>1393</v>
          </cell>
          <cell r="B29">
            <v>4228</v>
          </cell>
        </row>
        <row r="30">
          <cell r="A30">
            <v>1395</v>
          </cell>
          <cell r="B30">
            <v>6094</v>
          </cell>
        </row>
        <row r="31">
          <cell r="A31">
            <v>1621</v>
          </cell>
          <cell r="B31">
            <v>70649</v>
          </cell>
        </row>
        <row r="32">
          <cell r="A32">
            <v>1711</v>
          </cell>
          <cell r="B32">
            <v>148083</v>
          </cell>
        </row>
        <row r="33">
          <cell r="A33">
            <v>1712</v>
          </cell>
          <cell r="B33">
            <v>1842973</v>
          </cell>
        </row>
        <row r="34">
          <cell r="A34">
            <v>1721</v>
          </cell>
          <cell r="B34">
            <v>103241</v>
          </cell>
        </row>
        <row r="35">
          <cell r="A35">
            <v>1722</v>
          </cell>
          <cell r="B35">
            <v>107004</v>
          </cell>
        </row>
        <row r="36">
          <cell r="A36">
            <v>1723</v>
          </cell>
          <cell r="B36">
            <v>12776</v>
          </cell>
        </row>
        <row r="37">
          <cell r="A37">
            <v>1729</v>
          </cell>
          <cell r="B37">
            <v>18230</v>
          </cell>
        </row>
        <row r="38">
          <cell r="A38">
            <v>1812</v>
          </cell>
          <cell r="B38">
            <v>7979</v>
          </cell>
        </row>
        <row r="39">
          <cell r="A39">
            <v>1920</v>
          </cell>
          <cell r="B39">
            <v>11652933</v>
          </cell>
        </row>
        <row r="40">
          <cell r="A40">
            <v>2011</v>
          </cell>
          <cell r="B40">
            <v>649603</v>
          </cell>
        </row>
        <row r="41">
          <cell r="A41">
            <v>2012</v>
          </cell>
          <cell r="B41">
            <v>44584</v>
          </cell>
        </row>
        <row r="42">
          <cell r="A42">
            <v>2013</v>
          </cell>
          <cell r="B42">
            <v>2783970</v>
          </cell>
        </row>
        <row r="43">
          <cell r="A43">
            <v>2014</v>
          </cell>
          <cell r="B43">
            <v>8366987</v>
          </cell>
        </row>
        <row r="44">
          <cell r="A44">
            <v>2015</v>
          </cell>
          <cell r="B44">
            <v>2420678</v>
          </cell>
        </row>
        <row r="45">
          <cell r="A45">
            <v>2016</v>
          </cell>
          <cell r="B45">
            <v>131177</v>
          </cell>
        </row>
        <row r="46">
          <cell r="A46">
            <v>2017</v>
          </cell>
          <cell r="B46">
            <v>219495</v>
          </cell>
        </row>
        <row r="47">
          <cell r="A47">
            <v>2030</v>
          </cell>
          <cell r="B47">
            <v>4369</v>
          </cell>
        </row>
        <row r="48">
          <cell r="A48">
            <v>2042</v>
          </cell>
          <cell r="B48">
            <v>0</v>
          </cell>
        </row>
        <row r="49">
          <cell r="A49">
            <v>2051</v>
          </cell>
          <cell r="B49">
            <v>14247</v>
          </cell>
        </row>
        <row r="50">
          <cell r="A50">
            <v>2059</v>
          </cell>
          <cell r="B50">
            <v>159651</v>
          </cell>
        </row>
        <row r="51">
          <cell r="A51">
            <v>2060</v>
          </cell>
          <cell r="B51">
            <v>26767</v>
          </cell>
        </row>
        <row r="52">
          <cell r="A52">
            <v>2110</v>
          </cell>
          <cell r="B52">
            <v>67635</v>
          </cell>
        </row>
        <row r="53">
          <cell r="A53">
            <v>2120</v>
          </cell>
          <cell r="B53">
            <v>54953</v>
          </cell>
        </row>
        <row r="54">
          <cell r="A54">
            <v>2211</v>
          </cell>
          <cell r="B54">
            <v>117259</v>
          </cell>
        </row>
        <row r="55">
          <cell r="A55">
            <v>2219</v>
          </cell>
          <cell r="B55">
            <v>6948</v>
          </cell>
        </row>
        <row r="56">
          <cell r="A56">
            <v>2221</v>
          </cell>
          <cell r="B56">
            <v>9025</v>
          </cell>
        </row>
        <row r="57">
          <cell r="A57">
            <v>2222</v>
          </cell>
          <cell r="B57">
            <v>27222</v>
          </cell>
        </row>
        <row r="58">
          <cell r="A58">
            <v>2229</v>
          </cell>
          <cell r="B58">
            <v>32182</v>
          </cell>
        </row>
        <row r="59">
          <cell r="A59">
            <v>2311</v>
          </cell>
          <cell r="B59">
            <v>555626</v>
          </cell>
        </row>
        <row r="60">
          <cell r="A60">
            <v>2313</v>
          </cell>
          <cell r="B60">
            <v>1840379</v>
          </cell>
        </row>
        <row r="61">
          <cell r="A61">
            <v>2314</v>
          </cell>
          <cell r="B61">
            <v>177346</v>
          </cell>
        </row>
        <row r="62">
          <cell r="A62">
            <v>2319</v>
          </cell>
          <cell r="B62">
            <v>60529</v>
          </cell>
        </row>
        <row r="63">
          <cell r="A63">
            <v>2320</v>
          </cell>
          <cell r="B63">
            <v>15262</v>
          </cell>
        </row>
        <row r="64">
          <cell r="A64">
            <v>2331</v>
          </cell>
          <cell r="B64">
            <v>1123450</v>
          </cell>
        </row>
        <row r="65">
          <cell r="A65">
            <v>2332</v>
          </cell>
          <cell r="B65">
            <v>692153</v>
          </cell>
        </row>
        <row r="66">
          <cell r="A66">
            <v>2341</v>
          </cell>
          <cell r="B66">
            <v>19978</v>
          </cell>
        </row>
        <row r="67">
          <cell r="A67">
            <v>2349</v>
          </cell>
          <cell r="B67">
            <v>26332</v>
          </cell>
        </row>
        <row r="68">
          <cell r="A68">
            <v>2351</v>
          </cell>
          <cell r="B68">
            <v>9840221</v>
          </cell>
        </row>
        <row r="69">
          <cell r="A69">
            <v>2352</v>
          </cell>
          <cell r="B69">
            <v>2883950</v>
          </cell>
        </row>
        <row r="70">
          <cell r="A70">
            <v>2361</v>
          </cell>
          <cell r="B70">
            <v>12556</v>
          </cell>
        </row>
        <row r="71">
          <cell r="A71">
            <v>2362</v>
          </cell>
          <cell r="B71">
            <v>351725</v>
          </cell>
        </row>
        <row r="72">
          <cell r="A72">
            <v>2364</v>
          </cell>
          <cell r="B72">
            <v>19192</v>
          </cell>
        </row>
        <row r="73">
          <cell r="A73">
            <v>2399</v>
          </cell>
          <cell r="B73">
            <v>105948</v>
          </cell>
        </row>
        <row r="74">
          <cell r="A74">
            <v>2410</v>
          </cell>
          <cell r="B74">
            <v>18957368</v>
          </cell>
        </row>
        <row r="75">
          <cell r="A75">
            <v>2420</v>
          </cell>
          <cell r="B75">
            <v>27623</v>
          </cell>
        </row>
        <row r="76">
          <cell r="A76">
            <v>2442</v>
          </cell>
          <cell r="B76">
            <v>1126200</v>
          </cell>
        </row>
        <row r="77">
          <cell r="A77">
            <v>2443</v>
          </cell>
          <cell r="B77">
            <v>18464</v>
          </cell>
        </row>
        <row r="78">
          <cell r="A78">
            <v>2446</v>
          </cell>
          <cell r="B78">
            <v>50754</v>
          </cell>
        </row>
        <row r="79">
          <cell r="A79">
            <v>2451</v>
          </cell>
          <cell r="B79">
            <v>723568</v>
          </cell>
        </row>
        <row r="80">
          <cell r="A80">
            <v>2454</v>
          </cell>
          <cell r="B80">
            <v>42824</v>
          </cell>
        </row>
        <row r="81">
          <cell r="A81">
            <v>2550</v>
          </cell>
          <cell r="B81">
            <v>11162</v>
          </cell>
        </row>
        <row r="82">
          <cell r="A82">
            <v>2611</v>
          </cell>
          <cell r="B82">
            <v>4594</v>
          </cell>
        </row>
        <row r="83">
          <cell r="A83">
            <v>2732</v>
          </cell>
          <cell r="B83">
            <v>9203</v>
          </cell>
        </row>
        <row r="84">
          <cell r="A84">
            <v>2790</v>
          </cell>
          <cell r="B84">
            <v>40636</v>
          </cell>
        </row>
        <row r="85">
          <cell r="A85">
            <v>2811</v>
          </cell>
          <cell r="B85">
            <v>0</v>
          </cell>
        </row>
        <row r="86">
          <cell r="A86">
            <v>2813</v>
          </cell>
          <cell r="B86">
            <v>5226</v>
          </cell>
        </row>
        <row r="87">
          <cell r="A87">
            <v>2892</v>
          </cell>
          <cell r="B87">
            <v>0</v>
          </cell>
        </row>
        <row r="88">
          <cell r="A88">
            <v>2910</v>
          </cell>
          <cell r="B88">
            <v>304956</v>
          </cell>
        </row>
        <row r="89">
          <cell r="A89">
            <v>2932</v>
          </cell>
          <cell r="B89">
            <v>18429</v>
          </cell>
        </row>
        <row r="90">
          <cell r="A90">
            <v>3011</v>
          </cell>
          <cell r="B90">
            <v>3649</v>
          </cell>
        </row>
        <row r="91">
          <cell r="A91">
            <v>3030</v>
          </cell>
          <cell r="B91">
            <v>312388</v>
          </cell>
        </row>
        <row r="92">
          <cell r="A92">
            <v>3109</v>
          </cell>
          <cell r="B92">
            <v>0</v>
          </cell>
        </row>
        <row r="93">
          <cell r="A93">
            <v>3500</v>
          </cell>
          <cell r="B93">
            <v>362453</v>
          </cell>
        </row>
        <row r="94">
          <cell r="A94">
            <v>3510</v>
          </cell>
          <cell r="B94">
            <v>859169</v>
          </cell>
        </row>
        <row r="95">
          <cell r="A95">
            <v>3511</v>
          </cell>
          <cell r="B95">
            <v>18061344</v>
          </cell>
        </row>
        <row r="96">
          <cell r="A96">
            <v>3513</v>
          </cell>
          <cell r="B96">
            <v>141</v>
          </cell>
        </row>
        <row r="97">
          <cell r="A97">
            <v>3514</v>
          </cell>
          <cell r="B97">
            <v>46022</v>
          </cell>
        </row>
        <row r="98">
          <cell r="A98">
            <v>3521</v>
          </cell>
          <cell r="B98">
            <v>35774</v>
          </cell>
        </row>
        <row r="99">
          <cell r="A99">
            <v>3522</v>
          </cell>
          <cell r="B99">
            <v>7317</v>
          </cell>
        </row>
        <row r="100">
          <cell r="A100">
            <v>3530</v>
          </cell>
          <cell r="B100">
            <v>4360599</v>
          </cell>
        </row>
        <row r="101">
          <cell r="A101">
            <v>3700</v>
          </cell>
          <cell r="B101">
            <v>7276</v>
          </cell>
        </row>
        <row r="102">
          <cell r="A102">
            <v>3821</v>
          </cell>
          <cell r="B102">
            <v>22251</v>
          </cell>
        </row>
        <row r="103">
          <cell r="A103">
            <v>3832</v>
          </cell>
          <cell r="B103">
            <v>110815</v>
          </cell>
        </row>
        <row r="104">
          <cell r="A104">
            <v>4211</v>
          </cell>
          <cell r="B104">
            <v>0</v>
          </cell>
        </row>
        <row r="105">
          <cell r="A105">
            <v>4213</v>
          </cell>
          <cell r="B105">
            <v>5437</v>
          </cell>
        </row>
        <row r="106">
          <cell r="A106">
            <v>4322</v>
          </cell>
          <cell r="B106">
            <v>1162</v>
          </cell>
        </row>
        <row r="107">
          <cell r="A107">
            <v>4621</v>
          </cell>
          <cell r="B107">
            <v>24762</v>
          </cell>
        </row>
        <row r="108">
          <cell r="A108">
            <v>4633</v>
          </cell>
          <cell r="B108">
            <v>157056</v>
          </cell>
        </row>
        <row r="109">
          <cell r="A109">
            <v>4673</v>
          </cell>
          <cell r="B109">
            <v>1554</v>
          </cell>
        </row>
        <row r="110">
          <cell r="A110">
            <v>4950</v>
          </cell>
          <cell r="B110">
            <v>334361</v>
          </cell>
        </row>
        <row r="111">
          <cell r="A111">
            <v>5110</v>
          </cell>
          <cell r="B111">
            <v>31873</v>
          </cell>
        </row>
        <row r="112">
          <cell r="A112">
            <v>5210</v>
          </cell>
          <cell r="B112">
            <v>105223</v>
          </cell>
        </row>
        <row r="113">
          <cell r="A113">
            <v>6202</v>
          </cell>
          <cell r="B113">
            <v>11</v>
          </cell>
        </row>
        <row r="114">
          <cell r="A114">
            <v>6820</v>
          </cell>
          <cell r="B114">
            <v>1153</v>
          </cell>
        </row>
        <row r="115">
          <cell r="A115">
            <v>7120</v>
          </cell>
          <cell r="B115">
            <v>473</v>
          </cell>
        </row>
        <row r="116">
          <cell r="A116">
            <v>7219</v>
          </cell>
          <cell r="B116">
            <v>30183</v>
          </cell>
        </row>
        <row r="117">
          <cell r="A117">
            <v>7490</v>
          </cell>
          <cell r="B117">
            <v>4768</v>
          </cell>
        </row>
        <row r="118">
          <cell r="A118">
            <v>8230</v>
          </cell>
          <cell r="B118">
            <v>1542</v>
          </cell>
        </row>
        <row r="119">
          <cell r="A119">
            <v>8299</v>
          </cell>
          <cell r="B119">
            <v>309704</v>
          </cell>
        </row>
        <row r="120">
          <cell r="A120">
            <v>8542</v>
          </cell>
          <cell r="B120">
            <v>0</v>
          </cell>
        </row>
        <row r="121">
          <cell r="A121">
            <v>8610</v>
          </cell>
          <cell r="B121">
            <v>65198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L14"/>
  <sheetViews>
    <sheetView topLeftCell="B1" workbookViewId="0">
      <selection activeCell="I14" sqref="I14"/>
    </sheetView>
  </sheetViews>
  <sheetFormatPr baseColWidth="10" defaultRowHeight="14.5" x14ac:dyDescent="0.35"/>
  <cols>
    <col min="2" max="2" width="51.54296875" customWidth="1"/>
  </cols>
  <sheetData>
    <row r="1" spans="1:12" x14ac:dyDescent="0.35">
      <c r="C1" s="118" t="s">
        <v>551</v>
      </c>
      <c r="D1" s="118"/>
      <c r="E1" s="118"/>
      <c r="F1" s="118"/>
      <c r="G1" s="118"/>
      <c r="H1" s="119" t="s">
        <v>552</v>
      </c>
      <c r="I1" s="119"/>
      <c r="J1" s="119"/>
      <c r="K1" s="119"/>
      <c r="L1" s="119"/>
    </row>
    <row r="2" spans="1:12" ht="15.5" x14ac:dyDescent="0.35">
      <c r="A2" s="74" t="s">
        <v>213</v>
      </c>
      <c r="B2" s="74" t="s">
        <v>538</v>
      </c>
      <c r="C2">
        <v>2014</v>
      </c>
      <c r="D2">
        <v>2020</v>
      </c>
      <c r="E2">
        <v>2030</v>
      </c>
      <c r="F2">
        <v>2050</v>
      </c>
      <c r="G2" t="s">
        <v>528</v>
      </c>
      <c r="H2">
        <v>2014</v>
      </c>
      <c r="I2">
        <v>2020</v>
      </c>
      <c r="J2">
        <v>2030</v>
      </c>
      <c r="K2">
        <v>2050</v>
      </c>
      <c r="L2" t="s">
        <v>529</v>
      </c>
    </row>
    <row r="3" spans="1:12" ht="15.5" x14ac:dyDescent="0.35">
      <c r="A3" s="75">
        <v>1</v>
      </c>
      <c r="B3" s="76" t="s">
        <v>539</v>
      </c>
    </row>
    <row r="4" spans="1:12" ht="15.5" x14ac:dyDescent="0.35">
      <c r="A4" s="75">
        <v>2</v>
      </c>
      <c r="B4" s="76" t="s">
        <v>540</v>
      </c>
      <c r="C4">
        <f>SUM('PROD tonnes'!F4:F11)</f>
        <v>198.78976923076922</v>
      </c>
      <c r="D4">
        <f>SUM('PROD tonnes'!G4:G11)</f>
        <v>198.78976923076922</v>
      </c>
      <c r="E4">
        <f>SUM('PROD tonnes'!H4:H11)</f>
        <v>183.63202509846826</v>
      </c>
      <c r="F4">
        <f>SUM('PROD tonnes'!I4:I11)</f>
        <v>152.85721125409958</v>
      </c>
      <c r="G4">
        <f>F4/C4*100</f>
        <v>76.893902460670461</v>
      </c>
      <c r="H4" t="e">
        <f>SUMPRODUCT('PROD tonnes'!F4:F11, 'PROD €'!$D$4:$D$11)/SUM( 'PROD €'!$D$4:$D$11)</f>
        <v>#DIV/0!</v>
      </c>
      <c r="I4" t="e">
        <f>SUMPRODUCT('PROD tonnes'!G4:G11, 'PROD €'!$D$4:$D$11)/SUM( 'PROD €'!$D$4:$D$11)</f>
        <v>#DIV/0!</v>
      </c>
      <c r="J4" t="e">
        <f>SUMPRODUCT('PROD tonnes'!H4:H11, 'PROD €'!$D$4:$D$11)/SUM( 'PROD €'!$D$4:$D$11)</f>
        <v>#DIV/0!</v>
      </c>
      <c r="K4" t="e">
        <f>SUMPRODUCT('PROD tonnes'!I4:I11, 'PROD €'!$D$4:$D$11)/SUM( 'PROD €'!$D$4:$D$11)</f>
        <v>#DIV/0!</v>
      </c>
      <c r="L4" t="e">
        <f>K4/H4*100</f>
        <v>#DIV/0!</v>
      </c>
    </row>
    <row r="5" spans="1:12" ht="15.5" x14ac:dyDescent="0.35">
      <c r="A5" s="75">
        <v>3</v>
      </c>
      <c r="B5" s="76" t="s">
        <v>541</v>
      </c>
      <c r="C5">
        <f>SUM('PROD tonnes'!F62:F63)</f>
        <v>5.4820000000000002</v>
      </c>
      <c r="D5">
        <f>SUM('PROD tonnes'!G62:G63)</f>
        <v>5.4820000000000002</v>
      </c>
      <c r="E5">
        <f>SUM('PROD tonnes'!H62:H63)</f>
        <v>7.083956952167056</v>
      </c>
      <c r="F5">
        <f>SUM('PROD tonnes'!I62:I63)</f>
        <v>7.5372889719541076</v>
      </c>
      <c r="G5">
        <f t="shared" ref="G5:G14" si="0">F5/C5*100</f>
        <v>137.49159014874331</v>
      </c>
      <c r="H5" t="e">
        <f>SUMPRODUCT('PROD tonnes'!F62:F63, 'PROD €'!$D$62:$D$63)/SUM('PROD €'!$D$62:$D$63)</f>
        <v>#DIV/0!</v>
      </c>
      <c r="I5" t="e">
        <f>SUMPRODUCT('PROD tonnes'!G62:G63, 'PROD €'!$D$62:$D$63)/SUM('PROD €'!$D$62:$D$63)</f>
        <v>#DIV/0!</v>
      </c>
      <c r="J5" t="e">
        <f>SUMPRODUCT('PROD tonnes'!H62:H63, 'PROD €'!$D$62:$D$63)/SUM('PROD €'!$D$62:$D$63)</f>
        <v>#DIV/0!</v>
      </c>
      <c r="K5" t="e">
        <f>SUMPRODUCT('PROD tonnes'!I62:I63, 'PROD €'!$D$62:$D$63)/SUM('PROD €'!$D$62:$D$63)</f>
        <v>#DIV/0!</v>
      </c>
      <c r="L5" t="e">
        <f t="shared" ref="L5:L14" si="1">K5/H5*100</f>
        <v>#DIV/0!</v>
      </c>
    </row>
    <row r="6" spans="1:12" ht="15.5" x14ac:dyDescent="0.35">
      <c r="A6" s="75">
        <v>4</v>
      </c>
      <c r="B6" s="76" t="s">
        <v>542</v>
      </c>
      <c r="C6">
        <f>SUM('PROD tonnes'!F29:F30)</f>
        <v>4.5430000000000001</v>
      </c>
      <c r="D6">
        <f>SUM('PROD tonnes'!G29:G30)</f>
        <v>4.9051810817006576</v>
      </c>
      <c r="E6">
        <f>SUM('PROD tonnes'!H29:H30)</f>
        <v>4.8484256810479991</v>
      </c>
      <c r="F6">
        <f>SUM('PROD tonnes'!I29:I30)</f>
        <v>4.4434099180427218</v>
      </c>
      <c r="G6">
        <f t="shared" si="0"/>
        <v>97.807834427530736</v>
      </c>
      <c r="H6" t="e">
        <f>SUMPRODUCT('PROD tonnes'!F29:F30, 'PROD €'!$D$29:$D$30)/SUM('PROD €'!$D$29:$D$30)</f>
        <v>#DIV/0!</v>
      </c>
      <c r="I6" t="e">
        <f>SUMPRODUCT('PROD tonnes'!G29:G30, 'PROD €'!$D$29:$D$30)/SUM('PROD €'!$D$29:$D$30)</f>
        <v>#DIV/0!</v>
      </c>
      <c r="J6" t="e">
        <f>SUMPRODUCT('PROD tonnes'!H29:H30, 'PROD €'!$D$29:$D$30)/SUM('PROD €'!$D$29:$D$30)</f>
        <v>#DIV/0!</v>
      </c>
      <c r="K6" t="e">
        <f>SUMPRODUCT('PROD tonnes'!I29:I30, 'PROD €'!$D$29:$D$30)/SUM('PROD €'!$D$29:$D$30)</f>
        <v>#DIV/0!</v>
      </c>
      <c r="L6" t="e">
        <f t="shared" si="1"/>
        <v>#DIV/0!</v>
      </c>
    </row>
    <row r="7" spans="1:12" ht="15.5" x14ac:dyDescent="0.35">
      <c r="A7" s="75">
        <v>5</v>
      </c>
      <c r="B7" s="76" t="s">
        <v>543</v>
      </c>
      <c r="C7">
        <f>SUM('PROD tonnes'!F26:F28)</f>
        <v>147.94600000000003</v>
      </c>
      <c r="D7">
        <f>SUM('PROD tonnes'!G26:G28)</f>
        <v>145.58917568966163</v>
      </c>
      <c r="E7">
        <f>SUM('PROD tonnes'!H26:H28)</f>
        <v>111.15523964669978</v>
      </c>
      <c r="F7">
        <f>SUM('PROD tonnes'!I26:I28)</f>
        <v>78.150167751752917</v>
      </c>
      <c r="G7">
        <f t="shared" si="0"/>
        <v>52.82344081742859</v>
      </c>
      <c r="H7" t="e">
        <f>SUMPRODUCT('PROD tonnes'!F26:F28, 'PROD €'!$D$26:$D$28)/SUM('PROD €'!$D$26:$D$28)</f>
        <v>#DIV/0!</v>
      </c>
      <c r="I7" t="e">
        <f>SUMPRODUCT('PROD tonnes'!G26:G28, 'PROD €'!$D$26:$D$28)/SUM('PROD €'!$D$26:$D$28)</f>
        <v>#DIV/0!</v>
      </c>
      <c r="J7" t="e">
        <f>SUMPRODUCT('PROD tonnes'!H26:H28, 'PROD €'!$D$26:$D$28)/SUM('PROD €'!$D$26:$D$28)</f>
        <v>#DIV/0!</v>
      </c>
      <c r="K7" t="e">
        <f>SUMPRODUCT('PROD tonnes'!I26:I28, 'PROD €'!$D$26:$D$28)/SUM('PROD €'!$D$26:$D$28)</f>
        <v>#DIV/0!</v>
      </c>
      <c r="L7" t="e">
        <f t="shared" si="1"/>
        <v>#DIV/0!</v>
      </c>
    </row>
    <row r="8" spans="1:12" ht="15.5" x14ac:dyDescent="0.35">
      <c r="A8" s="75">
        <v>6</v>
      </c>
      <c r="B8" s="76" t="s">
        <v>544</v>
      </c>
      <c r="C8">
        <f>SUM('PROD tonnes'!F66:F68)</f>
        <v>12.093999999999999</v>
      </c>
      <c r="D8">
        <f>SUM('PROD tonnes'!G66:G68)</f>
        <v>12.217541784488908</v>
      </c>
      <c r="E8">
        <f>SUM('PROD tonnes'!H66:H68)</f>
        <v>12.237761040203218</v>
      </c>
      <c r="F8">
        <f>SUM('PROD tonnes'!I66:I68)</f>
        <v>12.338357569111899</v>
      </c>
      <c r="G8">
        <f t="shared" si="0"/>
        <v>102.02048593609972</v>
      </c>
      <c r="H8" t="e">
        <f>SUMPRODUCT('PROD tonnes'!F66:F68, 'PROD €'!$D$66:$D$68)/SUM( 'PROD €'!$D$66:$D$68)</f>
        <v>#DIV/0!</v>
      </c>
      <c r="I8" t="e">
        <f>SUMPRODUCT('PROD tonnes'!G66:G68, 'PROD €'!$D$66:$D$68)/SUM( 'PROD €'!$D$66:$D$68)</f>
        <v>#DIV/0!</v>
      </c>
      <c r="J8" t="e">
        <f>SUMPRODUCT('PROD tonnes'!H66:H68, 'PROD €'!$D$66:$D$68)/SUM( 'PROD €'!$D$66:$D$68)</f>
        <v>#DIV/0!</v>
      </c>
      <c r="K8" t="e">
        <f>SUMPRODUCT('PROD tonnes'!I66:I68, 'PROD €'!$D$66:$D$68)/SUM( 'PROD €'!$D$66:$D$68)</f>
        <v>#DIV/0!</v>
      </c>
      <c r="L8" t="e">
        <f t="shared" si="1"/>
        <v>#DIV/0!</v>
      </c>
    </row>
    <row r="9" spans="1:12" ht="15.5" x14ac:dyDescent="0.35">
      <c r="A9" s="75">
        <v>7</v>
      </c>
      <c r="B9" s="76" t="s">
        <v>545</v>
      </c>
      <c r="C9">
        <f>SUM('PROD tonnes'!F31:F37)</f>
        <v>13.136612000000001</v>
      </c>
      <c r="D9">
        <f>SUM('PROD tonnes'!G43:G53)</f>
        <v>20.157042238716759</v>
      </c>
      <c r="E9">
        <f>SUM('PROD tonnes'!H43:H53)</f>
        <v>18.407911609883065</v>
      </c>
      <c r="F9">
        <f>SUM('PROD tonnes'!I43:I53)</f>
        <v>15.038572006268105</v>
      </c>
      <c r="G9">
        <f t="shared" si="0"/>
        <v>114.47831454767868</v>
      </c>
      <c r="H9" t="e">
        <f>SUMPRODUCT('PROD tonnes'!F31:F37, 'PROD €'!$D$31:$D$37)/SUM( 'PROD €'!$D$31:$D$37)</f>
        <v>#DIV/0!</v>
      </c>
      <c r="I9" t="e">
        <f>SUMPRODUCT('PROD tonnes'!G31:G37, 'PROD €'!$D$31:$D$37)/SUM( 'PROD €'!$D$31:$D$37)</f>
        <v>#DIV/0!</v>
      </c>
      <c r="J9" t="e">
        <f>SUMPRODUCT('PROD tonnes'!H31:H37, 'PROD €'!$D$31:$D$37)/SUM( 'PROD €'!$D$31:$D$37)</f>
        <v>#DIV/0!</v>
      </c>
      <c r="K9" t="e">
        <f>SUMPRODUCT('PROD tonnes'!I31:I37, 'PROD €'!$D$31:$D$37)/SUM( 'PROD €'!$D$31:$D$37)</f>
        <v>#DIV/0!</v>
      </c>
      <c r="L9" t="e">
        <f t="shared" si="1"/>
        <v>#DIV/0!</v>
      </c>
    </row>
    <row r="10" spans="1:12" ht="15.5" x14ac:dyDescent="0.35">
      <c r="A10" s="75">
        <v>8</v>
      </c>
      <c r="B10" s="76" t="s">
        <v>546</v>
      </c>
      <c r="C10">
        <f>SUM('PROD tonnes'!F43:F53)</f>
        <v>16.650000000000002</v>
      </c>
      <c r="D10">
        <f>SUM('PROD tonnes'!G31:G37)</f>
        <v>13.756339668235544</v>
      </c>
      <c r="E10">
        <f>SUM('PROD tonnes'!H31:H37)</f>
        <v>13.061869380449082</v>
      </c>
      <c r="F10">
        <f>SUM('PROD tonnes'!I31:I37)</f>
        <v>11.723076450629664</v>
      </c>
      <c r="G10">
        <f t="shared" si="0"/>
        <v>70.408867571349319</v>
      </c>
      <c r="H10" t="e">
        <f>SUMPRODUCT('PROD tonnes'!F43:F53, 'PROD €'!$D$43:$D$53)/SUM('PROD €'!$D$43:$D$53)</f>
        <v>#DIV/0!</v>
      </c>
      <c r="I10" t="e">
        <f>SUMPRODUCT('PROD tonnes'!G43:G53, 'PROD €'!$D$43:$D$53)/SUM('PROD €'!$D$43:$D$53)</f>
        <v>#DIV/0!</v>
      </c>
      <c r="J10" t="e">
        <f>SUMPRODUCT('PROD tonnes'!H43:H53, 'PROD €'!$D$43:$D$53)/SUM('PROD €'!$D$43:$D$53)</f>
        <v>#DIV/0!</v>
      </c>
      <c r="K10" t="e">
        <f>SUMPRODUCT('PROD tonnes'!I43:I53, 'PROD €'!$D$43:$D$53)/SUM('PROD €'!$D$43:$D$53)</f>
        <v>#DIV/0!</v>
      </c>
      <c r="L10" t="e">
        <f t="shared" si="1"/>
        <v>#DIV/0!</v>
      </c>
    </row>
    <row r="11" spans="1:12" ht="15.5" x14ac:dyDescent="0.35">
      <c r="A11" s="75">
        <v>9</v>
      </c>
      <c r="B11" s="76" t="s">
        <v>547</v>
      </c>
      <c r="C11">
        <f>SUM('PROD tonnes'!F41:F42)</f>
        <v>6.3380000000000001</v>
      </c>
      <c r="D11">
        <f>SUM('PROD tonnes'!G41:G42)</f>
        <v>6.9895465223940318</v>
      </c>
      <c r="E11">
        <f>SUM('PROD tonnes'!H41:H42)</f>
        <v>5.9753423828800436</v>
      </c>
      <c r="F11">
        <f>SUM('PROD tonnes'!I41:I42)</f>
        <v>4.9192303911062032</v>
      </c>
      <c r="G11">
        <f t="shared" si="0"/>
        <v>77.614868903537442</v>
      </c>
      <c r="H11" t="e">
        <f>SUMPRODUCT('PROD tonnes'!F41:F42, 'PROD €'!$D$41:$D$42)/SUM('PROD €'!$D$41:$D$42)</f>
        <v>#DIV/0!</v>
      </c>
      <c r="I11" t="e">
        <f>SUMPRODUCT('PROD tonnes'!G41:G42, 'PROD €'!$D$41:$D$42)/SUM('PROD €'!$D$41:$D$42)</f>
        <v>#DIV/0!</v>
      </c>
      <c r="J11" t="e">
        <f>SUMPRODUCT('PROD tonnes'!H41:H42, 'PROD €'!$D$41:$D$42)/SUM('PROD €'!$D$41:$D$42)</f>
        <v>#DIV/0!</v>
      </c>
      <c r="K11" t="e">
        <f>SUMPRODUCT('PROD tonnes'!I41:I42, 'PROD €'!$D$41:$D$42)/SUM('PROD €'!$D$41:$D$42)</f>
        <v>#DIV/0!</v>
      </c>
      <c r="L11" t="e">
        <f t="shared" si="1"/>
        <v>#DIV/0!</v>
      </c>
    </row>
    <row r="12" spans="1:12" ht="15.5" x14ac:dyDescent="0.35">
      <c r="A12" s="75">
        <v>10</v>
      </c>
      <c r="B12" s="76" t="s">
        <v>548</v>
      </c>
      <c r="C12">
        <f>SUM('PROD tonnes'!F12:F16)</f>
        <v>30.551000000000002</v>
      </c>
      <c r="D12">
        <f>SUM('PROD tonnes'!G12:G16)</f>
        <v>24.787121646344783</v>
      </c>
      <c r="E12">
        <f>SUM('PROD tonnes'!H12:H16)</f>
        <v>24.978218237128491</v>
      </c>
      <c r="F12">
        <f>SUM('PROD tonnes'!I12:I16)</f>
        <v>23.770439358328503</v>
      </c>
      <c r="G12">
        <f t="shared" si="0"/>
        <v>77.805765304993287</v>
      </c>
      <c r="H12" t="e">
        <f>SUMPRODUCT('PROD tonnes'!F12:F16, 'PROD €'!$D$12:$D$16)/SUM( 'PROD €'!$D$12:$D$16)</f>
        <v>#DIV/0!</v>
      </c>
      <c r="I12" t="e">
        <f>SUMPRODUCT('PROD tonnes'!G12:G16, 'PROD €'!$D$12:$D$16)/SUM( 'PROD €'!$D$12:$D$16)</f>
        <v>#DIV/0!</v>
      </c>
      <c r="J12" t="e">
        <f>SUMPRODUCT('PROD tonnes'!H12:H16, 'PROD €'!$D$12:$D$16)/SUM( 'PROD €'!$D$12:$D$16)</f>
        <v>#DIV/0!</v>
      </c>
      <c r="K12" t="e">
        <f>SUMPRODUCT('PROD tonnes'!I12:I16, 'PROD €'!$D$12:$D$16)/SUM( 'PROD €'!$D$12:$D$16)</f>
        <v>#DIV/0!</v>
      </c>
      <c r="L12" t="e">
        <f t="shared" si="1"/>
        <v>#DIV/0!</v>
      </c>
    </row>
    <row r="13" spans="1:12" ht="15.5" x14ac:dyDescent="0.35">
      <c r="A13" s="75">
        <v>11</v>
      </c>
      <c r="B13" s="76" t="s">
        <v>549</v>
      </c>
      <c r="C13">
        <f>SUM('PROD tonnes'!F17:F19)</f>
        <v>1.847</v>
      </c>
      <c r="D13">
        <f>SUM('PROD tonnes'!G17:G19)</f>
        <v>2.0957419746945911</v>
      </c>
      <c r="E13">
        <f>SUM('PROD tonnes'!H17:H19)</f>
        <v>2.4033922674808541</v>
      </c>
      <c r="F13">
        <f>SUM('PROD tonnes'!I17:I19)</f>
        <v>2.3881235929250395</v>
      </c>
      <c r="G13">
        <f t="shared" si="0"/>
        <v>129.29743329318026</v>
      </c>
      <c r="H13" t="e">
        <f>SUMPRODUCT('PROD tonnes'!F17:F19, 'PROD €'!$D$17:$D$19)/SUM( 'PROD €'!$D$17:$D$19)</f>
        <v>#DIV/0!</v>
      </c>
      <c r="I13" t="e">
        <f>SUMPRODUCT('PROD tonnes'!G17:G19, 'PROD €'!$D$17:$D$19)/SUM( 'PROD €'!$D$17:$D$19)</f>
        <v>#DIV/0!</v>
      </c>
      <c r="J13" t="e">
        <f>SUMPRODUCT('PROD tonnes'!H17:H19, 'PROD €'!$D$17:$D$19)/SUM( 'PROD €'!$D$17:$D$19)</f>
        <v>#DIV/0!</v>
      </c>
      <c r="K13" t="e">
        <f>SUMPRODUCT('PROD tonnes'!I17:I19, 'PROD €'!$D$17:$D$19)/SUM( 'PROD €'!$D$17:$D$19)</f>
        <v>#DIV/0!</v>
      </c>
      <c r="L13" t="e">
        <f t="shared" si="1"/>
        <v>#DIV/0!</v>
      </c>
    </row>
    <row r="14" spans="1:12" ht="15.5" x14ac:dyDescent="0.35">
      <c r="A14" s="75">
        <v>12</v>
      </c>
      <c r="B14" s="76" t="s">
        <v>550</v>
      </c>
      <c r="C14">
        <f>SUM('PROD tonnes'!F54:F61,'PROD tonnes'!F64:F65,'PROD tonnes'!F69:F73)</f>
        <v>22.333796100000001</v>
      </c>
      <c r="D14">
        <f>SUM('PROD tonnes'!G54:G61,'PROD tonnes'!G64:G65,'PROD tonnes'!G69:G73)</f>
        <v>24.413984645535162</v>
      </c>
      <c r="E14">
        <f>SUM('PROD tonnes'!H54:H61,'PROD tonnes'!H64:H65,'PROD tonnes'!H69:H73)</f>
        <v>24.635438825461332</v>
      </c>
      <c r="F14">
        <f>SUM('PROD tonnes'!I54:I61,'PROD tonnes'!I64:I65,'PROD tonnes'!I69:I73)</f>
        <v>23.387533333887337</v>
      </c>
      <c r="G14">
        <f t="shared" si="0"/>
        <v>104.71812865654012</v>
      </c>
      <c r="H14" t="e">
        <f>(SUMPRODUCT('PROD tonnes'!F54:F61,  'PROD €'!$D$54:$D$61)+SUMPRODUCT('PROD tonnes'!F64:F65,  'PROD €'!$D$64:$D$65)+SUMPRODUCT('PROD tonnes'!F69:F73,  'PROD €'!$D$69:$D$73))/SUM( 'PROD €'!$D$54:$D$61, 'PROD €'!$D$64:$D$65, 'PROD €'!$D$69:$D$73)</f>
        <v>#DIV/0!</v>
      </c>
      <c r="I14" t="e">
        <f>(SUMPRODUCT('PROD tonnes'!G54:G61,  'PROD €'!$D$54:$D$61)+SUMPRODUCT('PROD tonnes'!G64:G65,  'PROD €'!$D$64:$D$65)+SUMPRODUCT('PROD tonnes'!G69:G73,  'PROD €'!$D$69:$D$73))/SUM( 'PROD €'!$D$54:$D$61, 'PROD €'!$D$64:$D$65, 'PROD €'!$D$69:$D$73)</f>
        <v>#DIV/0!</v>
      </c>
      <c r="J14" t="e">
        <f>(SUMPRODUCT('PROD tonnes'!H54:H61,  'PROD €'!$D$54:$D$61)+SUMPRODUCT('PROD tonnes'!H64:H65,  'PROD €'!$D$64:$D$65)+SUMPRODUCT('PROD tonnes'!H69:H73,  'PROD €'!$D$69:$D$73))/SUM( 'PROD €'!$D$54:$D$61, 'PROD €'!$D$64:$D$65, 'PROD €'!$D$69:$D$73)</f>
        <v>#DIV/0!</v>
      </c>
      <c r="K14" t="e">
        <f>(SUMPRODUCT('PROD tonnes'!I54:I61,  'PROD €'!$D$54:$D$61)+SUMPRODUCT('PROD tonnes'!I64:I65,  'PROD €'!$D$64:$D$65)+SUMPRODUCT('PROD tonnes'!I69:I73,  'PROD €'!$D$69:$D$73))/SUM( 'PROD €'!$D$54:$D$61, 'PROD €'!$D$64:$D$65, 'PROD €'!$D$69:$D$73)</f>
        <v>#DIV/0!</v>
      </c>
      <c r="L14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BF73"/>
  <sheetViews>
    <sheetView workbookViewId="0">
      <selection activeCell="A76" sqref="A76"/>
    </sheetView>
  </sheetViews>
  <sheetFormatPr baseColWidth="10" defaultColWidth="9.1796875" defaultRowHeight="12.5" x14ac:dyDescent="0.25"/>
  <cols>
    <col min="1" max="1" width="14.26953125" style="1" customWidth="1"/>
    <col min="2" max="2" width="5.7265625" style="1" bestFit="1" customWidth="1"/>
    <col min="3" max="3" width="33" style="1" customWidth="1"/>
    <col min="4" max="4" width="21.453125" style="1" customWidth="1"/>
    <col min="5" max="5" width="4" style="1" customWidth="1"/>
    <col min="6" max="6" width="9" style="1" customWidth="1"/>
    <col min="7" max="7" width="15.81640625" style="1" customWidth="1"/>
    <col min="8" max="8" width="11.81640625" style="1" customWidth="1"/>
    <col min="9" max="9" width="9.81640625" style="1" customWidth="1"/>
    <col min="10" max="10" width="12.7265625" style="1" customWidth="1"/>
    <col min="11" max="12" width="10.453125" style="1" customWidth="1"/>
    <col min="13" max="13" width="11.7265625" style="1" customWidth="1"/>
    <col min="14" max="14" width="10.453125" style="1" customWidth="1"/>
    <col min="15" max="15" width="12" style="1" customWidth="1"/>
    <col min="16" max="21" width="10.453125" style="1" customWidth="1"/>
    <col min="22" max="22" width="5.7265625" style="1" customWidth="1"/>
    <col min="23" max="23" width="8.453125" style="1" customWidth="1"/>
    <col min="24" max="24" width="9.1796875" style="1" hidden="1" customWidth="1"/>
    <col min="25" max="25" width="11.54296875" style="1" customWidth="1"/>
    <col min="26" max="26" width="4.7265625" style="1" customWidth="1"/>
    <col min="27" max="40" width="7" style="1" customWidth="1"/>
    <col min="41" max="16384" width="9.1796875" style="1"/>
  </cols>
  <sheetData>
    <row r="1" spans="1:58" ht="14.5" x14ac:dyDescent="0.35">
      <c r="G1" s="1" t="s">
        <v>0</v>
      </c>
      <c r="H1" s="3" t="s">
        <v>212</v>
      </c>
      <c r="I1" s="2"/>
    </row>
    <row r="2" spans="1:58" ht="15" customHeight="1" x14ac:dyDescent="0.25">
      <c r="G2" s="186" t="s">
        <v>1</v>
      </c>
      <c r="H2" s="186"/>
      <c r="I2" s="186"/>
      <c r="J2" s="186" t="s">
        <v>2</v>
      </c>
      <c r="K2" s="186"/>
      <c r="L2" s="186"/>
      <c r="M2" s="186" t="s">
        <v>3</v>
      </c>
      <c r="N2" s="186"/>
      <c r="O2" s="186"/>
      <c r="P2" s="186" t="s">
        <v>4</v>
      </c>
      <c r="Q2" s="186"/>
      <c r="R2" s="186"/>
      <c r="S2" s="186" t="s">
        <v>5</v>
      </c>
      <c r="T2" s="186"/>
      <c r="U2" s="186"/>
      <c r="V2" s="4"/>
      <c r="Z2" s="184" t="s">
        <v>1</v>
      </c>
      <c r="AA2" s="184"/>
      <c r="AB2" s="185"/>
      <c r="AC2" s="184" t="s">
        <v>6</v>
      </c>
      <c r="AD2" s="184"/>
      <c r="AE2" s="185"/>
      <c r="AF2" s="184" t="s">
        <v>7</v>
      </c>
      <c r="AG2" s="184"/>
      <c r="AH2" s="185"/>
      <c r="AI2" s="184" t="s">
        <v>8</v>
      </c>
      <c r="AJ2" s="184"/>
      <c r="AK2" s="185"/>
      <c r="AL2" s="184" t="s">
        <v>9</v>
      </c>
      <c r="AM2" s="184"/>
      <c r="AN2" s="185"/>
    </row>
    <row r="3" spans="1:58" ht="15" customHeight="1" x14ac:dyDescent="0.25">
      <c r="A3" s="5" t="s">
        <v>537</v>
      </c>
      <c r="B3" s="5" t="s">
        <v>10</v>
      </c>
      <c r="C3" s="6" t="s">
        <v>11</v>
      </c>
      <c r="D3" s="7" t="s">
        <v>12</v>
      </c>
      <c r="F3" s="8">
        <v>2014</v>
      </c>
      <c r="G3" s="1">
        <v>2020</v>
      </c>
      <c r="H3" s="9">
        <v>2030</v>
      </c>
      <c r="I3" s="9">
        <v>2050</v>
      </c>
      <c r="J3" s="1">
        <v>2020</v>
      </c>
      <c r="K3" s="9">
        <v>2030</v>
      </c>
      <c r="L3" s="10">
        <v>2050</v>
      </c>
      <c r="M3" s="1">
        <v>2020</v>
      </c>
      <c r="N3" s="9">
        <v>2030</v>
      </c>
      <c r="O3" s="10">
        <v>2050</v>
      </c>
      <c r="P3" s="1">
        <v>2020</v>
      </c>
      <c r="Q3" s="9">
        <v>2030</v>
      </c>
      <c r="R3" s="10">
        <v>2050</v>
      </c>
      <c r="S3" s="1">
        <v>2020</v>
      </c>
      <c r="T3" s="9">
        <v>2030</v>
      </c>
      <c r="U3" s="10">
        <v>2050</v>
      </c>
      <c r="V3" s="11"/>
      <c r="X3" s="12"/>
      <c r="Z3" s="13">
        <v>2020</v>
      </c>
      <c r="AA3" s="13">
        <v>2030</v>
      </c>
      <c r="AB3" s="13">
        <v>2050</v>
      </c>
      <c r="AC3" s="13">
        <v>2020</v>
      </c>
      <c r="AD3" s="13">
        <v>2030</v>
      </c>
      <c r="AE3" s="13">
        <v>2050</v>
      </c>
      <c r="AF3" s="13">
        <v>2020</v>
      </c>
      <c r="AG3" s="13">
        <v>2030</v>
      </c>
      <c r="AH3" s="13">
        <v>2050</v>
      </c>
      <c r="AI3" s="13">
        <v>2020</v>
      </c>
      <c r="AJ3" s="13">
        <v>2030</v>
      </c>
      <c r="AK3" s="13">
        <v>2050</v>
      </c>
      <c r="AL3" s="13">
        <v>2020</v>
      </c>
      <c r="AM3" s="13">
        <v>2030</v>
      </c>
      <c r="AN3" s="13">
        <v>2050</v>
      </c>
    </row>
    <row r="4" spans="1:58" ht="12.75" customHeight="1" x14ac:dyDescent="0.25">
      <c r="A4" s="173" t="s">
        <v>540</v>
      </c>
      <c r="B4" s="14">
        <v>12</v>
      </c>
      <c r="C4" s="15" t="s">
        <v>13</v>
      </c>
      <c r="D4" s="16" t="s">
        <v>14</v>
      </c>
      <c r="F4" s="17">
        <v>12.46</v>
      </c>
      <c r="G4" s="18">
        <v>12.46</v>
      </c>
      <c r="H4" s="18">
        <v>11.334210636028677</v>
      </c>
      <c r="I4" s="19">
        <v>9.0485170788747755</v>
      </c>
      <c r="J4" s="18">
        <v>12.46</v>
      </c>
      <c r="K4" s="18">
        <v>10.997689415406597</v>
      </c>
      <c r="L4" s="19">
        <v>8.0287558042624134</v>
      </c>
      <c r="M4" s="18">
        <v>12.46</v>
      </c>
      <c r="N4" s="18">
        <v>11.164628789141565</v>
      </c>
      <c r="O4" s="19">
        <v>8.5346326943683781</v>
      </c>
      <c r="P4" s="18">
        <v>12.46</v>
      </c>
      <c r="Q4" s="18">
        <v>11.574715442314561</v>
      </c>
      <c r="R4" s="19">
        <v>9.7773195221653388</v>
      </c>
      <c r="S4" s="18">
        <v>12.46</v>
      </c>
      <c r="T4" s="18">
        <v>12.070311608524825</v>
      </c>
      <c r="U4" s="20">
        <v>11.279126086438863</v>
      </c>
      <c r="V4" s="21"/>
      <c r="X4" s="12"/>
      <c r="Z4" s="22">
        <f t="shared" ref="Z4:Z35" si="0">IF($F4=0,0%,(G4-$F4)/$F4)</f>
        <v>0</v>
      </c>
      <c r="AA4" s="23">
        <f t="shared" ref="AA4:AA12" si="1">($AA$3-$F$3)*AB4/($AB$3-$F$3)</f>
        <v>-0.12168656754504102</v>
      </c>
      <c r="AB4" s="22">
        <f>IF($F4=0,0%,(I4-$F4)/$F4)</f>
        <v>-0.2737947769763423</v>
      </c>
      <c r="AC4" s="22">
        <f>IF($F4=0,0%,(J4-$F4)/$F4)</f>
        <v>0</v>
      </c>
      <c r="AD4" s="23">
        <f t="shared" ref="AD4:AD12" si="2">($AA$3-$F$3)*AE4/($AB$3-$F$3)</f>
        <v>-0.1580611448452858</v>
      </c>
      <c r="AE4" s="22">
        <f t="shared" ref="AE4:AE12" si="3">IF($F4=0,0%,(L4-$F4)/$F4)</f>
        <v>-0.35563757590189304</v>
      </c>
      <c r="AF4" s="22">
        <f t="shared" ref="AF4:AF12" si="4">IF($F4=0,0%,(M4-$F4)/$F4)</f>
        <v>0</v>
      </c>
      <c r="AG4" s="23">
        <f t="shared" ref="AG4:AG12" si="5">($AA$3-$F$3)*AH4/($AB$3-$F$3)</f>
        <v>-0.14001666865102988</v>
      </c>
      <c r="AH4" s="22">
        <f t="shared" ref="AH4:AH12" si="6">IF($F4=0,0%,(O4-$F4)/$F4)</f>
        <v>-0.31503750446481721</v>
      </c>
      <c r="AI4" s="22">
        <f t="shared" ref="AI4:AI12" si="7">IF($F4=0,0%,(P4-$F4)/$F4)</f>
        <v>0</v>
      </c>
      <c r="AJ4" s="23">
        <f t="shared" ref="AJ4:AJ12" si="8">($AA$3-$F$3)*AK4/($AB$3-$F$3)</f>
        <v>-9.5690404060448084E-2</v>
      </c>
      <c r="AK4" s="22">
        <f t="shared" ref="AK4:AK12" si="9">IF($F4=0,0%,(R4-$F4)/$F4)</f>
        <v>-0.21530340913600818</v>
      </c>
      <c r="AL4" s="22">
        <f t="shared" ref="AL4:AL12" si="10">IF($F4=0,0%,(S4-$F4)/$F4)</f>
        <v>0</v>
      </c>
      <c r="AM4" s="23">
        <f t="shared" ref="AM4:AM12" si="11">($AA$3-$F$3)*AN4/($AB$3-$F$3)</f>
        <v>-4.2121416570755764E-2</v>
      </c>
      <c r="AN4" s="22">
        <f t="shared" ref="AN4:AN12" si="12">IF($F4=0,0%,(U4-$F4)/$F4)</f>
        <v>-9.4773187284200464E-2</v>
      </c>
    </row>
    <row r="5" spans="1:58" x14ac:dyDescent="0.25">
      <c r="A5" s="174"/>
      <c r="B5" s="14">
        <v>13</v>
      </c>
      <c r="C5" s="15" t="s">
        <v>15</v>
      </c>
      <c r="D5" s="16" t="s">
        <v>16</v>
      </c>
      <c r="F5" s="17">
        <v>5.7297692307692305</v>
      </c>
      <c r="G5" s="18">
        <v>5.7297692307692305</v>
      </c>
      <c r="H5" s="18">
        <v>5.4700603205971863</v>
      </c>
      <c r="I5" s="19">
        <v>4.9427725332781867</v>
      </c>
      <c r="J5" s="18">
        <v>5.7297692307692305</v>
      </c>
      <c r="K5" s="18">
        <v>5.3284108656303459</v>
      </c>
      <c r="L5" s="19">
        <v>4.5135317606513965</v>
      </c>
      <c r="M5" s="18">
        <v>5.7297692307692305</v>
      </c>
      <c r="N5" s="18">
        <v>5.3584577197142211</v>
      </c>
      <c r="O5" s="19">
        <v>4.6045828336328363</v>
      </c>
      <c r="P5" s="18">
        <v>5.7297692307692305</v>
      </c>
      <c r="Q5" s="18">
        <v>5.341288088809149</v>
      </c>
      <c r="R5" s="19">
        <v>4.5525536490720135</v>
      </c>
      <c r="S5" s="18">
        <v>5.7297692307692305</v>
      </c>
      <c r="T5" s="18">
        <v>5.3327032733566133</v>
      </c>
      <c r="U5" s="20">
        <v>4.5265390567916022</v>
      </c>
      <c r="V5" s="21"/>
      <c r="X5" s="12"/>
      <c r="Z5" s="22">
        <f t="shared" si="0"/>
        <v>0</v>
      </c>
      <c r="AA5" s="23">
        <f t="shared" si="1"/>
        <v>-6.1045444573526307E-2</v>
      </c>
      <c r="AB5" s="22">
        <f t="shared" ref="AB5:AB12" si="13">IF(F5=0,0%,(I5-$F5)/$F5)</f>
        <v>-0.13735225029043419</v>
      </c>
      <c r="AC5" s="22">
        <f t="shared" ref="AC5:AC36" si="14">IF($F5=0,0%,(J5-$F5)/$F5)</f>
        <v>0</v>
      </c>
      <c r="AD5" s="23">
        <f t="shared" si="2"/>
        <v>-9.434062087810606E-2</v>
      </c>
      <c r="AE5" s="22">
        <f t="shared" si="3"/>
        <v>-0.21226639697573862</v>
      </c>
      <c r="AF5" s="22">
        <f t="shared" si="4"/>
        <v>0</v>
      </c>
      <c r="AG5" s="23">
        <f t="shared" si="5"/>
        <v>-8.7278007722589174E-2</v>
      </c>
      <c r="AH5" s="22">
        <f t="shared" si="6"/>
        <v>-0.19637551737582565</v>
      </c>
      <c r="AI5" s="22">
        <f t="shared" si="7"/>
        <v>0</v>
      </c>
      <c r="AJ5" s="23">
        <f t="shared" si="8"/>
        <v>-9.1313786668598823E-2</v>
      </c>
      <c r="AK5" s="22">
        <f t="shared" si="9"/>
        <v>-0.20545602000434735</v>
      </c>
      <c r="AL5" s="22">
        <f t="shared" si="10"/>
        <v>0</v>
      </c>
      <c r="AM5" s="23">
        <f t="shared" si="11"/>
        <v>-9.3331676141603648E-2</v>
      </c>
      <c r="AN5" s="22">
        <f t="shared" si="12"/>
        <v>-0.20999627131860821</v>
      </c>
    </row>
    <row r="6" spans="1:58" x14ac:dyDescent="0.25">
      <c r="A6" s="174"/>
      <c r="B6" s="24" t="s">
        <v>17</v>
      </c>
      <c r="C6" s="25" t="s">
        <v>18</v>
      </c>
      <c r="D6" s="26" t="s">
        <v>19</v>
      </c>
      <c r="F6" s="17">
        <v>8.76</v>
      </c>
      <c r="G6" s="18">
        <v>8.76</v>
      </c>
      <c r="H6" s="18">
        <v>8.4347729187562681</v>
      </c>
      <c r="I6" s="19">
        <v>7.7744633901705118</v>
      </c>
      <c r="J6" s="18">
        <v>8.76</v>
      </c>
      <c r="K6" s="18">
        <v>7.3580924774322964</v>
      </c>
      <c r="L6" s="19">
        <v>4.5117953861584752</v>
      </c>
      <c r="M6" s="18">
        <v>8.76</v>
      </c>
      <c r="N6" s="18">
        <v>9.2016902708124366</v>
      </c>
      <c r="O6" s="19">
        <v>10.098455366098294</v>
      </c>
      <c r="P6" s="18">
        <v>8.76</v>
      </c>
      <c r="Q6" s="18">
        <v>9.4669943831494479</v>
      </c>
      <c r="R6" s="19">
        <v>10.902407221664996</v>
      </c>
      <c r="S6" s="18">
        <v>8.76</v>
      </c>
      <c r="T6" s="18">
        <v>9.8067189568706112</v>
      </c>
      <c r="U6" s="20">
        <v>11.931875626880641</v>
      </c>
      <c r="V6" s="21"/>
      <c r="X6" s="12"/>
      <c r="Z6" s="22">
        <f t="shared" si="0"/>
        <v>0</v>
      </c>
      <c r="AA6" s="23">
        <f t="shared" si="1"/>
        <v>-5.0001857424124198E-2</v>
      </c>
      <c r="AB6" s="22">
        <f t="shared" si="13"/>
        <v>-0.11250417920427945</v>
      </c>
      <c r="AC6" s="22">
        <f t="shared" si="14"/>
        <v>0</v>
      </c>
      <c r="AD6" s="23">
        <f t="shared" si="2"/>
        <v>-0.21553549537501393</v>
      </c>
      <c r="AE6" s="22">
        <f t="shared" si="3"/>
        <v>-0.48495486459378134</v>
      </c>
      <c r="AF6" s="22">
        <f t="shared" si="4"/>
        <v>0</v>
      </c>
      <c r="AG6" s="23">
        <f t="shared" si="5"/>
        <v>6.7907425981648631E-2</v>
      </c>
      <c r="AH6" s="22">
        <f t="shared" si="6"/>
        <v>0.15279170845870943</v>
      </c>
      <c r="AI6" s="22">
        <f t="shared" si="7"/>
        <v>0</v>
      </c>
      <c r="AJ6" s="23">
        <f t="shared" si="8"/>
        <v>0.10869645974961929</v>
      </c>
      <c r="AK6" s="22">
        <f t="shared" si="9"/>
        <v>0.2445670344366434</v>
      </c>
      <c r="AL6" s="22">
        <f t="shared" si="10"/>
        <v>0</v>
      </c>
      <c r="AM6" s="23">
        <f t="shared" si="11"/>
        <v>0.16092722612281285</v>
      </c>
      <c r="AN6" s="22">
        <f t="shared" si="12"/>
        <v>0.36208625877632894</v>
      </c>
    </row>
    <row r="7" spans="1:58" x14ac:dyDescent="0.25">
      <c r="A7" s="174"/>
      <c r="B7" s="24" t="s">
        <v>20</v>
      </c>
      <c r="C7" s="25" t="s">
        <v>21</v>
      </c>
      <c r="D7" s="26" t="s">
        <v>22</v>
      </c>
      <c r="F7" s="17">
        <v>3.81</v>
      </c>
      <c r="G7" s="18">
        <v>3.81</v>
      </c>
      <c r="H7" s="18">
        <v>3.8066009248719408</v>
      </c>
      <c r="I7" s="19">
        <v>3.7996997723392143</v>
      </c>
      <c r="J7" s="18">
        <v>3.81</v>
      </c>
      <c r="K7" s="18">
        <v>5.0481578400682983</v>
      </c>
      <c r="L7" s="19">
        <v>7.561993454752419</v>
      </c>
      <c r="M7" s="18">
        <v>3.81</v>
      </c>
      <c r="N7" s="18">
        <v>3.5042621371656235</v>
      </c>
      <c r="O7" s="19">
        <v>2.8835216277746158</v>
      </c>
      <c r="P7" s="18">
        <v>3.81</v>
      </c>
      <c r="Q7" s="18">
        <v>3.3326982925441095</v>
      </c>
      <c r="R7" s="19">
        <v>2.3636311895276041</v>
      </c>
      <c r="S7" s="18">
        <v>3.81</v>
      </c>
      <c r="T7" s="18">
        <v>3.2958451622083094</v>
      </c>
      <c r="U7" s="20">
        <v>2.2519550369948775</v>
      </c>
      <c r="V7" s="21"/>
      <c r="X7" s="12"/>
      <c r="Z7" s="22">
        <f t="shared" si="0"/>
        <v>0</v>
      </c>
      <c r="AA7" s="23">
        <f t="shared" si="1"/>
        <v>-1.2015430342123949E-3</v>
      </c>
      <c r="AB7" s="22">
        <f t="shared" si="13"/>
        <v>-2.7034718269778883E-3</v>
      </c>
      <c r="AC7" s="22">
        <f t="shared" si="14"/>
        <v>0</v>
      </c>
      <c r="AD7" s="23">
        <f t="shared" si="2"/>
        <v>0.43767785998861697</v>
      </c>
      <c r="AE7" s="22">
        <f t="shared" si="3"/>
        <v>0.98477518497438821</v>
      </c>
      <c r="AF7" s="22">
        <f t="shared" si="4"/>
        <v>0</v>
      </c>
      <c r="AG7" s="23">
        <f t="shared" si="5"/>
        <v>-0.10807563397204831</v>
      </c>
      <c r="AH7" s="22">
        <f t="shared" si="6"/>
        <v>-0.2431701764371087</v>
      </c>
      <c r="AI7" s="22">
        <f t="shared" si="7"/>
        <v>0</v>
      </c>
      <c r="AJ7" s="23">
        <f t="shared" si="8"/>
        <v>-0.16872193764624041</v>
      </c>
      <c r="AK7" s="22">
        <f t="shared" si="9"/>
        <v>-0.3796243597040409</v>
      </c>
      <c r="AL7" s="22">
        <f t="shared" si="10"/>
        <v>0</v>
      </c>
      <c r="AM7" s="23">
        <f t="shared" si="11"/>
        <v>-0.18174919370138495</v>
      </c>
      <c r="AN7" s="22">
        <f t="shared" si="12"/>
        <v>-0.40893568582811612</v>
      </c>
    </row>
    <row r="8" spans="1:58" ht="12.75" customHeight="1" x14ac:dyDescent="0.25">
      <c r="A8" s="174"/>
      <c r="B8" s="24" t="s">
        <v>23</v>
      </c>
      <c r="C8" s="25" t="s">
        <v>24</v>
      </c>
      <c r="D8" s="26" t="s">
        <v>25</v>
      </c>
      <c r="F8" s="17">
        <v>4.7699999999999996</v>
      </c>
      <c r="G8" s="18">
        <v>4.7699999999999996</v>
      </c>
      <c r="H8" s="18">
        <v>4.4727218080179787</v>
      </c>
      <c r="I8" s="19">
        <v>3.8691569939938759</v>
      </c>
      <c r="J8" s="18">
        <v>4.7699999999999996</v>
      </c>
      <c r="K8" s="18">
        <v>4.7213303909751421</v>
      </c>
      <c r="L8" s="19">
        <v>4.6225163362883119</v>
      </c>
      <c r="M8" s="18">
        <v>4.7699999999999996</v>
      </c>
      <c r="N8" s="18">
        <v>4.5572421364095552</v>
      </c>
      <c r="O8" s="19">
        <v>4.1252792012410771</v>
      </c>
      <c r="P8" s="18">
        <v>4.7699999999999996</v>
      </c>
      <c r="Q8" s="18">
        <v>4.4115488187032064</v>
      </c>
      <c r="R8" s="19">
        <v>3.6837842991006271</v>
      </c>
      <c r="S8" s="18">
        <v>4.7699999999999996</v>
      </c>
      <c r="T8" s="18">
        <v>4.6284428802654372</v>
      </c>
      <c r="U8" s="20">
        <v>4.3410390311073863</v>
      </c>
      <c r="V8" s="21"/>
      <c r="X8" s="12"/>
      <c r="Z8" s="22">
        <f t="shared" si="0"/>
        <v>0</v>
      </c>
      <c r="AA8" s="23">
        <f t="shared" si="1"/>
        <v>-8.3935989378627882E-2</v>
      </c>
      <c r="AB8" s="22">
        <f t="shared" si="13"/>
        <v>-0.18885597610191274</v>
      </c>
      <c r="AC8" s="22">
        <f t="shared" si="14"/>
        <v>0</v>
      </c>
      <c r="AD8" s="23">
        <f t="shared" si="2"/>
        <v>-1.3741780918862115E-2</v>
      </c>
      <c r="AE8" s="22">
        <f t="shared" si="3"/>
        <v>-3.091900706743976E-2</v>
      </c>
      <c r="AF8" s="22">
        <f t="shared" si="4"/>
        <v>0</v>
      </c>
      <c r="AG8" s="23">
        <f t="shared" si="5"/>
        <v>-6.0071819124986964E-2</v>
      </c>
      <c r="AH8" s="22">
        <f t="shared" si="6"/>
        <v>-0.13516159303122066</v>
      </c>
      <c r="AI8" s="22">
        <f t="shared" si="7"/>
        <v>0</v>
      </c>
      <c r="AJ8" s="23">
        <f t="shared" si="8"/>
        <v>-0.10120807835074518</v>
      </c>
      <c r="AK8" s="22">
        <f t="shared" si="9"/>
        <v>-0.22771817628917665</v>
      </c>
      <c r="AL8" s="22">
        <f t="shared" si="10"/>
        <v>0</v>
      </c>
      <c r="AM8" s="23">
        <f t="shared" si="11"/>
        <v>-3.9968410798286821E-2</v>
      </c>
      <c r="AN8" s="22">
        <f t="shared" si="12"/>
        <v>-8.9928924296145352E-2</v>
      </c>
    </row>
    <row r="9" spans="1:58" x14ac:dyDescent="0.25">
      <c r="A9" s="174"/>
      <c r="B9" s="24" t="s">
        <v>26</v>
      </c>
      <c r="C9" s="25" t="s">
        <v>27</v>
      </c>
      <c r="D9" s="26" t="s">
        <v>28</v>
      </c>
      <c r="F9" s="17">
        <v>15.06</v>
      </c>
      <c r="G9" s="18">
        <v>15.06</v>
      </c>
      <c r="H9" s="18">
        <v>14.480991120709174</v>
      </c>
      <c r="I9" s="19">
        <v>13.305427638512651</v>
      </c>
      <c r="J9" s="18">
        <v>15.06</v>
      </c>
      <c r="K9" s="18">
        <v>13.120754812943915</v>
      </c>
      <c r="L9" s="19">
        <v>9.183499433163373</v>
      </c>
      <c r="M9" s="18">
        <v>15.06</v>
      </c>
      <c r="N9" s="18">
        <v>13.24673743123312</v>
      </c>
      <c r="O9" s="19">
        <v>9.565264943130666</v>
      </c>
      <c r="P9" s="18">
        <v>15.06</v>
      </c>
      <c r="Q9" s="18">
        <v>13.892993512991419</v>
      </c>
      <c r="R9" s="19">
        <v>11.5236167060346</v>
      </c>
      <c r="S9" s="18">
        <v>15.06</v>
      </c>
      <c r="T9" s="18">
        <v>14.500676716609767</v>
      </c>
      <c r="U9" s="20">
        <v>13.365080959423535</v>
      </c>
      <c r="V9" s="21"/>
      <c r="X9" s="12"/>
      <c r="Z9" s="22">
        <f t="shared" si="0"/>
        <v>0</v>
      </c>
      <c r="AA9" s="23">
        <f t="shared" si="1"/>
        <v>-5.1780208395672121E-2</v>
      </c>
      <c r="AB9" s="22">
        <f t="shared" si="13"/>
        <v>-0.11650546889026227</v>
      </c>
      <c r="AC9" s="22">
        <f t="shared" si="14"/>
        <v>0</v>
      </c>
      <c r="AD9" s="23">
        <f t="shared" si="2"/>
        <v>-0.17342483596979863</v>
      </c>
      <c r="AE9" s="22">
        <f t="shared" si="3"/>
        <v>-0.39020588093204694</v>
      </c>
      <c r="AF9" s="22">
        <f t="shared" si="4"/>
        <v>0</v>
      </c>
      <c r="AG9" s="23">
        <f t="shared" si="5"/>
        <v>-0.1621583313226895</v>
      </c>
      <c r="AH9" s="22">
        <f t="shared" si="6"/>
        <v>-0.36485624547605139</v>
      </c>
      <c r="AI9" s="22">
        <f t="shared" si="7"/>
        <v>0</v>
      </c>
      <c r="AJ9" s="23">
        <f t="shared" si="8"/>
        <v>-0.1043642701480124</v>
      </c>
      <c r="AK9" s="22">
        <f t="shared" si="9"/>
        <v>-0.23481960783302791</v>
      </c>
      <c r="AL9" s="22">
        <f t="shared" si="10"/>
        <v>0</v>
      </c>
      <c r="AM9" s="23">
        <f t="shared" si="11"/>
        <v>-5.0019744446701056E-2</v>
      </c>
      <c r="AN9" s="22">
        <f t="shared" si="12"/>
        <v>-0.11254442500507737</v>
      </c>
    </row>
    <row r="10" spans="1:58" x14ac:dyDescent="0.25">
      <c r="A10" s="174"/>
      <c r="B10" s="24" t="s">
        <v>29</v>
      </c>
      <c r="C10" s="25" t="s">
        <v>30</v>
      </c>
      <c r="D10" s="26" t="s">
        <v>31</v>
      </c>
      <c r="F10" s="17">
        <v>24.6</v>
      </c>
      <c r="G10" s="18">
        <v>24.6</v>
      </c>
      <c r="H10" s="18">
        <v>23.686691073219659</v>
      </c>
      <c r="I10" s="19">
        <v>21.832397191574728</v>
      </c>
      <c r="J10" s="18">
        <v>24.6</v>
      </c>
      <c r="K10" s="18">
        <v>20.663136409227683</v>
      </c>
      <c r="L10" s="19">
        <v>12.67011033099298</v>
      </c>
      <c r="M10" s="18">
        <v>24.6</v>
      </c>
      <c r="N10" s="18">
        <v>25.840363089267804</v>
      </c>
      <c r="O10" s="19">
        <v>28.35867602808425</v>
      </c>
      <c r="P10" s="18">
        <v>24.6</v>
      </c>
      <c r="Q10" s="18">
        <v>26.585395185556671</v>
      </c>
      <c r="R10" s="19">
        <v>30.616349047141426</v>
      </c>
      <c r="S10" s="18">
        <v>24.6</v>
      </c>
      <c r="T10" s="18">
        <v>27.539416248746239</v>
      </c>
      <c r="U10" s="20">
        <v>33.507321965897695</v>
      </c>
      <c r="V10" s="21"/>
      <c r="X10" s="12"/>
      <c r="Z10" s="22">
        <f t="shared" si="0"/>
        <v>0</v>
      </c>
      <c r="AA10" s="23">
        <f t="shared" si="1"/>
        <v>-5.0001857424124184E-2</v>
      </c>
      <c r="AB10" s="22">
        <f t="shared" si="13"/>
        <v>-0.11250417920427941</v>
      </c>
      <c r="AC10" s="22">
        <f t="shared" si="14"/>
        <v>0</v>
      </c>
      <c r="AD10" s="23">
        <f t="shared" si="2"/>
        <v>-0.21553549537501393</v>
      </c>
      <c r="AE10" s="22">
        <f t="shared" si="3"/>
        <v>-0.48495486459378134</v>
      </c>
      <c r="AF10" s="22">
        <f t="shared" si="4"/>
        <v>0</v>
      </c>
      <c r="AG10" s="23">
        <f t="shared" si="5"/>
        <v>6.7907425981648575E-2</v>
      </c>
      <c r="AH10" s="22">
        <f t="shared" si="6"/>
        <v>0.15279170845870929</v>
      </c>
      <c r="AI10" s="22">
        <f t="shared" si="7"/>
        <v>0</v>
      </c>
      <c r="AJ10" s="23">
        <f t="shared" si="8"/>
        <v>0.10869645974961922</v>
      </c>
      <c r="AK10" s="22">
        <f t="shared" si="9"/>
        <v>0.24456703443664327</v>
      </c>
      <c r="AL10" s="22">
        <f t="shared" si="10"/>
        <v>0</v>
      </c>
      <c r="AM10" s="23">
        <f t="shared" si="11"/>
        <v>0.16092722612281288</v>
      </c>
      <c r="AN10" s="22">
        <f t="shared" si="12"/>
        <v>0.362086258776329</v>
      </c>
      <c r="AR10" s="183" t="s">
        <v>1</v>
      </c>
      <c r="AS10" s="183"/>
      <c r="AT10" s="183"/>
      <c r="AU10" s="183" t="s">
        <v>2</v>
      </c>
      <c r="AV10" s="183"/>
      <c r="AW10" s="183"/>
      <c r="AX10" s="183" t="s">
        <v>3</v>
      </c>
      <c r="AY10" s="183"/>
      <c r="AZ10" s="183"/>
      <c r="BA10" s="183" t="s">
        <v>4</v>
      </c>
      <c r="BB10" s="183"/>
      <c r="BC10" s="183"/>
      <c r="BD10" s="183" t="s">
        <v>5</v>
      </c>
      <c r="BE10" s="183"/>
      <c r="BF10" s="183"/>
    </row>
    <row r="11" spans="1:58" x14ac:dyDescent="0.25">
      <c r="A11" s="174"/>
      <c r="B11" s="24" t="s">
        <v>32</v>
      </c>
      <c r="C11" s="25" t="s">
        <v>33</v>
      </c>
      <c r="D11" s="26" t="s">
        <v>34</v>
      </c>
      <c r="F11" s="17">
        <v>123.6</v>
      </c>
      <c r="G11" s="18">
        <v>123.6</v>
      </c>
      <c r="H11" s="18">
        <v>111.94597629626736</v>
      </c>
      <c r="I11" s="19">
        <v>88.284776655355657</v>
      </c>
      <c r="J11" s="18">
        <v>123.6</v>
      </c>
      <c r="K11" s="18">
        <v>104.23743081800909</v>
      </c>
      <c r="L11" s="19">
        <v>64.92554793336086</v>
      </c>
      <c r="M11" s="18">
        <v>123.6</v>
      </c>
      <c r="N11" s="18">
        <v>107.2622051200478</v>
      </c>
      <c r="O11" s="19">
        <v>74.091530666811494</v>
      </c>
      <c r="P11" s="18">
        <v>123.6</v>
      </c>
      <c r="Q11" s="18">
        <v>108.00318553889524</v>
      </c>
      <c r="R11" s="19">
        <v>76.336925875440144</v>
      </c>
      <c r="S11" s="18">
        <v>123.6</v>
      </c>
      <c r="T11" s="18">
        <v>115.77149719096657</v>
      </c>
      <c r="U11" s="20">
        <v>99.877264215050204</v>
      </c>
      <c r="V11" s="21"/>
      <c r="X11" s="12"/>
      <c r="Z11" s="22">
        <f t="shared" si="0"/>
        <v>0</v>
      </c>
      <c r="AA11" s="23">
        <f t="shared" si="1"/>
        <v>-0.12698749854241043</v>
      </c>
      <c r="AB11" s="22">
        <f t="shared" si="13"/>
        <v>-0.28572187172042346</v>
      </c>
      <c r="AC11" s="22">
        <f t="shared" si="14"/>
        <v>0</v>
      </c>
      <c r="AD11" s="23">
        <f t="shared" si="2"/>
        <v>-0.21098328682718137</v>
      </c>
      <c r="AE11" s="22">
        <f t="shared" si="3"/>
        <v>-0.47471239536115806</v>
      </c>
      <c r="AF11" s="22">
        <f t="shared" si="4"/>
        <v>0</v>
      </c>
      <c r="AG11" s="23">
        <f t="shared" si="5"/>
        <v>-0.1780239817806131</v>
      </c>
      <c r="AH11" s="22">
        <f t="shared" si="6"/>
        <v>-0.40055395900637947</v>
      </c>
      <c r="AI11" s="22">
        <f t="shared" si="7"/>
        <v>0</v>
      </c>
      <c r="AJ11" s="23">
        <f t="shared" si="8"/>
        <v>-0.1699499249354903</v>
      </c>
      <c r="AK11" s="22">
        <f t="shared" si="9"/>
        <v>-0.38238733110485318</v>
      </c>
      <c r="AL11" s="22">
        <f t="shared" si="10"/>
        <v>0</v>
      </c>
      <c r="AM11" s="23">
        <f t="shared" si="11"/>
        <v>-8.5302897464760122E-2</v>
      </c>
      <c r="AN11" s="22">
        <f t="shared" si="12"/>
        <v>-0.19193151929571028</v>
      </c>
      <c r="AQ11" s="27"/>
      <c r="AR11" s="27">
        <v>2020</v>
      </c>
      <c r="AS11" s="28">
        <v>2030</v>
      </c>
      <c r="AT11" s="28">
        <v>2050</v>
      </c>
      <c r="AU11" s="27">
        <v>2020</v>
      </c>
      <c r="AV11" s="28">
        <v>2030</v>
      </c>
      <c r="AW11" s="28">
        <v>2050</v>
      </c>
      <c r="AX11" s="27">
        <v>2020</v>
      </c>
      <c r="AY11" s="28">
        <v>2030</v>
      </c>
      <c r="AZ11" s="28">
        <v>2050</v>
      </c>
      <c r="BA11" s="27">
        <v>2020</v>
      </c>
      <c r="BB11" s="28">
        <v>2030</v>
      </c>
      <c r="BC11" s="28">
        <v>2050</v>
      </c>
      <c r="BD11" s="27">
        <v>2020</v>
      </c>
      <c r="BE11" s="28">
        <v>2030</v>
      </c>
      <c r="BF11" s="28">
        <v>2050</v>
      </c>
    </row>
    <row r="12" spans="1:58" ht="12.75" customHeight="1" x14ac:dyDescent="0.25">
      <c r="A12" s="177" t="s">
        <v>548</v>
      </c>
      <c r="B12" s="29" t="s">
        <v>35</v>
      </c>
      <c r="C12" s="30" t="s">
        <v>36</v>
      </c>
      <c r="D12" s="30" t="s">
        <v>37</v>
      </c>
      <c r="F12" s="17">
        <v>10.085554960383886</v>
      </c>
      <c r="G12" s="31">
        <v>9.5143193888345898</v>
      </c>
      <c r="H12" s="31">
        <v>9.5876701402761864</v>
      </c>
      <c r="I12" s="32">
        <v>9.1240748036354677</v>
      </c>
      <c r="J12" s="31">
        <v>9.5143208006153817</v>
      </c>
      <c r="K12" s="31">
        <v>6.254882216340512</v>
      </c>
      <c r="L12" s="32">
        <v>3.715136554157962</v>
      </c>
      <c r="M12" s="31">
        <v>9.5143193888345898</v>
      </c>
      <c r="N12" s="31">
        <v>0</v>
      </c>
      <c r="O12" s="32">
        <v>0</v>
      </c>
      <c r="P12" s="31">
        <v>9.5143193888345898</v>
      </c>
      <c r="Q12" s="31">
        <v>7.5834033348211065</v>
      </c>
      <c r="R12" s="32">
        <v>6.4174900693165737</v>
      </c>
      <c r="S12" s="31">
        <v>9.5143193888345898</v>
      </c>
      <c r="T12" s="18">
        <v>9.6560202371737311</v>
      </c>
      <c r="U12" s="33">
        <v>9.7804430101507975</v>
      </c>
      <c r="V12" s="21"/>
      <c r="X12" s="12"/>
      <c r="Z12" s="22">
        <f t="shared" si="0"/>
        <v>-5.6638982563985113E-2</v>
      </c>
      <c r="AA12" s="23">
        <f t="shared" si="1"/>
        <v>-4.2369955425253368E-2</v>
      </c>
      <c r="AB12" s="22">
        <f t="shared" si="13"/>
        <v>-9.5332399706820073E-2</v>
      </c>
      <c r="AC12" s="22">
        <f t="shared" si="14"/>
        <v>-5.6638842583508341E-2</v>
      </c>
      <c r="AD12" s="23">
        <f t="shared" si="2"/>
        <v>-0.2807279401634411</v>
      </c>
      <c r="AE12" s="22">
        <f t="shared" si="3"/>
        <v>-0.63163786536774247</v>
      </c>
      <c r="AF12" s="22">
        <f t="shared" si="4"/>
        <v>-5.6638982563985113E-2</v>
      </c>
      <c r="AG12" s="34">
        <f t="shared" si="5"/>
        <v>-0.44444444444444442</v>
      </c>
      <c r="AH12" s="22">
        <f t="shared" si="6"/>
        <v>-1</v>
      </c>
      <c r="AI12" s="22">
        <f t="shared" si="7"/>
        <v>-5.6638982563985113E-2</v>
      </c>
      <c r="AJ12" s="23">
        <f t="shared" si="8"/>
        <v>-0.16164217726245289</v>
      </c>
      <c r="AK12" s="22">
        <f t="shared" si="9"/>
        <v>-0.36369489884051903</v>
      </c>
      <c r="AL12" s="22">
        <f t="shared" si="10"/>
        <v>-5.6638982563985113E-2</v>
      </c>
      <c r="AM12" s="23">
        <f t="shared" si="11"/>
        <v>-1.3445498214760071E-2</v>
      </c>
      <c r="AN12" s="22">
        <f t="shared" si="12"/>
        <v>-3.025237098321016E-2</v>
      </c>
      <c r="AQ12" s="27" t="s">
        <v>38</v>
      </c>
      <c r="AR12" s="35">
        <f t="shared" ref="AR12:BF12" si="15">SUM(G12:G14)</f>
        <v>12.224655879012513</v>
      </c>
      <c r="AS12" s="35">
        <f t="shared" si="15"/>
        <v>12.318901999853567</v>
      </c>
      <c r="AT12" s="35">
        <f t="shared" si="15"/>
        <v>11.723242633593641</v>
      </c>
      <c r="AU12" s="35">
        <f t="shared" si="15"/>
        <v>12.22465769296616</v>
      </c>
      <c r="AV12" s="35">
        <f t="shared" si="15"/>
        <v>8.4776669948553032</v>
      </c>
      <c r="AW12" s="35">
        <f t="shared" si="15"/>
        <v>5.8093056686968669</v>
      </c>
      <c r="AX12" s="35">
        <f t="shared" si="15"/>
        <v>12.224655879012513</v>
      </c>
      <c r="AY12" s="35">
        <f t="shared" si="15"/>
        <v>8.8043070854976335</v>
      </c>
      <c r="AZ12" s="35">
        <f t="shared" si="15"/>
        <v>6.8895270662117039</v>
      </c>
      <c r="BA12" s="35">
        <f t="shared" si="15"/>
        <v>12.224655879012513</v>
      </c>
      <c r="BB12" s="35">
        <f t="shared" si="15"/>
        <v>14.031746478026339</v>
      </c>
      <c r="BC12" s="35">
        <f t="shared" si="15"/>
        <v>11.970166005200698</v>
      </c>
      <c r="BD12" s="35">
        <f t="shared" si="15"/>
        <v>12.224655879012513</v>
      </c>
      <c r="BE12" s="35">
        <f t="shared" si="15"/>
        <v>12.304243218362235</v>
      </c>
      <c r="BF12" s="35">
        <f t="shared" si="15"/>
        <v>11.955124664618932</v>
      </c>
    </row>
    <row r="13" spans="1:58" ht="14.5" x14ac:dyDescent="0.35">
      <c r="A13" s="178"/>
      <c r="B13" s="29" t="s">
        <v>39</v>
      </c>
      <c r="C13" s="30" t="s">
        <v>40</v>
      </c>
      <c r="D13" s="30" t="s">
        <v>41</v>
      </c>
      <c r="F13" s="17">
        <v>0</v>
      </c>
      <c r="G13" s="18">
        <v>0</v>
      </c>
      <c r="H13" s="18">
        <v>0</v>
      </c>
      <c r="I13" s="33">
        <v>0</v>
      </c>
      <c r="J13" s="18">
        <v>0</v>
      </c>
      <c r="K13" s="18">
        <v>0</v>
      </c>
      <c r="L13" s="33">
        <v>0</v>
      </c>
      <c r="M13" s="18">
        <v>0</v>
      </c>
      <c r="N13" s="18">
        <v>3.2666470449973306</v>
      </c>
      <c r="O13" s="33">
        <v>2.0576942891615038</v>
      </c>
      <c r="P13" s="18">
        <v>0</v>
      </c>
      <c r="Q13" s="18">
        <v>3.5691082809549939</v>
      </c>
      <c r="R13" s="33">
        <v>3.0733633778634042</v>
      </c>
      <c r="S13" s="18">
        <v>0</v>
      </c>
      <c r="T13" s="18">
        <v>0</v>
      </c>
      <c r="U13" s="33">
        <v>0</v>
      </c>
      <c r="V13" s="21"/>
      <c r="X13" s="36" t="s">
        <v>42</v>
      </c>
      <c r="Y13" s="37" t="s">
        <v>43</v>
      </c>
      <c r="Z13" s="22">
        <f t="shared" si="0"/>
        <v>0</v>
      </c>
      <c r="AA13" s="34">
        <v>0</v>
      </c>
      <c r="AB13" s="34">
        <v>0</v>
      </c>
      <c r="AC13" s="22">
        <f t="shared" si="14"/>
        <v>0</v>
      </c>
      <c r="AD13" s="34">
        <v>0</v>
      </c>
      <c r="AE13" s="34">
        <v>0</v>
      </c>
      <c r="AF13" s="22">
        <f t="shared" ref="AF13:AF44" si="16">IF($F13=0,0%,(M13-$F13)/$F13)</f>
        <v>0</v>
      </c>
      <c r="AG13" s="34">
        <v>0</v>
      </c>
      <c r="AH13" s="34">
        <v>0</v>
      </c>
      <c r="AI13" s="22">
        <f t="shared" ref="AI13:AI44" si="17">IF($F13=0,0%,(P13-$F13)/$F13)</f>
        <v>0</v>
      </c>
      <c r="AJ13" s="34">
        <v>0</v>
      </c>
      <c r="AK13" s="34">
        <v>0</v>
      </c>
      <c r="AL13" s="22">
        <f t="shared" ref="AL13:AL44" si="18">IF($F13=0,0%,(S13-$F13)/$F13)</f>
        <v>0</v>
      </c>
      <c r="AM13" s="34">
        <v>0</v>
      </c>
      <c r="AN13" s="34">
        <v>0</v>
      </c>
    </row>
    <row r="14" spans="1:58" x14ac:dyDescent="0.25">
      <c r="A14" s="178"/>
      <c r="B14" s="29" t="s">
        <v>44</v>
      </c>
      <c r="C14" s="30" t="s">
        <v>45</v>
      </c>
      <c r="D14" s="30" t="s">
        <v>46</v>
      </c>
      <c r="F14" s="17">
        <v>5.0284450396161144</v>
      </c>
      <c r="G14" s="38">
        <v>2.7103364901779226</v>
      </c>
      <c r="H14" s="38">
        <v>2.7312318595773815</v>
      </c>
      <c r="I14" s="39">
        <v>2.5991678299581733</v>
      </c>
      <c r="J14" s="38">
        <v>2.7103368923507785</v>
      </c>
      <c r="K14" s="38">
        <v>2.2227847785147907</v>
      </c>
      <c r="L14" s="39">
        <v>2.0941691145389054</v>
      </c>
      <c r="M14" s="38">
        <v>2.7103364901779226</v>
      </c>
      <c r="N14" s="38">
        <v>5.5376600405003034</v>
      </c>
      <c r="O14" s="39">
        <v>4.8318327770502005</v>
      </c>
      <c r="P14" s="38">
        <v>2.7103364901779226</v>
      </c>
      <c r="Q14" s="38">
        <v>2.8792348622502368</v>
      </c>
      <c r="R14" s="39">
        <v>2.47931255802072</v>
      </c>
      <c r="S14" s="38">
        <v>2.7103364901779226</v>
      </c>
      <c r="T14" s="18">
        <v>2.6482229811885025</v>
      </c>
      <c r="U14" s="33">
        <v>2.1746816544681349</v>
      </c>
      <c r="V14" s="21"/>
      <c r="X14" s="12"/>
      <c r="Z14" s="22">
        <f t="shared" si="0"/>
        <v>-0.46099908245495369</v>
      </c>
      <c r="AA14" s="23">
        <f t="shared" ref="AA14:AA24" si="19">($AA$3-$F$3)*AB14/($AB$3-$F$3)</f>
        <v>-0.21471424095159239</v>
      </c>
      <c r="AB14" s="22">
        <f t="shared" ref="AB14:AB24" si="20">IF(F14=0,0%,(I14-$F14)/$F14)</f>
        <v>-0.48310704214108285</v>
      </c>
      <c r="AC14" s="22">
        <f t="shared" si="14"/>
        <v>-0.46099900247538689</v>
      </c>
      <c r="AD14" s="23">
        <f t="shared" ref="AD14:AD24" si="21">($AA$3-$F$3)*AE14/($AB$3-$F$3)</f>
        <v>-0.25934908765895726</v>
      </c>
      <c r="AE14" s="22">
        <f t="shared" ref="AE14:AE24" si="22">IF($F14=0,0%,(L14-$F14)/$F14)</f>
        <v>-0.58353544723265383</v>
      </c>
      <c r="AF14" s="22">
        <f t="shared" si="16"/>
        <v>-0.46099908245495369</v>
      </c>
      <c r="AG14" s="23">
        <f t="shared" ref="AG14:AG24" si="23">($AA$3-$F$3)*AH14/($AB$3-$F$3)</f>
        <v>-1.7377783215016294E-2</v>
      </c>
      <c r="AH14" s="22">
        <f t="shared" ref="AH14:AH24" si="24">IF($F14=0,0%,(O14-$F14)/$F14)</f>
        <v>-3.910001223378666E-2</v>
      </c>
      <c r="AI14" s="22">
        <f t="shared" si="17"/>
        <v>-0.46099908245495369</v>
      </c>
      <c r="AJ14" s="23">
        <f t="shared" ref="AJ14:AJ24" si="25">($AA$3-$F$3)*AK14/($AB$3-$F$3)</f>
        <v>-0.22530777619564984</v>
      </c>
      <c r="AK14" s="22">
        <f t="shared" ref="AK14:AK24" si="26">IF($F14=0,0%,(R14-$F14)/$F14)</f>
        <v>-0.50694249644021216</v>
      </c>
      <c r="AL14" s="22">
        <f t="shared" si="18"/>
        <v>-0.46099908245495369</v>
      </c>
      <c r="AM14" s="23">
        <f t="shared" ref="AM14:AM24" si="27">($AA$3-$F$3)*AN14/($AB$3-$F$3)</f>
        <v>-0.25223290148256639</v>
      </c>
      <c r="AN14" s="22">
        <f t="shared" ref="AN14:AN24" si="28">IF($F14=0,0%,(U14-$F14)/$F14)</f>
        <v>-0.56752402833577431</v>
      </c>
    </row>
    <row r="15" spans="1:58" x14ac:dyDescent="0.25">
      <c r="A15" s="178"/>
      <c r="B15" s="29" t="s">
        <v>47</v>
      </c>
      <c r="C15" s="30" t="s">
        <v>48</v>
      </c>
      <c r="D15" s="30" t="s">
        <v>49</v>
      </c>
      <c r="F15" s="17">
        <v>15.114000000000001</v>
      </c>
      <c r="G15" s="18">
        <v>12.224655879012513</v>
      </c>
      <c r="H15" s="18">
        <v>12.318901999853567</v>
      </c>
      <c r="I15" s="33">
        <v>11.723242633593641</v>
      </c>
      <c r="J15" s="18">
        <v>12.22465769296616</v>
      </c>
      <c r="K15" s="18">
        <v>8.4776669948553032</v>
      </c>
      <c r="L15" s="33">
        <v>5.8093056686968669</v>
      </c>
      <c r="M15" s="18">
        <v>12.224655879012513</v>
      </c>
      <c r="N15" s="18">
        <v>8.8043070854976335</v>
      </c>
      <c r="O15" s="33">
        <v>6.8895270662117039</v>
      </c>
      <c r="P15" s="18">
        <v>12.224655879012513</v>
      </c>
      <c r="Q15" s="18">
        <v>14.031746478026339</v>
      </c>
      <c r="R15" s="33">
        <v>11.970166005200698</v>
      </c>
      <c r="S15" s="18">
        <v>12.224655879012513</v>
      </c>
      <c r="T15" s="18">
        <v>12.304243218362235</v>
      </c>
      <c r="U15" s="33">
        <v>11.955124664618932</v>
      </c>
      <c r="V15" s="21"/>
      <c r="X15" s="12"/>
      <c r="Z15" s="22">
        <f t="shared" si="0"/>
        <v>-0.19117004902656395</v>
      </c>
      <c r="AA15" s="23">
        <f t="shared" si="19"/>
        <v>-9.9709095802460124E-2</v>
      </c>
      <c r="AB15" s="22">
        <f t="shared" si="20"/>
        <v>-0.22434546555553528</v>
      </c>
      <c r="AC15" s="22">
        <f t="shared" si="14"/>
        <v>-0.19116992900845844</v>
      </c>
      <c r="AD15" s="23">
        <f t="shared" si="21"/>
        <v>-0.27361517154964887</v>
      </c>
      <c r="AE15" s="22">
        <f t="shared" si="22"/>
        <v>-0.61563413598670991</v>
      </c>
      <c r="AF15" s="22">
        <f t="shared" si="16"/>
        <v>-0.19117004902656395</v>
      </c>
      <c r="AG15" s="23">
        <f t="shared" si="23"/>
        <v>-0.24185002672395856</v>
      </c>
      <c r="AH15" s="22">
        <f t="shared" si="24"/>
        <v>-0.54416256012890674</v>
      </c>
      <c r="AI15" s="22">
        <f t="shared" si="17"/>
        <v>-0.19117004902656395</v>
      </c>
      <c r="AJ15" s="23">
        <f t="shared" si="25"/>
        <v>-9.2448031840951087E-2</v>
      </c>
      <c r="AK15" s="22">
        <f t="shared" si="26"/>
        <v>-0.20800807164213994</v>
      </c>
      <c r="AL15" s="22">
        <f t="shared" si="18"/>
        <v>-0.19117004902656395</v>
      </c>
      <c r="AM15" s="23">
        <f t="shared" si="27"/>
        <v>-9.2890339652156748E-2</v>
      </c>
      <c r="AN15" s="22">
        <f t="shared" si="28"/>
        <v>-0.20900326421735269</v>
      </c>
    </row>
    <row r="16" spans="1:58" x14ac:dyDescent="0.25">
      <c r="A16" s="179"/>
      <c r="B16" s="29" t="s">
        <v>50</v>
      </c>
      <c r="C16" s="30" t="s">
        <v>51</v>
      </c>
      <c r="D16" s="30" t="s">
        <v>52</v>
      </c>
      <c r="F16" s="17">
        <v>0.32300000000000001</v>
      </c>
      <c r="G16" s="38">
        <v>0.33780988831975661</v>
      </c>
      <c r="H16" s="38">
        <v>0.34041423742135757</v>
      </c>
      <c r="I16" s="40">
        <v>0.32395409114122053</v>
      </c>
      <c r="J16" s="38">
        <v>0.33780993844562396</v>
      </c>
      <c r="K16" s="38">
        <v>0.2307099412901662</v>
      </c>
      <c r="L16" s="40">
        <v>0.14999246450752102</v>
      </c>
      <c r="M16" s="38">
        <v>0.33780988831975661</v>
      </c>
      <c r="N16" s="38">
        <v>0.26357089216979862</v>
      </c>
      <c r="O16" s="40">
        <v>0.18974399206325387</v>
      </c>
      <c r="P16" s="38">
        <v>0.33780988831975661</v>
      </c>
      <c r="Q16" s="38">
        <v>0.3375836264984175</v>
      </c>
      <c r="R16" s="40">
        <v>0.29069366154644755</v>
      </c>
      <c r="S16" s="38">
        <v>0.33780988831975661</v>
      </c>
      <c r="T16" s="18">
        <v>0.34152344279175184</v>
      </c>
      <c r="U16" s="20">
        <v>0.33669950357353667</v>
      </c>
      <c r="V16" s="21"/>
      <c r="X16" s="12"/>
      <c r="Z16" s="22">
        <f t="shared" si="0"/>
        <v>4.5851047429587004E-2</v>
      </c>
      <c r="AA16" s="23">
        <f t="shared" si="19"/>
        <v>1.312818907768181E-3</v>
      </c>
      <c r="AB16" s="22">
        <f t="shared" si="20"/>
        <v>2.9538425424784072E-3</v>
      </c>
      <c r="AC16" s="22">
        <f t="shared" si="14"/>
        <v>4.5851202618030801E-2</v>
      </c>
      <c r="AD16" s="23">
        <f t="shared" si="21"/>
        <v>-0.238056464385936</v>
      </c>
      <c r="AE16" s="22">
        <f t="shared" si="22"/>
        <v>-0.53562704486835599</v>
      </c>
      <c r="AF16" s="22">
        <f t="shared" si="16"/>
        <v>4.5851047429587004E-2</v>
      </c>
      <c r="AG16" s="23">
        <f t="shared" si="23"/>
        <v>-0.18335880005056227</v>
      </c>
      <c r="AH16" s="22">
        <f t="shared" si="24"/>
        <v>-0.41255730011376512</v>
      </c>
      <c r="AI16" s="22">
        <f t="shared" si="17"/>
        <v>4.5851047429587004E-2</v>
      </c>
      <c r="AJ16" s="23">
        <f t="shared" si="25"/>
        <v>-4.4453166086759498E-2</v>
      </c>
      <c r="AK16" s="22">
        <f t="shared" si="26"/>
        <v>-0.10001962369520886</v>
      </c>
      <c r="AL16" s="22">
        <f t="shared" si="18"/>
        <v>4.5851047429587004E-2</v>
      </c>
      <c r="AM16" s="23">
        <f t="shared" si="27"/>
        <v>1.8850366114257538E-2</v>
      </c>
      <c r="AN16" s="22">
        <f t="shared" si="28"/>
        <v>4.2413323757079457E-2</v>
      </c>
    </row>
    <row r="17" spans="1:40" x14ac:dyDescent="0.25">
      <c r="A17" s="180" t="s">
        <v>549</v>
      </c>
      <c r="B17" s="136" t="s">
        <v>53</v>
      </c>
      <c r="C17" s="137" t="s">
        <v>54</v>
      </c>
      <c r="D17" s="137" t="s">
        <v>55</v>
      </c>
      <c r="F17" s="17">
        <v>0.38</v>
      </c>
      <c r="G17" s="38">
        <v>0.47208181531625348</v>
      </c>
      <c r="H17" s="38">
        <v>0.64206858169186365</v>
      </c>
      <c r="I17" s="40">
        <v>0.69202446236804016</v>
      </c>
      <c r="J17" s="38">
        <v>0.47208226722506691</v>
      </c>
      <c r="K17" s="38">
        <v>0.41331754818826733</v>
      </c>
      <c r="L17" s="40">
        <v>0.23371418313489711</v>
      </c>
      <c r="M17" s="38">
        <v>0.47208181531625348</v>
      </c>
      <c r="N17" s="38">
        <v>0.42147661218281196</v>
      </c>
      <c r="O17" s="40">
        <v>0.14606591364003721</v>
      </c>
      <c r="P17" s="38">
        <v>0.47208181531625348</v>
      </c>
      <c r="Q17" s="38">
        <v>0.60301522970458676</v>
      </c>
      <c r="R17" s="40">
        <v>0.58640603190631047</v>
      </c>
      <c r="S17" s="38">
        <v>0.47208181531625348</v>
      </c>
      <c r="T17" s="18">
        <v>0.64938367978858302</v>
      </c>
      <c r="U17" s="20">
        <v>0.76810134817231868</v>
      </c>
      <c r="V17" s="21"/>
      <c r="X17" s="12"/>
      <c r="Z17" s="22">
        <f t="shared" si="0"/>
        <v>0.24232056662171969</v>
      </c>
      <c r="AA17" s="23">
        <f t="shared" si="19"/>
        <v>0.3649408916585265</v>
      </c>
      <c r="AB17" s="22">
        <f t="shared" si="20"/>
        <v>0.8211170062316846</v>
      </c>
      <c r="AC17" s="22">
        <f t="shared" si="14"/>
        <v>0.24232175585543922</v>
      </c>
      <c r="AD17" s="23">
        <f t="shared" si="21"/>
        <v>-0.17109452264924316</v>
      </c>
      <c r="AE17" s="22">
        <f t="shared" si="22"/>
        <v>-0.38496267596079708</v>
      </c>
      <c r="AF17" s="22">
        <f t="shared" si="16"/>
        <v>0.24232056662171969</v>
      </c>
      <c r="AG17" s="23">
        <f t="shared" si="23"/>
        <v>-0.27360711854966407</v>
      </c>
      <c r="AH17" s="22">
        <f t="shared" si="24"/>
        <v>-0.61561601673674415</v>
      </c>
      <c r="AI17" s="22">
        <f t="shared" si="17"/>
        <v>0.24232056662171969</v>
      </c>
      <c r="AJ17" s="23">
        <f t="shared" si="25"/>
        <v>0.24141056363311167</v>
      </c>
      <c r="AK17" s="22">
        <f t="shared" si="26"/>
        <v>0.54317376817450125</v>
      </c>
      <c r="AL17" s="22">
        <f t="shared" si="18"/>
        <v>0.24232056662171969</v>
      </c>
      <c r="AM17" s="23">
        <f t="shared" si="27"/>
        <v>0.45391970546470017</v>
      </c>
      <c r="AN17" s="22">
        <f t="shared" si="28"/>
        <v>1.0213193372955753</v>
      </c>
    </row>
    <row r="18" spans="1:40" x14ac:dyDescent="0.25">
      <c r="A18" s="181"/>
      <c r="B18" s="136" t="s">
        <v>56</v>
      </c>
      <c r="C18" s="137" t="s">
        <v>57</v>
      </c>
      <c r="D18" s="137" t="s">
        <v>58</v>
      </c>
      <c r="F18" s="17">
        <v>0.46299999999999997</v>
      </c>
      <c r="G18" s="38">
        <v>0.57519442234585616</v>
      </c>
      <c r="H18" s="38">
        <v>0.78230987716666534</v>
      </c>
      <c r="I18" s="40">
        <v>0.84317717388526991</v>
      </c>
      <c r="J18" s="38">
        <v>0.57519497296106836</v>
      </c>
      <c r="K18" s="38">
        <v>0.67436021020190984</v>
      </c>
      <c r="L18" s="40">
        <v>0.70114254940469134</v>
      </c>
      <c r="M18" s="38">
        <v>0.57519442234585616</v>
      </c>
      <c r="N18" s="38">
        <v>0.78274227976807942</v>
      </c>
      <c r="O18" s="40">
        <v>0.82770684396021088</v>
      </c>
      <c r="P18" s="38">
        <v>0.57519442234585616</v>
      </c>
      <c r="Q18" s="38">
        <v>0.73701861408338387</v>
      </c>
      <c r="R18" s="40">
        <v>0.71671848344104616</v>
      </c>
      <c r="S18" s="38">
        <v>0.57519442234585616</v>
      </c>
      <c r="T18" s="18">
        <v>0.70349898643763176</v>
      </c>
      <c r="U18" s="20">
        <v>0.62844655759553347</v>
      </c>
      <c r="V18" s="21"/>
      <c r="X18" s="12"/>
      <c r="Z18" s="22">
        <f t="shared" si="0"/>
        <v>0.24232056662171966</v>
      </c>
      <c r="AA18" s="23">
        <f t="shared" si="19"/>
        <v>0.3649408916585265</v>
      </c>
      <c r="AB18" s="22">
        <f t="shared" si="20"/>
        <v>0.8211170062316846</v>
      </c>
      <c r="AC18" s="22">
        <f t="shared" si="14"/>
        <v>0.2423217558554393</v>
      </c>
      <c r="AD18" s="23">
        <f t="shared" si="21"/>
        <v>0.22859855954374023</v>
      </c>
      <c r="AE18" s="22">
        <f t="shared" si="22"/>
        <v>0.51434675897341553</v>
      </c>
      <c r="AF18" s="22">
        <f t="shared" si="16"/>
        <v>0.24232056662171966</v>
      </c>
      <c r="AG18" s="23">
        <f t="shared" si="23"/>
        <v>0.35009056295676599</v>
      </c>
      <c r="AH18" s="22">
        <f t="shared" si="24"/>
        <v>0.78770376665272346</v>
      </c>
      <c r="AI18" s="22">
        <f t="shared" si="17"/>
        <v>0.24232056662171966</v>
      </c>
      <c r="AJ18" s="23">
        <f t="shared" si="25"/>
        <v>0.24355026008259775</v>
      </c>
      <c r="AK18" s="22">
        <f t="shared" si="26"/>
        <v>0.54798808518584496</v>
      </c>
      <c r="AL18" s="22">
        <f t="shared" si="18"/>
        <v>0.24232056662171966</v>
      </c>
      <c r="AM18" s="23">
        <f t="shared" si="27"/>
        <v>0.15881599001251118</v>
      </c>
      <c r="AN18" s="22">
        <f t="shared" si="28"/>
        <v>0.35733597752815016</v>
      </c>
    </row>
    <row r="19" spans="1:40" x14ac:dyDescent="0.25">
      <c r="A19" s="182"/>
      <c r="B19" s="136" t="s">
        <v>59</v>
      </c>
      <c r="C19" s="137" t="s">
        <v>60</v>
      </c>
      <c r="D19" s="137" t="s">
        <v>61</v>
      </c>
      <c r="F19" s="17">
        <v>1.004</v>
      </c>
      <c r="G19" s="38">
        <v>1.0484657370324812</v>
      </c>
      <c r="H19" s="38">
        <v>0.97901380862232534</v>
      </c>
      <c r="I19" s="40">
        <v>0.85292195667172932</v>
      </c>
      <c r="J19" s="38">
        <v>1.0484659065052138</v>
      </c>
      <c r="K19" s="38">
        <v>0.70773184913581066</v>
      </c>
      <c r="L19" s="40">
        <v>0.47622217642150344</v>
      </c>
      <c r="M19" s="38">
        <v>1.0478319676971806</v>
      </c>
      <c r="N19" s="38">
        <v>0.78205075719804329</v>
      </c>
      <c r="O19" s="40">
        <v>0.52571674109681354</v>
      </c>
      <c r="P19" s="38">
        <v>1.0484657370324812</v>
      </c>
      <c r="Q19" s="38">
        <v>1.0005348709421882</v>
      </c>
      <c r="R19" s="40">
        <v>0.78574622382851766</v>
      </c>
      <c r="S19" s="38">
        <v>1.0484657370324812</v>
      </c>
      <c r="T19" s="18">
        <v>1.0085828091426972</v>
      </c>
      <c r="U19" s="20">
        <v>0.9194508980536511</v>
      </c>
      <c r="V19" s="21"/>
      <c r="X19" s="12"/>
      <c r="Z19" s="22">
        <f t="shared" si="0"/>
        <v>4.4288582701674545E-2</v>
      </c>
      <c r="AA19" s="23">
        <f t="shared" si="19"/>
        <v>-6.6878283899190205E-2</v>
      </c>
      <c r="AB19" s="22">
        <f t="shared" si="20"/>
        <v>-0.15047613877317798</v>
      </c>
      <c r="AC19" s="22">
        <f t="shared" si="14"/>
        <v>4.4288751499216891E-2</v>
      </c>
      <c r="AD19" s="23">
        <f t="shared" si="21"/>
        <v>-0.23363338803828976</v>
      </c>
      <c r="AE19" s="22">
        <f t="shared" si="22"/>
        <v>-0.52567512308615194</v>
      </c>
      <c r="AF19" s="22">
        <f t="shared" si="16"/>
        <v>4.3657338343805342E-2</v>
      </c>
      <c r="AG19" s="23">
        <f t="shared" si="23"/>
        <v>-0.21172344351624015</v>
      </c>
      <c r="AH19" s="22">
        <f t="shared" si="24"/>
        <v>-0.47637774791154031</v>
      </c>
      <c r="AI19" s="22">
        <f t="shared" si="17"/>
        <v>4.4288582701674545E-2</v>
      </c>
      <c r="AJ19" s="23">
        <f t="shared" si="25"/>
        <v>-9.6615217428721714E-2</v>
      </c>
      <c r="AK19" s="22">
        <f t="shared" si="26"/>
        <v>-0.21738423921462385</v>
      </c>
      <c r="AL19" s="22">
        <f t="shared" si="18"/>
        <v>4.4288582701674545E-2</v>
      </c>
      <c r="AM19" s="23">
        <f t="shared" si="27"/>
        <v>-3.7427667970937981E-2</v>
      </c>
      <c r="AN19" s="22">
        <f t="shared" si="28"/>
        <v>-8.421225293461046E-2</v>
      </c>
    </row>
    <row r="20" spans="1:40" x14ac:dyDescent="0.25">
      <c r="A20" s="154" t="s">
        <v>565</v>
      </c>
      <c r="B20" s="133" t="s">
        <v>62</v>
      </c>
      <c r="C20" s="135" t="s">
        <v>63</v>
      </c>
      <c r="D20" s="135" t="s">
        <v>64</v>
      </c>
      <c r="F20" s="17">
        <v>336.62</v>
      </c>
      <c r="G20" s="18">
        <v>336.62</v>
      </c>
      <c r="H20" s="18">
        <v>336.62</v>
      </c>
      <c r="I20" s="19">
        <v>336.62</v>
      </c>
      <c r="J20" s="18">
        <v>336.62</v>
      </c>
      <c r="K20" s="18">
        <v>336.62</v>
      </c>
      <c r="L20" s="19">
        <v>336.62</v>
      </c>
      <c r="M20" s="18">
        <v>336.62</v>
      </c>
      <c r="N20" s="18">
        <v>336.62</v>
      </c>
      <c r="O20" s="19">
        <v>336.62</v>
      </c>
      <c r="P20" s="18">
        <v>336.62</v>
      </c>
      <c r="Q20" s="18">
        <v>336.62</v>
      </c>
      <c r="R20" s="19">
        <v>336.62</v>
      </c>
      <c r="S20" s="18">
        <v>336.62</v>
      </c>
      <c r="T20" s="18">
        <v>336.62</v>
      </c>
      <c r="U20" s="20">
        <v>336.62</v>
      </c>
      <c r="V20" s="21"/>
      <c r="X20" s="12"/>
      <c r="Z20" s="22">
        <f t="shared" si="0"/>
        <v>0</v>
      </c>
      <c r="AA20" s="23">
        <f t="shared" si="19"/>
        <v>0</v>
      </c>
      <c r="AB20" s="22">
        <f t="shared" si="20"/>
        <v>0</v>
      </c>
      <c r="AC20" s="22">
        <f t="shared" si="14"/>
        <v>0</v>
      </c>
      <c r="AD20" s="23">
        <f t="shared" si="21"/>
        <v>0</v>
      </c>
      <c r="AE20" s="22">
        <f t="shared" si="22"/>
        <v>0</v>
      </c>
      <c r="AF20" s="22">
        <f t="shared" si="16"/>
        <v>0</v>
      </c>
      <c r="AG20" s="23">
        <f t="shared" si="23"/>
        <v>0</v>
      </c>
      <c r="AH20" s="22">
        <f t="shared" si="24"/>
        <v>0</v>
      </c>
      <c r="AI20" s="22">
        <f t="shared" si="17"/>
        <v>0</v>
      </c>
      <c r="AJ20" s="23">
        <f t="shared" si="25"/>
        <v>0</v>
      </c>
      <c r="AK20" s="22">
        <f t="shared" si="26"/>
        <v>0</v>
      </c>
      <c r="AL20" s="22">
        <f t="shared" si="18"/>
        <v>0</v>
      </c>
      <c r="AM20" s="23">
        <f t="shared" si="27"/>
        <v>0</v>
      </c>
      <c r="AN20" s="22">
        <f t="shared" si="28"/>
        <v>0</v>
      </c>
    </row>
    <row r="21" spans="1:40" ht="15" customHeight="1" x14ac:dyDescent="0.25">
      <c r="A21" s="155"/>
      <c r="B21" s="133" t="s">
        <v>65</v>
      </c>
      <c r="C21" s="135" t="s">
        <v>66</v>
      </c>
      <c r="D21" s="135" t="s">
        <v>67</v>
      </c>
      <c r="F21" s="17">
        <v>3.5799999999999998E-2</v>
      </c>
      <c r="G21" s="18">
        <v>3.5799999999999998E-2</v>
      </c>
      <c r="H21" s="18">
        <v>3.5799999999999998E-2</v>
      </c>
      <c r="I21" s="19">
        <v>3.5799999999999998E-2</v>
      </c>
      <c r="J21" s="18">
        <v>3.5799999999999998E-2</v>
      </c>
      <c r="K21" s="18">
        <v>3.5799999999999998E-2</v>
      </c>
      <c r="L21" s="19">
        <v>3.5799999999999998E-2</v>
      </c>
      <c r="M21" s="18">
        <v>3.5799999999999998E-2</v>
      </c>
      <c r="N21" s="18">
        <v>3.5799999999999998E-2</v>
      </c>
      <c r="O21" s="19">
        <v>3.5799999999999998E-2</v>
      </c>
      <c r="P21" s="18">
        <v>3.5799999999999998E-2</v>
      </c>
      <c r="Q21" s="18">
        <v>3.5799999999999998E-2</v>
      </c>
      <c r="R21" s="19">
        <v>3.5799999999999998E-2</v>
      </c>
      <c r="S21" s="18">
        <v>3.5799999999999998E-2</v>
      </c>
      <c r="T21" s="18">
        <v>3.5799999999999998E-2</v>
      </c>
      <c r="U21" s="20">
        <v>3.5799999999999998E-2</v>
      </c>
      <c r="V21" s="21"/>
      <c r="X21" s="12"/>
      <c r="Z21" s="22">
        <f t="shared" si="0"/>
        <v>0</v>
      </c>
      <c r="AA21" s="23">
        <f t="shared" si="19"/>
        <v>0</v>
      </c>
      <c r="AB21" s="22">
        <f t="shared" si="20"/>
        <v>0</v>
      </c>
      <c r="AC21" s="22">
        <f t="shared" si="14"/>
        <v>0</v>
      </c>
      <c r="AD21" s="23">
        <f t="shared" si="21"/>
        <v>0</v>
      </c>
      <c r="AE21" s="22">
        <f t="shared" si="22"/>
        <v>0</v>
      </c>
      <c r="AF21" s="22">
        <f t="shared" si="16"/>
        <v>0</v>
      </c>
      <c r="AG21" s="23">
        <f t="shared" si="23"/>
        <v>0</v>
      </c>
      <c r="AH21" s="22">
        <f t="shared" si="24"/>
        <v>0</v>
      </c>
      <c r="AI21" s="22">
        <f t="shared" si="17"/>
        <v>0</v>
      </c>
      <c r="AJ21" s="23">
        <f t="shared" si="25"/>
        <v>0</v>
      </c>
      <c r="AK21" s="22">
        <f t="shared" si="26"/>
        <v>0</v>
      </c>
      <c r="AL21" s="22">
        <f t="shared" si="18"/>
        <v>0</v>
      </c>
      <c r="AM21" s="23">
        <f t="shared" si="27"/>
        <v>0</v>
      </c>
      <c r="AN21" s="22">
        <f t="shared" si="28"/>
        <v>0</v>
      </c>
    </row>
    <row r="22" spans="1:40" ht="15" customHeight="1" x14ac:dyDescent="0.25">
      <c r="A22" s="155"/>
      <c r="B22" s="133" t="s">
        <v>68</v>
      </c>
      <c r="C22" s="135" t="s">
        <v>69</v>
      </c>
      <c r="D22" s="135" t="s">
        <v>70</v>
      </c>
      <c r="F22" s="17">
        <v>3.2000000000000001E-2</v>
      </c>
      <c r="G22" s="18">
        <v>3.2000000000000001E-2</v>
      </c>
      <c r="H22" s="18">
        <v>3.2000000000000001E-2</v>
      </c>
      <c r="I22" s="19">
        <v>3.2000000000000001E-2</v>
      </c>
      <c r="J22" s="18">
        <v>3.2000000000000001E-2</v>
      </c>
      <c r="K22" s="18">
        <v>3.2000000000000001E-2</v>
      </c>
      <c r="L22" s="19">
        <v>3.2000000000000001E-2</v>
      </c>
      <c r="M22" s="18">
        <v>3.2000000000000001E-2</v>
      </c>
      <c r="N22" s="18">
        <v>3.2000000000000001E-2</v>
      </c>
      <c r="O22" s="19">
        <v>3.2000000000000001E-2</v>
      </c>
      <c r="P22" s="18">
        <v>3.2000000000000001E-2</v>
      </c>
      <c r="Q22" s="18">
        <v>3.2000000000000001E-2</v>
      </c>
      <c r="R22" s="19">
        <v>3.2000000000000001E-2</v>
      </c>
      <c r="S22" s="18">
        <v>3.2000000000000001E-2</v>
      </c>
      <c r="T22" s="18">
        <v>3.2000000000000001E-2</v>
      </c>
      <c r="U22" s="20">
        <v>3.2000000000000001E-2</v>
      </c>
      <c r="V22" s="21"/>
      <c r="X22" s="12"/>
      <c r="Z22" s="22">
        <f t="shared" si="0"/>
        <v>0</v>
      </c>
      <c r="AA22" s="23">
        <f t="shared" si="19"/>
        <v>0</v>
      </c>
      <c r="AB22" s="22">
        <f t="shared" si="20"/>
        <v>0</v>
      </c>
      <c r="AC22" s="22">
        <f t="shared" si="14"/>
        <v>0</v>
      </c>
      <c r="AD22" s="23">
        <f t="shared" si="21"/>
        <v>0</v>
      </c>
      <c r="AE22" s="22">
        <f t="shared" si="22"/>
        <v>0</v>
      </c>
      <c r="AF22" s="22">
        <f t="shared" si="16"/>
        <v>0</v>
      </c>
      <c r="AG22" s="23">
        <f t="shared" si="23"/>
        <v>0</v>
      </c>
      <c r="AH22" s="22">
        <f t="shared" si="24"/>
        <v>0</v>
      </c>
      <c r="AI22" s="22">
        <f t="shared" si="17"/>
        <v>0</v>
      </c>
      <c r="AJ22" s="23">
        <f t="shared" si="25"/>
        <v>0</v>
      </c>
      <c r="AK22" s="22">
        <f t="shared" si="26"/>
        <v>0</v>
      </c>
      <c r="AL22" s="22">
        <f t="shared" si="18"/>
        <v>0</v>
      </c>
      <c r="AM22" s="23">
        <f t="shared" si="27"/>
        <v>0</v>
      </c>
      <c r="AN22" s="22">
        <f t="shared" si="28"/>
        <v>0</v>
      </c>
    </row>
    <row r="23" spans="1:40" ht="15" customHeight="1" x14ac:dyDescent="0.25">
      <c r="A23" s="155"/>
      <c r="B23" s="133" t="s">
        <v>71</v>
      </c>
      <c r="C23" s="135" t="s">
        <v>72</v>
      </c>
      <c r="D23" s="135" t="s">
        <v>73</v>
      </c>
      <c r="F23" s="17">
        <v>2.5018172206436266E-2</v>
      </c>
      <c r="G23" s="18">
        <v>2.5018172206436266E-2</v>
      </c>
      <c r="H23" s="18">
        <v>2.5018172206436266E-2</v>
      </c>
      <c r="I23" s="19">
        <v>2.5018172206436266E-2</v>
      </c>
      <c r="J23" s="18">
        <v>2.5018172206436266E-2</v>
      </c>
      <c r="K23" s="18">
        <v>2.5018172206436266E-2</v>
      </c>
      <c r="L23" s="19">
        <v>2.5018172206436266E-2</v>
      </c>
      <c r="M23" s="18">
        <v>2.5018172206436266E-2</v>
      </c>
      <c r="N23" s="18">
        <v>2.5018172206436266E-2</v>
      </c>
      <c r="O23" s="19">
        <v>2.5018172206436266E-2</v>
      </c>
      <c r="P23" s="18">
        <v>2.5018172206436266E-2</v>
      </c>
      <c r="Q23" s="18">
        <v>2.5018172206436266E-2</v>
      </c>
      <c r="R23" s="19">
        <v>2.5018172206436266E-2</v>
      </c>
      <c r="S23" s="18">
        <v>2.5018172206436266E-2</v>
      </c>
      <c r="T23" s="18">
        <v>2.5018172206436266E-2</v>
      </c>
      <c r="U23" s="20">
        <v>2.5018172206436266E-2</v>
      </c>
      <c r="V23" s="21"/>
      <c r="X23" s="12"/>
      <c r="Z23" s="22">
        <f t="shared" si="0"/>
        <v>0</v>
      </c>
      <c r="AA23" s="23">
        <f t="shared" si="19"/>
        <v>0</v>
      </c>
      <c r="AB23" s="22">
        <f t="shared" si="20"/>
        <v>0</v>
      </c>
      <c r="AC23" s="22">
        <f t="shared" si="14"/>
        <v>0</v>
      </c>
      <c r="AD23" s="23">
        <f t="shared" si="21"/>
        <v>0</v>
      </c>
      <c r="AE23" s="22">
        <f t="shared" si="22"/>
        <v>0</v>
      </c>
      <c r="AF23" s="22">
        <f t="shared" si="16"/>
        <v>0</v>
      </c>
      <c r="AG23" s="23">
        <f t="shared" si="23"/>
        <v>0</v>
      </c>
      <c r="AH23" s="22">
        <f t="shared" si="24"/>
        <v>0</v>
      </c>
      <c r="AI23" s="22">
        <f t="shared" si="17"/>
        <v>0</v>
      </c>
      <c r="AJ23" s="23">
        <f t="shared" si="25"/>
        <v>0</v>
      </c>
      <c r="AK23" s="22">
        <f t="shared" si="26"/>
        <v>0</v>
      </c>
      <c r="AL23" s="22">
        <f t="shared" si="18"/>
        <v>0</v>
      </c>
      <c r="AM23" s="23">
        <f t="shared" si="27"/>
        <v>0</v>
      </c>
      <c r="AN23" s="22">
        <f t="shared" si="28"/>
        <v>0</v>
      </c>
    </row>
    <row r="24" spans="1:40" ht="15" customHeight="1" x14ac:dyDescent="0.25">
      <c r="A24" s="155"/>
      <c r="B24" s="133" t="s">
        <v>74</v>
      </c>
      <c r="C24" s="135" t="s">
        <v>75</v>
      </c>
      <c r="D24" s="135" t="s">
        <v>76</v>
      </c>
      <c r="F24" s="17">
        <v>0.16490554997265081</v>
      </c>
      <c r="G24" s="18">
        <v>0.16490554997265081</v>
      </c>
      <c r="H24" s="18">
        <v>0.16490554997265081</v>
      </c>
      <c r="I24" s="19">
        <v>0.16490554997265081</v>
      </c>
      <c r="J24" s="18">
        <v>0.16490554997265081</v>
      </c>
      <c r="K24" s="18">
        <v>0.16490554997265081</v>
      </c>
      <c r="L24" s="19">
        <v>0.16490554997265081</v>
      </c>
      <c r="M24" s="18">
        <v>0.16490554997265081</v>
      </c>
      <c r="N24" s="18">
        <v>0.16490554997265081</v>
      </c>
      <c r="O24" s="19">
        <v>0.16490554997265081</v>
      </c>
      <c r="P24" s="18">
        <v>0.16490554997265081</v>
      </c>
      <c r="Q24" s="18">
        <v>0.16490554997265081</v>
      </c>
      <c r="R24" s="19">
        <v>0.16490554997265081</v>
      </c>
      <c r="S24" s="18">
        <v>0.16490554997265081</v>
      </c>
      <c r="T24" s="18">
        <v>0.16490554997265081</v>
      </c>
      <c r="U24" s="20">
        <v>0.16490554997265081</v>
      </c>
      <c r="V24" s="21"/>
      <c r="X24" s="12"/>
      <c r="Z24" s="22">
        <f t="shared" si="0"/>
        <v>0</v>
      </c>
      <c r="AA24" s="23">
        <f t="shared" si="19"/>
        <v>0</v>
      </c>
      <c r="AB24" s="22">
        <f t="shared" si="20"/>
        <v>0</v>
      </c>
      <c r="AC24" s="22">
        <f t="shared" si="14"/>
        <v>0</v>
      </c>
      <c r="AD24" s="23">
        <f t="shared" si="21"/>
        <v>0</v>
      </c>
      <c r="AE24" s="22">
        <f t="shared" si="22"/>
        <v>0</v>
      </c>
      <c r="AF24" s="22">
        <f t="shared" si="16"/>
        <v>0</v>
      </c>
      <c r="AG24" s="23">
        <f t="shared" si="23"/>
        <v>0</v>
      </c>
      <c r="AH24" s="22">
        <f t="shared" si="24"/>
        <v>0</v>
      </c>
      <c r="AI24" s="22">
        <f t="shared" si="17"/>
        <v>0</v>
      </c>
      <c r="AJ24" s="23">
        <f t="shared" si="25"/>
        <v>0</v>
      </c>
      <c r="AK24" s="22">
        <f t="shared" si="26"/>
        <v>0</v>
      </c>
      <c r="AL24" s="22">
        <f t="shared" si="18"/>
        <v>0</v>
      </c>
      <c r="AM24" s="23">
        <f t="shared" si="27"/>
        <v>0</v>
      </c>
      <c r="AN24" s="22">
        <f t="shared" si="28"/>
        <v>0</v>
      </c>
    </row>
    <row r="25" spans="1:40" ht="15" customHeight="1" x14ac:dyDescent="0.35">
      <c r="A25" s="156"/>
      <c r="B25" s="133" t="s">
        <v>77</v>
      </c>
      <c r="C25" s="135" t="s">
        <v>78</v>
      </c>
      <c r="D25" s="135" t="s">
        <v>76</v>
      </c>
      <c r="F25" s="17">
        <v>2.5861766049404405E-4</v>
      </c>
      <c r="G25" s="18">
        <v>2.5861766049404405E-4</v>
      </c>
      <c r="H25" s="18">
        <v>2.5861766049404405E-4</v>
      </c>
      <c r="I25" s="19">
        <v>2.5861766049404405E-4</v>
      </c>
      <c r="J25" s="18">
        <v>2.5861766049404405E-4</v>
      </c>
      <c r="K25" s="18">
        <v>2.5861766049404405E-4</v>
      </c>
      <c r="L25" s="19">
        <v>2.5861766049404405E-4</v>
      </c>
      <c r="M25" s="18">
        <v>2.5861766049404405E-4</v>
      </c>
      <c r="N25" s="18">
        <v>2.5861766049404405E-4</v>
      </c>
      <c r="O25" s="19">
        <v>2.5861766049404405E-4</v>
      </c>
      <c r="P25" s="18">
        <v>2.5861766049404405E-4</v>
      </c>
      <c r="Q25" s="18">
        <v>2.5861766049404405E-4</v>
      </c>
      <c r="R25" s="19">
        <v>2.5861766049404405E-4</v>
      </c>
      <c r="S25" s="18">
        <v>2.5861766049404405E-4</v>
      </c>
      <c r="T25" s="18">
        <v>2.5861766049404405E-4</v>
      </c>
      <c r="U25" s="20">
        <v>2.5861766049404405E-4</v>
      </c>
      <c r="V25" s="21"/>
      <c r="X25" s="36" t="s">
        <v>42</v>
      </c>
      <c r="Y25" s="37" t="s">
        <v>43</v>
      </c>
      <c r="Z25" s="22">
        <f t="shared" si="0"/>
        <v>0</v>
      </c>
      <c r="AA25" s="22">
        <v>0</v>
      </c>
      <c r="AB25" s="22">
        <v>0</v>
      </c>
      <c r="AC25" s="22">
        <f t="shared" si="14"/>
        <v>0</v>
      </c>
      <c r="AD25" s="22">
        <v>0</v>
      </c>
      <c r="AE25" s="22">
        <v>0</v>
      </c>
      <c r="AF25" s="22">
        <f t="shared" si="16"/>
        <v>0</v>
      </c>
      <c r="AG25" s="22">
        <v>0</v>
      </c>
      <c r="AH25" s="22">
        <v>0</v>
      </c>
      <c r="AI25" s="22">
        <f t="shared" si="17"/>
        <v>0</v>
      </c>
      <c r="AJ25" s="22">
        <v>0</v>
      </c>
      <c r="AK25" s="22">
        <v>0</v>
      </c>
      <c r="AL25" s="22">
        <f t="shared" si="18"/>
        <v>0</v>
      </c>
      <c r="AM25" s="22">
        <v>0</v>
      </c>
      <c r="AN25" s="22">
        <v>0</v>
      </c>
    </row>
    <row r="26" spans="1:40" x14ac:dyDescent="0.25">
      <c r="A26" s="159" t="s">
        <v>543</v>
      </c>
      <c r="B26" s="41">
        <v>20</v>
      </c>
      <c r="C26" s="42" t="s">
        <v>79</v>
      </c>
      <c r="D26" s="42" t="s">
        <v>80</v>
      </c>
      <c r="F26" s="17">
        <v>13.146000000000001</v>
      </c>
      <c r="G26" s="18">
        <v>12.936580263179078</v>
      </c>
      <c r="H26" s="18">
        <v>9.8768927878787913</v>
      </c>
      <c r="I26" s="19">
        <v>6.9441695298591632</v>
      </c>
      <c r="J26" s="18">
        <v>12.936580263179078</v>
      </c>
      <c r="K26" s="18">
        <v>4.8213710624098081</v>
      </c>
      <c r="L26" s="19">
        <v>2.507179053630697</v>
      </c>
      <c r="M26" s="18">
        <v>12.936580263179078</v>
      </c>
      <c r="N26" s="18">
        <v>6.0966667915665447</v>
      </c>
      <c r="O26" s="19">
        <v>3.3472571589803541</v>
      </c>
      <c r="P26" s="18">
        <v>12.936580263179078</v>
      </c>
      <c r="Q26" s="18">
        <v>10.764023410950427</v>
      </c>
      <c r="R26" s="19">
        <v>7.0617125876935729</v>
      </c>
      <c r="S26" s="18">
        <v>12.936580263179078</v>
      </c>
      <c r="T26" s="18">
        <v>10.850724829553595</v>
      </c>
      <c r="U26" s="20">
        <v>8.6691682834893218</v>
      </c>
      <c r="V26" s="21"/>
      <c r="X26" s="12"/>
      <c r="Z26" s="22">
        <f t="shared" si="0"/>
        <v>-1.5930300990485542E-2</v>
      </c>
      <c r="AA26" s="23">
        <f t="shared" ref="AA26:AA31" si="29">($AA$3-$F$3)*AB26/($AB$3-$F$3)</f>
        <v>-0.20967359636698404</v>
      </c>
      <c r="AB26" s="22">
        <f t="shared" ref="AB26:AB31" si="30">IF(F26=0,0%,(I26-$F26)/$F26)</f>
        <v>-0.47176559182571409</v>
      </c>
      <c r="AC26" s="22">
        <f t="shared" si="14"/>
        <v>-1.5930300990485542E-2</v>
      </c>
      <c r="AD26" s="23">
        <f t="shared" ref="AD26:AD31" si="31">($AA$3-$F$3)*AE26/($AB$3-$F$3)</f>
        <v>-0.35968088126068948</v>
      </c>
      <c r="AE26" s="22">
        <f t="shared" ref="AE26:AE31" si="32">IF($F26=0,0%,(L26-$F26)/$F26)</f>
        <v>-0.80928198283655128</v>
      </c>
      <c r="AF26" s="22">
        <f t="shared" si="16"/>
        <v>-1.5930300990485542E-2</v>
      </c>
      <c r="AG26" s="23">
        <f t="shared" ref="AG26:AG31" si="33">($AA$3-$F$3)*AH26/($AB$3-$F$3)</f>
        <v>-0.33127923461364323</v>
      </c>
      <c r="AH26" s="22">
        <f t="shared" ref="AH26:AH31" si="34">IF($F26=0,0%,(O26-$F26)/$F26)</f>
        <v>-0.74537827788069722</v>
      </c>
      <c r="AI26" s="22">
        <f t="shared" si="17"/>
        <v>-1.5930300990485542E-2</v>
      </c>
      <c r="AJ26" s="23">
        <f t="shared" ref="AJ26:AJ31" si="35">($AA$3-$F$3)*AK26/($AB$3-$F$3)</f>
        <v>-0.20569966064223769</v>
      </c>
      <c r="AK26" s="22">
        <f t="shared" ref="AK26:AK31" si="36">IF($F26=0,0%,(R26-$F26)/$F26)</f>
        <v>-0.46282423644503479</v>
      </c>
      <c r="AL26" s="22">
        <f t="shared" si="18"/>
        <v>-1.5930300990485542E-2</v>
      </c>
      <c r="AM26" s="23">
        <f t="shared" ref="AM26:AM31" si="37">($AA$3-$F$3)*AN26/($AB$3-$F$3)</f>
        <v>-0.15135425111181022</v>
      </c>
      <c r="AN26" s="22">
        <f t="shared" ref="AN26:AN31" si="38">IF($F26=0,0%,(U26-$F26)/$F26)</f>
        <v>-0.340547065001573</v>
      </c>
    </row>
    <row r="27" spans="1:40" x14ac:dyDescent="0.25">
      <c r="A27" s="160"/>
      <c r="B27" s="41" t="s">
        <v>81</v>
      </c>
      <c r="C27" s="43" t="s">
        <v>82</v>
      </c>
      <c r="D27" s="42" t="s">
        <v>83</v>
      </c>
      <c r="F27" s="17">
        <v>129.69</v>
      </c>
      <c r="G27" s="18">
        <v>127.62399926454393</v>
      </c>
      <c r="H27" s="18">
        <v>97.43908608397993</v>
      </c>
      <c r="I27" s="19">
        <v>68.506720396123143</v>
      </c>
      <c r="J27" s="18">
        <v>127.62399926454393</v>
      </c>
      <c r="K27" s="18">
        <v>47.377657665954558</v>
      </c>
      <c r="L27" s="19">
        <v>24.489900472367303</v>
      </c>
      <c r="M27" s="18">
        <v>127.62399926454393</v>
      </c>
      <c r="N27" s="18">
        <v>60.027853923898071</v>
      </c>
      <c r="O27" s="19">
        <v>32.859550712594839</v>
      </c>
      <c r="P27" s="18">
        <v>127.62399926454393</v>
      </c>
      <c r="Q27" s="18">
        <v>106.19094752519099</v>
      </c>
      <c r="R27" s="19">
        <v>69.666324775443428</v>
      </c>
      <c r="S27" s="18">
        <v>127.62399926454393</v>
      </c>
      <c r="T27" s="18">
        <v>107.35973166620749</v>
      </c>
      <c r="U27" s="20">
        <v>86.353893446771721</v>
      </c>
      <c r="V27" s="21"/>
      <c r="X27" s="12"/>
      <c r="Z27" s="22">
        <f t="shared" si="0"/>
        <v>-1.5930300990485556E-2</v>
      </c>
      <c r="AA27" s="23">
        <f t="shared" si="29"/>
        <v>-0.20967359636698402</v>
      </c>
      <c r="AB27" s="22">
        <f t="shared" si="30"/>
        <v>-0.47176559182571404</v>
      </c>
      <c r="AC27" s="22">
        <f t="shared" si="14"/>
        <v>-1.5930300990485556E-2</v>
      </c>
      <c r="AD27" s="23">
        <f t="shared" si="31"/>
        <v>-0.36051815706730644</v>
      </c>
      <c r="AE27" s="22">
        <f t="shared" si="32"/>
        <v>-0.81116585340143954</v>
      </c>
      <c r="AF27" s="22">
        <f t="shared" si="16"/>
        <v>-1.5930300990485556E-2</v>
      </c>
      <c r="AG27" s="23">
        <f t="shared" si="33"/>
        <v>-0.33183557127648039</v>
      </c>
      <c r="AH27" s="22">
        <f t="shared" si="34"/>
        <v>-0.74663003537208084</v>
      </c>
      <c r="AI27" s="22">
        <f t="shared" si="17"/>
        <v>-1.5930300990485556E-2</v>
      </c>
      <c r="AJ27" s="23">
        <f t="shared" si="35"/>
        <v>-0.20569966064223771</v>
      </c>
      <c r="AK27" s="22">
        <f t="shared" si="36"/>
        <v>-0.46282423644503484</v>
      </c>
      <c r="AL27" s="22">
        <f t="shared" si="18"/>
        <v>-1.5930300990485556E-2</v>
      </c>
      <c r="AM27" s="23">
        <f t="shared" si="37"/>
        <v>-0.1485117726997825</v>
      </c>
      <c r="AN27" s="22">
        <f t="shared" si="38"/>
        <v>-0.3341514885745106</v>
      </c>
    </row>
    <row r="28" spans="1:40" x14ac:dyDescent="0.25">
      <c r="A28" s="161"/>
      <c r="B28" s="41" t="s">
        <v>84</v>
      </c>
      <c r="C28" s="42" t="s">
        <v>85</v>
      </c>
      <c r="D28" s="42" t="s">
        <v>86</v>
      </c>
      <c r="F28" s="17">
        <v>5.1100000000000003</v>
      </c>
      <c r="G28" s="18">
        <v>5.0285961619386201</v>
      </c>
      <c r="H28" s="18">
        <v>3.8392607748410637</v>
      </c>
      <c r="I28" s="19">
        <v>2.6992778257706012</v>
      </c>
      <c r="J28" s="18">
        <v>5.0285961619386201</v>
      </c>
      <c r="K28" s="18">
        <v>2.0010006295472804</v>
      </c>
      <c r="L28" s="19">
        <v>1.2498474685263474</v>
      </c>
      <c r="M28" s="18">
        <v>5.0285961619386201</v>
      </c>
      <c r="N28" s="18">
        <v>2.4471320652686099</v>
      </c>
      <c r="O28" s="19">
        <v>1.4604049635854788</v>
      </c>
      <c r="P28" s="18">
        <v>5.0285961619386201</v>
      </c>
      <c r="Q28" s="18">
        <v>4.1840985569722111</v>
      </c>
      <c r="R28" s="19">
        <v>2.7449681517658724</v>
      </c>
      <c r="S28" s="18">
        <v>5.0285961619386201</v>
      </c>
      <c r="T28" s="18">
        <v>4.0513475950051276</v>
      </c>
      <c r="U28" s="20">
        <v>3.0093127405977995</v>
      </c>
      <c r="V28" s="21"/>
      <c r="X28" s="12"/>
      <c r="Z28" s="22">
        <f t="shared" si="0"/>
        <v>-1.5930300990485358E-2</v>
      </c>
      <c r="AA28" s="23">
        <f t="shared" si="29"/>
        <v>-0.20967359636698404</v>
      </c>
      <c r="AB28" s="22">
        <f t="shared" si="30"/>
        <v>-0.47176559182571409</v>
      </c>
      <c r="AC28" s="22">
        <f t="shared" si="14"/>
        <v>-1.5930300990485358E-2</v>
      </c>
      <c r="AD28" s="23">
        <f t="shared" si="31"/>
        <v>-0.33573842413339006</v>
      </c>
      <c r="AE28" s="22">
        <f t="shared" si="32"/>
        <v>-0.75541145430012768</v>
      </c>
      <c r="AF28" s="22">
        <f t="shared" si="16"/>
        <v>-1.5930300990485358E-2</v>
      </c>
      <c r="AG28" s="23">
        <f t="shared" si="33"/>
        <v>-0.31742509557856241</v>
      </c>
      <c r="AH28" s="22">
        <f t="shared" si="34"/>
        <v>-0.71420646505176544</v>
      </c>
      <c r="AI28" s="22">
        <f t="shared" si="17"/>
        <v>-1.5930300990485358E-2</v>
      </c>
      <c r="AJ28" s="23">
        <f t="shared" si="35"/>
        <v>-0.20569966064223769</v>
      </c>
      <c r="AK28" s="22">
        <f t="shared" si="36"/>
        <v>-0.46282423644503479</v>
      </c>
      <c r="AL28" s="22">
        <f t="shared" si="18"/>
        <v>-1.5930300990485358E-2</v>
      </c>
      <c r="AM28" s="23">
        <f t="shared" si="37"/>
        <v>-0.1827081765081279</v>
      </c>
      <c r="AN28" s="22">
        <f t="shared" si="38"/>
        <v>-0.4110933971432878</v>
      </c>
    </row>
    <row r="29" spans="1:40" x14ac:dyDescent="0.25">
      <c r="A29" s="175" t="s">
        <v>542</v>
      </c>
      <c r="B29" s="44" t="s">
        <v>87</v>
      </c>
      <c r="C29" s="45" t="s">
        <v>88</v>
      </c>
      <c r="D29" s="45" t="s">
        <v>89</v>
      </c>
      <c r="F29" s="17">
        <v>2.1680000000000001</v>
      </c>
      <c r="G29" s="31">
        <v>2.340839221907776</v>
      </c>
      <c r="H29" s="31">
        <v>2.3137545402844073</v>
      </c>
      <c r="I29" s="46">
        <v>2.1204738503888669</v>
      </c>
      <c r="J29" s="38">
        <v>2.3408405926544189</v>
      </c>
      <c r="K29" s="38">
        <v>1.6772958356386147</v>
      </c>
      <c r="L29" s="40">
        <v>0.45661042686390957</v>
      </c>
      <c r="M29" s="38">
        <v>2.340839221907776</v>
      </c>
      <c r="N29" s="31">
        <v>1.7083721821688482</v>
      </c>
      <c r="O29" s="46">
        <v>0.38245664182955397</v>
      </c>
      <c r="P29" s="31">
        <v>2.340839221907776</v>
      </c>
      <c r="Q29" s="31">
        <v>2.3666218310570359</v>
      </c>
      <c r="R29" s="46">
        <v>1.6214453904161543</v>
      </c>
      <c r="S29" s="31">
        <v>2.340839221907776</v>
      </c>
      <c r="T29" s="18">
        <v>2.3903349483082286</v>
      </c>
      <c r="U29" s="20">
        <v>2.3616842920836545</v>
      </c>
      <c r="V29" s="21"/>
      <c r="X29" s="12"/>
      <c r="Z29" s="22">
        <f t="shared" si="0"/>
        <v>7.9722888333844971E-2</v>
      </c>
      <c r="AA29" s="23">
        <f t="shared" si="29"/>
        <v>-9.7429580998633081E-3</v>
      </c>
      <c r="AB29" s="22">
        <f t="shared" si="30"/>
        <v>-2.1921655724692443E-2</v>
      </c>
      <c r="AC29" s="22">
        <f t="shared" si="14"/>
        <v>7.9723520597056619E-2</v>
      </c>
      <c r="AD29" s="23">
        <f t="shared" si="31"/>
        <v>-0.35083837087660735</v>
      </c>
      <c r="AE29" s="22">
        <f t="shared" si="32"/>
        <v>-0.7893863344723665</v>
      </c>
      <c r="AF29" s="22">
        <f t="shared" si="16"/>
        <v>7.9722888333844971E-2</v>
      </c>
      <c r="AG29" s="23">
        <f t="shared" si="33"/>
        <v>-0.36604004882542973</v>
      </c>
      <c r="AH29" s="22">
        <f t="shared" si="34"/>
        <v>-0.82359010985721692</v>
      </c>
      <c r="AI29" s="22">
        <f t="shared" si="17"/>
        <v>7.9722888333844971E-2</v>
      </c>
      <c r="AJ29" s="23">
        <f t="shared" si="35"/>
        <v>-0.11204481541284252</v>
      </c>
      <c r="AK29" s="22">
        <f t="shared" si="36"/>
        <v>-0.25210083467889566</v>
      </c>
      <c r="AL29" s="22">
        <f t="shared" si="18"/>
        <v>7.9722888333844971E-2</v>
      </c>
      <c r="AM29" s="23">
        <f t="shared" si="37"/>
        <v>3.970567693391848E-2</v>
      </c>
      <c r="AN29" s="22">
        <f t="shared" si="38"/>
        <v>8.9337773101316575E-2</v>
      </c>
    </row>
    <row r="30" spans="1:40" x14ac:dyDescent="0.25">
      <c r="A30" s="176"/>
      <c r="B30" s="44" t="s">
        <v>90</v>
      </c>
      <c r="C30" s="45" t="s">
        <v>91</v>
      </c>
      <c r="D30" s="45" t="s">
        <v>92</v>
      </c>
      <c r="F30" s="17">
        <v>2.375</v>
      </c>
      <c r="G30" s="31">
        <v>2.5643418597928815</v>
      </c>
      <c r="H30" s="31">
        <v>2.5346711407635918</v>
      </c>
      <c r="I30" s="46">
        <v>2.3229360676538549</v>
      </c>
      <c r="J30" s="38">
        <v>2.5643433614180093</v>
      </c>
      <c r="K30" s="38">
        <v>2.8559361525738578</v>
      </c>
      <c r="L30" s="40">
        <v>2.5874590855621538</v>
      </c>
      <c r="M30" s="38">
        <v>2.5643418597928815</v>
      </c>
      <c r="N30" s="31">
        <v>2.9088499318010119</v>
      </c>
      <c r="O30" s="46">
        <v>2.1672543037008056</v>
      </c>
      <c r="P30" s="31">
        <v>2.5643418597928815</v>
      </c>
      <c r="Q30" s="31">
        <v>3.0120641486180459</v>
      </c>
      <c r="R30" s="46">
        <v>3.0112557250585725</v>
      </c>
      <c r="S30" s="31">
        <v>2.5643418597928815</v>
      </c>
      <c r="T30" s="18">
        <v>2.6185634235387649</v>
      </c>
      <c r="U30" s="20">
        <v>2.5871772111156268</v>
      </c>
      <c r="V30" s="21"/>
      <c r="X30" s="12"/>
      <c r="Z30" s="22">
        <f t="shared" si="0"/>
        <v>7.972288833384486E-2</v>
      </c>
      <c r="AA30" s="23">
        <f t="shared" si="29"/>
        <v>-9.7429580998634191E-3</v>
      </c>
      <c r="AB30" s="22">
        <f t="shared" si="30"/>
        <v>-2.1921655724692693E-2</v>
      </c>
      <c r="AC30" s="22">
        <f t="shared" si="14"/>
        <v>7.9723520597056563E-2</v>
      </c>
      <c r="AD30" s="23">
        <f t="shared" si="31"/>
        <v>3.9758425368356255E-2</v>
      </c>
      <c r="AE30" s="22">
        <f t="shared" si="32"/>
        <v>8.9456457078801579E-2</v>
      </c>
      <c r="AF30" s="22">
        <f t="shared" si="16"/>
        <v>7.972288833384486E-2</v>
      </c>
      <c r="AG30" s="23">
        <f t="shared" si="33"/>
        <v>-3.8876387611545146E-2</v>
      </c>
      <c r="AH30" s="22">
        <f t="shared" si="34"/>
        <v>-8.7471872125976582E-2</v>
      </c>
      <c r="AI30" s="22">
        <f t="shared" si="17"/>
        <v>7.972288833384486E-2</v>
      </c>
      <c r="AJ30" s="23">
        <f t="shared" si="35"/>
        <v>0.1190653988413703</v>
      </c>
      <c r="AK30" s="22">
        <f t="shared" si="36"/>
        <v>0.26789714739308318</v>
      </c>
      <c r="AL30" s="22">
        <f t="shared" si="18"/>
        <v>7.972288833384486E-2</v>
      </c>
      <c r="AM30" s="23">
        <f t="shared" si="37"/>
        <v>3.9705676933918473E-2</v>
      </c>
      <c r="AN30" s="22">
        <f t="shared" si="38"/>
        <v>8.9337773101316562E-2</v>
      </c>
    </row>
    <row r="31" spans="1:40" x14ac:dyDescent="0.25">
      <c r="A31" s="165" t="s">
        <v>545</v>
      </c>
      <c r="B31" s="47" t="s">
        <v>93</v>
      </c>
      <c r="C31" s="48" t="s">
        <v>94</v>
      </c>
      <c r="D31" s="48" t="s">
        <v>95</v>
      </c>
      <c r="F31" s="35">
        <v>0.91300000000000003</v>
      </c>
      <c r="G31" s="49">
        <v>1.0305740767639633</v>
      </c>
      <c r="H31" s="49">
        <v>0</v>
      </c>
      <c r="I31" s="50">
        <v>0</v>
      </c>
      <c r="J31" s="38">
        <v>1.0305742868878762</v>
      </c>
      <c r="K31" s="38">
        <v>0</v>
      </c>
      <c r="L31" s="40">
        <v>0</v>
      </c>
      <c r="M31" s="38">
        <v>1.0305740767639633</v>
      </c>
      <c r="N31" s="49">
        <v>0</v>
      </c>
      <c r="O31" s="50">
        <v>0</v>
      </c>
      <c r="P31" s="49">
        <v>1.0305740767639633</v>
      </c>
      <c r="Q31" s="49">
        <v>0</v>
      </c>
      <c r="R31" s="50">
        <v>0</v>
      </c>
      <c r="S31" s="49">
        <v>1.0305740767639633</v>
      </c>
      <c r="T31" s="18">
        <v>0</v>
      </c>
      <c r="U31" s="33">
        <v>0</v>
      </c>
      <c r="V31" s="21"/>
      <c r="X31" s="12"/>
      <c r="Z31" s="22">
        <f t="shared" si="0"/>
        <v>0.12877774015768154</v>
      </c>
      <c r="AA31" s="23">
        <f t="shared" si="29"/>
        <v>-0.44444444444444442</v>
      </c>
      <c r="AB31" s="22">
        <f t="shared" si="30"/>
        <v>-1</v>
      </c>
      <c r="AC31" s="22">
        <f t="shared" si="14"/>
        <v>0.12877797030435509</v>
      </c>
      <c r="AD31" s="23">
        <f t="shared" si="31"/>
        <v>-0.44444444444444442</v>
      </c>
      <c r="AE31" s="22">
        <f t="shared" si="32"/>
        <v>-1</v>
      </c>
      <c r="AF31" s="22">
        <f t="shared" si="16"/>
        <v>0.12877774015768154</v>
      </c>
      <c r="AG31" s="23">
        <f t="shared" si="33"/>
        <v>-0.44444444444444442</v>
      </c>
      <c r="AH31" s="22">
        <f t="shared" si="34"/>
        <v>-1</v>
      </c>
      <c r="AI31" s="22">
        <f t="shared" si="17"/>
        <v>0.12877774015768154</v>
      </c>
      <c r="AJ31" s="23">
        <f t="shared" si="35"/>
        <v>-0.44444444444444442</v>
      </c>
      <c r="AK31" s="22">
        <f t="shared" si="36"/>
        <v>-1</v>
      </c>
      <c r="AL31" s="22">
        <f t="shared" si="18"/>
        <v>0.12877774015768154</v>
      </c>
      <c r="AM31" s="23">
        <f t="shared" si="37"/>
        <v>-0.44444444444444442</v>
      </c>
      <c r="AN31" s="22">
        <f t="shared" si="38"/>
        <v>-1</v>
      </c>
    </row>
    <row r="32" spans="1:40" ht="14.5" x14ac:dyDescent="0.35">
      <c r="A32" s="166"/>
      <c r="B32" s="47" t="s">
        <v>96</v>
      </c>
      <c r="C32" s="48" t="s">
        <v>97</v>
      </c>
      <c r="D32" s="48" t="s">
        <v>98</v>
      </c>
      <c r="F32" s="35">
        <v>0</v>
      </c>
      <c r="G32" s="18">
        <v>0</v>
      </c>
      <c r="H32" s="18">
        <v>1.1039307850046516</v>
      </c>
      <c r="I32" s="33">
        <v>1.1254330442819211</v>
      </c>
      <c r="J32" s="18">
        <v>0</v>
      </c>
      <c r="K32" s="18">
        <v>1.0203586537326756</v>
      </c>
      <c r="L32" s="33">
        <v>0.83158616748902403</v>
      </c>
      <c r="M32" s="18">
        <v>0</v>
      </c>
      <c r="N32" s="18">
        <v>0.99001681406269293</v>
      </c>
      <c r="O32" s="33">
        <v>0.60182651812358745</v>
      </c>
      <c r="P32" s="18">
        <v>0</v>
      </c>
      <c r="Q32" s="18">
        <v>1.0989012357204262</v>
      </c>
      <c r="R32" s="33">
        <v>1.0172565578477619</v>
      </c>
      <c r="S32" s="18">
        <v>0</v>
      </c>
      <c r="T32" s="18">
        <v>1.0728908085356412</v>
      </c>
      <c r="U32" s="33">
        <v>1.0510383377329362</v>
      </c>
      <c r="V32" s="21"/>
      <c r="X32" s="36" t="s">
        <v>42</v>
      </c>
      <c r="Y32" s="37" t="s">
        <v>43</v>
      </c>
      <c r="Z32" s="22">
        <f t="shared" si="0"/>
        <v>0</v>
      </c>
      <c r="AA32" s="34">
        <v>0</v>
      </c>
      <c r="AB32" s="34">
        <v>0</v>
      </c>
      <c r="AC32" s="22">
        <f t="shared" si="14"/>
        <v>0</v>
      </c>
      <c r="AD32" s="34">
        <v>0</v>
      </c>
      <c r="AE32" s="34">
        <v>0</v>
      </c>
      <c r="AF32" s="22">
        <f t="shared" si="16"/>
        <v>0</v>
      </c>
      <c r="AG32" s="34">
        <v>0</v>
      </c>
      <c r="AH32" s="34">
        <v>0</v>
      </c>
      <c r="AI32" s="22">
        <f t="shared" si="17"/>
        <v>0</v>
      </c>
      <c r="AJ32" s="34">
        <v>0</v>
      </c>
      <c r="AK32" s="34">
        <v>0</v>
      </c>
      <c r="AL32" s="22">
        <f t="shared" si="18"/>
        <v>0</v>
      </c>
      <c r="AM32" s="34">
        <v>0</v>
      </c>
      <c r="AN32" s="34">
        <v>0</v>
      </c>
    </row>
    <row r="33" spans="1:40" x14ac:dyDescent="0.25">
      <c r="A33" s="166"/>
      <c r="B33" s="47" t="s">
        <v>99</v>
      </c>
      <c r="C33" s="51" t="s">
        <v>100</v>
      </c>
      <c r="D33" s="51" t="s">
        <v>101</v>
      </c>
      <c r="F33" s="52">
        <v>1.264</v>
      </c>
      <c r="G33" s="18">
        <v>1.2767094538098041</v>
      </c>
      <c r="H33" s="18">
        <v>1.2268207627906975</v>
      </c>
      <c r="I33" s="19">
        <v>1.1434069146955896</v>
      </c>
      <c r="J33" s="18">
        <v>1.2767094538098041</v>
      </c>
      <c r="K33" s="18">
        <v>1.2278741255324768</v>
      </c>
      <c r="L33" s="19">
        <v>1.1157376698914592</v>
      </c>
      <c r="M33" s="18">
        <v>1.2767094538098041</v>
      </c>
      <c r="N33" s="18">
        <v>1.1936369797176096</v>
      </c>
      <c r="O33" s="19">
        <v>0.89816143895391698</v>
      </c>
      <c r="P33" s="18">
        <v>1.2767094538098041</v>
      </c>
      <c r="Q33" s="18">
        <v>1.2224467348837209</v>
      </c>
      <c r="R33" s="19">
        <v>1.1235674071132513</v>
      </c>
      <c r="S33" s="18">
        <v>1.2767094538098041</v>
      </c>
      <c r="T33" s="18">
        <v>1.1754877336667</v>
      </c>
      <c r="U33" s="20">
        <v>1.0281900326820228</v>
      </c>
      <c r="V33" s="21"/>
      <c r="X33" s="12"/>
      <c r="Z33" s="22">
        <f t="shared" si="0"/>
        <v>1.0054947634338639E-2</v>
      </c>
      <c r="AA33" s="23">
        <f t="shared" ref="AA33:AA38" si="39">($AA$3-$F$3)*AB33/($AB$3-$F$3)</f>
        <v>-4.2402631963576083E-2</v>
      </c>
      <c r="AB33" s="22">
        <f t="shared" ref="AB33:AB38" si="40">IF(F33=0,0%,(I33-$F33)/$F33)</f>
        <v>-9.5405921918046185E-2</v>
      </c>
      <c r="AC33" s="22">
        <f t="shared" si="14"/>
        <v>1.0054947634338639E-2</v>
      </c>
      <c r="AD33" s="23">
        <f t="shared" ref="AD33:AD38" si="41">($AA$3-$F$3)*AE33/($AB$3-$F$3)</f>
        <v>-5.2131620994564289E-2</v>
      </c>
      <c r="AE33" s="22">
        <f t="shared" ref="AE33:AE38" si="42">IF($F33=0,0%,(L33-$F33)/$F33)</f>
        <v>-0.11729614723776965</v>
      </c>
      <c r="AF33" s="22">
        <f t="shared" si="16"/>
        <v>1.0054947634338639E-2</v>
      </c>
      <c r="AG33" s="23">
        <f t="shared" ref="AG33:AG38" si="43">($AA$3-$F$3)*AH33/($AB$3-$F$3)</f>
        <v>-0.12863521837063396</v>
      </c>
      <c r="AH33" s="22">
        <f t="shared" ref="AH33:AH38" si="44">IF($F33=0,0%,(O33-$F33)/$F33)</f>
        <v>-0.28942924133392645</v>
      </c>
      <c r="AI33" s="22">
        <f t="shared" si="17"/>
        <v>1.0054947634338639E-2</v>
      </c>
      <c r="AJ33" s="23">
        <f t="shared" ref="AJ33:AJ38" si="45">($AA$3-$F$3)*AK33/($AB$3-$F$3)</f>
        <v>-4.9378548835003061E-2</v>
      </c>
      <c r="AK33" s="22">
        <f t="shared" ref="AK33:AK38" si="46">IF($F33=0,0%,(R33-$F33)/$F33)</f>
        <v>-0.11110173487875688</v>
      </c>
      <c r="AL33" s="22">
        <f t="shared" si="18"/>
        <v>1.0054947634338639E-2</v>
      </c>
      <c r="AM33" s="23">
        <f t="shared" ref="AM33:AM38" si="47">($AA$3-$F$3)*AN33/($AB$3-$F$3)</f>
        <v>-8.2914897087896344E-2</v>
      </c>
      <c r="AN33" s="22">
        <f t="shared" ref="AN33:AN38" si="48">IF($F33=0,0%,(U33-$F33)/$F33)</f>
        <v>-0.18655851844776677</v>
      </c>
    </row>
    <row r="34" spans="1:40" x14ac:dyDescent="0.25">
      <c r="A34" s="166"/>
      <c r="B34" s="47" t="s">
        <v>102</v>
      </c>
      <c r="C34" s="51" t="s">
        <v>103</v>
      </c>
      <c r="D34" s="51" t="s">
        <v>104</v>
      </c>
      <c r="F34" s="52">
        <v>0.42699999999999999</v>
      </c>
      <c r="G34" s="18">
        <v>0.43129346263986262</v>
      </c>
      <c r="H34" s="18">
        <v>0.41444024186046508</v>
      </c>
      <c r="I34" s="19">
        <v>0.38626167134099426</v>
      </c>
      <c r="J34" s="18">
        <v>0.43129346263986262</v>
      </c>
      <c r="K34" s="18">
        <v>0.41526541125015187</v>
      </c>
      <c r="L34" s="19">
        <v>0.37831994885016129</v>
      </c>
      <c r="M34" s="18">
        <v>0.43129346263986262</v>
      </c>
      <c r="N34" s="18">
        <v>0.40368645365083228</v>
      </c>
      <c r="O34" s="19">
        <v>0.30375701512114117</v>
      </c>
      <c r="P34" s="18">
        <v>0.43129346263986262</v>
      </c>
      <c r="Q34" s="18">
        <v>0.41296262325581395</v>
      </c>
      <c r="R34" s="19">
        <v>0.37955955920677076</v>
      </c>
      <c r="S34" s="18">
        <v>0.43129346263986262</v>
      </c>
      <c r="T34" s="18">
        <v>0.39653118048395236</v>
      </c>
      <c r="U34" s="20">
        <v>0.34605535391007003</v>
      </c>
      <c r="V34" s="21"/>
      <c r="X34" s="12"/>
      <c r="Z34" s="22">
        <f t="shared" si="0"/>
        <v>1.0054947634338719E-2</v>
      </c>
      <c r="AA34" s="23">
        <f t="shared" si="39"/>
        <v>-4.2402631963576097E-2</v>
      </c>
      <c r="AB34" s="22">
        <f t="shared" si="40"/>
        <v>-9.5405921918046213E-2</v>
      </c>
      <c r="AC34" s="22">
        <f t="shared" si="14"/>
        <v>1.0054947634338719E-2</v>
      </c>
      <c r="AD34" s="23">
        <f t="shared" si="41"/>
        <v>-5.066880161315504E-2</v>
      </c>
      <c r="AE34" s="22">
        <f t="shared" si="42"/>
        <v>-0.11400480362959883</v>
      </c>
      <c r="AF34" s="22">
        <f t="shared" si="16"/>
        <v>1.0054947634338719E-2</v>
      </c>
      <c r="AG34" s="23">
        <f t="shared" si="43"/>
        <v>-0.12827789214557256</v>
      </c>
      <c r="AH34" s="22">
        <f t="shared" si="44"/>
        <v>-0.28862525732753824</v>
      </c>
      <c r="AI34" s="22">
        <f t="shared" si="17"/>
        <v>1.0054947634338719E-2</v>
      </c>
      <c r="AJ34" s="23">
        <f t="shared" si="45"/>
        <v>-4.937854883500311E-2</v>
      </c>
      <c r="AK34" s="22">
        <f t="shared" si="46"/>
        <v>-0.11110173487875699</v>
      </c>
      <c r="AL34" s="22">
        <f t="shared" si="18"/>
        <v>1.0054947634338719E-2</v>
      </c>
      <c r="AM34" s="23">
        <f t="shared" si="47"/>
        <v>-8.4251518178433474E-2</v>
      </c>
      <c r="AN34" s="22">
        <f t="shared" si="48"/>
        <v>-0.18956591590147531</v>
      </c>
    </row>
    <row r="35" spans="1:40" x14ac:dyDescent="0.25">
      <c r="A35" s="166"/>
      <c r="B35" s="47" t="s">
        <v>105</v>
      </c>
      <c r="C35" s="48" t="s">
        <v>106</v>
      </c>
      <c r="D35" s="48" t="s">
        <v>107</v>
      </c>
      <c r="F35" s="17">
        <v>7.04</v>
      </c>
      <c r="G35" s="31">
        <v>7.351791622219789</v>
      </c>
      <c r="H35" s="31">
        <v>6.8647980206186965</v>
      </c>
      <c r="I35" s="46">
        <v>5.9806479830368273</v>
      </c>
      <c r="J35" s="38">
        <v>7.3517928105544881</v>
      </c>
      <c r="K35" s="38">
        <v>4.984456564480479</v>
      </c>
      <c r="L35" s="40">
        <v>3.363162438044593</v>
      </c>
      <c r="M35" s="38">
        <v>7.351791622219789</v>
      </c>
      <c r="N35" s="31">
        <v>5.4780721286118084</v>
      </c>
      <c r="O35" s="46">
        <v>3.6825157452252002</v>
      </c>
      <c r="P35" s="31">
        <v>7.351791622219789</v>
      </c>
      <c r="Q35" s="31">
        <v>7.0157026807101657</v>
      </c>
      <c r="R35" s="46">
        <v>5.5096149559290488</v>
      </c>
      <c r="S35" s="31">
        <v>7.351791622219789</v>
      </c>
      <c r="T35" s="18">
        <v>7.0797678364436862</v>
      </c>
      <c r="U35" s="20">
        <v>6.4581413167238848</v>
      </c>
      <c r="V35" s="21"/>
      <c r="X35" s="12"/>
      <c r="Z35" s="22">
        <f t="shared" si="0"/>
        <v>4.4288582701674566E-2</v>
      </c>
      <c r="AA35" s="23">
        <f t="shared" si="39"/>
        <v>-6.6878283899190205E-2</v>
      </c>
      <c r="AB35" s="22">
        <f t="shared" si="40"/>
        <v>-0.15047613877317795</v>
      </c>
      <c r="AC35" s="22">
        <f t="shared" si="14"/>
        <v>4.4288751499217051E-2</v>
      </c>
      <c r="AD35" s="23">
        <f t="shared" si="41"/>
        <v>-0.23212358345678075</v>
      </c>
      <c r="AE35" s="22">
        <f t="shared" si="42"/>
        <v>-0.52227806277775668</v>
      </c>
      <c r="AF35" s="22">
        <f t="shared" si="16"/>
        <v>4.4288582701674566E-2</v>
      </c>
      <c r="AG35" s="23">
        <f t="shared" si="43"/>
        <v>-0.21196238982164139</v>
      </c>
      <c r="AH35" s="22">
        <f t="shared" si="44"/>
        <v>-0.47691537709869314</v>
      </c>
      <c r="AI35" s="22">
        <f t="shared" si="17"/>
        <v>4.4288582701674566E-2</v>
      </c>
      <c r="AJ35" s="23">
        <f t="shared" si="45"/>
        <v>-9.6615217428721659E-2</v>
      </c>
      <c r="AK35" s="22">
        <f t="shared" si="46"/>
        <v>-0.21738423921462374</v>
      </c>
      <c r="AL35" s="22">
        <f t="shared" si="18"/>
        <v>4.4288582701674566E-2</v>
      </c>
      <c r="AM35" s="23">
        <f t="shared" si="47"/>
        <v>-3.6733502732077983E-2</v>
      </c>
      <c r="AN35" s="22">
        <f t="shared" si="48"/>
        <v>-8.2650381147175461E-2</v>
      </c>
    </row>
    <row r="36" spans="1:40" x14ac:dyDescent="0.25">
      <c r="A36" s="166"/>
      <c r="B36" s="47" t="s">
        <v>108</v>
      </c>
      <c r="C36" s="53" t="s">
        <v>109</v>
      </c>
      <c r="D36" s="48" t="s">
        <v>110</v>
      </c>
      <c r="F36" s="17">
        <v>1.105612</v>
      </c>
      <c r="G36" s="31">
        <v>1.1732542058932256</v>
      </c>
      <c r="H36" s="31">
        <v>1.1242839913085454</v>
      </c>
      <c r="I36" s="46">
        <v>1.0595133805259085</v>
      </c>
      <c r="J36" s="38">
        <v>1.1732545719996557</v>
      </c>
      <c r="K36" s="38">
        <v>0.90493568197701046</v>
      </c>
      <c r="L36" s="40">
        <v>0.65234951917493944</v>
      </c>
      <c r="M36" s="38">
        <v>1.1732542058932256</v>
      </c>
      <c r="N36" s="31">
        <v>0.91906382248919616</v>
      </c>
      <c r="O36" s="46">
        <v>0.60986496287752689</v>
      </c>
      <c r="P36" s="31">
        <v>1.1732542058932256</v>
      </c>
      <c r="Q36" s="31">
        <v>1.1891299209929793</v>
      </c>
      <c r="R36" s="46">
        <v>0.94567746259816698</v>
      </c>
      <c r="S36" s="31">
        <v>1.1732542058932256</v>
      </c>
      <c r="T36" s="18">
        <v>1.1349958995056801</v>
      </c>
      <c r="U36" s="20">
        <v>1.0718902857925867</v>
      </c>
      <c r="V36" s="21"/>
      <c r="X36" s="12"/>
      <c r="Z36" s="22">
        <f t="shared" ref="Z36:Z67" si="49">IF($F36=0,0%,(G36-$F36)/$F36)</f>
        <v>6.1180781226348444E-2</v>
      </c>
      <c r="AA36" s="23">
        <f t="shared" si="39"/>
        <v>-1.8531162217684381E-2</v>
      </c>
      <c r="AB36" s="22">
        <f t="shared" si="40"/>
        <v>-4.169511498978986E-2</v>
      </c>
      <c r="AC36" s="22">
        <f t="shared" si="14"/>
        <v>6.1181112360987056E-2</v>
      </c>
      <c r="AD36" s="23">
        <f t="shared" si="41"/>
        <v>-0.18220677007648678</v>
      </c>
      <c r="AE36" s="22">
        <f t="shared" si="42"/>
        <v>-0.40996523267209528</v>
      </c>
      <c r="AF36" s="22">
        <f t="shared" si="16"/>
        <v>6.1180781226348444E-2</v>
      </c>
      <c r="AG36" s="23">
        <f t="shared" si="43"/>
        <v>-0.19928511674880242</v>
      </c>
      <c r="AH36" s="22">
        <f t="shared" si="44"/>
        <v>-0.44839151268480543</v>
      </c>
      <c r="AI36" s="22">
        <f t="shared" si="17"/>
        <v>6.1180781226348444E-2</v>
      </c>
      <c r="AJ36" s="23">
        <f t="shared" si="45"/>
        <v>-6.4292008971535142E-2</v>
      </c>
      <c r="AK36" s="22">
        <f t="shared" si="46"/>
        <v>-0.14465702018595405</v>
      </c>
      <c r="AL36" s="22">
        <f t="shared" si="18"/>
        <v>6.1180781226348444E-2</v>
      </c>
      <c r="AM36" s="23">
        <f t="shared" si="47"/>
        <v>-1.3555775929194096E-2</v>
      </c>
      <c r="AN36" s="22">
        <f t="shared" si="48"/>
        <v>-3.0500495840686717E-2</v>
      </c>
    </row>
    <row r="37" spans="1:40" x14ac:dyDescent="0.25">
      <c r="A37" s="167"/>
      <c r="B37" s="47" t="s">
        <v>111</v>
      </c>
      <c r="C37" s="48" t="s">
        <v>112</v>
      </c>
      <c r="D37" s="48" t="s">
        <v>113</v>
      </c>
      <c r="F37" s="17">
        <v>2.387</v>
      </c>
      <c r="G37" s="31">
        <v>2.4927168469088974</v>
      </c>
      <c r="H37" s="31">
        <v>2.3275955788660272</v>
      </c>
      <c r="I37" s="46">
        <v>2.0278134567484245</v>
      </c>
      <c r="J37" s="38">
        <v>2.4927172498286319</v>
      </c>
      <c r="K37" s="38">
        <v>1.7333303304876142</v>
      </c>
      <c r="L37" s="40">
        <v>1.217050562386836</v>
      </c>
      <c r="M37" s="38">
        <v>2.4927168469088974</v>
      </c>
      <c r="N37" s="31">
        <v>1.8713813655037519</v>
      </c>
      <c r="O37" s="46">
        <v>1.2729651018084129</v>
      </c>
      <c r="P37" s="31">
        <v>2.4927168469088974</v>
      </c>
      <c r="Q37" s="31">
        <v>2.3787616901782904</v>
      </c>
      <c r="R37" s="46">
        <v>1.8681038209946934</v>
      </c>
      <c r="S37" s="31">
        <v>2.4927168469088974</v>
      </c>
      <c r="T37" s="18">
        <v>2.3755545527077624</v>
      </c>
      <c r="U37" s="20">
        <v>2.1257059627578605</v>
      </c>
      <c r="V37" s="21"/>
      <c r="X37" s="12"/>
      <c r="Z37" s="22">
        <f t="shared" si="49"/>
        <v>4.4288582701674642E-2</v>
      </c>
      <c r="AA37" s="23">
        <f t="shared" si="39"/>
        <v>-6.687828389919015E-2</v>
      </c>
      <c r="AB37" s="22">
        <f t="shared" si="40"/>
        <v>-0.15047613877317784</v>
      </c>
      <c r="AC37" s="22">
        <f t="shared" ref="AC37:AC73" si="50">IF($F37=0,0%,(J37-$F37)/$F37)</f>
        <v>4.4288751499217363E-2</v>
      </c>
      <c r="AD37" s="23">
        <f t="shared" si="41"/>
        <v>-0.21783725505993839</v>
      </c>
      <c r="AE37" s="22">
        <f t="shared" si="42"/>
        <v>-0.49013382388486137</v>
      </c>
      <c r="AF37" s="22">
        <f t="shared" si="16"/>
        <v>4.4288582701674642E-2</v>
      </c>
      <c r="AG37" s="23">
        <f t="shared" si="43"/>
        <v>-0.20742631814766785</v>
      </c>
      <c r="AH37" s="22">
        <f t="shared" si="44"/>
        <v>-0.46670921583225267</v>
      </c>
      <c r="AI37" s="22">
        <f t="shared" si="17"/>
        <v>4.4288582701674642E-2</v>
      </c>
      <c r="AJ37" s="23">
        <f t="shared" si="45"/>
        <v>-9.6615217428721617E-2</v>
      </c>
      <c r="AK37" s="22">
        <f t="shared" si="46"/>
        <v>-0.21738423921462363</v>
      </c>
      <c r="AL37" s="22">
        <f t="shared" si="18"/>
        <v>4.4288582701674642E-2</v>
      </c>
      <c r="AM37" s="23">
        <f t="shared" si="47"/>
        <v>-4.8651312617816786E-2</v>
      </c>
      <c r="AN37" s="22">
        <f t="shared" si="48"/>
        <v>-0.10946545339008777</v>
      </c>
    </row>
    <row r="38" spans="1:40" x14ac:dyDescent="0.25">
      <c r="A38" s="170" t="s">
        <v>565</v>
      </c>
      <c r="B38" s="133" t="s">
        <v>114</v>
      </c>
      <c r="C38" s="134" t="s">
        <v>115</v>
      </c>
      <c r="D38" s="134" t="s">
        <v>115</v>
      </c>
      <c r="F38" s="17">
        <v>0.13900000000000001</v>
      </c>
      <c r="G38" s="31">
        <v>0.14515611299553277</v>
      </c>
      <c r="H38" s="31">
        <v>0.13554075637301122</v>
      </c>
      <c r="I38" s="46">
        <v>0.11808381671052828</v>
      </c>
      <c r="J38" s="38">
        <v>0.14515613645839121</v>
      </c>
      <c r="K38" s="38">
        <v>9.8575433724595513E-2</v>
      </c>
      <c r="L38" s="40">
        <v>6.6728712220351802E-2</v>
      </c>
      <c r="M38" s="38">
        <v>0.14515611299553277</v>
      </c>
      <c r="N38" s="31">
        <v>0.10833745445804897</v>
      </c>
      <c r="O38" s="46">
        <v>7.2827515314312224E-2</v>
      </c>
      <c r="P38" s="31">
        <v>0.14515611299553277</v>
      </c>
      <c r="Q38" s="31">
        <v>0.13852026599697628</v>
      </c>
      <c r="R38" s="46">
        <v>0.10878359074916731</v>
      </c>
      <c r="S38" s="31">
        <v>0.14515611299553277</v>
      </c>
      <c r="T38" s="18">
        <v>0.13946555991206869</v>
      </c>
      <c r="U38" s="20">
        <v>0.12667855572833711</v>
      </c>
      <c r="V38" s="21"/>
      <c r="X38" s="12"/>
      <c r="Z38" s="22">
        <f t="shared" si="49"/>
        <v>4.4288582701674517E-2</v>
      </c>
      <c r="AA38" s="23">
        <f t="shared" si="39"/>
        <v>-6.6878283899190177E-2</v>
      </c>
      <c r="AB38" s="22">
        <f t="shared" si="40"/>
        <v>-0.15047613877317789</v>
      </c>
      <c r="AC38" s="22">
        <f t="shared" si="50"/>
        <v>4.428875149921721E-2</v>
      </c>
      <c r="AD38" s="23">
        <f t="shared" si="41"/>
        <v>-0.23108325429144111</v>
      </c>
      <c r="AE38" s="22">
        <f t="shared" si="42"/>
        <v>-0.51993732215574251</v>
      </c>
      <c r="AF38" s="22">
        <f t="shared" si="16"/>
        <v>4.4288582701674517E-2</v>
      </c>
      <c r="AG38" s="23">
        <f t="shared" si="43"/>
        <v>-0.21158268484632384</v>
      </c>
      <c r="AH38" s="22">
        <f t="shared" si="44"/>
        <v>-0.47606104090422863</v>
      </c>
      <c r="AI38" s="22">
        <f t="shared" si="17"/>
        <v>4.4288582701674517E-2</v>
      </c>
      <c r="AJ38" s="23">
        <f t="shared" si="45"/>
        <v>-9.6615217428721659E-2</v>
      </c>
      <c r="AK38" s="22">
        <f t="shared" si="46"/>
        <v>-0.21738423921462374</v>
      </c>
      <c r="AL38" s="22">
        <f t="shared" si="18"/>
        <v>4.4288582701674517E-2</v>
      </c>
      <c r="AM38" s="23">
        <f t="shared" si="47"/>
        <v>-3.9397103986132373E-2</v>
      </c>
      <c r="AN38" s="22">
        <f t="shared" si="48"/>
        <v>-8.8643483968797843E-2</v>
      </c>
    </row>
    <row r="39" spans="1:40" ht="14.5" x14ac:dyDescent="0.35">
      <c r="A39" s="171"/>
      <c r="B39" s="133" t="s">
        <v>116</v>
      </c>
      <c r="C39" s="134" t="s">
        <v>117</v>
      </c>
      <c r="D39" s="134" t="s">
        <v>117</v>
      </c>
      <c r="F39" s="54">
        <v>0</v>
      </c>
      <c r="G39" s="31">
        <v>2.8509078307755717E-6</v>
      </c>
      <c r="H39" s="31">
        <v>2.662059459700148E-6</v>
      </c>
      <c r="I39" s="31">
        <v>2.3192001411492245E-6</v>
      </c>
      <c r="J39" s="38">
        <v>2.8509082915928631E-6</v>
      </c>
      <c r="K39" s="38">
        <v>1.9360498853823437E-6</v>
      </c>
      <c r="L39" s="40">
        <v>1.310571110514823E-6</v>
      </c>
      <c r="M39" s="38">
        <v>2.8509078307755717E-6</v>
      </c>
      <c r="N39" s="31">
        <v>2.1277787818019689E-6</v>
      </c>
      <c r="O39" s="31">
        <v>1.430353358331456E-6</v>
      </c>
      <c r="P39" s="31">
        <v>2.8509078307755717E-6</v>
      </c>
      <c r="Q39" s="31">
        <v>2.7205778861276638E-6</v>
      </c>
      <c r="R39" s="31">
        <v>2.1365410269440773E-6</v>
      </c>
      <c r="S39" s="31">
        <v>2.8509078307755717E-6</v>
      </c>
      <c r="T39" s="18">
        <v>2.7391437306471046E-6</v>
      </c>
      <c r="U39" s="18">
        <v>2.4880032887651818E-6</v>
      </c>
      <c r="V39" s="21"/>
      <c r="X39" s="36" t="s">
        <v>42</v>
      </c>
      <c r="Y39" s="37" t="s">
        <v>43</v>
      </c>
      <c r="Z39" s="22">
        <f t="shared" si="49"/>
        <v>0</v>
      </c>
      <c r="AA39" s="55">
        <f>($Z$3-$F$3)*AC39/($AB$3-$F$3)</f>
        <v>0</v>
      </c>
      <c r="AB39" s="55">
        <f>($Z$3-$F$3)*AD39/($AB$3-$F$3)</f>
        <v>0</v>
      </c>
      <c r="AC39" s="22">
        <f t="shared" si="50"/>
        <v>0</v>
      </c>
      <c r="AD39" s="55">
        <f>($Z$3-$F$3)*AF39/($AB$3-$F$3)</f>
        <v>0</v>
      </c>
      <c r="AE39" s="55">
        <f>($Z$3-$F$3)*AG39/($AB$3-$F$3)</f>
        <v>0</v>
      </c>
      <c r="AF39" s="22">
        <f t="shared" si="16"/>
        <v>0</v>
      </c>
      <c r="AG39" s="55">
        <f>($Z$3-$F$3)*AI39/($AB$3-$F$3)</f>
        <v>0</v>
      </c>
      <c r="AH39" s="55">
        <f>($Z$3-$F$3)*AJ39/($AB$3-$F$3)</f>
        <v>0</v>
      </c>
      <c r="AI39" s="22">
        <f t="shared" si="17"/>
        <v>0</v>
      </c>
      <c r="AJ39" s="55">
        <f>($Z$3-$F$3)*AL39/($AB$3-$F$3)</f>
        <v>0</v>
      </c>
      <c r="AK39" s="55" t="e">
        <f>($Z$3-$F$3)*AM39/($AB$3-$F$3)</f>
        <v>#REF!</v>
      </c>
      <c r="AL39" s="22">
        <f t="shared" si="18"/>
        <v>0</v>
      </c>
      <c r="AM39" s="55" t="e">
        <f>($Z$3-$F$3)*#REF!/($AB$3-$F$3)</f>
        <v>#REF!</v>
      </c>
      <c r="AN39" s="55" t="e">
        <f>($Z$3-$F$3)*#REF!/($AB$3-$F$3)</f>
        <v>#REF!</v>
      </c>
    </row>
    <row r="40" spans="1:40" ht="14.5" x14ac:dyDescent="0.35">
      <c r="A40" s="172"/>
      <c r="B40" s="133" t="s">
        <v>118</v>
      </c>
      <c r="C40" s="134" t="s">
        <v>119</v>
      </c>
      <c r="D40" s="134" t="s">
        <v>119</v>
      </c>
      <c r="F40" s="54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21"/>
      <c r="X40" s="36" t="s">
        <v>42</v>
      </c>
      <c r="Y40" s="37" t="s">
        <v>43</v>
      </c>
      <c r="Z40" s="22">
        <f t="shared" si="49"/>
        <v>0</v>
      </c>
      <c r="AA40" s="55">
        <f>($Z$3-$F$3)*AC40/($AB$3-$F$3)</f>
        <v>0</v>
      </c>
      <c r="AB40" s="55">
        <f>($Z$3-$F$3)*AD40/($AB$3-$F$3)</f>
        <v>0</v>
      </c>
      <c r="AC40" s="22">
        <f t="shared" si="50"/>
        <v>0</v>
      </c>
      <c r="AD40" s="55">
        <f>($Z$3-$F$3)*AF40/($AB$3-$F$3)</f>
        <v>0</v>
      </c>
      <c r="AE40" s="55">
        <f>($Z$3-$F$3)*AG40/($AB$3-$F$3)</f>
        <v>0</v>
      </c>
      <c r="AF40" s="22">
        <f t="shared" si="16"/>
        <v>0</v>
      </c>
      <c r="AG40" s="55">
        <f>($Z$3-$F$3)*AI40/($AB$3-$F$3)</f>
        <v>0</v>
      </c>
      <c r="AH40" s="55">
        <f>($Z$3-$F$3)*AJ40/($AB$3-$F$3)</f>
        <v>0</v>
      </c>
      <c r="AI40" s="22">
        <f t="shared" si="17"/>
        <v>0</v>
      </c>
      <c r="AJ40" s="55">
        <f>($Z$3-$F$3)*AL40/($AB$3-$F$3)</f>
        <v>0</v>
      </c>
      <c r="AK40" s="55" t="e">
        <f>($Z$3-$F$3)*AM40/($AB$3-$F$3)</f>
        <v>#REF!</v>
      </c>
      <c r="AL40" s="22">
        <f t="shared" si="18"/>
        <v>0</v>
      </c>
      <c r="AM40" s="55" t="e">
        <f>($Z$3-$F$3)*#REF!/($AB$3-$F$3)</f>
        <v>#REF!</v>
      </c>
      <c r="AN40" s="55" t="e">
        <f>($Z$3-$F$3)*#REF!/($AB$3-$F$3)</f>
        <v>#REF!</v>
      </c>
    </row>
    <row r="41" spans="1:40" x14ac:dyDescent="0.25">
      <c r="A41" s="168" t="s">
        <v>547</v>
      </c>
      <c r="B41" s="56" t="s">
        <v>120</v>
      </c>
      <c r="C41" s="57" t="s">
        <v>121</v>
      </c>
      <c r="D41" s="58" t="s">
        <v>122</v>
      </c>
      <c r="F41" s="35">
        <v>5.9660000000000002</v>
      </c>
      <c r="G41" s="59">
        <v>6.5793049152102858</v>
      </c>
      <c r="H41" s="59">
        <v>5.6246280618905553</v>
      </c>
      <c r="I41" s="60">
        <v>4.6305030787850443</v>
      </c>
      <c r="J41" s="38">
        <v>6.579306314022543</v>
      </c>
      <c r="K41" s="38">
        <v>3.1452230211699534</v>
      </c>
      <c r="L41" s="40">
        <v>0.48772250570267267</v>
      </c>
      <c r="M41" s="38">
        <v>6.5793049152102858</v>
      </c>
      <c r="N41" s="59">
        <v>3.1060216704805979</v>
      </c>
      <c r="O41" s="60">
        <v>0.42766121614380692</v>
      </c>
      <c r="P41" s="59">
        <v>6.5793049152102858</v>
      </c>
      <c r="Q41" s="59">
        <v>4.7993361358007913</v>
      </c>
      <c r="R41" s="60">
        <v>2.3942780637899719</v>
      </c>
      <c r="S41" s="59">
        <v>6.5793049152102858</v>
      </c>
      <c r="T41" s="18">
        <v>5.6866844529444283</v>
      </c>
      <c r="U41" s="20">
        <v>4.6280607629343979</v>
      </c>
      <c r="V41" s="21"/>
      <c r="X41" s="12"/>
      <c r="Z41" s="22">
        <f t="shared" si="49"/>
        <v>0.10280001931114409</v>
      </c>
      <c r="AA41" s="23">
        <f>($AA$3-$F$3)*AB41/($AB$3-$F$3)</f>
        <v>-9.9489471539833563E-2</v>
      </c>
      <c r="AB41" s="22">
        <f>IF(F41=0,0%,(I41-$F41)/$F41)</f>
        <v>-0.22385131096462552</v>
      </c>
      <c r="AC41" s="22">
        <f t="shared" si="50"/>
        <v>0.10280025377514963</v>
      </c>
      <c r="AD41" s="23">
        <f>($AA$3-$F$3)*AE41/($AB$3-$F$3)</f>
        <v>-0.40811096169384498</v>
      </c>
      <c r="AE41" s="22">
        <f>IF($F41=0,0%,(L41-$F41)/$F41)</f>
        <v>-0.91824966381115114</v>
      </c>
      <c r="AF41" s="22">
        <f t="shared" si="16"/>
        <v>0.10280001931114409</v>
      </c>
      <c r="AG41" s="23">
        <f>($AA$3-$F$3)*AH41/($AB$3-$F$3)</f>
        <v>-0.41258530069327626</v>
      </c>
      <c r="AH41" s="22">
        <f>IF($F41=0,0%,(O41-$F41)/$F41)</f>
        <v>-0.92831692655987152</v>
      </c>
      <c r="AI41" s="22">
        <f t="shared" si="17"/>
        <v>0.10280001931114409</v>
      </c>
      <c r="AJ41" s="23">
        <f>($AA$3-$F$3)*AK41/($AB$3-$F$3)</f>
        <v>-0.26607978069877664</v>
      </c>
      <c r="AK41" s="22">
        <f>IF($F41=0,0%,(R41-$F41)/$F41)</f>
        <v>-0.59867950657224744</v>
      </c>
      <c r="AL41" s="22">
        <f t="shared" si="18"/>
        <v>0.10280001931114409</v>
      </c>
      <c r="AM41" s="23">
        <f>($AA$3-$F$3)*AN41/($AB$3-$F$3)</f>
        <v>-9.9671414837084374E-2</v>
      </c>
      <c r="AN41" s="22">
        <f>IF($F41=0,0%,(U41-$F41)/$F41)</f>
        <v>-0.22426068338343985</v>
      </c>
    </row>
    <row r="42" spans="1:40" x14ac:dyDescent="0.25">
      <c r="A42" s="169"/>
      <c r="B42" s="56" t="s">
        <v>123</v>
      </c>
      <c r="C42" s="57" t="s">
        <v>124</v>
      </c>
      <c r="D42" s="58" t="s">
        <v>125</v>
      </c>
      <c r="F42" s="35">
        <v>0.372</v>
      </c>
      <c r="G42" s="31">
        <v>0.41024160718374564</v>
      </c>
      <c r="H42" s="59">
        <v>0.35071432098948824</v>
      </c>
      <c r="I42" s="60">
        <v>0.28872731232115928</v>
      </c>
      <c r="J42" s="38">
        <v>0.41024169440435571</v>
      </c>
      <c r="K42" s="38">
        <v>1.3479527233585515</v>
      </c>
      <c r="L42" s="40">
        <v>1.9508900228106907</v>
      </c>
      <c r="M42" s="38">
        <v>0.41024160718374564</v>
      </c>
      <c r="N42" s="59">
        <v>1.331152144491685</v>
      </c>
      <c r="O42" s="60">
        <v>1.7106448645752277</v>
      </c>
      <c r="P42" s="31">
        <v>0.41024160718374564</v>
      </c>
      <c r="Q42" s="31">
        <v>0.98299655793510188</v>
      </c>
      <c r="R42" s="46">
        <v>1.5961853758599815</v>
      </c>
      <c r="S42" s="31">
        <v>0.41024160718374564</v>
      </c>
      <c r="T42" s="18">
        <v>0.35458374396502301</v>
      </c>
      <c r="U42" s="20">
        <v>0.28857502578136041</v>
      </c>
      <c r="V42" s="21"/>
      <c r="X42" s="12"/>
      <c r="Z42" s="22">
        <f t="shared" si="49"/>
        <v>0.1028000193111442</v>
      </c>
      <c r="AA42" s="23">
        <f>($AA$3-$F$3)*AB42/($AB$3-$F$3)</f>
        <v>-9.9489471539833604E-2</v>
      </c>
      <c r="AB42" s="22">
        <f>IF(F42=0,0%,(I42-$F42)/$F42)</f>
        <v>-0.2238513109646256</v>
      </c>
      <c r="AC42" s="22">
        <f t="shared" si="50"/>
        <v>0.10280025377514976</v>
      </c>
      <c r="AD42" s="23">
        <f>($AA$3-$F$3)*AE42/($AB$3-$F$3)</f>
        <v>1.8863680081370258</v>
      </c>
      <c r="AE42" s="22">
        <f>IF($F42=0,0%,(L42-$F42)/$F42)</f>
        <v>4.2443280183083081</v>
      </c>
      <c r="AF42" s="22">
        <f t="shared" si="16"/>
        <v>0.1028000193111442</v>
      </c>
      <c r="AG42" s="23">
        <f>($AA$3-$F$3)*AH42/($AB$3-$F$3)</f>
        <v>1.5993367557649079</v>
      </c>
      <c r="AH42" s="22">
        <f>IF($F42=0,0%,(O42-$F42)/$F42)</f>
        <v>3.5985077004710426</v>
      </c>
      <c r="AI42" s="22">
        <f t="shared" si="17"/>
        <v>0.1028000193111442</v>
      </c>
      <c r="AJ42" s="23">
        <f>($AA$3-$F$3)*AK42/($AB$3-$F$3)</f>
        <v>1.4625870679330726</v>
      </c>
      <c r="AK42" s="22">
        <f>IF($F42=0,0%,(R42-$F42)/$F42)</f>
        <v>3.2908209028494131</v>
      </c>
      <c r="AL42" s="22">
        <f t="shared" si="18"/>
        <v>0.1028000193111442</v>
      </c>
      <c r="AM42" s="23">
        <f>($AA$3-$F$3)*AN42/($AB$3-$F$3)</f>
        <v>-9.9671414837084346E-2</v>
      </c>
      <c r="AN42" s="22">
        <f>IF($F42=0,0%,(U42-$F42)/$F42)</f>
        <v>-0.22426068338343977</v>
      </c>
    </row>
    <row r="43" spans="1:40" x14ac:dyDescent="0.25">
      <c r="A43" s="165" t="s">
        <v>546</v>
      </c>
      <c r="B43" s="47" t="s">
        <v>126</v>
      </c>
      <c r="C43" s="61" t="s">
        <v>127</v>
      </c>
      <c r="D43" s="51" t="s">
        <v>128</v>
      </c>
      <c r="F43" s="62">
        <v>8.4120000000000008</v>
      </c>
      <c r="G43" s="59">
        <v>9.5902447934912853</v>
      </c>
      <c r="H43" s="59">
        <v>8.8111453924505643</v>
      </c>
      <c r="I43" s="63">
        <v>7.0158489696155701</v>
      </c>
      <c r="J43" s="38">
        <v>9.590245829942404</v>
      </c>
      <c r="K43" s="38">
        <v>6.4695954615076392</v>
      </c>
      <c r="L43" s="40">
        <v>3.7390901205025866</v>
      </c>
      <c r="M43" s="38">
        <v>9.5902447934912853</v>
      </c>
      <c r="N43" s="59">
        <v>6.1859217145865371</v>
      </c>
      <c r="O43" s="63">
        <v>3.2558366125078289</v>
      </c>
      <c r="P43" s="59">
        <v>9.5902447934912853</v>
      </c>
      <c r="Q43" s="59">
        <v>7.3911815560319925</v>
      </c>
      <c r="R43" s="63">
        <v>3.1461679633683231</v>
      </c>
      <c r="S43" s="59">
        <v>9.5902447934912853</v>
      </c>
      <c r="T43" s="18">
        <v>8.7084660257884536</v>
      </c>
      <c r="U43" s="33">
        <v>6.6451451390702623</v>
      </c>
      <c r="V43" s="21"/>
      <c r="X43" s="12"/>
      <c r="Z43" s="22">
        <f t="shared" si="49"/>
        <v>0.14006714140409943</v>
      </c>
      <c r="AA43" s="23">
        <f>($AA$3-$F$3)*AB43/($AB$3-$F$3)</f>
        <v>-7.3765046250564292E-2</v>
      </c>
      <c r="AB43" s="22">
        <f>IF(F43=0,0%,(I43-$F43)/$F43)</f>
        <v>-0.16597135406376967</v>
      </c>
      <c r="AC43" s="22">
        <f t="shared" si="50"/>
        <v>0.14006726461512162</v>
      </c>
      <c r="AD43" s="23">
        <f>($AA$3-$F$3)*AE43/($AB$3-$F$3)</f>
        <v>-0.2468912072434836</v>
      </c>
      <c r="AE43" s="22">
        <f>IF($F43=0,0%,(L43-$F43)/$F43)</f>
        <v>-0.55550521629783811</v>
      </c>
      <c r="AF43" s="22">
        <f t="shared" si="16"/>
        <v>0.14006714140409943</v>
      </c>
      <c r="AG43" s="23">
        <f>($AA$3-$F$3)*AH43/($AB$3-$F$3)</f>
        <v>-0.27242370092947493</v>
      </c>
      <c r="AH43" s="22">
        <f>IF($F43=0,0%,(O43-$F43)/$F43)</f>
        <v>-0.61295332709131856</v>
      </c>
      <c r="AI43" s="22">
        <f t="shared" si="17"/>
        <v>0.14006714140409943</v>
      </c>
      <c r="AJ43" s="23">
        <f>($AA$3-$F$3)*AK43/($AB$3-$F$3)</f>
        <v>-0.27821799739164566</v>
      </c>
      <c r="AK43" s="22">
        <f>IF($F43=0,0%,(R43-$F43)/$F43)</f>
        <v>-0.62599049413120267</v>
      </c>
      <c r="AL43" s="22">
        <f t="shared" si="18"/>
        <v>0.14006714140409943</v>
      </c>
      <c r="AM43" s="23">
        <f>($AA$3-$F$3)*AN43/($AB$3-$F$3)</f>
        <v>-9.3351025568222029E-2</v>
      </c>
      <c r="AN43" s="22">
        <f>IF($F43=0,0%,(U43-$F43)/$F43)</f>
        <v>-0.21003980752849957</v>
      </c>
    </row>
    <row r="44" spans="1:40" ht="15" customHeight="1" x14ac:dyDescent="0.35">
      <c r="A44" s="166"/>
      <c r="B44" s="61" t="s">
        <v>129</v>
      </c>
      <c r="C44" s="61" t="s">
        <v>130</v>
      </c>
      <c r="D44" s="51" t="s">
        <v>131</v>
      </c>
      <c r="F44" s="62">
        <v>0</v>
      </c>
      <c r="G44" s="18">
        <v>0</v>
      </c>
      <c r="H44" s="18">
        <v>0</v>
      </c>
      <c r="I44" s="33">
        <v>0</v>
      </c>
      <c r="J44" s="18">
        <v>0</v>
      </c>
      <c r="K44" s="18">
        <v>0</v>
      </c>
      <c r="L44" s="33">
        <v>0.09</v>
      </c>
      <c r="M44" s="18">
        <v>0</v>
      </c>
      <c r="N44" s="18">
        <v>0</v>
      </c>
      <c r="O44" s="33">
        <v>0</v>
      </c>
      <c r="P44" s="18">
        <v>0</v>
      </c>
      <c r="Q44" s="18">
        <v>7.0000000000000007E-2</v>
      </c>
      <c r="R44" s="33">
        <v>0.36</v>
      </c>
      <c r="S44" s="18">
        <v>0</v>
      </c>
      <c r="T44" s="18">
        <v>0</v>
      </c>
      <c r="U44" s="33">
        <v>0.06</v>
      </c>
      <c r="V44" s="21"/>
      <c r="X44" s="36" t="s">
        <v>42</v>
      </c>
      <c r="Y44" s="37" t="s">
        <v>43</v>
      </c>
      <c r="Z44" s="22">
        <f t="shared" si="49"/>
        <v>0</v>
      </c>
      <c r="AA44" s="34">
        <v>0</v>
      </c>
      <c r="AB44" s="34">
        <v>0</v>
      </c>
      <c r="AC44" s="22">
        <f t="shared" si="50"/>
        <v>0</v>
      </c>
      <c r="AD44" s="34">
        <v>0</v>
      </c>
      <c r="AE44" s="34">
        <v>0</v>
      </c>
      <c r="AF44" s="22">
        <f t="shared" si="16"/>
        <v>0</v>
      </c>
      <c r="AG44" s="34">
        <v>0</v>
      </c>
      <c r="AH44" s="34">
        <v>0</v>
      </c>
      <c r="AI44" s="22">
        <f t="shared" si="17"/>
        <v>0</v>
      </c>
      <c r="AJ44" s="34">
        <v>0</v>
      </c>
      <c r="AK44" s="34">
        <v>0</v>
      </c>
      <c r="AL44" s="22">
        <f t="shared" si="18"/>
        <v>0</v>
      </c>
      <c r="AM44" s="34">
        <v>0</v>
      </c>
      <c r="AN44" s="34">
        <v>0</v>
      </c>
    </row>
    <row r="45" spans="1:40" ht="14.5" x14ac:dyDescent="0.35">
      <c r="A45" s="166"/>
      <c r="B45" s="61" t="s">
        <v>132</v>
      </c>
      <c r="C45" s="61" t="s">
        <v>133</v>
      </c>
      <c r="D45" s="51" t="s">
        <v>134</v>
      </c>
      <c r="F45" s="62">
        <v>0</v>
      </c>
      <c r="G45" s="18">
        <v>0</v>
      </c>
      <c r="H45" s="18">
        <v>0</v>
      </c>
      <c r="I45" s="33">
        <v>0</v>
      </c>
      <c r="J45" s="18">
        <v>0</v>
      </c>
      <c r="K45" s="18">
        <v>0</v>
      </c>
      <c r="L45" s="33">
        <v>0</v>
      </c>
      <c r="M45" s="18">
        <v>0</v>
      </c>
      <c r="N45" s="18">
        <v>0</v>
      </c>
      <c r="O45" s="33">
        <v>0</v>
      </c>
      <c r="P45" s="18">
        <v>0</v>
      </c>
      <c r="Q45" s="18">
        <v>0.5</v>
      </c>
      <c r="R45" s="33">
        <v>1.66</v>
      </c>
      <c r="S45" s="18">
        <v>0</v>
      </c>
      <c r="T45" s="18">
        <v>0</v>
      </c>
      <c r="U45" s="33">
        <v>0</v>
      </c>
      <c r="V45" s="21"/>
      <c r="X45" s="36" t="s">
        <v>42</v>
      </c>
      <c r="Y45" s="37" t="s">
        <v>43</v>
      </c>
      <c r="Z45" s="22">
        <f t="shared" si="49"/>
        <v>0</v>
      </c>
      <c r="AA45" s="34">
        <v>0</v>
      </c>
      <c r="AB45" s="34">
        <v>0</v>
      </c>
      <c r="AC45" s="22">
        <f t="shared" si="50"/>
        <v>0</v>
      </c>
      <c r="AD45" s="34">
        <v>0</v>
      </c>
      <c r="AE45" s="34">
        <v>0</v>
      </c>
      <c r="AF45" s="22">
        <f t="shared" ref="AF45:AF73" si="51">IF($F45=0,0%,(M45-$F45)/$F45)</f>
        <v>0</v>
      </c>
      <c r="AG45" s="34">
        <v>0</v>
      </c>
      <c r="AH45" s="34">
        <v>0</v>
      </c>
      <c r="AI45" s="22">
        <f t="shared" ref="AI45:AI73" si="52">IF($F45=0,0%,(P45-$F45)/$F45)</f>
        <v>0</v>
      </c>
      <c r="AJ45" s="34">
        <v>0</v>
      </c>
      <c r="AK45" s="34">
        <v>0</v>
      </c>
      <c r="AL45" s="22">
        <f t="shared" ref="AL45:AL73" si="53">IF($F45=0,0%,(S45-$F45)/$F45)</f>
        <v>0</v>
      </c>
      <c r="AM45" s="34">
        <v>0</v>
      </c>
      <c r="AN45" s="34">
        <v>0</v>
      </c>
    </row>
    <row r="46" spans="1:40" ht="14.5" x14ac:dyDescent="0.35">
      <c r="A46" s="166"/>
      <c r="B46" s="61" t="s">
        <v>135</v>
      </c>
      <c r="C46" s="61" t="s">
        <v>136</v>
      </c>
      <c r="D46" s="51" t="s">
        <v>137</v>
      </c>
      <c r="F46" s="62">
        <v>0</v>
      </c>
      <c r="G46" s="18">
        <v>0.86282589575151147</v>
      </c>
      <c r="H46" s="18">
        <v>1.031135441248215</v>
      </c>
      <c r="I46" s="33">
        <v>0.95784661914202984</v>
      </c>
      <c r="J46" s="18">
        <v>0.86282594903360588</v>
      </c>
      <c r="K46" s="18">
        <v>1.1108855171477898</v>
      </c>
      <c r="L46" s="33">
        <v>0.90066419714449986</v>
      </c>
      <c r="M46" s="18">
        <v>0.86282589575151147</v>
      </c>
      <c r="N46" s="18">
        <v>1.0497834587237684</v>
      </c>
      <c r="O46" s="33">
        <v>0.8257582839836114</v>
      </c>
      <c r="P46" s="18">
        <v>0.86282589575151147</v>
      </c>
      <c r="Q46" s="18">
        <v>1.1693536503110387</v>
      </c>
      <c r="R46" s="33">
        <v>0.94461116658060007</v>
      </c>
      <c r="S46" s="18">
        <v>0.86282589575151147</v>
      </c>
      <c r="T46" s="18">
        <v>1.1255586375638784</v>
      </c>
      <c r="U46" s="33">
        <v>0.92540829302106797</v>
      </c>
      <c r="V46" s="21"/>
      <c r="X46" s="36" t="s">
        <v>42</v>
      </c>
      <c r="Y46" s="37" t="s">
        <v>43</v>
      </c>
      <c r="Z46" s="22">
        <f t="shared" si="49"/>
        <v>0</v>
      </c>
      <c r="AA46" s="34">
        <v>0</v>
      </c>
      <c r="AB46" s="34">
        <v>0</v>
      </c>
      <c r="AC46" s="22">
        <f t="shared" si="50"/>
        <v>0</v>
      </c>
      <c r="AD46" s="34">
        <v>0</v>
      </c>
      <c r="AE46" s="34">
        <v>0</v>
      </c>
      <c r="AF46" s="22">
        <f t="shared" si="51"/>
        <v>0</v>
      </c>
      <c r="AG46" s="34">
        <v>0</v>
      </c>
      <c r="AH46" s="34">
        <v>0</v>
      </c>
      <c r="AI46" s="22">
        <f t="shared" si="52"/>
        <v>0</v>
      </c>
      <c r="AJ46" s="34">
        <v>0</v>
      </c>
      <c r="AK46" s="34">
        <v>0</v>
      </c>
      <c r="AL46" s="22">
        <f t="shared" si="53"/>
        <v>0</v>
      </c>
      <c r="AM46" s="34">
        <v>0</v>
      </c>
      <c r="AN46" s="34">
        <v>0</v>
      </c>
    </row>
    <row r="47" spans="1:40" ht="14.5" x14ac:dyDescent="0.35">
      <c r="A47" s="166"/>
      <c r="B47" s="61" t="s">
        <v>138</v>
      </c>
      <c r="C47" s="61" t="s">
        <v>139</v>
      </c>
      <c r="D47" s="51" t="s">
        <v>140</v>
      </c>
      <c r="F47" s="62">
        <v>0</v>
      </c>
      <c r="G47" s="18">
        <v>0</v>
      </c>
      <c r="H47" s="18">
        <v>0</v>
      </c>
      <c r="I47" s="33">
        <v>0</v>
      </c>
      <c r="J47" s="18">
        <v>0</v>
      </c>
      <c r="K47" s="18">
        <v>0</v>
      </c>
      <c r="L47" s="33">
        <v>0</v>
      </c>
      <c r="M47" s="18">
        <v>0</v>
      </c>
      <c r="N47" s="18">
        <v>0</v>
      </c>
      <c r="O47" s="33">
        <v>0</v>
      </c>
      <c r="P47" s="18">
        <v>0</v>
      </c>
      <c r="Q47" s="18">
        <v>0</v>
      </c>
      <c r="R47" s="33">
        <v>0</v>
      </c>
      <c r="S47" s="18">
        <v>0</v>
      </c>
      <c r="T47" s="18">
        <v>0</v>
      </c>
      <c r="U47" s="33">
        <v>0</v>
      </c>
      <c r="V47" s="21"/>
      <c r="X47" s="36" t="s">
        <v>42</v>
      </c>
      <c r="Y47" s="37" t="s">
        <v>43</v>
      </c>
      <c r="Z47" s="22">
        <f t="shared" si="49"/>
        <v>0</v>
      </c>
      <c r="AA47" s="34">
        <v>0</v>
      </c>
      <c r="AB47" s="34">
        <v>0</v>
      </c>
      <c r="AC47" s="22">
        <f t="shared" si="50"/>
        <v>0</v>
      </c>
      <c r="AD47" s="34">
        <v>0</v>
      </c>
      <c r="AE47" s="34">
        <v>0</v>
      </c>
      <c r="AF47" s="22">
        <f t="shared" si="51"/>
        <v>0</v>
      </c>
      <c r="AG47" s="34">
        <v>0</v>
      </c>
      <c r="AH47" s="34">
        <v>0</v>
      </c>
      <c r="AI47" s="22">
        <f t="shared" si="52"/>
        <v>0</v>
      </c>
      <c r="AJ47" s="34">
        <v>0</v>
      </c>
      <c r="AK47" s="34">
        <v>0</v>
      </c>
      <c r="AL47" s="22">
        <f t="shared" si="53"/>
        <v>0</v>
      </c>
      <c r="AM47" s="34">
        <v>0</v>
      </c>
      <c r="AN47" s="34">
        <v>0</v>
      </c>
    </row>
    <row r="48" spans="1:40" ht="12.75" customHeight="1" x14ac:dyDescent="0.25">
      <c r="A48" s="166"/>
      <c r="B48" s="61" t="s">
        <v>141</v>
      </c>
      <c r="C48" s="61" t="s">
        <v>142</v>
      </c>
      <c r="D48" s="51" t="s">
        <v>143</v>
      </c>
      <c r="F48" s="62">
        <v>0.63600000000000001</v>
      </c>
      <c r="G48" s="31">
        <v>0.75380016513288672</v>
      </c>
      <c r="H48" s="31">
        <v>0.69214593605264207</v>
      </c>
      <c r="I48" s="46">
        <v>0.55145079460670765</v>
      </c>
      <c r="J48" s="38">
        <v>0.75380024659869305</v>
      </c>
      <c r="K48" s="38">
        <v>0.50222495533534439</v>
      </c>
      <c r="L48" s="40">
        <v>0.29249780380291074</v>
      </c>
      <c r="M48" s="38">
        <v>0.75332034325819996</v>
      </c>
      <c r="N48" s="31">
        <v>0.48306284325365428</v>
      </c>
      <c r="O48" s="46">
        <v>0.25238638016934922</v>
      </c>
      <c r="P48" s="31">
        <v>0.75380016513288672</v>
      </c>
      <c r="Q48" s="31">
        <v>0.62537833786127828</v>
      </c>
      <c r="R48" s="46">
        <v>0.40606453200592224</v>
      </c>
      <c r="S48" s="31">
        <v>0.75380016513288672</v>
      </c>
      <c r="T48" s="18">
        <v>0.69009085827267158</v>
      </c>
      <c r="U48" s="19">
        <v>0.53948829061169656</v>
      </c>
      <c r="V48" s="21"/>
      <c r="Z48" s="22">
        <f t="shared" si="49"/>
        <v>0.18522038542906716</v>
      </c>
      <c r="AA48" s="23">
        <f t="shared" ref="AA48:AA73" si="54">($AA$3-$F$3)*AB48/($AB$3-$F$3)</f>
        <v>-5.9084000973649443E-2</v>
      </c>
      <c r="AB48" s="22">
        <f t="shared" ref="AB48:AB73" si="55">IF(F48=0,0%,(I48-$F48)/$F48)</f>
        <v>-0.13293900219071125</v>
      </c>
      <c r="AC48" s="22">
        <f t="shared" si="50"/>
        <v>0.18522051351995761</v>
      </c>
      <c r="AD48" s="23">
        <f t="shared" ref="AD48:AD73" si="56">($AA$3-$F$3)*AE48/($AB$3-$F$3)</f>
        <v>-0.24004346345009731</v>
      </c>
      <c r="AE48" s="22">
        <f t="shared" ref="AE48:AE73" si="57">IF($F48=0,0%,(L48-$F48)/$F48)</f>
        <v>-0.54009779276271896</v>
      </c>
      <c r="AF48" s="22">
        <f t="shared" si="51"/>
        <v>0.18446594851918233</v>
      </c>
      <c r="AG48" s="23">
        <f t="shared" ref="AG48:AG73" si="58">($AA$3-$F$3)*AH48/($AB$3-$F$3)</f>
        <v>-0.26807380840716338</v>
      </c>
      <c r="AH48" s="22">
        <f t="shared" ref="AH48:AH73" si="59">IF($F48=0,0%,(O48-$F48)/$F48)</f>
        <v>-0.60316606891611757</v>
      </c>
      <c r="AI48" s="22">
        <f t="shared" si="52"/>
        <v>0.18522038542906716</v>
      </c>
      <c r="AJ48" s="23">
        <f t="shared" ref="AJ48:AJ73" si="60">($AA$3-$F$3)*AK48/($AB$3-$F$3)</f>
        <v>-0.1606816687589642</v>
      </c>
      <c r="AK48" s="22">
        <f t="shared" ref="AK48:AK73" si="61">IF($F48=0,0%,(R48-$F48)/$F48)</f>
        <v>-0.36153375470766946</v>
      </c>
      <c r="AL48" s="22">
        <f t="shared" si="53"/>
        <v>0.18522038542906716</v>
      </c>
      <c r="AM48" s="23">
        <f t="shared" ref="AM48:AM73" si="62">($AA$3-$F$3)*AN48/($AB$3-$F$3)</f>
        <v>-6.7443542549478305E-2</v>
      </c>
      <c r="AN48" s="22">
        <f t="shared" ref="AN48:AN73" si="63">IF($F48=0,0%,(U48-$F48)/$F48)</f>
        <v>-0.15174797073632618</v>
      </c>
    </row>
    <row r="49" spans="1:40" x14ac:dyDescent="0.25">
      <c r="A49" s="166"/>
      <c r="B49" s="61" t="s">
        <v>144</v>
      </c>
      <c r="C49" s="61" t="s">
        <v>145</v>
      </c>
      <c r="D49" s="51" t="s">
        <v>146</v>
      </c>
      <c r="F49" s="62">
        <v>1.157</v>
      </c>
      <c r="G49" s="31">
        <v>1.3712999859414308</v>
      </c>
      <c r="H49" s="31">
        <v>1.2591396981335012</v>
      </c>
      <c r="I49" s="46">
        <v>1.003189574465347</v>
      </c>
      <c r="J49" s="38">
        <v>1.3713001341425908</v>
      </c>
      <c r="K49" s="38">
        <v>0.92675264538330293</v>
      </c>
      <c r="L49" s="40">
        <v>0.41592853517020484</v>
      </c>
      <c r="M49" s="38">
        <v>1.3712999859414308</v>
      </c>
      <c r="N49" s="31">
        <v>0.72955923085683916</v>
      </c>
      <c r="O49" s="46">
        <v>0.17698335910566851</v>
      </c>
      <c r="P49" s="31">
        <v>1.3712999859414308</v>
      </c>
      <c r="Q49" s="31">
        <v>0.74400653035657638</v>
      </c>
      <c r="R49" s="46">
        <v>0.11719277765584944</v>
      </c>
      <c r="S49" s="31">
        <v>1.3712999859414308</v>
      </c>
      <c r="T49" s="18">
        <v>0.85078085487210853</v>
      </c>
      <c r="U49" s="19">
        <v>0.1164474910204696</v>
      </c>
      <c r="V49" s="21"/>
      <c r="Z49" s="22">
        <f t="shared" si="49"/>
        <v>0.18522038542906719</v>
      </c>
      <c r="AA49" s="23">
        <f t="shared" si="54"/>
        <v>-5.9084000973649506E-2</v>
      </c>
      <c r="AB49" s="22">
        <f t="shared" si="55"/>
        <v>-0.13293900219071139</v>
      </c>
      <c r="AC49" s="22">
        <f t="shared" si="50"/>
        <v>0.18522051351995741</v>
      </c>
      <c r="AD49" s="23">
        <f t="shared" si="56"/>
        <v>-0.28467164691435515</v>
      </c>
      <c r="AE49" s="22">
        <f t="shared" si="57"/>
        <v>-0.64051120555729912</v>
      </c>
      <c r="AF49" s="22">
        <f t="shared" si="51"/>
        <v>0.18522038542906719</v>
      </c>
      <c r="AG49" s="23">
        <f t="shared" si="58"/>
        <v>-0.37645890363750367</v>
      </c>
      <c r="AH49" s="22">
        <f t="shared" si="59"/>
        <v>-0.84703253318438332</v>
      </c>
      <c r="AI49" s="22">
        <f t="shared" si="52"/>
        <v>0.18522038542906719</v>
      </c>
      <c r="AJ49" s="23">
        <f t="shared" si="60"/>
        <v>-0.39942657153333355</v>
      </c>
      <c r="AK49" s="22">
        <f t="shared" si="61"/>
        <v>-0.89870978595000051</v>
      </c>
      <c r="AL49" s="22">
        <f t="shared" si="53"/>
        <v>0.18522038542906719</v>
      </c>
      <c r="AM49" s="23">
        <f t="shared" si="62"/>
        <v>-0.39971286237569592</v>
      </c>
      <c r="AN49" s="22">
        <f t="shared" si="63"/>
        <v>-0.89935394034531579</v>
      </c>
    </row>
    <row r="50" spans="1:40" x14ac:dyDescent="0.25">
      <c r="A50" s="166"/>
      <c r="B50" s="61" t="s">
        <v>147</v>
      </c>
      <c r="C50" s="61" t="s">
        <v>148</v>
      </c>
      <c r="D50" s="51" t="s">
        <v>149</v>
      </c>
      <c r="F50" s="62">
        <v>0.755</v>
      </c>
      <c r="G50" s="31">
        <v>0.89484139099894577</v>
      </c>
      <c r="H50" s="31">
        <v>0.82165122911909561</v>
      </c>
      <c r="I50" s="46">
        <v>0.65463105334601301</v>
      </c>
      <c r="J50" s="38">
        <v>0.894841487707568</v>
      </c>
      <c r="K50" s="38">
        <v>0.50658058491361979</v>
      </c>
      <c r="L50" s="40">
        <v>0.17680487985881016</v>
      </c>
      <c r="M50" s="38">
        <v>0.89484139099894577</v>
      </c>
      <c r="N50" s="31">
        <v>0.44933088652284731</v>
      </c>
      <c r="O50" s="46">
        <v>8.8525302950259163E-2</v>
      </c>
      <c r="P50" s="31">
        <v>0.89484139099894577</v>
      </c>
      <c r="Q50" s="31">
        <v>0.48550123631738573</v>
      </c>
      <c r="R50" s="46">
        <v>7.6474111607749654E-2</v>
      </c>
      <c r="S50" s="31">
        <v>0.89484139099894577</v>
      </c>
      <c r="T50" s="18">
        <v>0.58405654230766124</v>
      </c>
      <c r="U50" s="19">
        <v>9.0170824077191791E-2</v>
      </c>
      <c r="V50" s="21"/>
      <c r="Z50" s="22">
        <f t="shared" si="49"/>
        <v>0.18522038542906724</v>
      </c>
      <c r="AA50" s="23">
        <f t="shared" si="54"/>
        <v>-5.9084000973649443E-2</v>
      </c>
      <c r="AB50" s="22">
        <f t="shared" si="55"/>
        <v>-0.13293900219071125</v>
      </c>
      <c r="AC50" s="22">
        <f t="shared" si="50"/>
        <v>0.18522051351995761</v>
      </c>
      <c r="AD50" s="23">
        <f t="shared" si="56"/>
        <v>-0.34036504496905956</v>
      </c>
      <c r="AE50" s="22">
        <f t="shared" si="57"/>
        <v>-0.76582135118038397</v>
      </c>
      <c r="AF50" s="22">
        <f t="shared" si="51"/>
        <v>0.18522038542906724</v>
      </c>
      <c r="AG50" s="23">
        <f t="shared" si="58"/>
        <v>-0.39233241916099532</v>
      </c>
      <c r="AH50" s="22">
        <f t="shared" si="59"/>
        <v>-0.88274794311223947</v>
      </c>
      <c r="AI50" s="22">
        <f t="shared" si="52"/>
        <v>0.18522038542906724</v>
      </c>
      <c r="AJ50" s="23">
        <f t="shared" si="60"/>
        <v>-0.39942657153333355</v>
      </c>
      <c r="AK50" s="22">
        <f t="shared" si="61"/>
        <v>-0.89870978595000051</v>
      </c>
      <c r="AL50" s="22">
        <f t="shared" si="53"/>
        <v>0.18522038542906724</v>
      </c>
      <c r="AM50" s="23">
        <f t="shared" si="62"/>
        <v>-0.3913637533026097</v>
      </c>
      <c r="AN50" s="22">
        <f t="shared" si="63"/>
        <v>-0.88056844493087183</v>
      </c>
    </row>
    <row r="51" spans="1:40" ht="14.5" x14ac:dyDescent="0.35">
      <c r="A51" s="166"/>
      <c r="B51" s="47" t="s">
        <v>150</v>
      </c>
      <c r="C51" s="61" t="s">
        <v>151</v>
      </c>
      <c r="D51" s="51" t="s">
        <v>152</v>
      </c>
      <c r="F51" s="35">
        <v>1.704</v>
      </c>
      <c r="G51" s="31">
        <v>2.0295292850713005</v>
      </c>
      <c r="H51" s="31">
        <v>1.7350385057926534</v>
      </c>
      <c r="I51" s="46">
        <v>1.4283790953784512</v>
      </c>
      <c r="J51" s="38">
        <v>2.029529716565277</v>
      </c>
      <c r="K51" s="38">
        <v>1.3389073176375046</v>
      </c>
      <c r="L51" s="40">
        <v>0.74421403352648363</v>
      </c>
      <c r="M51" s="38">
        <v>2.0295292850713005</v>
      </c>
      <c r="N51" s="31">
        <v>1.3051871001679682</v>
      </c>
      <c r="O51" s="32">
        <v>0.63418628820704592</v>
      </c>
      <c r="P51" s="31">
        <v>2.0295292850713005</v>
      </c>
      <c r="Q51" s="31">
        <v>1.6789949820582419</v>
      </c>
      <c r="R51" s="46">
        <v>1.1586964026676194</v>
      </c>
      <c r="S51" s="31">
        <v>2.0295292850713005</v>
      </c>
      <c r="T51" s="18">
        <v>1.7217916015427215</v>
      </c>
      <c r="U51" s="20">
        <v>1.3559138318943416</v>
      </c>
      <c r="V51" s="21"/>
      <c r="W51" s="37"/>
      <c r="Z51" s="22">
        <f t="shared" si="49"/>
        <v>0.19103831283527026</v>
      </c>
      <c r="AA51" s="23">
        <f t="shared" si="54"/>
        <v>-7.1888603187675731E-2</v>
      </c>
      <c r="AB51" s="22">
        <f t="shared" si="55"/>
        <v>-0.1617493571722704</v>
      </c>
      <c r="AC51" s="22">
        <f t="shared" si="50"/>
        <v>0.19103856605943489</v>
      </c>
      <c r="AD51" s="23">
        <f t="shared" si="56"/>
        <v>-0.25033541118245078</v>
      </c>
      <c r="AE51" s="22">
        <f t="shared" si="57"/>
        <v>-0.56325467516051431</v>
      </c>
      <c r="AF51" s="22">
        <f t="shared" si="51"/>
        <v>0.19103831283527026</v>
      </c>
      <c r="AG51" s="23">
        <f t="shared" si="58"/>
        <v>-0.27903331032680073</v>
      </c>
      <c r="AH51" s="22">
        <f t="shared" si="59"/>
        <v>-0.62782494823530166</v>
      </c>
      <c r="AI51" s="22">
        <f t="shared" si="52"/>
        <v>0.19103831283527026</v>
      </c>
      <c r="AJ51" s="23">
        <f t="shared" si="60"/>
        <v>-0.14222837697766838</v>
      </c>
      <c r="AK51" s="22">
        <f t="shared" si="61"/>
        <v>-0.32001384819975387</v>
      </c>
      <c r="AL51" s="22">
        <f t="shared" si="53"/>
        <v>0.19103831283527026</v>
      </c>
      <c r="AM51" s="23">
        <f t="shared" si="62"/>
        <v>-9.0789297888799803E-2</v>
      </c>
      <c r="AN51" s="22">
        <f t="shared" si="63"/>
        <v>-0.20427592024979954</v>
      </c>
    </row>
    <row r="52" spans="1:40" x14ac:dyDescent="0.25">
      <c r="A52" s="166"/>
      <c r="B52" s="47" t="s">
        <v>153</v>
      </c>
      <c r="C52" s="61" t="s">
        <v>154</v>
      </c>
      <c r="D52" s="51" t="s">
        <v>155</v>
      </c>
      <c r="F52" s="35">
        <v>3.27</v>
      </c>
      <c r="G52" s="31">
        <v>3.8946952829713335</v>
      </c>
      <c r="H52" s="31">
        <v>3.3295633297781553</v>
      </c>
      <c r="I52" s="46">
        <v>2.7410796020466757</v>
      </c>
      <c r="J52" s="38">
        <v>3.8946961110143516</v>
      </c>
      <c r="K52" s="38">
        <v>2.4734793541262858</v>
      </c>
      <c r="L52" s="40">
        <v>1.3491032723063547</v>
      </c>
      <c r="M52" s="38">
        <v>3.8946952829713335</v>
      </c>
      <c r="N52" s="31">
        <v>2.4573871994863774</v>
      </c>
      <c r="O52" s="32">
        <v>1.1940366760667593</v>
      </c>
      <c r="P52" s="31">
        <v>3.8946952829713335</v>
      </c>
      <c r="Q52" s="31">
        <v>3.2220150183864149</v>
      </c>
      <c r="R52" s="46">
        <v>2.2235547163868046</v>
      </c>
      <c r="S52" s="31">
        <v>3.8946952829713335</v>
      </c>
      <c r="T52" s="18">
        <v>3.3939695954634499</v>
      </c>
      <c r="U52" s="20">
        <v>2.8105920039389471</v>
      </c>
      <c r="V52" s="21"/>
      <c r="Z52" s="22">
        <f t="shared" si="49"/>
        <v>0.19103831283527017</v>
      </c>
      <c r="AA52" s="23">
        <f t="shared" si="54"/>
        <v>-7.1888603187675745E-2</v>
      </c>
      <c r="AB52" s="22">
        <f t="shared" si="55"/>
        <v>-0.16174935717227043</v>
      </c>
      <c r="AC52" s="22">
        <f t="shared" si="50"/>
        <v>0.19103856605943476</v>
      </c>
      <c r="AD52" s="23">
        <f t="shared" si="56"/>
        <v>-0.2610800853134414</v>
      </c>
      <c r="AE52" s="22">
        <f t="shared" si="57"/>
        <v>-0.58743019195524315</v>
      </c>
      <c r="AF52" s="22">
        <f t="shared" si="51"/>
        <v>0.19103831283527017</v>
      </c>
      <c r="AG52" s="23">
        <f t="shared" si="58"/>
        <v>-0.28215607528824205</v>
      </c>
      <c r="AH52" s="22">
        <f t="shared" si="59"/>
        <v>-0.63485116939854458</v>
      </c>
      <c r="AI52" s="22">
        <f t="shared" si="52"/>
        <v>0.19103831283527017</v>
      </c>
      <c r="AJ52" s="23">
        <f t="shared" si="60"/>
        <v>-0.14222837697766844</v>
      </c>
      <c r="AK52" s="22">
        <f t="shared" si="61"/>
        <v>-0.32001384819975398</v>
      </c>
      <c r="AL52" s="22">
        <f t="shared" si="53"/>
        <v>0.19103831283527017</v>
      </c>
      <c r="AM52" s="23">
        <f t="shared" si="62"/>
        <v>-6.244077418430892E-2</v>
      </c>
      <c r="AN52" s="22">
        <f t="shared" si="63"/>
        <v>-0.14049174191469507</v>
      </c>
    </row>
    <row r="53" spans="1:40" x14ac:dyDescent="0.25">
      <c r="A53" s="167"/>
      <c r="B53" s="47">
        <v>28</v>
      </c>
      <c r="C53" s="61" t="s">
        <v>156</v>
      </c>
      <c r="D53" s="51" t="s">
        <v>157</v>
      </c>
      <c r="F53" s="35">
        <v>0.71599999999999997</v>
      </c>
      <c r="G53" s="31">
        <v>0.75980543935806533</v>
      </c>
      <c r="H53" s="31">
        <v>0.72809207730824044</v>
      </c>
      <c r="I53" s="46">
        <v>0.68614629766731039</v>
      </c>
      <c r="J53" s="38">
        <v>0.75980567645046682</v>
      </c>
      <c r="K53" s="38">
        <v>0.62374970509306149</v>
      </c>
      <c r="L53" s="40">
        <v>0.47464814719555376</v>
      </c>
      <c r="M53" s="38">
        <v>0.75980543935806533</v>
      </c>
      <c r="N53" s="31">
        <v>0.61038447554112607</v>
      </c>
      <c r="O53" s="32">
        <v>0.41216290286259843</v>
      </c>
      <c r="P53" s="31">
        <v>0.75980543935806533</v>
      </c>
      <c r="Q53" s="31">
        <v>0.77008663385615661</v>
      </c>
      <c r="R53" s="46">
        <v>0.61242557354685678</v>
      </c>
      <c r="S53" s="31">
        <v>0.75980543935806533</v>
      </c>
      <c r="T53" s="18">
        <v>0.69492589128803051</v>
      </c>
      <c r="U53" s="20">
        <v>0.5832529247890732</v>
      </c>
      <c r="V53" s="21"/>
      <c r="Z53" s="22">
        <f t="shared" si="49"/>
        <v>6.1180781226348263E-2</v>
      </c>
      <c r="AA53" s="23">
        <f t="shared" si="54"/>
        <v>-1.8531162217684406E-2</v>
      </c>
      <c r="AB53" s="22">
        <f t="shared" si="55"/>
        <v>-4.1695114989789915E-2</v>
      </c>
      <c r="AC53" s="22">
        <f t="shared" si="50"/>
        <v>6.1181112360987215E-2</v>
      </c>
      <c r="AD53" s="23">
        <f t="shared" si="56"/>
        <v>-0.14981493035657742</v>
      </c>
      <c r="AE53" s="22">
        <f t="shared" si="57"/>
        <v>-0.3370835933022992</v>
      </c>
      <c r="AF53" s="22">
        <f t="shared" si="51"/>
        <v>6.1180781226348263E-2</v>
      </c>
      <c r="AG53" s="23">
        <f t="shared" si="58"/>
        <v>-0.18860155005425297</v>
      </c>
      <c r="AH53" s="22">
        <f t="shared" si="59"/>
        <v>-0.4243534876220692</v>
      </c>
      <c r="AI53" s="22">
        <f t="shared" si="52"/>
        <v>6.1180781226348263E-2</v>
      </c>
      <c r="AJ53" s="23">
        <f t="shared" si="60"/>
        <v>-6.4292008971535183E-2</v>
      </c>
      <c r="AK53" s="22">
        <f t="shared" si="61"/>
        <v>-0.14465702018595417</v>
      </c>
      <c r="AL53" s="22">
        <f t="shared" si="53"/>
        <v>6.1180781226348263E-2</v>
      </c>
      <c r="AM53" s="23">
        <f t="shared" si="62"/>
        <v>-8.2400419125342503E-2</v>
      </c>
      <c r="AN53" s="22">
        <f t="shared" si="63"/>
        <v>-0.18540094303202062</v>
      </c>
    </row>
    <row r="54" spans="1:40" x14ac:dyDescent="0.25">
      <c r="A54" s="151" t="s">
        <v>550</v>
      </c>
      <c r="B54" s="64" t="s">
        <v>158</v>
      </c>
      <c r="C54" s="65" t="s">
        <v>159</v>
      </c>
      <c r="D54" s="65" t="s">
        <v>160</v>
      </c>
      <c r="F54" s="35">
        <v>2.2400000000000002</v>
      </c>
      <c r="G54" s="31">
        <v>2.342706346242275</v>
      </c>
      <c r="H54" s="31">
        <v>2.3607674669468763</v>
      </c>
      <c r="I54" s="46">
        <v>2.2466166072951519</v>
      </c>
      <c r="J54" s="38">
        <v>2.3427066938643892</v>
      </c>
      <c r="K54" s="38">
        <v>1.5999698714859825</v>
      </c>
      <c r="L54" s="40">
        <v>1.0401954194948828</v>
      </c>
      <c r="M54" s="38">
        <v>2.342706346242275</v>
      </c>
      <c r="N54" s="31">
        <v>1.827860057152783</v>
      </c>
      <c r="O54" s="32">
        <v>1.3158716477451662</v>
      </c>
      <c r="P54" s="31">
        <v>2.342706346242275</v>
      </c>
      <c r="Q54" s="31">
        <v>2.3411372240137931</v>
      </c>
      <c r="R54" s="46">
        <v>2.0159560429227326</v>
      </c>
      <c r="S54" s="31">
        <v>2.342706346242275</v>
      </c>
      <c r="T54" s="18">
        <v>2.3684597890201986</v>
      </c>
      <c r="U54" s="20">
        <v>2.335005845215858</v>
      </c>
      <c r="V54" s="21"/>
      <c r="Z54" s="22">
        <f t="shared" si="49"/>
        <v>4.5851047429586969E-2</v>
      </c>
      <c r="AA54" s="23">
        <f t="shared" si="54"/>
        <v>1.3128189077681899E-3</v>
      </c>
      <c r="AB54" s="22">
        <f t="shared" si="55"/>
        <v>2.9538425424784271E-3</v>
      </c>
      <c r="AC54" s="22">
        <f t="shared" si="50"/>
        <v>4.5851202618030808E-2</v>
      </c>
      <c r="AD54" s="23">
        <f t="shared" si="56"/>
        <v>-0.23805646438593595</v>
      </c>
      <c r="AE54" s="22">
        <f t="shared" si="57"/>
        <v>-0.53562704486835588</v>
      </c>
      <c r="AF54" s="22">
        <f t="shared" si="51"/>
        <v>4.5851047429586969E-2</v>
      </c>
      <c r="AG54" s="23">
        <f t="shared" si="58"/>
        <v>-0.18335880005056229</v>
      </c>
      <c r="AH54" s="22">
        <f t="shared" si="59"/>
        <v>-0.41255730011376518</v>
      </c>
      <c r="AI54" s="22">
        <f t="shared" si="52"/>
        <v>4.5851047429586969E-2</v>
      </c>
      <c r="AJ54" s="23">
        <f t="shared" si="60"/>
        <v>-4.4453166086759449E-2</v>
      </c>
      <c r="AK54" s="22">
        <f t="shared" si="61"/>
        <v>-0.10001962369520877</v>
      </c>
      <c r="AL54" s="22">
        <f t="shared" si="53"/>
        <v>4.5851047429586969E-2</v>
      </c>
      <c r="AM54" s="23">
        <f t="shared" si="62"/>
        <v>1.8850366114257489E-2</v>
      </c>
      <c r="AN54" s="22">
        <f t="shared" si="63"/>
        <v>4.2413323757079353E-2</v>
      </c>
    </row>
    <row r="55" spans="1:40" x14ac:dyDescent="0.25">
      <c r="A55" s="152"/>
      <c r="B55" s="64" t="s">
        <v>161</v>
      </c>
      <c r="C55" s="65" t="s">
        <v>162</v>
      </c>
      <c r="D55" s="65" t="s">
        <v>163</v>
      </c>
      <c r="F55" s="35">
        <v>2.0568149999999998</v>
      </c>
      <c r="G55" s="31">
        <v>2.555223576236052</v>
      </c>
      <c r="H55" s="31">
        <v>3.4753060259277637</v>
      </c>
      <c r="I55" s="46">
        <v>3.7457007751724216</v>
      </c>
      <c r="J55" s="38">
        <v>2.5552260222698049</v>
      </c>
      <c r="K55" s="38">
        <v>2.4362325528602113</v>
      </c>
      <c r="L55" s="40">
        <v>1.6576097847744944</v>
      </c>
      <c r="M55" s="38">
        <v>2.555223576236052</v>
      </c>
      <c r="N55" s="31">
        <v>2.8293324909682447</v>
      </c>
      <c r="O55" s="32">
        <v>2.0631471620439505</v>
      </c>
      <c r="P55" s="31">
        <v>2.555223576236052</v>
      </c>
      <c r="Q55" s="31">
        <v>3.2695156707126385</v>
      </c>
      <c r="R55" s="46">
        <v>3.1794615065648553</v>
      </c>
      <c r="S55" s="31">
        <v>2.555223576236052</v>
      </c>
      <c r="T55" s="18">
        <v>3.4613606091954594</v>
      </c>
      <c r="U55" s="20">
        <v>3.8103498490766832</v>
      </c>
      <c r="V55" s="21"/>
      <c r="Z55" s="22">
        <f t="shared" si="49"/>
        <v>0.24232056662171961</v>
      </c>
      <c r="AA55" s="23">
        <f t="shared" si="54"/>
        <v>0.36494089165852639</v>
      </c>
      <c r="AB55" s="22">
        <f t="shared" si="55"/>
        <v>0.82111700623168438</v>
      </c>
      <c r="AC55" s="22">
        <f t="shared" si="50"/>
        <v>0.24232175585543916</v>
      </c>
      <c r="AD55" s="23">
        <f t="shared" si="56"/>
        <v>-8.6261788299008255E-2</v>
      </c>
      <c r="AE55" s="22">
        <f t="shared" si="57"/>
        <v>-0.19408902367276856</v>
      </c>
      <c r="AF55" s="22">
        <f t="shared" si="51"/>
        <v>0.24232056662171961</v>
      </c>
      <c r="AG55" s="23">
        <f t="shared" si="58"/>
        <v>1.3682777701231612E-3</v>
      </c>
      <c r="AH55" s="22">
        <f t="shared" si="59"/>
        <v>3.0786249827771126E-3</v>
      </c>
      <c r="AI55" s="22">
        <f t="shared" si="52"/>
        <v>0.24232056662171961</v>
      </c>
      <c r="AJ55" s="23">
        <f t="shared" si="60"/>
        <v>0.24258574685507131</v>
      </c>
      <c r="AK55" s="22">
        <f t="shared" si="61"/>
        <v>0.54581793042391047</v>
      </c>
      <c r="AL55" s="22">
        <f t="shared" si="53"/>
        <v>0.24232056662171961</v>
      </c>
      <c r="AM55" s="23">
        <f t="shared" si="62"/>
        <v>0.37891051057672143</v>
      </c>
      <c r="AN55" s="22">
        <f t="shared" si="63"/>
        <v>0.85254864879762327</v>
      </c>
    </row>
    <row r="56" spans="1:40" x14ac:dyDescent="0.25">
      <c r="A56" s="152"/>
      <c r="B56" s="64" t="s">
        <v>164</v>
      </c>
      <c r="C56" s="65" t="s">
        <v>165</v>
      </c>
      <c r="D56" s="65" t="s">
        <v>166</v>
      </c>
      <c r="F56" s="35">
        <v>4.2969999999999997</v>
      </c>
      <c r="G56" s="31">
        <v>4.4873080398690961</v>
      </c>
      <c r="H56" s="31">
        <v>4.1900620873009284</v>
      </c>
      <c r="I56" s="46">
        <v>3.6504040316916542</v>
      </c>
      <c r="J56" s="38">
        <v>4.4873087651921368</v>
      </c>
      <c r="K56" s="38">
        <v>3.0535649698874305</v>
      </c>
      <c r="L56" s="40">
        <v>2.0755466830471412</v>
      </c>
      <c r="M56" s="38">
        <v>4.4873080398690961</v>
      </c>
      <c r="N56" s="31">
        <v>3.3559624681350151</v>
      </c>
      <c r="O56" s="32">
        <v>2.2559733313375965</v>
      </c>
      <c r="P56" s="31">
        <v>4.4873080398690961</v>
      </c>
      <c r="Q56" s="31">
        <v>4.2821696617914178</v>
      </c>
      <c r="R56" s="46">
        <v>3.3628999240947617</v>
      </c>
      <c r="S56" s="31">
        <v>4.4873080398690961</v>
      </c>
      <c r="T56" s="18">
        <v>4.299099427625638</v>
      </c>
      <c r="U56" s="20">
        <v>3.8843650740046973</v>
      </c>
      <c r="V56" s="21"/>
      <c r="Z56" s="22">
        <f t="shared" si="49"/>
        <v>4.4288582701674753E-2</v>
      </c>
      <c r="AA56" s="23">
        <f t="shared" si="54"/>
        <v>-6.6878283899190191E-2</v>
      </c>
      <c r="AB56" s="22">
        <f t="shared" si="55"/>
        <v>-0.15047613877317792</v>
      </c>
      <c r="AC56" s="22">
        <f t="shared" si="50"/>
        <v>4.4288751499217391E-2</v>
      </c>
      <c r="AD56" s="23">
        <f t="shared" si="56"/>
        <v>-0.22976788115252075</v>
      </c>
      <c r="AE56" s="22">
        <f t="shared" si="57"/>
        <v>-0.5169777325931717</v>
      </c>
      <c r="AF56" s="22">
        <f t="shared" si="51"/>
        <v>4.4288582701674753E-2</v>
      </c>
      <c r="AG56" s="23">
        <f t="shared" si="58"/>
        <v>-0.21110611213636421</v>
      </c>
      <c r="AH56" s="22">
        <f t="shared" si="59"/>
        <v>-0.47498875230681947</v>
      </c>
      <c r="AI56" s="22">
        <f t="shared" si="52"/>
        <v>4.4288582701674753E-2</v>
      </c>
      <c r="AJ56" s="23">
        <f t="shared" si="60"/>
        <v>-9.6615217428721645E-2</v>
      </c>
      <c r="AK56" s="22">
        <f t="shared" si="61"/>
        <v>-0.21738423921462371</v>
      </c>
      <c r="AL56" s="22">
        <f t="shared" si="53"/>
        <v>4.4288582701674753E-2</v>
      </c>
      <c r="AM56" s="23">
        <f t="shared" si="62"/>
        <v>-4.267938106640834E-2</v>
      </c>
      <c r="AN56" s="22">
        <f t="shared" si="63"/>
        <v>-9.6028607399418764E-2</v>
      </c>
    </row>
    <row r="57" spans="1:40" x14ac:dyDescent="0.25">
      <c r="A57" s="152"/>
      <c r="B57" s="64">
        <v>30</v>
      </c>
      <c r="C57" s="66" t="s">
        <v>167</v>
      </c>
      <c r="D57" s="67" t="s">
        <v>168</v>
      </c>
      <c r="F57" s="35">
        <v>2.819</v>
      </c>
      <c r="G57" s="31">
        <v>2.9438495146360197</v>
      </c>
      <c r="H57" s="31">
        <v>2.7488445483130826</v>
      </c>
      <c r="I57" s="46">
        <v>2.394807764798411</v>
      </c>
      <c r="J57" s="38">
        <v>2.9438499904762927</v>
      </c>
      <c r="K57" s="38">
        <v>2.0262978689965334</v>
      </c>
      <c r="L57" s="40">
        <v>1.4099320097001373</v>
      </c>
      <c r="M57" s="38">
        <v>2.9438495146360197</v>
      </c>
      <c r="N57" s="31">
        <v>2.226964110694857</v>
      </c>
      <c r="O57" s="32">
        <v>1.4970285547816271</v>
      </c>
      <c r="P57" s="31">
        <v>2.9438495146360197</v>
      </c>
      <c r="Q57" s="31">
        <v>2.8092707183127774</v>
      </c>
      <c r="R57" s="46">
        <v>2.2061938296539751</v>
      </c>
      <c r="S57" s="31">
        <v>2.9438495146360197</v>
      </c>
      <c r="T57" s="18">
        <v>2.7763969992159643</v>
      </c>
      <c r="U57" s="20">
        <v>2.4385111611764807</v>
      </c>
      <c r="V57" s="21"/>
      <c r="Z57" s="22">
        <f t="shared" si="49"/>
        <v>4.4288582701674281E-2</v>
      </c>
      <c r="AA57" s="23">
        <f t="shared" si="54"/>
        <v>-6.6878283899190261E-2</v>
      </c>
      <c r="AB57" s="22">
        <f t="shared" si="55"/>
        <v>-0.15047613877317809</v>
      </c>
      <c r="AC57" s="22">
        <f t="shared" si="50"/>
        <v>4.4288751499217009E-2</v>
      </c>
      <c r="AD57" s="23">
        <f t="shared" si="56"/>
        <v>-0.22215411143429312</v>
      </c>
      <c r="AE57" s="22">
        <f t="shared" si="57"/>
        <v>-0.49984675072715951</v>
      </c>
      <c r="AF57" s="22">
        <f t="shared" si="51"/>
        <v>4.4288582701674281E-2</v>
      </c>
      <c r="AG57" s="23">
        <f t="shared" si="58"/>
        <v>-0.20842244219279854</v>
      </c>
      <c r="AH57" s="22">
        <f t="shared" si="59"/>
        <v>-0.4689504949337967</v>
      </c>
      <c r="AI57" s="22">
        <f t="shared" si="52"/>
        <v>4.4288582701674281E-2</v>
      </c>
      <c r="AJ57" s="23">
        <f t="shared" si="60"/>
        <v>-9.6615217428721742E-2</v>
      </c>
      <c r="AK57" s="22">
        <f t="shared" si="61"/>
        <v>-0.21738423921462391</v>
      </c>
      <c r="AL57" s="22">
        <f t="shared" si="53"/>
        <v>4.4288582701674281E-2</v>
      </c>
      <c r="AM57" s="23">
        <f t="shared" si="62"/>
        <v>-5.9987992404480592E-2</v>
      </c>
      <c r="AN57" s="22">
        <f t="shared" si="63"/>
        <v>-0.13497298291008133</v>
      </c>
    </row>
    <row r="58" spans="1:40" x14ac:dyDescent="0.25">
      <c r="A58" s="152"/>
      <c r="B58" s="64" t="s">
        <v>169</v>
      </c>
      <c r="C58" s="66" t="s">
        <v>170</v>
      </c>
      <c r="D58" s="67" t="s">
        <v>171</v>
      </c>
      <c r="F58" s="35">
        <v>1.5369999999999999</v>
      </c>
      <c r="G58" s="31">
        <v>1.6050715516124736</v>
      </c>
      <c r="H58" s="31">
        <v>1.4987492269447353</v>
      </c>
      <c r="I58" s="46">
        <v>1.3057181747056255</v>
      </c>
      <c r="J58" s="38">
        <v>1.6050718110542967</v>
      </c>
      <c r="K58" s="38">
        <v>1.0900031772280812</v>
      </c>
      <c r="L58" s="40">
        <v>0.73785633584662369</v>
      </c>
      <c r="M58" s="38">
        <v>1.6050715516124736</v>
      </c>
      <c r="N58" s="31">
        <v>1.1979472482159801</v>
      </c>
      <c r="O58" s="32">
        <v>0.80529418013020049</v>
      </c>
      <c r="P58" s="31">
        <v>1.6050715516124736</v>
      </c>
      <c r="Q58" s="31">
        <v>1.5316953153766366</v>
      </c>
      <c r="R58" s="46">
        <v>1.2028804243271234</v>
      </c>
      <c r="S58" s="31">
        <v>1.6050715516124736</v>
      </c>
      <c r="T58" s="18">
        <v>1.5421479538478384</v>
      </c>
      <c r="U58" s="20">
        <v>1.4007549651399576</v>
      </c>
      <c r="V58" s="21"/>
      <c r="Z58" s="22">
        <f t="shared" si="49"/>
        <v>4.4288582701674489E-2</v>
      </c>
      <c r="AA58" s="23">
        <f t="shared" si="54"/>
        <v>-6.6878283899190191E-2</v>
      </c>
      <c r="AB58" s="22">
        <f t="shared" si="55"/>
        <v>-0.15047613877317792</v>
      </c>
      <c r="AC58" s="22">
        <f t="shared" si="50"/>
        <v>4.4288751499217197E-2</v>
      </c>
      <c r="AD58" s="23">
        <f t="shared" si="56"/>
        <v>-0.23108325429144111</v>
      </c>
      <c r="AE58" s="22">
        <f t="shared" si="57"/>
        <v>-0.51993732215574251</v>
      </c>
      <c r="AF58" s="22">
        <f t="shared" si="51"/>
        <v>4.4288582701674489E-2</v>
      </c>
      <c r="AG58" s="23">
        <f t="shared" si="58"/>
        <v>-0.21158268484632387</v>
      </c>
      <c r="AH58" s="22">
        <f t="shared" si="59"/>
        <v>-0.47606104090422868</v>
      </c>
      <c r="AI58" s="22">
        <f t="shared" si="52"/>
        <v>4.4288582701674489E-2</v>
      </c>
      <c r="AJ58" s="23">
        <f t="shared" si="60"/>
        <v>-9.6615217428721631E-2</v>
      </c>
      <c r="AK58" s="22">
        <f t="shared" si="61"/>
        <v>-0.21738423921462366</v>
      </c>
      <c r="AL58" s="22">
        <f t="shared" si="53"/>
        <v>4.4288582701674489E-2</v>
      </c>
      <c r="AM58" s="23">
        <f t="shared" si="62"/>
        <v>-3.9397103986132401E-2</v>
      </c>
      <c r="AN58" s="22">
        <f t="shared" si="63"/>
        <v>-8.8643483968797898E-2</v>
      </c>
    </row>
    <row r="59" spans="1:40" x14ac:dyDescent="0.25">
      <c r="A59" s="152"/>
      <c r="B59" s="64" t="s">
        <v>172</v>
      </c>
      <c r="C59" s="66" t="s">
        <v>173</v>
      </c>
      <c r="D59" s="67" t="s">
        <v>174</v>
      </c>
      <c r="F59" s="35">
        <v>1.6E-2</v>
      </c>
      <c r="G59" s="31">
        <v>1.6708617323226795E-2</v>
      </c>
      <c r="H59" s="31">
        <v>1.5601813683224308E-2</v>
      </c>
      <c r="I59" s="46">
        <v>1.3592381779629154E-2</v>
      </c>
      <c r="J59" s="38">
        <v>1.6708620023987476E-2</v>
      </c>
      <c r="K59" s="38">
        <v>1.1360666986996717E-2</v>
      </c>
      <c r="L59" s="40">
        <v>7.709207262321491E-3</v>
      </c>
      <c r="M59" s="38">
        <v>1.6708617323226795E-2</v>
      </c>
      <c r="N59" s="31">
        <v>1.2485724848601143E-2</v>
      </c>
      <c r="O59" s="32">
        <v>8.3932590272729202E-3</v>
      </c>
      <c r="P59" s="31">
        <v>1.6708617323226795E-2</v>
      </c>
      <c r="Q59" s="31">
        <v>1.5944778819795828E-2</v>
      </c>
      <c r="R59" s="46">
        <v>1.252185217256602E-2</v>
      </c>
      <c r="S59" s="31">
        <v>1.6708617323226795E-2</v>
      </c>
      <c r="T59" s="18">
        <v>1.6026227777862511E-2</v>
      </c>
      <c r="U59" s="20">
        <v>1.4510919284380306E-2</v>
      </c>
      <c r="V59" s="21"/>
      <c r="Z59" s="22">
        <f t="shared" si="49"/>
        <v>4.4288582701674635E-2</v>
      </c>
      <c r="AA59" s="23">
        <f t="shared" si="54"/>
        <v>-6.6878283899190191E-2</v>
      </c>
      <c r="AB59" s="22">
        <f t="shared" si="55"/>
        <v>-0.15047613877317792</v>
      </c>
      <c r="AC59" s="22">
        <f t="shared" si="50"/>
        <v>4.4288751499217203E-2</v>
      </c>
      <c r="AD59" s="23">
        <f t="shared" si="56"/>
        <v>-0.2302997982688475</v>
      </c>
      <c r="AE59" s="22">
        <f t="shared" si="57"/>
        <v>-0.51817454610490687</v>
      </c>
      <c r="AF59" s="22">
        <f t="shared" si="51"/>
        <v>4.4288582701674635E-2</v>
      </c>
      <c r="AG59" s="23">
        <f t="shared" si="58"/>
        <v>-0.21129836035353</v>
      </c>
      <c r="AH59" s="22">
        <f t="shared" si="59"/>
        <v>-0.47542131079544248</v>
      </c>
      <c r="AI59" s="22">
        <f t="shared" si="52"/>
        <v>4.4288582701674635E-2</v>
      </c>
      <c r="AJ59" s="23">
        <f t="shared" si="60"/>
        <v>-9.6615217428721659E-2</v>
      </c>
      <c r="AK59" s="22">
        <f t="shared" si="61"/>
        <v>-0.21738423921462374</v>
      </c>
      <c r="AL59" s="22">
        <f t="shared" si="53"/>
        <v>4.4288582701674635E-2</v>
      </c>
      <c r="AM59" s="23">
        <f t="shared" si="62"/>
        <v>-4.1363353211658162E-2</v>
      </c>
      <c r="AN59" s="22">
        <f t="shared" si="63"/>
        <v>-9.3067544726230869E-2</v>
      </c>
    </row>
    <row r="60" spans="1:40" x14ac:dyDescent="0.25">
      <c r="A60" s="152"/>
      <c r="B60" s="64" t="s">
        <v>175</v>
      </c>
      <c r="C60" s="66" t="s">
        <v>176</v>
      </c>
      <c r="D60" s="67" t="s">
        <v>177</v>
      </c>
      <c r="F60" s="35">
        <v>1.4400000000000001E-3</v>
      </c>
      <c r="G60" s="31">
        <v>1.5037755590904115E-3</v>
      </c>
      <c r="H60" s="31">
        <v>1.4041632314901881E-3</v>
      </c>
      <c r="I60" s="46">
        <v>1.2233143601666238E-3</v>
      </c>
      <c r="J60" s="38">
        <v>1.5037758021588727E-3</v>
      </c>
      <c r="K60" s="38">
        <v>1.0341398747904019E-3</v>
      </c>
      <c r="L60" s="40">
        <v>7.1822364269686322E-4</v>
      </c>
      <c r="M60" s="38">
        <v>1.5037755590904115E-3</v>
      </c>
      <c r="N60" s="31">
        <v>1.1365517487994937E-3</v>
      </c>
      <c r="O60" s="32">
        <v>7.6402238085864372E-4</v>
      </c>
      <c r="P60" s="31">
        <v>1.5037755590904115E-3</v>
      </c>
      <c r="Q60" s="31">
        <v>1.4350300937816247E-3</v>
      </c>
      <c r="R60" s="46">
        <v>1.1269666955309419E-3</v>
      </c>
      <c r="S60" s="31">
        <v>1.5037755590904115E-3</v>
      </c>
      <c r="T60" s="18">
        <v>1.4199735299409888E-3</v>
      </c>
      <c r="U60" s="20">
        <v>1.2498603648427916E-3</v>
      </c>
      <c r="V60" s="21"/>
      <c r="Z60" s="22">
        <f t="shared" si="49"/>
        <v>4.4288582701674586E-2</v>
      </c>
      <c r="AA60" s="23">
        <f t="shared" si="54"/>
        <v>-6.6878283899190205E-2</v>
      </c>
      <c r="AB60" s="22">
        <f t="shared" si="55"/>
        <v>-0.15047613877317795</v>
      </c>
      <c r="AC60" s="22">
        <f t="shared" si="50"/>
        <v>4.4288751499217079E-2</v>
      </c>
      <c r="AD60" s="23">
        <f t="shared" si="56"/>
        <v>-0.22277048064911631</v>
      </c>
      <c r="AE60" s="22">
        <f t="shared" si="57"/>
        <v>-0.50123358146051167</v>
      </c>
      <c r="AF60" s="22">
        <f t="shared" si="51"/>
        <v>4.4288582701674586E-2</v>
      </c>
      <c r="AG60" s="23">
        <f t="shared" si="58"/>
        <v>-0.20863506763622108</v>
      </c>
      <c r="AH60" s="22">
        <f t="shared" si="59"/>
        <v>-0.46942890218149746</v>
      </c>
      <c r="AI60" s="22">
        <f t="shared" si="52"/>
        <v>4.4288582701674586E-2</v>
      </c>
      <c r="AJ60" s="23">
        <f t="shared" si="60"/>
        <v>-9.6615217428721645E-2</v>
      </c>
      <c r="AK60" s="22">
        <f t="shared" si="61"/>
        <v>-0.21738423921462369</v>
      </c>
      <c r="AL60" s="22">
        <f t="shared" si="53"/>
        <v>4.4288582701674586E-2</v>
      </c>
      <c r="AM60" s="23">
        <f t="shared" si="62"/>
        <v>-5.8685072579385329E-2</v>
      </c>
      <c r="AN60" s="22">
        <f t="shared" si="63"/>
        <v>-0.13204141330361699</v>
      </c>
    </row>
    <row r="61" spans="1:40" x14ac:dyDescent="0.25">
      <c r="A61" s="153"/>
      <c r="B61" s="64" t="s">
        <v>178</v>
      </c>
      <c r="C61" s="66" t="s">
        <v>179</v>
      </c>
      <c r="D61" s="67" t="s">
        <v>180</v>
      </c>
      <c r="F61" s="35">
        <v>6.4000000000000001E-2</v>
      </c>
      <c r="G61" s="31">
        <v>6.6834469292907164E-2</v>
      </c>
      <c r="H61" s="31">
        <v>6.2407254732897231E-2</v>
      </c>
      <c r="I61" s="46">
        <v>5.4369527118516607E-2</v>
      </c>
      <c r="J61" s="38">
        <v>6.6834480095949902E-2</v>
      </c>
      <c r="K61" s="38">
        <v>4.538725006024541E-2</v>
      </c>
      <c r="L61" s="40">
        <v>3.0724011382032478E-2</v>
      </c>
      <c r="M61" s="38">
        <v>6.6834469292907164E-2</v>
      </c>
      <c r="N61" s="31">
        <v>4.9881993419533331E-2</v>
      </c>
      <c r="O61" s="32">
        <v>3.3532093382129369E-2</v>
      </c>
      <c r="P61" s="31">
        <v>6.6834469292907164E-2</v>
      </c>
      <c r="Q61" s="31">
        <v>6.3779115279183327E-2</v>
      </c>
      <c r="R61" s="46">
        <v>5.0087408690264082E-2</v>
      </c>
      <c r="S61" s="31">
        <v>6.6834469292907164E-2</v>
      </c>
      <c r="T61" s="18">
        <v>6.4214358520664705E-2</v>
      </c>
      <c r="U61" s="20">
        <v>5.8326817025996937E-2</v>
      </c>
      <c r="V61" s="21"/>
      <c r="Z61" s="22">
        <f t="shared" si="49"/>
        <v>4.428858270167442E-2</v>
      </c>
      <c r="AA61" s="23">
        <f t="shared" si="54"/>
        <v>-6.6878283899190233E-2</v>
      </c>
      <c r="AB61" s="22">
        <f t="shared" si="55"/>
        <v>-0.15047613877317803</v>
      </c>
      <c r="AC61" s="22">
        <f t="shared" si="50"/>
        <v>4.4288751499217203E-2</v>
      </c>
      <c r="AD61" s="23">
        <f t="shared" si="56"/>
        <v>-0.23108325429144111</v>
      </c>
      <c r="AE61" s="22">
        <f t="shared" si="57"/>
        <v>-0.51993732215574251</v>
      </c>
      <c r="AF61" s="22">
        <f t="shared" si="51"/>
        <v>4.428858270167442E-2</v>
      </c>
      <c r="AG61" s="23">
        <f t="shared" si="58"/>
        <v>-0.21158268484632384</v>
      </c>
      <c r="AH61" s="22">
        <f t="shared" si="59"/>
        <v>-0.47606104090422863</v>
      </c>
      <c r="AI61" s="22">
        <f t="shared" si="52"/>
        <v>4.428858270167442E-2</v>
      </c>
      <c r="AJ61" s="23">
        <f t="shared" si="60"/>
        <v>-9.6615217428721659E-2</v>
      </c>
      <c r="AK61" s="22">
        <f t="shared" si="61"/>
        <v>-0.21738423921462374</v>
      </c>
      <c r="AL61" s="22">
        <f t="shared" si="53"/>
        <v>4.428858270167442E-2</v>
      </c>
      <c r="AM61" s="23">
        <f t="shared" si="62"/>
        <v>-3.9397103986132394E-2</v>
      </c>
      <c r="AN61" s="22">
        <f t="shared" si="63"/>
        <v>-8.8643483968797884E-2</v>
      </c>
    </row>
    <row r="62" spans="1:40" ht="15.75" customHeight="1" x14ac:dyDescent="0.25">
      <c r="A62" s="157" t="s">
        <v>541</v>
      </c>
      <c r="B62" s="68">
        <v>32</v>
      </c>
      <c r="C62" s="69" t="s">
        <v>181</v>
      </c>
      <c r="D62" s="70" t="s">
        <v>182</v>
      </c>
      <c r="F62" s="35">
        <v>5.1340000000000003</v>
      </c>
      <c r="G62" s="18">
        <v>5.1340000000000003</v>
      </c>
      <c r="H62" s="18">
        <v>6.5828369521670558</v>
      </c>
      <c r="I62" s="19">
        <v>6.8621689719541079</v>
      </c>
      <c r="J62" s="18">
        <v>5.1340000000000003</v>
      </c>
      <c r="K62" s="18">
        <v>4.453171669173198</v>
      </c>
      <c r="L62" s="19">
        <v>3.4991878229122726</v>
      </c>
      <c r="M62" s="18">
        <v>5.1340000000000003</v>
      </c>
      <c r="N62" s="18">
        <v>5.3533748464953073</v>
      </c>
      <c r="O62" s="33">
        <v>3.9963120303517017</v>
      </c>
      <c r="P62" s="18">
        <v>5.1340000000000003</v>
      </c>
      <c r="Q62" s="18">
        <v>5.7993493163096916</v>
      </c>
      <c r="R62" s="19">
        <v>5.646437647716664</v>
      </c>
      <c r="S62" s="18">
        <v>5.1340000000000003</v>
      </c>
      <c r="T62" s="18">
        <v>6.5562264139025457</v>
      </c>
      <c r="U62" s="20">
        <v>6.7420307082533348</v>
      </c>
      <c r="V62" s="21"/>
      <c r="Z62" s="22">
        <f t="shared" si="49"/>
        <v>0</v>
      </c>
      <c r="AA62" s="23">
        <f t="shared" si="54"/>
        <v>0.1496055899194137</v>
      </c>
      <c r="AB62" s="22">
        <f t="shared" si="55"/>
        <v>0.33661257731868083</v>
      </c>
      <c r="AC62" s="22">
        <f t="shared" si="50"/>
        <v>0</v>
      </c>
      <c r="AD62" s="23">
        <f t="shared" si="56"/>
        <v>-0.14152380012013396</v>
      </c>
      <c r="AE62" s="22">
        <f t="shared" si="57"/>
        <v>-0.31842855027030142</v>
      </c>
      <c r="AF62" s="22">
        <f t="shared" si="51"/>
        <v>0</v>
      </c>
      <c r="AG62" s="23">
        <f t="shared" si="58"/>
        <v>-9.8488332220776409E-2</v>
      </c>
      <c r="AH62" s="22">
        <f t="shared" si="59"/>
        <v>-0.22159874749674691</v>
      </c>
      <c r="AI62" s="22">
        <f t="shared" si="52"/>
        <v>0</v>
      </c>
      <c r="AJ62" s="23">
        <f t="shared" si="60"/>
        <v>4.4361134719877383E-2</v>
      </c>
      <c r="AK62" s="22">
        <f t="shared" si="61"/>
        <v>9.9812553119724118E-2</v>
      </c>
      <c r="AL62" s="22">
        <f t="shared" si="53"/>
        <v>0</v>
      </c>
      <c r="AM62" s="23">
        <f t="shared" si="62"/>
        <v>0.13920535932591738</v>
      </c>
      <c r="AN62" s="22">
        <f t="shared" si="63"/>
        <v>0.31321205848331407</v>
      </c>
    </row>
    <row r="63" spans="1:40" x14ac:dyDescent="0.25">
      <c r="A63" s="158"/>
      <c r="B63" s="68">
        <v>33</v>
      </c>
      <c r="C63" s="71" t="s">
        <v>183</v>
      </c>
      <c r="D63" s="72" t="s">
        <v>184</v>
      </c>
      <c r="F63" s="35">
        <v>0.34799999999999998</v>
      </c>
      <c r="G63" s="18">
        <v>0.34799999999999992</v>
      </c>
      <c r="H63" s="18">
        <v>0.5011199999999999</v>
      </c>
      <c r="I63" s="19">
        <v>0.67511999999999983</v>
      </c>
      <c r="J63" s="18">
        <v>0.34799999999999992</v>
      </c>
      <c r="K63" s="18">
        <v>0.26676873315363875</v>
      </c>
      <c r="L63" s="19">
        <v>0.16895267175572515</v>
      </c>
      <c r="M63" s="18">
        <v>0.34799999999999992</v>
      </c>
      <c r="N63" s="18">
        <v>0.34443557951482467</v>
      </c>
      <c r="O63" s="33">
        <v>0.27352237196765489</v>
      </c>
      <c r="P63" s="18">
        <v>0.34799999999999992</v>
      </c>
      <c r="Q63" s="18">
        <v>0.47328000000000003</v>
      </c>
      <c r="R63" s="19">
        <v>0.57767999999999986</v>
      </c>
      <c r="S63" s="18">
        <v>0.34799999999999992</v>
      </c>
      <c r="T63" s="18">
        <v>0.55169174311926583</v>
      </c>
      <c r="U63" s="20">
        <v>0.9721727999999995</v>
      </c>
      <c r="V63" s="21"/>
      <c r="Z63" s="22">
        <f t="shared" si="49"/>
        <v>-1.5951480238867193E-16</v>
      </c>
      <c r="AA63" s="23">
        <f t="shared" si="54"/>
        <v>0.41777777777777758</v>
      </c>
      <c r="AB63" s="22">
        <f t="shared" si="55"/>
        <v>0.93999999999999961</v>
      </c>
      <c r="AC63" s="22">
        <f t="shared" si="50"/>
        <v>-1.5951480238867193E-16</v>
      </c>
      <c r="AD63" s="23">
        <f t="shared" si="56"/>
        <v>-0.2286683630195081</v>
      </c>
      <c r="AE63" s="22">
        <f t="shared" si="57"/>
        <v>-0.51450381679389323</v>
      </c>
      <c r="AF63" s="22">
        <f t="shared" si="51"/>
        <v>-1.5951480238867193E-16</v>
      </c>
      <c r="AG63" s="23">
        <f t="shared" si="58"/>
        <v>-9.511829889188389E-2</v>
      </c>
      <c r="AH63" s="22">
        <f t="shared" si="59"/>
        <v>-0.21401617250673877</v>
      </c>
      <c r="AI63" s="22">
        <f t="shared" si="52"/>
        <v>-1.5951480238867193E-16</v>
      </c>
      <c r="AJ63" s="23">
        <f t="shared" si="60"/>
        <v>0.29333333333333322</v>
      </c>
      <c r="AK63" s="22">
        <f t="shared" si="61"/>
        <v>0.6599999999999997</v>
      </c>
      <c r="AL63" s="22">
        <f t="shared" si="53"/>
        <v>-1.5951480238867193E-16</v>
      </c>
      <c r="AM63" s="23">
        <f t="shared" si="62"/>
        <v>0.79715555555555495</v>
      </c>
      <c r="AN63" s="22">
        <f t="shared" si="63"/>
        <v>1.7935999999999988</v>
      </c>
    </row>
    <row r="64" spans="1:40" x14ac:dyDescent="0.25">
      <c r="A64" s="151" t="s">
        <v>550</v>
      </c>
      <c r="B64" s="64" t="s">
        <v>185</v>
      </c>
      <c r="C64" s="65" t="s">
        <v>186</v>
      </c>
      <c r="D64" s="65" t="s">
        <v>187</v>
      </c>
      <c r="F64" s="35">
        <v>0.31</v>
      </c>
      <c r="G64" s="18">
        <v>0.31889403643208908</v>
      </c>
      <c r="H64" s="18">
        <v>0.31467832969553361</v>
      </c>
      <c r="I64" s="19">
        <v>0.34397859804613834</v>
      </c>
      <c r="J64" s="18">
        <v>0.31889403643208902</v>
      </c>
      <c r="K64" s="18">
        <v>0.27909840425202337</v>
      </c>
      <c r="L64" s="19">
        <v>0.22566663371897802</v>
      </c>
      <c r="M64" s="18">
        <v>0.31889403643208908</v>
      </c>
      <c r="N64" s="18">
        <v>0.26292409292834773</v>
      </c>
      <c r="O64" s="33">
        <v>0.17522095631409093</v>
      </c>
      <c r="P64" s="18">
        <v>0.31889403643208908</v>
      </c>
      <c r="Q64" s="18">
        <v>0.28248929921999955</v>
      </c>
      <c r="R64" s="19">
        <v>0.26737691906213062</v>
      </c>
      <c r="S64" s="18">
        <v>0.31889403643208908</v>
      </c>
      <c r="T64" s="18">
        <v>0.31212314268727953</v>
      </c>
      <c r="U64" s="20">
        <v>0.31418017539391546</v>
      </c>
      <c r="V64" s="21"/>
      <c r="Z64" s="22">
        <f t="shared" si="49"/>
        <v>2.8690440103513164E-2</v>
      </c>
      <c r="AA64" s="23">
        <f t="shared" si="54"/>
        <v>4.871483590844207E-2</v>
      </c>
      <c r="AB64" s="22">
        <f t="shared" si="55"/>
        <v>0.10960838079399465</v>
      </c>
      <c r="AC64" s="22">
        <f t="shared" si="50"/>
        <v>2.8690440103512984E-2</v>
      </c>
      <c r="AD64" s="23">
        <f t="shared" si="56"/>
        <v>-0.12090805201580213</v>
      </c>
      <c r="AE64" s="22">
        <f t="shared" si="57"/>
        <v>-0.27204311703555478</v>
      </c>
      <c r="AF64" s="22">
        <f t="shared" si="51"/>
        <v>2.8690440103513164E-2</v>
      </c>
      <c r="AG64" s="23">
        <f t="shared" si="58"/>
        <v>-0.19323160385076568</v>
      </c>
      <c r="AH64" s="22">
        <f t="shared" si="59"/>
        <v>-0.43477110866422281</v>
      </c>
      <c r="AI64" s="22">
        <f t="shared" si="52"/>
        <v>2.8690440103513164E-2</v>
      </c>
      <c r="AJ64" s="23">
        <f t="shared" si="60"/>
        <v>-6.110835976755466E-2</v>
      </c>
      <c r="AK64" s="22">
        <f t="shared" si="61"/>
        <v>-0.13749380947699799</v>
      </c>
      <c r="AL64" s="22">
        <f t="shared" si="53"/>
        <v>2.8690440103513164E-2</v>
      </c>
      <c r="AM64" s="23">
        <f t="shared" si="62"/>
        <v>5.9930830020293391E-3</v>
      </c>
      <c r="AN64" s="22">
        <f t="shared" si="63"/>
        <v>1.3484436754566013E-2</v>
      </c>
    </row>
    <row r="65" spans="1:40" x14ac:dyDescent="0.25">
      <c r="A65" s="153"/>
      <c r="B65" s="64" t="s">
        <v>188</v>
      </c>
      <c r="C65" s="66" t="s">
        <v>189</v>
      </c>
      <c r="D65" s="67" t="s">
        <v>189</v>
      </c>
      <c r="F65" s="35">
        <v>0.41899999999999998</v>
      </c>
      <c r="G65" s="18">
        <v>0.43102129440337211</v>
      </c>
      <c r="H65" s="18">
        <v>0.42532329078202774</v>
      </c>
      <c r="I65" s="19">
        <v>0.46492591155268381</v>
      </c>
      <c r="J65" s="18">
        <v>0.431021294403372</v>
      </c>
      <c r="K65" s="18">
        <v>0.40285903362835618</v>
      </c>
      <c r="L65" s="19">
        <v>0.37921133691366016</v>
      </c>
      <c r="M65" s="18">
        <v>0.43102129440337211</v>
      </c>
      <c r="N65" s="18">
        <v>0.37049659576954991</v>
      </c>
      <c r="O65" s="33">
        <v>0.27524603166549877</v>
      </c>
      <c r="P65" s="18">
        <v>0.43102129440337211</v>
      </c>
      <c r="Q65" s="18">
        <v>0.38181618184896721</v>
      </c>
      <c r="R65" s="19">
        <v>0.36139009382913789</v>
      </c>
      <c r="S65" s="18">
        <v>0.43102129440337211</v>
      </c>
      <c r="T65" s="18">
        <v>0.39912597860095739</v>
      </c>
      <c r="U65" s="20">
        <v>0.36353642026605104</v>
      </c>
      <c r="V65" s="21"/>
      <c r="Z65" s="22">
        <f t="shared" si="49"/>
        <v>2.8690440103513435E-2</v>
      </c>
      <c r="AA65" s="23">
        <f t="shared" si="54"/>
        <v>4.8714835908442139E-2</v>
      </c>
      <c r="AB65" s="22">
        <f t="shared" si="55"/>
        <v>0.10960838079399482</v>
      </c>
      <c r="AC65" s="22">
        <f t="shared" si="50"/>
        <v>2.8690440103513171E-2</v>
      </c>
      <c r="AD65" s="23">
        <f t="shared" si="56"/>
        <v>-4.2204893223378233E-2</v>
      </c>
      <c r="AE65" s="22">
        <f t="shared" si="57"/>
        <v>-9.4961009752601022E-2</v>
      </c>
      <c r="AF65" s="22">
        <f t="shared" si="51"/>
        <v>2.8690440103513435E-2</v>
      </c>
      <c r="AG65" s="23">
        <f t="shared" si="58"/>
        <v>-0.15248365774012329</v>
      </c>
      <c r="AH65" s="22">
        <f t="shared" si="59"/>
        <v>-0.34308822991527738</v>
      </c>
      <c r="AI65" s="22">
        <f t="shared" si="52"/>
        <v>2.8690440103513435E-2</v>
      </c>
      <c r="AJ65" s="23">
        <f t="shared" si="60"/>
        <v>-6.110835976755459E-2</v>
      </c>
      <c r="AK65" s="22">
        <f t="shared" si="61"/>
        <v>-0.13749380947699782</v>
      </c>
      <c r="AL65" s="22">
        <f t="shared" si="53"/>
        <v>2.8690440103513435E-2</v>
      </c>
      <c r="AM65" s="23">
        <f t="shared" si="62"/>
        <v>-5.8831694228532433E-2</v>
      </c>
      <c r="AN65" s="22">
        <f t="shared" si="63"/>
        <v>-0.13237131201419797</v>
      </c>
    </row>
    <row r="66" spans="1:40" x14ac:dyDescent="0.25">
      <c r="A66" s="162" t="s">
        <v>544</v>
      </c>
      <c r="B66" s="14" t="s">
        <v>190</v>
      </c>
      <c r="C66" s="26" t="s">
        <v>191</v>
      </c>
      <c r="D66" s="26" t="s">
        <v>192</v>
      </c>
      <c r="F66" s="35">
        <v>1.6600000000000001</v>
      </c>
      <c r="G66" s="18">
        <v>1.6769571161114265</v>
      </c>
      <c r="H66" s="18">
        <v>1.6797323736346406</v>
      </c>
      <c r="I66" s="19">
        <v>1.6935400665392555</v>
      </c>
      <c r="J66" s="18">
        <v>1.6769571161114265</v>
      </c>
      <c r="K66" s="18">
        <v>1.4235584980778941</v>
      </c>
      <c r="L66" s="19">
        <v>0.94312817952425188</v>
      </c>
      <c r="M66" s="18">
        <v>1.6769571161114265</v>
      </c>
      <c r="N66" s="18">
        <v>1.281780004310104</v>
      </c>
      <c r="O66" s="33">
        <v>0.32920000578325315</v>
      </c>
      <c r="P66" s="18">
        <v>1.6769571161114265</v>
      </c>
      <c r="Q66" s="18">
        <v>1.4073167187866147</v>
      </c>
      <c r="R66" s="19">
        <v>0.9252998931290789</v>
      </c>
      <c r="S66" s="18">
        <v>1.6769571161114265</v>
      </c>
      <c r="T66" s="18">
        <v>1.5970717139174346</v>
      </c>
      <c r="U66" s="20">
        <v>1.553417334877695</v>
      </c>
      <c r="V66" s="21"/>
      <c r="Z66" s="22">
        <f t="shared" si="49"/>
        <v>1.0215130187606242E-2</v>
      </c>
      <c r="AA66" s="23">
        <f t="shared" si="54"/>
        <v>8.9799374937765304E-3</v>
      </c>
      <c r="AB66" s="22">
        <f t="shared" si="55"/>
        <v>2.0204859360997193E-2</v>
      </c>
      <c r="AC66" s="22">
        <f t="shared" si="50"/>
        <v>1.0215130187606242E-2</v>
      </c>
      <c r="AD66" s="23">
        <f t="shared" si="56"/>
        <v>-0.19193355300555509</v>
      </c>
      <c r="AE66" s="22">
        <f t="shared" si="57"/>
        <v>-0.43185049426249894</v>
      </c>
      <c r="AF66" s="22">
        <f t="shared" si="51"/>
        <v>1.0215130187606242E-2</v>
      </c>
      <c r="AG66" s="23">
        <f t="shared" si="58"/>
        <v>-0.35630521933513976</v>
      </c>
      <c r="AH66" s="22">
        <f t="shared" si="59"/>
        <v>-0.80168674350406444</v>
      </c>
      <c r="AI66" s="22">
        <f t="shared" si="52"/>
        <v>1.0215130187606242E-2</v>
      </c>
      <c r="AJ66" s="23">
        <f t="shared" si="60"/>
        <v>-0.19670685592260273</v>
      </c>
      <c r="AK66" s="22">
        <f t="shared" si="61"/>
        <v>-0.44259042582585612</v>
      </c>
      <c r="AL66" s="22">
        <f t="shared" si="53"/>
        <v>1.0215130187606242E-2</v>
      </c>
      <c r="AM66" s="23">
        <f t="shared" si="62"/>
        <v>-2.8536188787765777E-2</v>
      </c>
      <c r="AN66" s="22">
        <f t="shared" si="63"/>
        <v>-6.4206424772473E-2</v>
      </c>
    </row>
    <row r="67" spans="1:40" x14ac:dyDescent="0.25">
      <c r="A67" s="163"/>
      <c r="B67" s="14" t="s">
        <v>193</v>
      </c>
      <c r="C67" s="26" t="s">
        <v>194</v>
      </c>
      <c r="D67" s="26" t="s">
        <v>195</v>
      </c>
      <c r="F67" s="35">
        <v>4.3869999999999996</v>
      </c>
      <c r="G67" s="18">
        <v>4.4318137761330281</v>
      </c>
      <c r="H67" s="18">
        <v>4.4391481464669678</v>
      </c>
      <c r="I67" s="19">
        <v>4.4756387180166941</v>
      </c>
      <c r="J67" s="18">
        <v>4.4318137761330281</v>
      </c>
      <c r="K67" s="18">
        <v>4.7658262761738195</v>
      </c>
      <c r="L67" s="19">
        <v>5.3443930173040943</v>
      </c>
      <c r="M67" s="18">
        <v>4.4318137761330281</v>
      </c>
      <c r="N67" s="18">
        <v>5.1271200172404159</v>
      </c>
      <c r="O67" s="33">
        <v>6.2548001098818089</v>
      </c>
      <c r="P67" s="18">
        <v>4.4318137761330281</v>
      </c>
      <c r="Q67" s="18">
        <v>4.7114516237638835</v>
      </c>
      <c r="R67" s="19">
        <v>5.2433660610647808</v>
      </c>
      <c r="S67" s="18">
        <v>4.4318137761330281</v>
      </c>
      <c r="T67" s="18">
        <v>4.3180087079989899</v>
      </c>
      <c r="U67" s="20">
        <v>4.1999802017063601</v>
      </c>
      <c r="V67" s="21"/>
      <c r="Z67" s="22">
        <f t="shared" si="49"/>
        <v>1.0215130187606225E-2</v>
      </c>
      <c r="AA67" s="23">
        <f t="shared" si="54"/>
        <v>8.9799374937765165E-3</v>
      </c>
      <c r="AB67" s="22">
        <f t="shared" si="55"/>
        <v>2.0204859360997161E-2</v>
      </c>
      <c r="AC67" s="22">
        <f t="shared" si="50"/>
        <v>1.0215130187606225E-2</v>
      </c>
      <c r="AD67" s="23">
        <f t="shared" si="56"/>
        <v>9.699293542072232E-2</v>
      </c>
      <c r="AE67" s="22">
        <f t="shared" si="57"/>
        <v>0.21823410469662521</v>
      </c>
      <c r="AF67" s="22">
        <f t="shared" si="51"/>
        <v>1.0215130187606225E-2</v>
      </c>
      <c r="AG67" s="23">
        <f t="shared" si="58"/>
        <v>0.18922575385677984</v>
      </c>
      <c r="AH67" s="22">
        <f t="shared" si="59"/>
        <v>0.42575794617775464</v>
      </c>
      <c r="AI67" s="22">
        <f t="shared" si="52"/>
        <v>1.0215130187606225E-2</v>
      </c>
      <c r="AJ67" s="23">
        <f t="shared" si="60"/>
        <v>8.6757952644407083E-2</v>
      </c>
      <c r="AK67" s="22">
        <f t="shared" si="61"/>
        <v>0.19520539344991594</v>
      </c>
      <c r="AL67" s="22">
        <f t="shared" si="53"/>
        <v>1.0215130187606225E-2</v>
      </c>
      <c r="AM67" s="23">
        <f t="shared" si="62"/>
        <v>-1.8946868099550637E-2</v>
      </c>
      <c r="AN67" s="22">
        <f t="shared" si="63"/>
        <v>-4.2630453223988937E-2</v>
      </c>
    </row>
    <row r="68" spans="1:40" x14ac:dyDescent="0.25">
      <c r="A68" s="164"/>
      <c r="B68" s="14" t="s">
        <v>196</v>
      </c>
      <c r="C68" s="26" t="s">
        <v>197</v>
      </c>
      <c r="D68" s="26" t="s">
        <v>198</v>
      </c>
      <c r="F68" s="35">
        <v>6.0469999999999997</v>
      </c>
      <c r="G68" s="18">
        <v>6.1087708922444541</v>
      </c>
      <c r="H68" s="18">
        <v>6.1188805201016079</v>
      </c>
      <c r="I68" s="19">
        <v>6.1691787845559496</v>
      </c>
      <c r="J68" s="18">
        <v>6.1087708922444541</v>
      </c>
      <c r="K68" s="18">
        <v>6.1153781384047861</v>
      </c>
      <c r="L68" s="19">
        <v>6.014354917672831</v>
      </c>
      <c r="M68" s="18">
        <v>6.1087708922444541</v>
      </c>
      <c r="N68" s="18">
        <v>6.4089000215505196</v>
      </c>
      <c r="O68" s="33">
        <v>6.584000115665062</v>
      </c>
      <c r="P68" s="18">
        <v>6.1087708922444541</v>
      </c>
      <c r="Q68" s="18">
        <v>6.1187683425504984</v>
      </c>
      <c r="R68" s="19">
        <v>6.1686659541938598</v>
      </c>
      <c r="S68" s="18">
        <v>6.1087708922444541</v>
      </c>
      <c r="T68" s="18">
        <v>5.9942874513270556</v>
      </c>
      <c r="U68" s="20">
        <v>6.0361522663136062</v>
      </c>
      <c r="V68" s="21"/>
      <c r="Z68" s="22">
        <f t="shared" ref="Z68:Z73" si="64">IF($F68=0,0%,(G68-$F68)/$F68)</f>
        <v>1.0215130187606156E-2</v>
      </c>
      <c r="AA68" s="23">
        <f t="shared" si="54"/>
        <v>8.97993749377652E-3</v>
      </c>
      <c r="AB68" s="22">
        <f t="shared" si="55"/>
        <v>2.0204859360997172E-2</v>
      </c>
      <c r="AC68" s="22">
        <f t="shared" si="50"/>
        <v>1.0215130187606156E-2</v>
      </c>
      <c r="AD68" s="23">
        <f t="shared" si="56"/>
        <v>-2.3993592655435145E-3</v>
      </c>
      <c r="AE68" s="22">
        <f t="shared" si="57"/>
        <v>-5.3985583474729076E-3</v>
      </c>
      <c r="AF68" s="22">
        <f t="shared" si="51"/>
        <v>1.0215130187606156E-2</v>
      </c>
      <c r="AG68" s="23">
        <f t="shared" si="58"/>
        <v>3.9468615523955856E-2</v>
      </c>
      <c r="AH68" s="22">
        <f t="shared" si="59"/>
        <v>8.8804384928900679E-2</v>
      </c>
      <c r="AI68" s="22">
        <f t="shared" si="52"/>
        <v>1.0215130187606156E-2</v>
      </c>
      <c r="AJ68" s="23">
        <f t="shared" si="60"/>
        <v>8.9422453149484646E-3</v>
      </c>
      <c r="AK68" s="22">
        <f t="shared" si="61"/>
        <v>2.0120051958634044E-2</v>
      </c>
      <c r="AL68" s="22">
        <f t="shared" si="53"/>
        <v>1.0215130187606156E-2</v>
      </c>
      <c r="AM68" s="23">
        <f t="shared" si="62"/>
        <v>-7.9729038725490824E-4</v>
      </c>
      <c r="AN68" s="22">
        <f t="shared" si="63"/>
        <v>-1.7939033713235436E-3</v>
      </c>
    </row>
    <row r="69" spans="1:40" x14ac:dyDescent="0.25">
      <c r="A69" s="151" t="s">
        <v>550</v>
      </c>
      <c r="B69" s="56">
        <v>36</v>
      </c>
      <c r="C69" s="73" t="s">
        <v>199</v>
      </c>
      <c r="D69" s="73" t="s">
        <v>200</v>
      </c>
      <c r="F69" s="35">
        <v>0.626</v>
      </c>
      <c r="G69" s="18">
        <v>0.75651536185617085</v>
      </c>
      <c r="H69" s="18">
        <v>1.0836492599558551</v>
      </c>
      <c r="I69" s="19">
        <v>1.179042669311374</v>
      </c>
      <c r="J69" s="18">
        <v>0.75651536185617085</v>
      </c>
      <c r="K69" s="18">
        <v>0.61581628610735106</v>
      </c>
      <c r="L69" s="19">
        <v>0.34434860114912286</v>
      </c>
      <c r="M69" s="18">
        <v>0.75651536185617085</v>
      </c>
      <c r="N69" s="18">
        <v>0.77127638495532014</v>
      </c>
      <c r="O69" s="33">
        <v>0.46894059049237702</v>
      </c>
      <c r="P69" s="18">
        <v>0.75651536185617085</v>
      </c>
      <c r="Q69" s="18">
        <v>0.91139447289949915</v>
      </c>
      <c r="R69" s="19">
        <v>0.83790456212494013</v>
      </c>
      <c r="S69" s="18">
        <v>0.75651536185617085</v>
      </c>
      <c r="T69" s="18">
        <v>1.0136552704699695</v>
      </c>
      <c r="U69" s="20">
        <v>1.0822857868269626</v>
      </c>
      <c r="V69" s="21"/>
      <c r="Z69" s="22">
        <f t="shared" si="64"/>
        <v>0.20849099338046462</v>
      </c>
      <c r="AA69" s="23">
        <f t="shared" si="54"/>
        <v>0.3926465525817352</v>
      </c>
      <c r="AB69" s="22">
        <f t="shared" si="55"/>
        <v>0.88345474330890417</v>
      </c>
      <c r="AC69" s="22">
        <f t="shared" si="50"/>
        <v>0.20849099338046462</v>
      </c>
      <c r="AD69" s="23">
        <f t="shared" si="56"/>
        <v>-0.19996549439181907</v>
      </c>
      <c r="AE69" s="22">
        <f t="shared" si="57"/>
        <v>-0.44992236238159289</v>
      </c>
      <c r="AF69" s="22">
        <f t="shared" si="51"/>
        <v>0.20849099338046462</v>
      </c>
      <c r="AG69" s="23">
        <f t="shared" si="58"/>
        <v>-0.11150827796068369</v>
      </c>
      <c r="AH69" s="22">
        <f t="shared" si="59"/>
        <v>-0.25089362541153831</v>
      </c>
      <c r="AI69" s="22">
        <f t="shared" si="52"/>
        <v>0.20849099338046462</v>
      </c>
      <c r="AJ69" s="23">
        <f t="shared" si="60"/>
        <v>0.15044697346463623</v>
      </c>
      <c r="AK69" s="22">
        <f t="shared" si="61"/>
        <v>0.33850569029543154</v>
      </c>
      <c r="AL69" s="22">
        <f t="shared" si="53"/>
        <v>0.20849099338046462</v>
      </c>
      <c r="AM69" s="23">
        <f t="shared" si="62"/>
        <v>0.32395157034218147</v>
      </c>
      <c r="AN69" s="22">
        <f t="shared" si="63"/>
        <v>0.72889103326990834</v>
      </c>
    </row>
    <row r="70" spans="1:40" x14ac:dyDescent="0.25">
      <c r="A70" s="152"/>
      <c r="B70" s="56">
        <v>37</v>
      </c>
      <c r="C70" s="73" t="s">
        <v>201</v>
      </c>
      <c r="D70" s="73" t="s">
        <v>202</v>
      </c>
      <c r="F70" s="35">
        <v>4.8725411000000003</v>
      </c>
      <c r="G70" s="31">
        <v>5.8033831309645114</v>
      </c>
      <c r="H70" s="31">
        <v>4.9612948530265797</v>
      </c>
      <c r="I70" s="46">
        <v>4.0844107092795321</v>
      </c>
      <c r="J70" s="38">
        <v>5.803384364809661</v>
      </c>
      <c r="K70" s="38">
        <v>3.7999349173526045</v>
      </c>
      <c r="L70" s="40">
        <v>2.1277630271063854</v>
      </c>
      <c r="M70" s="38">
        <v>5.8033831309645114</v>
      </c>
      <c r="N70" s="31">
        <v>3.7319758081570118</v>
      </c>
      <c r="O70" s="32">
        <v>1.8133552539317923</v>
      </c>
      <c r="P70" s="31">
        <v>5.8033831309645114</v>
      </c>
      <c r="Q70" s="31">
        <v>4.8010399394205079</v>
      </c>
      <c r="R70" s="46">
        <v>3.3132604720775376</v>
      </c>
      <c r="S70" s="31">
        <v>5.8033831309645114</v>
      </c>
      <c r="T70" s="18">
        <v>4.9237256110198659</v>
      </c>
      <c r="U70" s="20">
        <v>3.8778826791437848</v>
      </c>
      <c r="V70" s="21"/>
      <c r="Z70" s="22">
        <f t="shared" si="64"/>
        <v>0.19103831283527009</v>
      </c>
      <c r="AA70" s="23">
        <f t="shared" si="54"/>
        <v>-7.1888603187675815E-2</v>
      </c>
      <c r="AB70" s="22">
        <f t="shared" si="55"/>
        <v>-0.16174935717227057</v>
      </c>
      <c r="AC70" s="22">
        <f t="shared" si="50"/>
        <v>0.1910385660594347</v>
      </c>
      <c r="AD70" s="23">
        <f t="shared" si="56"/>
        <v>-0.25036245784165789</v>
      </c>
      <c r="AE70" s="22">
        <f t="shared" si="57"/>
        <v>-0.56331553014373026</v>
      </c>
      <c r="AF70" s="22">
        <f t="shared" si="51"/>
        <v>0.19103831283527009</v>
      </c>
      <c r="AG70" s="23">
        <f t="shared" si="58"/>
        <v>-0.27904087947212847</v>
      </c>
      <c r="AH70" s="22">
        <f t="shared" si="59"/>
        <v>-0.62784197881228909</v>
      </c>
      <c r="AI70" s="22">
        <f t="shared" si="52"/>
        <v>0.19103831283527009</v>
      </c>
      <c r="AJ70" s="23">
        <f t="shared" si="60"/>
        <v>-0.14222837697766846</v>
      </c>
      <c r="AK70" s="22">
        <f t="shared" si="61"/>
        <v>-0.32001384819975404</v>
      </c>
      <c r="AL70" s="22">
        <f t="shared" si="53"/>
        <v>0.19103831283527009</v>
      </c>
      <c r="AM70" s="23">
        <f t="shared" si="62"/>
        <v>-9.0726871297079278E-2</v>
      </c>
      <c r="AN70" s="22">
        <f t="shared" si="63"/>
        <v>-0.20413546041842837</v>
      </c>
    </row>
    <row r="71" spans="1:40" x14ac:dyDescent="0.25">
      <c r="A71" s="152"/>
      <c r="B71" s="64" t="s">
        <v>203</v>
      </c>
      <c r="C71" s="65" t="s">
        <v>204</v>
      </c>
      <c r="D71" s="65" t="s">
        <v>205</v>
      </c>
      <c r="F71" s="35">
        <v>1.85</v>
      </c>
      <c r="G71" s="18">
        <v>1.8500000000000003</v>
      </c>
      <c r="H71" s="18">
        <v>2.1959500000000003</v>
      </c>
      <c r="I71" s="19">
        <v>2.5086000000000004</v>
      </c>
      <c r="J71" s="18">
        <v>1.8500000000000003</v>
      </c>
      <c r="K71" s="18">
        <v>2.0602131736526945</v>
      </c>
      <c r="L71" s="19">
        <v>2.6333236363636363</v>
      </c>
      <c r="M71" s="18">
        <v>1.8500000000000003</v>
      </c>
      <c r="N71" s="18">
        <v>2.2090994011976046</v>
      </c>
      <c r="O71" s="33">
        <v>2.8716431137724547</v>
      </c>
      <c r="P71" s="18">
        <v>1.8500000000000003</v>
      </c>
      <c r="Q71" s="18">
        <v>2.4790000000000005</v>
      </c>
      <c r="R71" s="19">
        <v>2.8157000000000005</v>
      </c>
      <c r="S71" s="18">
        <v>1.8500000000000003</v>
      </c>
      <c r="T71" s="18">
        <v>2.5520826446280993</v>
      </c>
      <c r="U71" s="20">
        <v>2.7303418604651157</v>
      </c>
      <c r="V71" s="21"/>
      <c r="Z71" s="22">
        <f t="shared" si="64"/>
        <v>1.2002411077028718E-16</v>
      </c>
      <c r="AA71" s="23">
        <f t="shared" si="54"/>
        <v>0.15822222222222229</v>
      </c>
      <c r="AB71" s="22">
        <f t="shared" si="55"/>
        <v>0.35600000000000015</v>
      </c>
      <c r="AC71" s="22">
        <f t="shared" si="50"/>
        <v>1.2002411077028718E-16</v>
      </c>
      <c r="AD71" s="23">
        <f t="shared" si="56"/>
        <v>0.18818585858585854</v>
      </c>
      <c r="AE71" s="22">
        <f t="shared" si="57"/>
        <v>0.42341818181818169</v>
      </c>
      <c r="AF71" s="22">
        <f t="shared" si="51"/>
        <v>1.2002411077028718E-16</v>
      </c>
      <c r="AG71" s="23">
        <f t="shared" si="58"/>
        <v>0.2454397870924816</v>
      </c>
      <c r="AH71" s="22">
        <f t="shared" si="59"/>
        <v>0.5522395209580836</v>
      </c>
      <c r="AI71" s="22">
        <f t="shared" si="52"/>
        <v>1.2002411077028718E-16</v>
      </c>
      <c r="AJ71" s="23">
        <f t="shared" si="60"/>
        <v>0.2320000000000001</v>
      </c>
      <c r="AK71" s="22">
        <f t="shared" si="61"/>
        <v>0.52200000000000024</v>
      </c>
      <c r="AL71" s="22">
        <f t="shared" si="53"/>
        <v>1.2002411077028718E-16</v>
      </c>
      <c r="AM71" s="23">
        <f t="shared" si="62"/>
        <v>0.21149354005167942</v>
      </c>
      <c r="AN71" s="22">
        <f t="shared" si="63"/>
        <v>0.47586046511627872</v>
      </c>
    </row>
    <row r="72" spans="1:40" x14ac:dyDescent="0.25">
      <c r="A72" s="152"/>
      <c r="B72" s="64" t="s">
        <v>206</v>
      </c>
      <c r="C72" s="65" t="s">
        <v>207</v>
      </c>
      <c r="D72" s="65" t="s">
        <v>208</v>
      </c>
      <c r="F72" s="35">
        <v>1</v>
      </c>
      <c r="G72" s="18">
        <v>1</v>
      </c>
      <c r="H72" s="18">
        <v>1.0820000000000001</v>
      </c>
      <c r="I72" s="19">
        <v>1.2029999999999998</v>
      </c>
      <c r="J72" s="18">
        <v>1</v>
      </c>
      <c r="K72" s="18">
        <v>1.0199412990769492</v>
      </c>
      <c r="L72" s="19">
        <v>1.1130212342101691</v>
      </c>
      <c r="M72" s="18">
        <v>1</v>
      </c>
      <c r="N72" s="18">
        <v>1.1147237228295546</v>
      </c>
      <c r="O72" s="33">
        <v>1.2393832149389596</v>
      </c>
      <c r="P72" s="18">
        <v>1</v>
      </c>
      <c r="Q72" s="18">
        <v>1.25</v>
      </c>
      <c r="R72" s="19">
        <v>1.3409999999999997</v>
      </c>
      <c r="S72" s="18">
        <v>1</v>
      </c>
      <c r="T72" s="18">
        <v>1.2957470434734328</v>
      </c>
      <c r="U72" s="20">
        <v>1.3674312740171446</v>
      </c>
      <c r="V72" s="21"/>
      <c r="Z72" s="22">
        <f t="shared" si="64"/>
        <v>0</v>
      </c>
      <c r="AA72" s="23">
        <f t="shared" si="54"/>
        <v>9.0222222222222148E-2</v>
      </c>
      <c r="AB72" s="22">
        <f t="shared" si="55"/>
        <v>0.20299999999999985</v>
      </c>
      <c r="AC72" s="22">
        <f t="shared" si="50"/>
        <v>0</v>
      </c>
      <c r="AD72" s="23">
        <f t="shared" si="56"/>
        <v>5.0231659648964033E-2</v>
      </c>
      <c r="AE72" s="22">
        <f t="shared" si="57"/>
        <v>0.11302123421016907</v>
      </c>
      <c r="AF72" s="22">
        <f t="shared" si="51"/>
        <v>0</v>
      </c>
      <c r="AG72" s="23">
        <f t="shared" si="58"/>
        <v>0.10639253997287096</v>
      </c>
      <c r="AH72" s="22">
        <f t="shared" si="59"/>
        <v>0.23938321493895964</v>
      </c>
      <c r="AI72" s="22">
        <f t="shared" si="52"/>
        <v>0</v>
      </c>
      <c r="AJ72" s="23">
        <f t="shared" si="60"/>
        <v>0.15155555555555544</v>
      </c>
      <c r="AK72" s="22">
        <f t="shared" si="61"/>
        <v>0.34099999999999975</v>
      </c>
      <c r="AL72" s="22">
        <f t="shared" si="53"/>
        <v>0</v>
      </c>
      <c r="AM72" s="23">
        <f t="shared" si="62"/>
        <v>0.16330278845206425</v>
      </c>
      <c r="AN72" s="22">
        <f t="shared" si="63"/>
        <v>0.36743127401714459</v>
      </c>
    </row>
    <row r="73" spans="1:40" x14ac:dyDescent="0.25">
      <c r="A73" s="153"/>
      <c r="B73" s="64" t="s">
        <v>209</v>
      </c>
      <c r="C73" s="65" t="s">
        <v>210</v>
      </c>
      <c r="D73" s="65" t="s">
        <v>211</v>
      </c>
      <c r="F73" s="35">
        <v>0.22500000000000001</v>
      </c>
      <c r="G73" s="31">
        <v>0.23496493110787681</v>
      </c>
      <c r="H73" s="18">
        <v>0.21940050492034188</v>
      </c>
      <c r="I73" s="19">
        <v>0.19114286877603498</v>
      </c>
      <c r="J73" s="38">
        <v>0.23496496908732389</v>
      </c>
      <c r="K73" s="38">
        <v>0.17054760058787041</v>
      </c>
      <c r="L73" s="40">
        <v>0.11544886316498125</v>
      </c>
      <c r="M73" s="38">
        <v>0.23496493110787681</v>
      </c>
      <c r="N73" s="31">
        <v>0.1812009386561361</v>
      </c>
      <c r="O73" s="32">
        <v>0.12180841982084312</v>
      </c>
      <c r="P73" s="31">
        <v>0.23496493110787681</v>
      </c>
      <c r="Q73" s="31">
        <v>0.22422345215337888</v>
      </c>
      <c r="R73" s="46">
        <v>0.17608854617670966</v>
      </c>
      <c r="S73" s="31">
        <v>0.23496493110787681</v>
      </c>
      <c r="T73" s="18">
        <v>0.21601580317355587</v>
      </c>
      <c r="U73" s="20">
        <v>0.18165811126946591</v>
      </c>
      <c r="V73" s="21"/>
      <c r="Z73" s="22">
        <f t="shared" si="64"/>
        <v>4.428858270167467E-2</v>
      </c>
      <c r="AA73" s="23">
        <f t="shared" si="54"/>
        <v>-6.6878283899190177E-2</v>
      </c>
      <c r="AB73" s="22">
        <f t="shared" si="55"/>
        <v>-0.15047613877317789</v>
      </c>
      <c r="AC73" s="22">
        <f t="shared" si="50"/>
        <v>4.428875149921728E-2</v>
      </c>
      <c r="AD73" s="23">
        <f t="shared" si="56"/>
        <v>-0.2163973073284321</v>
      </c>
      <c r="AE73" s="22">
        <f t="shared" si="57"/>
        <v>-0.48689394148897225</v>
      </c>
      <c r="AF73" s="22">
        <f t="shared" si="51"/>
        <v>4.428858270167467E-2</v>
      </c>
      <c r="AG73" s="23">
        <f t="shared" si="58"/>
        <v>-0.20383522010697655</v>
      </c>
      <c r="AH73" s="22">
        <f t="shared" si="59"/>
        <v>-0.45862924524069726</v>
      </c>
      <c r="AI73" s="22">
        <f t="shared" si="52"/>
        <v>4.428858270167467E-2</v>
      </c>
      <c r="AJ73" s="23">
        <f t="shared" si="60"/>
        <v>-9.6615217428721659E-2</v>
      </c>
      <c r="AK73" s="22">
        <f t="shared" si="61"/>
        <v>-0.21738423921462374</v>
      </c>
      <c r="AL73" s="22">
        <f t="shared" si="53"/>
        <v>4.428858270167467E-2</v>
      </c>
      <c r="AM73" s="23">
        <f t="shared" si="62"/>
        <v>-8.5613607368956235E-2</v>
      </c>
      <c r="AN73" s="22">
        <f t="shared" si="63"/>
        <v>-0.19263061658015154</v>
      </c>
    </row>
  </sheetData>
  <mergeCells count="30">
    <mergeCell ref="G2:I2"/>
    <mergeCell ref="J2:L2"/>
    <mergeCell ref="M2:O2"/>
    <mergeCell ref="P2:R2"/>
    <mergeCell ref="S2:U2"/>
    <mergeCell ref="Z2:AB2"/>
    <mergeCell ref="AC2:AE2"/>
    <mergeCell ref="AF2:AH2"/>
    <mergeCell ref="AI2:AK2"/>
    <mergeCell ref="AL2:AN2"/>
    <mergeCell ref="AR10:AT10"/>
    <mergeCell ref="AU10:AW10"/>
    <mergeCell ref="AX10:AZ10"/>
    <mergeCell ref="BA10:BC10"/>
    <mergeCell ref="BD10:BF10"/>
    <mergeCell ref="A4:A11"/>
    <mergeCell ref="A29:A30"/>
    <mergeCell ref="A31:A37"/>
    <mergeCell ref="A12:A16"/>
    <mergeCell ref="A17:A19"/>
    <mergeCell ref="A69:A73"/>
    <mergeCell ref="A20:A25"/>
    <mergeCell ref="A62:A63"/>
    <mergeCell ref="A26:A28"/>
    <mergeCell ref="A66:A68"/>
    <mergeCell ref="A43:A53"/>
    <mergeCell ref="A41:A42"/>
    <mergeCell ref="A54:A61"/>
    <mergeCell ref="A64:A65"/>
    <mergeCell ref="A38:A40"/>
  </mergeCells>
  <conditionalFormatting sqref="Z4:AN7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24 AN26:AN73 AK4:AK24 AK26:AK73 AH4:AH24 AH26:AH73 AE4:AE24 AE26:AE73 AA25:AN25 Z4:Z73 AB4:AC73 AF4:AF73 AI4:AI73 AL4:AL73">
    <cfRule type="colorScale" priority="21">
      <colorScale>
        <cfvo type="num" val="#REF!"/>
        <cfvo type="num" val="0"/>
        <cfvo type="num" val="#REF!"/>
        <color rgb="FFFF0000"/>
        <color rgb="FFFCFCFF"/>
        <color theme="9"/>
      </colorScale>
    </cfRule>
  </conditionalFormatting>
  <conditionalFormatting sqref="Z4:AN7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X13 X25 X32 X39:X40 X44:X47">
      <formula1>"OK, NOK"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73"/>
  <sheetViews>
    <sheetView workbookViewId="0">
      <selection activeCell="F4" sqref="F4"/>
    </sheetView>
  </sheetViews>
  <sheetFormatPr baseColWidth="10" defaultColWidth="9.1796875" defaultRowHeight="12.5" x14ac:dyDescent="0.25"/>
  <cols>
    <col min="1" max="1" width="14.26953125" style="1" customWidth="1"/>
    <col min="2" max="2" width="5.7265625" style="1" bestFit="1" customWidth="1"/>
    <col min="3" max="3" width="33" style="1" customWidth="1"/>
    <col min="4" max="4" width="21.453125" style="1" customWidth="1"/>
    <col min="5" max="5" width="4" style="1" customWidth="1"/>
    <col min="6" max="6" width="9" style="1" customWidth="1"/>
    <col min="7" max="16384" width="9.1796875" style="1"/>
  </cols>
  <sheetData>
    <row r="2" spans="1:6" ht="15" customHeight="1" x14ac:dyDescent="0.25"/>
    <row r="3" spans="1:6" ht="15" customHeight="1" x14ac:dyDescent="0.25">
      <c r="A3" s="5" t="s">
        <v>537</v>
      </c>
      <c r="B3" s="5" t="s">
        <v>10</v>
      </c>
      <c r="C3" s="6" t="s">
        <v>11</v>
      </c>
      <c r="D3" s="7" t="s">
        <v>12</v>
      </c>
      <c r="F3" s="120">
        <v>2014</v>
      </c>
    </row>
    <row r="4" spans="1:6" ht="12.75" customHeight="1" x14ac:dyDescent="0.25">
      <c r="A4" s="173" t="s">
        <v>540</v>
      </c>
      <c r="B4" s="14">
        <v>12</v>
      </c>
      <c r="C4" s="15" t="s">
        <v>13</v>
      </c>
      <c r="D4" s="16" t="s">
        <v>14</v>
      </c>
      <c r="F4" s="17"/>
    </row>
    <row r="5" spans="1:6" x14ac:dyDescent="0.25">
      <c r="A5" s="174"/>
      <c r="B5" s="14">
        <v>13</v>
      </c>
      <c r="C5" s="15" t="s">
        <v>15</v>
      </c>
      <c r="D5" s="16" t="s">
        <v>16</v>
      </c>
      <c r="F5" s="17"/>
    </row>
    <row r="6" spans="1:6" x14ac:dyDescent="0.25">
      <c r="A6" s="174"/>
      <c r="B6" s="24" t="s">
        <v>17</v>
      </c>
      <c r="C6" s="25" t="s">
        <v>18</v>
      </c>
      <c r="D6" s="26" t="s">
        <v>19</v>
      </c>
      <c r="F6" s="17"/>
    </row>
    <row r="7" spans="1:6" x14ac:dyDescent="0.25">
      <c r="A7" s="174"/>
      <c r="B7" s="24" t="s">
        <v>20</v>
      </c>
      <c r="C7" s="25" t="s">
        <v>21</v>
      </c>
      <c r="D7" s="26" t="s">
        <v>22</v>
      </c>
      <c r="F7" s="17"/>
    </row>
    <row r="8" spans="1:6" ht="12.75" customHeight="1" x14ac:dyDescent="0.25">
      <c r="A8" s="174"/>
      <c r="B8" s="24" t="s">
        <v>23</v>
      </c>
      <c r="C8" s="25" t="s">
        <v>24</v>
      </c>
      <c r="D8" s="26" t="s">
        <v>25</v>
      </c>
      <c r="F8" s="17"/>
    </row>
    <row r="9" spans="1:6" x14ac:dyDescent="0.25">
      <c r="A9" s="174"/>
      <c r="B9" s="24" t="s">
        <v>26</v>
      </c>
      <c r="C9" s="25" t="s">
        <v>27</v>
      </c>
      <c r="D9" s="26" t="s">
        <v>28</v>
      </c>
      <c r="F9" s="17"/>
    </row>
    <row r="10" spans="1:6" x14ac:dyDescent="0.25">
      <c r="A10" s="174"/>
      <c r="B10" s="24" t="s">
        <v>29</v>
      </c>
      <c r="C10" s="25" t="s">
        <v>30</v>
      </c>
      <c r="D10" s="26" t="s">
        <v>31</v>
      </c>
      <c r="F10" s="17"/>
    </row>
    <row r="11" spans="1:6" x14ac:dyDescent="0.25">
      <c r="A11" s="174"/>
      <c r="B11" s="24" t="s">
        <v>32</v>
      </c>
      <c r="C11" s="25" t="s">
        <v>33</v>
      </c>
      <c r="D11" s="26" t="s">
        <v>34</v>
      </c>
      <c r="F11" s="17"/>
    </row>
    <row r="12" spans="1:6" ht="12.75" customHeight="1" x14ac:dyDescent="0.25">
      <c r="A12" s="177" t="s">
        <v>548</v>
      </c>
      <c r="B12" s="29" t="s">
        <v>35</v>
      </c>
      <c r="C12" s="30" t="s">
        <v>36</v>
      </c>
      <c r="D12" s="30" t="s">
        <v>37</v>
      </c>
      <c r="F12" s="17"/>
    </row>
    <row r="13" spans="1:6" x14ac:dyDescent="0.25">
      <c r="A13" s="178"/>
      <c r="B13" s="29" t="s">
        <v>39</v>
      </c>
      <c r="C13" s="30" t="s">
        <v>40</v>
      </c>
      <c r="D13" s="30" t="s">
        <v>41</v>
      </c>
      <c r="F13" s="17"/>
    </row>
    <row r="14" spans="1:6" x14ac:dyDescent="0.25">
      <c r="A14" s="178"/>
      <c r="B14" s="29" t="s">
        <v>44</v>
      </c>
      <c r="C14" s="30" t="s">
        <v>45</v>
      </c>
      <c r="D14" s="30" t="s">
        <v>46</v>
      </c>
      <c r="F14" s="17"/>
    </row>
    <row r="15" spans="1:6" x14ac:dyDescent="0.25">
      <c r="A15" s="178"/>
      <c r="B15" s="29" t="s">
        <v>47</v>
      </c>
      <c r="C15" s="30" t="s">
        <v>48</v>
      </c>
      <c r="D15" s="30" t="s">
        <v>49</v>
      </c>
      <c r="F15" s="17"/>
    </row>
    <row r="16" spans="1:6" x14ac:dyDescent="0.25">
      <c r="A16" s="179"/>
      <c r="B16" s="29" t="s">
        <v>50</v>
      </c>
      <c r="C16" s="30" t="s">
        <v>51</v>
      </c>
      <c r="D16" s="30" t="s">
        <v>52</v>
      </c>
      <c r="F16" s="17"/>
    </row>
    <row r="17" spans="1:6" ht="12.75" customHeight="1" x14ac:dyDescent="0.25">
      <c r="A17" s="180" t="s">
        <v>549</v>
      </c>
      <c r="B17" s="136" t="s">
        <v>53</v>
      </c>
      <c r="C17" s="137" t="s">
        <v>54</v>
      </c>
      <c r="D17" s="137" t="s">
        <v>55</v>
      </c>
      <c r="F17" s="17"/>
    </row>
    <row r="18" spans="1:6" x14ac:dyDescent="0.25">
      <c r="A18" s="181"/>
      <c r="B18" s="136" t="s">
        <v>56</v>
      </c>
      <c r="C18" s="137" t="s">
        <v>57</v>
      </c>
      <c r="D18" s="137" t="s">
        <v>58</v>
      </c>
      <c r="F18" s="17"/>
    </row>
    <row r="19" spans="1:6" x14ac:dyDescent="0.25">
      <c r="A19" s="182"/>
      <c r="B19" s="136" t="s">
        <v>59</v>
      </c>
      <c r="C19" s="137" t="s">
        <v>60</v>
      </c>
      <c r="D19" s="137" t="s">
        <v>61</v>
      </c>
      <c r="F19" s="17"/>
    </row>
    <row r="20" spans="1:6" x14ac:dyDescent="0.25">
      <c r="A20" s="154" t="s">
        <v>565</v>
      </c>
      <c r="B20" s="133" t="s">
        <v>62</v>
      </c>
      <c r="C20" s="135" t="s">
        <v>63</v>
      </c>
      <c r="D20" s="135" t="s">
        <v>64</v>
      </c>
      <c r="F20" s="17"/>
    </row>
    <row r="21" spans="1:6" ht="15" customHeight="1" x14ac:dyDescent="0.25">
      <c r="A21" s="155"/>
      <c r="B21" s="133" t="s">
        <v>65</v>
      </c>
      <c r="C21" s="135" t="s">
        <v>66</v>
      </c>
      <c r="D21" s="135" t="s">
        <v>67</v>
      </c>
      <c r="F21" s="17"/>
    </row>
    <row r="22" spans="1:6" ht="15" customHeight="1" x14ac:dyDescent="0.25">
      <c r="A22" s="155"/>
      <c r="B22" s="133" t="s">
        <v>68</v>
      </c>
      <c r="C22" s="135" t="s">
        <v>69</v>
      </c>
      <c r="D22" s="135" t="s">
        <v>70</v>
      </c>
      <c r="F22" s="17"/>
    </row>
    <row r="23" spans="1:6" ht="15" customHeight="1" x14ac:dyDescent="0.25">
      <c r="A23" s="155"/>
      <c r="B23" s="133" t="s">
        <v>71</v>
      </c>
      <c r="C23" s="135" t="s">
        <v>72</v>
      </c>
      <c r="D23" s="135" t="s">
        <v>73</v>
      </c>
      <c r="F23" s="17"/>
    </row>
    <row r="24" spans="1:6" ht="15" customHeight="1" x14ac:dyDescent="0.25">
      <c r="A24" s="155"/>
      <c r="B24" s="133" t="s">
        <v>74</v>
      </c>
      <c r="C24" s="135" t="s">
        <v>75</v>
      </c>
      <c r="D24" s="135" t="s">
        <v>76</v>
      </c>
      <c r="F24" s="17"/>
    </row>
    <row r="25" spans="1:6" ht="15" customHeight="1" x14ac:dyDescent="0.25">
      <c r="A25" s="156"/>
      <c r="B25" s="133" t="s">
        <v>77</v>
      </c>
      <c r="C25" s="135" t="s">
        <v>78</v>
      </c>
      <c r="D25" s="135" t="s">
        <v>76</v>
      </c>
      <c r="F25" s="17"/>
    </row>
    <row r="26" spans="1:6" ht="12.75" customHeight="1" x14ac:dyDescent="0.25">
      <c r="A26" s="159" t="s">
        <v>543</v>
      </c>
      <c r="B26" s="41">
        <v>20</v>
      </c>
      <c r="C26" s="42" t="s">
        <v>79</v>
      </c>
      <c r="D26" s="42" t="s">
        <v>80</v>
      </c>
      <c r="F26" s="17"/>
    </row>
    <row r="27" spans="1:6" x14ac:dyDescent="0.25">
      <c r="A27" s="160"/>
      <c r="B27" s="41" t="s">
        <v>81</v>
      </c>
      <c r="C27" s="43" t="s">
        <v>82</v>
      </c>
      <c r="D27" s="42" t="s">
        <v>83</v>
      </c>
      <c r="F27" s="17"/>
    </row>
    <row r="28" spans="1:6" x14ac:dyDescent="0.25">
      <c r="A28" s="161"/>
      <c r="B28" s="41" t="s">
        <v>84</v>
      </c>
      <c r="C28" s="42" t="s">
        <v>85</v>
      </c>
      <c r="D28" s="42" t="s">
        <v>86</v>
      </c>
      <c r="F28" s="17"/>
    </row>
    <row r="29" spans="1:6" ht="12.75" customHeight="1" x14ac:dyDescent="0.25">
      <c r="A29" s="175" t="s">
        <v>542</v>
      </c>
      <c r="B29" s="44" t="s">
        <v>87</v>
      </c>
      <c r="C29" s="45" t="s">
        <v>88</v>
      </c>
      <c r="D29" s="45" t="s">
        <v>89</v>
      </c>
      <c r="F29" s="17"/>
    </row>
    <row r="30" spans="1:6" x14ac:dyDescent="0.25">
      <c r="A30" s="176"/>
      <c r="B30" s="44" t="s">
        <v>90</v>
      </c>
      <c r="C30" s="45" t="s">
        <v>91</v>
      </c>
      <c r="D30" s="45" t="s">
        <v>92</v>
      </c>
      <c r="F30" s="17"/>
    </row>
    <row r="31" spans="1:6" ht="12.75" customHeight="1" x14ac:dyDescent="0.25">
      <c r="A31" s="165" t="s">
        <v>545</v>
      </c>
      <c r="B31" s="47" t="s">
        <v>93</v>
      </c>
      <c r="C31" s="48" t="s">
        <v>94</v>
      </c>
      <c r="D31" s="48" t="s">
        <v>95</v>
      </c>
      <c r="F31" s="35"/>
    </row>
    <row r="32" spans="1:6" x14ac:dyDescent="0.25">
      <c r="A32" s="166"/>
      <c r="B32" s="47" t="s">
        <v>96</v>
      </c>
      <c r="C32" s="48" t="s">
        <v>97</v>
      </c>
      <c r="D32" s="48" t="s">
        <v>98</v>
      </c>
      <c r="F32" s="35"/>
    </row>
    <row r="33" spans="1:6" x14ac:dyDescent="0.25">
      <c r="A33" s="166"/>
      <c r="B33" s="47" t="s">
        <v>99</v>
      </c>
      <c r="C33" s="51" t="s">
        <v>100</v>
      </c>
      <c r="D33" s="51" t="s">
        <v>101</v>
      </c>
      <c r="F33" s="52"/>
    </row>
    <row r="34" spans="1:6" x14ac:dyDescent="0.25">
      <c r="A34" s="166"/>
      <c r="B34" s="47" t="s">
        <v>102</v>
      </c>
      <c r="C34" s="51" t="s">
        <v>103</v>
      </c>
      <c r="D34" s="51" t="s">
        <v>104</v>
      </c>
      <c r="F34" s="52"/>
    </row>
    <row r="35" spans="1:6" x14ac:dyDescent="0.25">
      <c r="A35" s="166"/>
      <c r="B35" s="47" t="s">
        <v>105</v>
      </c>
      <c r="C35" s="48" t="s">
        <v>106</v>
      </c>
      <c r="D35" s="48" t="s">
        <v>107</v>
      </c>
      <c r="F35" s="17"/>
    </row>
    <row r="36" spans="1:6" x14ac:dyDescent="0.25">
      <c r="A36" s="166"/>
      <c r="B36" s="47" t="s">
        <v>108</v>
      </c>
      <c r="C36" s="53" t="s">
        <v>109</v>
      </c>
      <c r="D36" s="48" t="s">
        <v>110</v>
      </c>
      <c r="F36" s="17"/>
    </row>
    <row r="37" spans="1:6" x14ac:dyDescent="0.25">
      <c r="A37" s="167"/>
      <c r="B37" s="47" t="s">
        <v>111</v>
      </c>
      <c r="C37" s="48" t="s">
        <v>112</v>
      </c>
      <c r="D37" s="48" t="s">
        <v>113</v>
      </c>
      <c r="F37" s="17"/>
    </row>
    <row r="38" spans="1:6" x14ac:dyDescent="0.25">
      <c r="A38" s="170" t="s">
        <v>565</v>
      </c>
      <c r="B38" s="133" t="s">
        <v>114</v>
      </c>
      <c r="C38" s="134" t="s">
        <v>115</v>
      </c>
      <c r="D38" s="134" t="s">
        <v>115</v>
      </c>
      <c r="F38" s="17"/>
    </row>
    <row r="39" spans="1:6" x14ac:dyDescent="0.25">
      <c r="A39" s="171"/>
      <c r="B39" s="133" t="s">
        <v>116</v>
      </c>
      <c r="C39" s="134" t="s">
        <v>117</v>
      </c>
      <c r="D39" s="134" t="s">
        <v>117</v>
      </c>
      <c r="F39" s="54"/>
    </row>
    <row r="40" spans="1:6" x14ac:dyDescent="0.25">
      <c r="A40" s="172"/>
      <c r="B40" s="133" t="s">
        <v>118</v>
      </c>
      <c r="C40" s="134" t="s">
        <v>119</v>
      </c>
      <c r="D40" s="134" t="s">
        <v>119</v>
      </c>
      <c r="F40" s="54"/>
    </row>
    <row r="41" spans="1:6" ht="12.75" customHeight="1" x14ac:dyDescent="0.25">
      <c r="A41" s="168" t="s">
        <v>547</v>
      </c>
      <c r="B41" s="56" t="s">
        <v>120</v>
      </c>
      <c r="C41" s="57" t="s">
        <v>121</v>
      </c>
      <c r="D41" s="58" t="s">
        <v>122</v>
      </c>
      <c r="F41" s="35"/>
    </row>
    <row r="42" spans="1:6" x14ac:dyDescent="0.25">
      <c r="A42" s="169"/>
      <c r="B42" s="56" t="s">
        <v>123</v>
      </c>
      <c r="C42" s="57" t="s">
        <v>124</v>
      </c>
      <c r="D42" s="58" t="s">
        <v>125</v>
      </c>
      <c r="F42" s="35"/>
    </row>
    <row r="43" spans="1:6" ht="12.75" customHeight="1" x14ac:dyDescent="0.25">
      <c r="A43" s="165" t="s">
        <v>546</v>
      </c>
      <c r="B43" s="47" t="s">
        <v>126</v>
      </c>
      <c r="C43" s="61" t="s">
        <v>127</v>
      </c>
      <c r="D43" s="51" t="s">
        <v>128</v>
      </c>
      <c r="F43" s="62"/>
    </row>
    <row r="44" spans="1:6" ht="15" customHeight="1" x14ac:dyDescent="0.25">
      <c r="A44" s="166"/>
      <c r="B44" s="61" t="s">
        <v>129</v>
      </c>
      <c r="C44" s="61" t="s">
        <v>130</v>
      </c>
      <c r="D44" s="51" t="s">
        <v>131</v>
      </c>
      <c r="F44" s="62"/>
    </row>
    <row r="45" spans="1:6" x14ac:dyDescent="0.25">
      <c r="A45" s="166"/>
      <c r="B45" s="61" t="s">
        <v>132</v>
      </c>
      <c r="C45" s="61" t="s">
        <v>133</v>
      </c>
      <c r="D45" s="51" t="s">
        <v>134</v>
      </c>
      <c r="F45" s="62"/>
    </row>
    <row r="46" spans="1:6" x14ac:dyDescent="0.25">
      <c r="A46" s="166"/>
      <c r="B46" s="61" t="s">
        <v>135</v>
      </c>
      <c r="C46" s="61" t="s">
        <v>136</v>
      </c>
      <c r="D46" s="51" t="s">
        <v>137</v>
      </c>
      <c r="F46" s="62"/>
    </row>
    <row r="47" spans="1:6" x14ac:dyDescent="0.25">
      <c r="A47" s="166"/>
      <c r="B47" s="61" t="s">
        <v>138</v>
      </c>
      <c r="C47" s="61" t="s">
        <v>139</v>
      </c>
      <c r="D47" s="51" t="s">
        <v>140</v>
      </c>
      <c r="F47" s="62"/>
    </row>
    <row r="48" spans="1:6" ht="12.75" customHeight="1" x14ac:dyDescent="0.25">
      <c r="A48" s="166"/>
      <c r="B48" s="61" t="s">
        <v>141</v>
      </c>
      <c r="C48" s="61" t="s">
        <v>142</v>
      </c>
      <c r="D48" s="51" t="s">
        <v>143</v>
      </c>
      <c r="F48" s="62"/>
    </row>
    <row r="49" spans="1:6" x14ac:dyDescent="0.25">
      <c r="A49" s="166"/>
      <c r="B49" s="61" t="s">
        <v>144</v>
      </c>
      <c r="C49" s="61" t="s">
        <v>145</v>
      </c>
      <c r="D49" s="51" t="s">
        <v>146</v>
      </c>
      <c r="F49" s="62"/>
    </row>
    <row r="50" spans="1:6" x14ac:dyDescent="0.25">
      <c r="A50" s="166"/>
      <c r="B50" s="61" t="s">
        <v>147</v>
      </c>
      <c r="C50" s="61" t="s">
        <v>148</v>
      </c>
      <c r="D50" s="51" t="s">
        <v>149</v>
      </c>
      <c r="F50" s="62"/>
    </row>
    <row r="51" spans="1:6" x14ac:dyDescent="0.25">
      <c r="A51" s="166"/>
      <c r="B51" s="47" t="s">
        <v>150</v>
      </c>
      <c r="C51" s="61" t="s">
        <v>151</v>
      </c>
      <c r="D51" s="51" t="s">
        <v>152</v>
      </c>
      <c r="F51" s="35"/>
    </row>
    <row r="52" spans="1:6" x14ac:dyDescent="0.25">
      <c r="A52" s="166"/>
      <c r="B52" s="47" t="s">
        <v>153</v>
      </c>
      <c r="C52" s="61" t="s">
        <v>154</v>
      </c>
      <c r="D52" s="51" t="s">
        <v>155</v>
      </c>
      <c r="F52" s="35"/>
    </row>
    <row r="53" spans="1:6" x14ac:dyDescent="0.25">
      <c r="A53" s="167"/>
      <c r="B53" s="47">
        <v>28</v>
      </c>
      <c r="C53" s="61" t="s">
        <v>156</v>
      </c>
      <c r="D53" s="51" t="s">
        <v>157</v>
      </c>
      <c r="F53" s="35"/>
    </row>
    <row r="54" spans="1:6" x14ac:dyDescent="0.25">
      <c r="A54" s="151" t="s">
        <v>550</v>
      </c>
      <c r="B54" s="64" t="s">
        <v>158</v>
      </c>
      <c r="C54" s="65" t="s">
        <v>159</v>
      </c>
      <c r="D54" s="65" t="s">
        <v>160</v>
      </c>
      <c r="F54" s="35"/>
    </row>
    <row r="55" spans="1:6" x14ac:dyDescent="0.25">
      <c r="A55" s="152"/>
      <c r="B55" s="64" t="s">
        <v>161</v>
      </c>
      <c r="C55" s="65" t="s">
        <v>162</v>
      </c>
      <c r="D55" s="65" t="s">
        <v>163</v>
      </c>
      <c r="F55" s="35"/>
    </row>
    <row r="56" spans="1:6" x14ac:dyDescent="0.25">
      <c r="A56" s="152"/>
      <c r="B56" s="64" t="s">
        <v>164</v>
      </c>
      <c r="C56" s="65" t="s">
        <v>165</v>
      </c>
      <c r="D56" s="65" t="s">
        <v>166</v>
      </c>
      <c r="F56" s="35"/>
    </row>
    <row r="57" spans="1:6" x14ac:dyDescent="0.25">
      <c r="A57" s="152"/>
      <c r="B57" s="64">
        <v>30</v>
      </c>
      <c r="C57" s="66" t="s">
        <v>167</v>
      </c>
      <c r="D57" s="67" t="s">
        <v>168</v>
      </c>
      <c r="F57" s="35"/>
    </row>
    <row r="58" spans="1:6" x14ac:dyDescent="0.25">
      <c r="A58" s="152"/>
      <c r="B58" s="64" t="s">
        <v>169</v>
      </c>
      <c r="C58" s="66" t="s">
        <v>170</v>
      </c>
      <c r="D58" s="67" t="s">
        <v>171</v>
      </c>
      <c r="F58" s="35"/>
    </row>
    <row r="59" spans="1:6" x14ac:dyDescent="0.25">
      <c r="A59" s="152"/>
      <c r="B59" s="64" t="s">
        <v>172</v>
      </c>
      <c r="C59" s="66" t="s">
        <v>173</v>
      </c>
      <c r="D59" s="67" t="s">
        <v>174</v>
      </c>
      <c r="F59" s="35"/>
    </row>
    <row r="60" spans="1:6" x14ac:dyDescent="0.25">
      <c r="A60" s="152"/>
      <c r="B60" s="64" t="s">
        <v>175</v>
      </c>
      <c r="C60" s="66" t="s">
        <v>176</v>
      </c>
      <c r="D60" s="67" t="s">
        <v>177</v>
      </c>
      <c r="F60" s="35"/>
    </row>
    <row r="61" spans="1:6" x14ac:dyDescent="0.25">
      <c r="A61" s="153"/>
      <c r="B61" s="64" t="s">
        <v>178</v>
      </c>
      <c r="C61" s="66" t="s">
        <v>179</v>
      </c>
      <c r="D61" s="67" t="s">
        <v>180</v>
      </c>
      <c r="F61" s="35"/>
    </row>
    <row r="62" spans="1:6" ht="12.75" customHeight="1" x14ac:dyDescent="0.25">
      <c r="A62" s="157" t="s">
        <v>541</v>
      </c>
      <c r="B62" s="68">
        <v>32</v>
      </c>
      <c r="C62" s="69" t="s">
        <v>181</v>
      </c>
      <c r="D62" s="70" t="s">
        <v>182</v>
      </c>
      <c r="F62" s="35"/>
    </row>
    <row r="63" spans="1:6" x14ac:dyDescent="0.25">
      <c r="A63" s="158"/>
      <c r="B63" s="68">
        <v>33</v>
      </c>
      <c r="C63" s="71" t="s">
        <v>183</v>
      </c>
      <c r="D63" s="72" t="s">
        <v>184</v>
      </c>
      <c r="F63" s="35"/>
    </row>
    <row r="64" spans="1:6" x14ac:dyDescent="0.25">
      <c r="A64" s="151" t="s">
        <v>550</v>
      </c>
      <c r="B64" s="64" t="s">
        <v>185</v>
      </c>
      <c r="C64" s="65" t="s">
        <v>186</v>
      </c>
      <c r="D64" s="65" t="s">
        <v>187</v>
      </c>
      <c r="F64" s="35"/>
    </row>
    <row r="65" spans="1:6" x14ac:dyDescent="0.25">
      <c r="A65" s="153"/>
      <c r="B65" s="64" t="s">
        <v>188</v>
      </c>
      <c r="C65" s="66" t="s">
        <v>189</v>
      </c>
      <c r="D65" s="67" t="s">
        <v>189</v>
      </c>
      <c r="F65" s="35"/>
    </row>
    <row r="66" spans="1:6" ht="12.75" customHeight="1" x14ac:dyDescent="0.25">
      <c r="A66" s="162" t="s">
        <v>544</v>
      </c>
      <c r="B66" s="14" t="s">
        <v>190</v>
      </c>
      <c r="C66" s="26" t="s">
        <v>191</v>
      </c>
      <c r="D66" s="26" t="s">
        <v>192</v>
      </c>
      <c r="F66" s="35"/>
    </row>
    <row r="67" spans="1:6" x14ac:dyDescent="0.25">
      <c r="A67" s="163"/>
      <c r="B67" s="14" t="s">
        <v>193</v>
      </c>
      <c r="C67" s="26" t="s">
        <v>194</v>
      </c>
      <c r="D67" s="26" t="s">
        <v>195</v>
      </c>
      <c r="F67" s="35"/>
    </row>
    <row r="68" spans="1:6" x14ac:dyDescent="0.25">
      <c r="A68" s="164"/>
      <c r="B68" s="14" t="s">
        <v>196</v>
      </c>
      <c r="C68" s="26" t="s">
        <v>197</v>
      </c>
      <c r="D68" s="26" t="s">
        <v>198</v>
      </c>
      <c r="F68" s="35"/>
    </row>
    <row r="69" spans="1:6" x14ac:dyDescent="0.25">
      <c r="A69" s="151" t="s">
        <v>550</v>
      </c>
      <c r="B69" s="56">
        <v>36</v>
      </c>
      <c r="C69" s="73" t="s">
        <v>199</v>
      </c>
      <c r="D69" s="73" t="s">
        <v>200</v>
      </c>
      <c r="F69" s="35"/>
    </row>
    <row r="70" spans="1:6" x14ac:dyDescent="0.25">
      <c r="A70" s="152"/>
      <c r="B70" s="56">
        <v>37</v>
      </c>
      <c r="C70" s="73" t="s">
        <v>201</v>
      </c>
      <c r="D70" s="73" t="s">
        <v>202</v>
      </c>
      <c r="F70" s="35"/>
    </row>
    <row r="71" spans="1:6" x14ac:dyDescent="0.25">
      <c r="A71" s="152"/>
      <c r="B71" s="64" t="s">
        <v>203</v>
      </c>
      <c r="C71" s="65" t="s">
        <v>204</v>
      </c>
      <c r="D71" s="65" t="s">
        <v>205</v>
      </c>
      <c r="F71" s="35"/>
    </row>
    <row r="72" spans="1:6" x14ac:dyDescent="0.25">
      <c r="A72" s="152"/>
      <c r="B72" s="64" t="s">
        <v>206</v>
      </c>
      <c r="C72" s="65" t="s">
        <v>207</v>
      </c>
      <c r="D72" s="65" t="s">
        <v>208</v>
      </c>
      <c r="F72" s="35"/>
    </row>
    <row r="73" spans="1:6" x14ac:dyDescent="0.25">
      <c r="A73" s="153"/>
      <c r="B73" s="64" t="s">
        <v>209</v>
      </c>
      <c r="C73" s="65" t="s">
        <v>210</v>
      </c>
      <c r="D73" s="65" t="s">
        <v>211</v>
      </c>
      <c r="F73" s="35"/>
    </row>
  </sheetData>
  <mergeCells count="15">
    <mergeCell ref="A43:A53"/>
    <mergeCell ref="A4:A11"/>
    <mergeCell ref="A12:A16"/>
    <mergeCell ref="A17:A19"/>
    <mergeCell ref="A38:A40"/>
    <mergeCell ref="A20:A25"/>
    <mergeCell ref="A26:A28"/>
    <mergeCell ref="A29:A30"/>
    <mergeCell ref="A31:A37"/>
    <mergeCell ref="A41:A42"/>
    <mergeCell ref="A54:A61"/>
    <mergeCell ref="A62:A63"/>
    <mergeCell ref="A64:A65"/>
    <mergeCell ref="A66:A68"/>
    <mergeCell ref="A69:A7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CE281"/>
  <sheetViews>
    <sheetView topLeftCell="C236" zoomScale="90" zoomScaleNormal="90" workbookViewId="0">
      <selection activeCell="CF54" sqref="CF54"/>
    </sheetView>
  </sheetViews>
  <sheetFormatPr baseColWidth="10" defaultRowHeight="14.5" x14ac:dyDescent="0.35"/>
  <cols>
    <col min="1" max="1" width="38.26953125" customWidth="1"/>
    <col min="2" max="2" width="9.90625" customWidth="1"/>
    <col min="3" max="3" width="50.81640625" customWidth="1"/>
    <col min="4" max="4" width="11.26953125" customWidth="1"/>
    <col min="5" max="5" width="29.54296875" hidden="1" customWidth="1"/>
    <col min="6" max="37" width="10.54296875" hidden="1" customWidth="1"/>
    <col min="38" max="38" width="16.54296875" hidden="1" customWidth="1"/>
    <col min="39" max="70" width="10.54296875" hidden="1" customWidth="1"/>
    <col min="71" max="71" width="16.54296875" hidden="1" customWidth="1"/>
    <col min="72" max="72" width="15.54296875" hidden="1" customWidth="1"/>
    <col min="73" max="76" width="11.54296875" hidden="1" customWidth="1"/>
    <col min="77" max="77" width="0" hidden="1" customWidth="1"/>
    <col min="78" max="79" width="11.54296875" hidden="1" customWidth="1"/>
    <col min="80" max="81" width="0" hidden="1" customWidth="1"/>
    <col min="82" max="82" width="14.90625" customWidth="1"/>
  </cols>
  <sheetData>
    <row r="1" spans="1:83" ht="15.5" x14ac:dyDescent="0.35">
      <c r="A1" s="77" t="s">
        <v>536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</row>
    <row r="2" spans="1:83" ht="15.65" customHeight="1" x14ac:dyDescent="0.35">
      <c r="A2" s="77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CA2" s="79"/>
      <c r="CB2" s="79"/>
      <c r="CC2" s="79"/>
    </row>
    <row r="3" spans="1:83" ht="14.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80"/>
      <c r="K3" s="80"/>
      <c r="L3" s="80"/>
      <c r="M3" s="80"/>
      <c r="N3" s="80"/>
      <c r="O3" s="80"/>
      <c r="P3" s="80"/>
      <c r="Q3" s="80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t="s">
        <v>214</v>
      </c>
      <c r="AM3" s="78"/>
      <c r="AN3" s="78">
        <v>0</v>
      </c>
      <c r="AO3" s="78">
        <v>0</v>
      </c>
      <c r="AP3" s="78">
        <v>10</v>
      </c>
      <c r="AQ3" s="80"/>
      <c r="AR3" s="80"/>
      <c r="AS3" s="80"/>
      <c r="AT3" s="80"/>
      <c r="AU3" s="80"/>
      <c r="AV3" s="80"/>
      <c r="AW3" s="80"/>
      <c r="AX3" s="80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CA3" s="81"/>
      <c r="CB3" s="81"/>
      <c r="CC3" s="81"/>
    </row>
    <row r="4" spans="1:83" s="94" customFormat="1" ht="93" x14ac:dyDescent="0.35">
      <c r="A4" s="187" t="s">
        <v>215</v>
      </c>
      <c r="B4" s="188"/>
      <c r="C4" s="189"/>
      <c r="D4" s="82"/>
      <c r="E4" s="83"/>
      <c r="F4" s="84" t="s">
        <v>216</v>
      </c>
      <c r="G4" s="85" t="s">
        <v>217</v>
      </c>
      <c r="H4" s="85" t="s">
        <v>218</v>
      </c>
      <c r="I4" s="85" t="s">
        <v>219</v>
      </c>
      <c r="J4" s="86" t="s">
        <v>220</v>
      </c>
      <c r="K4" s="85" t="s">
        <v>221</v>
      </c>
      <c r="L4" s="85" t="s">
        <v>222</v>
      </c>
      <c r="M4" s="85" t="s">
        <v>223</v>
      </c>
      <c r="N4" s="86" t="s">
        <v>224</v>
      </c>
      <c r="O4" s="85" t="s">
        <v>225</v>
      </c>
      <c r="P4" s="85" t="s">
        <v>226</v>
      </c>
      <c r="Q4" s="85" t="s">
        <v>227</v>
      </c>
      <c r="R4" s="86" t="s">
        <v>228</v>
      </c>
      <c r="S4" s="85" t="s">
        <v>229</v>
      </c>
      <c r="T4" s="85" t="s">
        <v>230</v>
      </c>
      <c r="U4" s="85" t="s">
        <v>231</v>
      </c>
      <c r="V4" s="86" t="s">
        <v>232</v>
      </c>
      <c r="W4" s="85" t="s">
        <v>233</v>
      </c>
      <c r="X4" s="85" t="s">
        <v>234</v>
      </c>
      <c r="Y4" s="85" t="s">
        <v>235</v>
      </c>
      <c r="Z4" s="86" t="s">
        <v>236</v>
      </c>
      <c r="AA4" s="85" t="s">
        <v>237</v>
      </c>
      <c r="AB4" s="85" t="s">
        <v>238</v>
      </c>
      <c r="AC4" s="85" t="s">
        <v>239</v>
      </c>
      <c r="AD4" s="86" t="s">
        <v>240</v>
      </c>
      <c r="AE4" s="85" t="s">
        <v>241</v>
      </c>
      <c r="AF4" s="85" t="s">
        <v>242</v>
      </c>
      <c r="AG4" s="85" t="s">
        <v>243</v>
      </c>
      <c r="AH4" s="86" t="s">
        <v>244</v>
      </c>
      <c r="AI4" s="85" t="s">
        <v>245</v>
      </c>
      <c r="AJ4" s="85" t="s">
        <v>246</v>
      </c>
      <c r="AK4" s="87" t="s">
        <v>247</v>
      </c>
      <c r="AL4" s="88" t="s">
        <v>248</v>
      </c>
      <c r="AM4" s="78"/>
      <c r="AN4" s="85" t="s">
        <v>217</v>
      </c>
      <c r="AO4" s="85" t="s">
        <v>218</v>
      </c>
      <c r="AP4" s="85" t="s">
        <v>219</v>
      </c>
      <c r="AQ4" s="86" t="s">
        <v>220</v>
      </c>
      <c r="AR4" s="85" t="s">
        <v>221</v>
      </c>
      <c r="AS4" s="85" t="s">
        <v>222</v>
      </c>
      <c r="AT4" s="85" t="s">
        <v>223</v>
      </c>
      <c r="AU4" s="86" t="s">
        <v>224</v>
      </c>
      <c r="AV4" s="85" t="s">
        <v>225</v>
      </c>
      <c r="AW4" s="85" t="s">
        <v>226</v>
      </c>
      <c r="AX4" s="85" t="s">
        <v>227</v>
      </c>
      <c r="AY4" s="86" t="s">
        <v>228</v>
      </c>
      <c r="AZ4" s="85" t="s">
        <v>229</v>
      </c>
      <c r="BA4" s="85" t="s">
        <v>230</v>
      </c>
      <c r="BB4" s="85" t="s">
        <v>231</v>
      </c>
      <c r="BC4" s="86" t="s">
        <v>232</v>
      </c>
      <c r="BD4" s="85" t="s">
        <v>233</v>
      </c>
      <c r="BE4" s="85" t="s">
        <v>234</v>
      </c>
      <c r="BF4" s="85" t="s">
        <v>235</v>
      </c>
      <c r="BG4" s="86" t="s">
        <v>236</v>
      </c>
      <c r="BH4" s="85" t="s">
        <v>237</v>
      </c>
      <c r="BI4" s="85" t="s">
        <v>238</v>
      </c>
      <c r="BJ4" s="85" t="s">
        <v>239</v>
      </c>
      <c r="BK4" s="86" t="s">
        <v>240</v>
      </c>
      <c r="BL4" s="85" t="s">
        <v>241</v>
      </c>
      <c r="BM4" s="85" t="s">
        <v>242</v>
      </c>
      <c r="BN4" s="85" t="s">
        <v>243</v>
      </c>
      <c r="BO4" s="86" t="s">
        <v>244</v>
      </c>
      <c r="BP4" s="85" t="s">
        <v>245</v>
      </c>
      <c r="BQ4" s="85" t="s">
        <v>246</v>
      </c>
      <c r="BR4" s="87" t="s">
        <v>247</v>
      </c>
      <c r="BS4" s="88" t="s">
        <v>248</v>
      </c>
      <c r="BT4" s="89" t="s">
        <v>249</v>
      </c>
      <c r="BU4" s="89" t="s">
        <v>250</v>
      </c>
      <c r="BV4" s="90" t="s">
        <v>251</v>
      </c>
      <c r="BW4" s="90" t="s">
        <v>252</v>
      </c>
      <c r="BX4" s="89" t="s">
        <v>253</v>
      </c>
      <c r="BY4" s="91" t="s">
        <v>254</v>
      </c>
      <c r="BZ4" s="92" t="s">
        <v>255</v>
      </c>
      <c r="CA4" s="93" t="s">
        <v>256</v>
      </c>
      <c r="CB4" s="93" t="s">
        <v>257</v>
      </c>
      <c r="CC4" s="93" t="s">
        <v>258</v>
      </c>
    </row>
    <row r="5" spans="1:83" ht="31.4" customHeight="1" x14ac:dyDescent="0.35">
      <c r="A5" s="95" t="s">
        <v>534</v>
      </c>
      <c r="B5" s="96" t="s">
        <v>553</v>
      </c>
      <c r="C5" s="96" t="s">
        <v>259</v>
      </c>
      <c r="D5" s="124" t="s">
        <v>260</v>
      </c>
      <c r="E5" s="97" t="s">
        <v>261</v>
      </c>
      <c r="F5" s="98"/>
      <c r="G5" s="99"/>
      <c r="H5" s="99"/>
      <c r="I5" s="99"/>
      <c r="J5" s="98"/>
      <c r="K5" s="99"/>
      <c r="L5" s="99"/>
      <c r="M5" s="99"/>
      <c r="N5" s="98"/>
      <c r="O5" s="99"/>
      <c r="P5" s="99"/>
      <c r="Q5" s="99"/>
      <c r="R5" s="98"/>
      <c r="S5" s="99"/>
      <c r="T5" s="99"/>
      <c r="U5" s="99"/>
      <c r="V5" s="98"/>
      <c r="W5" s="99"/>
      <c r="X5" s="99"/>
      <c r="Y5" s="99"/>
      <c r="Z5" s="98"/>
      <c r="AA5" s="99"/>
      <c r="AB5" s="99"/>
      <c r="AC5" s="99"/>
      <c r="AD5" s="98"/>
      <c r="AE5" s="99"/>
      <c r="AF5" s="99"/>
      <c r="AG5" s="99"/>
      <c r="AH5" s="98"/>
      <c r="AI5" s="99"/>
      <c r="AJ5" s="99"/>
      <c r="AK5" s="100"/>
      <c r="AL5" s="101"/>
      <c r="AM5" s="84" t="s">
        <v>216</v>
      </c>
      <c r="AN5" s="99"/>
      <c r="AO5" s="99"/>
      <c r="AP5" s="99"/>
      <c r="AQ5" s="98"/>
      <c r="AR5" s="99"/>
      <c r="AS5" s="99"/>
      <c r="AT5" s="99"/>
      <c r="AU5" s="98"/>
      <c r="AV5" s="99"/>
      <c r="AW5" s="99"/>
      <c r="AX5" s="99"/>
      <c r="AY5" s="98"/>
      <c r="AZ5" s="99"/>
      <c r="BA5" s="99"/>
      <c r="BB5" s="99"/>
      <c r="BC5" s="98"/>
      <c r="BD5" s="99"/>
      <c r="BE5" s="99"/>
      <c r="BF5" s="99"/>
      <c r="BG5" s="98"/>
      <c r="BH5" s="99"/>
      <c r="BI5" s="99"/>
      <c r="BJ5" s="99"/>
      <c r="BK5" s="98"/>
      <c r="BL5" s="99"/>
      <c r="BM5" s="99"/>
      <c r="BN5" s="99"/>
      <c r="BO5" s="98"/>
      <c r="BP5" s="99"/>
      <c r="BQ5" s="99"/>
      <c r="BR5" s="100"/>
      <c r="BS5" s="101"/>
      <c r="BT5" s="102"/>
      <c r="BU5" s="102"/>
      <c r="BV5" s="102"/>
      <c r="BW5" s="102"/>
      <c r="BX5" s="102"/>
      <c r="CA5" s="102"/>
      <c r="CB5" s="102"/>
      <c r="CC5" s="102"/>
      <c r="CD5" s="124" t="s">
        <v>607</v>
      </c>
    </row>
    <row r="6" spans="1:83" ht="15.65" customHeight="1" x14ac:dyDescent="0.35">
      <c r="A6" s="122" t="s">
        <v>262</v>
      </c>
      <c r="B6" s="190" t="s">
        <v>554</v>
      </c>
      <c r="C6" s="130" t="s">
        <v>263</v>
      </c>
      <c r="D6" s="129">
        <v>1051</v>
      </c>
      <c r="E6" s="97">
        <f>IFERROR(VLOOKUP(D6,'[1]Emissions ETS'!$A$2:$B$121,2,FALSE),0)/1000</f>
        <v>456.505</v>
      </c>
      <c r="F6" s="104" t="e">
        <f>SUMIF('[1]Consommati par usage et sect '!$C$6:$C$310,'[1]Assiette TIC'!$C6,'[1]Consommati par usage et sect '!E$6:E$310)</f>
        <v>#VALUE!</v>
      </c>
      <c r="G6" s="104" t="e">
        <f>SUMIF('[1]Consommati par usage et sect '!$C$6:$C$310,'[1]Assiette TIC'!$C6,'[1]Consommati par usage et sect '!F$6:F$310)</f>
        <v>#VALUE!</v>
      </c>
      <c r="H6" s="104" t="e">
        <f>SUMIF('[1]Consommati par usage et sect '!$C$6:$C$310,'[1]Assiette TIC'!$C6,'[1]Consommati par usage et sect '!G$6:G$310)</f>
        <v>#VALUE!</v>
      </c>
      <c r="I6" s="104" t="e">
        <f>SUMIF('[1]Consommati par usage et sect '!$C$6:$C$310,'[1]Assiette TIC'!$C6,'[1]Consommati par usage et sect '!H$6:H$310)</f>
        <v>#VALUE!</v>
      </c>
      <c r="J6" s="104" t="e">
        <f>SUMIF('[1]Consommati par usage et sect '!$C$6:$C$310,'[1]Assiette TIC'!$C6,'[1]Consommati par usage et sect '!I$6:I$310)</f>
        <v>#VALUE!</v>
      </c>
      <c r="K6" s="104" t="e">
        <f>SUMIF('[1]Consommati par usage et sect '!$C$6:$C$310,'[1]Assiette TIC'!$C6,'[1]Consommati par usage et sect '!J$6:J$310)</f>
        <v>#VALUE!</v>
      </c>
      <c r="L6" s="104" t="e">
        <f>SUMIF('[1]Consommati par usage et sect '!$C$6:$C$310,'[1]Assiette TIC'!$C6,'[1]Consommati par usage et sect '!K$6:K$310)</f>
        <v>#VALUE!</v>
      </c>
      <c r="M6" s="104" t="e">
        <f>SUMIF('[1]Consommati par usage et sect '!$C$6:$C$310,'[1]Assiette TIC'!$C6,'[1]Consommati par usage et sect '!L$6:L$310)</f>
        <v>#VALUE!</v>
      </c>
      <c r="N6" s="104" t="e">
        <f>SUMIF('[1]Consommati par usage et sect '!$C$6:$C$310,'[1]Assiette TIC'!$C6,'[1]Consommati par usage et sect '!M$6:M$310)</f>
        <v>#VALUE!</v>
      </c>
      <c r="O6" s="104" t="e">
        <f>SUMIF('[1]Consommati par usage et sect '!$C$6:$C$310,'[1]Assiette TIC'!$C6,'[1]Consommati par usage et sect '!N$6:N$310)</f>
        <v>#VALUE!</v>
      </c>
      <c r="P6" s="104" t="e">
        <f>SUMIF('[1]Consommati par usage et sect '!$C$6:$C$310,'[1]Assiette TIC'!$C6,'[1]Consommati par usage et sect '!O$6:O$310)</f>
        <v>#VALUE!</v>
      </c>
      <c r="Q6" s="104" t="e">
        <f>SUMIF('[1]Consommati par usage et sect '!$C$6:$C$310,'[1]Assiette TIC'!$C6,'[1]Consommati par usage et sect '!P$6:P$310)</f>
        <v>#VALUE!</v>
      </c>
      <c r="R6" s="104" t="e">
        <f>SUMIF('[1]Consommati par usage et sect '!$C$6:$C$310,'[1]Assiette TIC'!$C6,'[1]Consommati par usage et sect '!Q$6:Q$310)</f>
        <v>#VALUE!</v>
      </c>
      <c r="S6" s="104" t="e">
        <f>SUMIF('[1]Consommati par usage et sect '!$C$6:$C$310,'[1]Assiette TIC'!$C6,'[1]Consommati par usage et sect '!R$6:R$310)</f>
        <v>#VALUE!</v>
      </c>
      <c r="T6" s="104" t="e">
        <f>SUMIF('[1]Consommati par usage et sect '!$C$6:$C$310,'[1]Assiette TIC'!$C6,'[1]Consommati par usage et sect '!S$6:S$310)</f>
        <v>#VALUE!</v>
      </c>
      <c r="U6" s="104" t="e">
        <f>SUMIF('[1]Consommati par usage et sect '!$C$6:$C$310,'[1]Assiette TIC'!$C6,'[1]Consommati par usage et sect '!T$6:T$310)</f>
        <v>#VALUE!</v>
      </c>
      <c r="V6" s="104" t="e">
        <f>SUMIF('[1]Consommati par usage et sect '!$C$6:$C$310,'[1]Assiette TIC'!$C6,'[1]Consommati par usage et sect '!U$6:U$310)</f>
        <v>#VALUE!</v>
      </c>
      <c r="W6" s="104" t="e">
        <f>SUMIF('[1]Consommati par usage et sect '!$C$6:$C$310,'[1]Assiette TIC'!$C6,'[1]Consommati par usage et sect '!V$6:V$310)</f>
        <v>#VALUE!</v>
      </c>
      <c r="X6" s="104" t="e">
        <f>SUMIF('[1]Consommati par usage et sect '!$C$6:$C$310,'[1]Assiette TIC'!$C6,'[1]Consommati par usage et sect '!W$6:W$310)</f>
        <v>#VALUE!</v>
      </c>
      <c r="Y6" s="104" t="e">
        <f>SUMIF('[1]Consommati par usage et sect '!$C$6:$C$310,'[1]Assiette TIC'!$C6,'[1]Consommati par usage et sect '!X$6:X$310)</f>
        <v>#VALUE!</v>
      </c>
      <c r="Z6" s="104" t="e">
        <f>SUMIF('[1]Consommati par usage et sect '!$C$6:$C$310,'[1]Assiette TIC'!$C6,'[1]Consommati par usage et sect '!Y$6:Y$310)</f>
        <v>#VALUE!</v>
      </c>
      <c r="AA6" s="104" t="e">
        <f>SUMIF('[1]Consommati par usage et sect '!$C$6:$C$310,'[1]Assiette TIC'!$C6,'[1]Consommati par usage et sect '!Z$6:Z$310)</f>
        <v>#VALUE!</v>
      </c>
      <c r="AB6" s="104" t="e">
        <f>SUMIF('[1]Consommati par usage et sect '!$C$6:$C$310,'[1]Assiette TIC'!$C6,'[1]Consommati par usage et sect '!AA$6:AA$310)</f>
        <v>#VALUE!</v>
      </c>
      <c r="AC6" s="104" t="e">
        <f>SUMIF('[1]Consommati par usage et sect '!$C$6:$C$310,'[1]Assiette TIC'!$C6,'[1]Consommati par usage et sect '!AB$6:AB$310)</f>
        <v>#VALUE!</v>
      </c>
      <c r="AD6" s="104" t="e">
        <f>SUMIF('[1]Consommati par usage et sect '!$C$6:$C$310,'[1]Assiette TIC'!$C6,'[1]Consommati par usage et sect '!AC$6:AC$310)</f>
        <v>#VALUE!</v>
      </c>
      <c r="AE6" s="104" t="e">
        <f>SUMIF('[1]Consommati par usage et sect '!$C$6:$C$310,'[1]Assiette TIC'!$C6,'[1]Consommati par usage et sect '!AD$6:AD$310)</f>
        <v>#VALUE!</v>
      </c>
      <c r="AF6" s="104" t="e">
        <f>SUMIF('[1]Consommati par usage et sect '!$C$6:$C$310,'[1]Assiette TIC'!$C6,'[1]Consommati par usage et sect '!AE$6:AE$310)</f>
        <v>#VALUE!</v>
      </c>
      <c r="AG6" s="104" t="e">
        <f>SUMIF('[1]Consommati par usage et sect '!$C$6:$C$310,'[1]Assiette TIC'!$C6,'[1]Consommati par usage et sect '!AF$6:AF$310)</f>
        <v>#VALUE!</v>
      </c>
      <c r="AH6" s="104" t="e">
        <f>SUMIF('[1]Consommati par usage et sect '!$C$6:$C$310,'[1]Assiette TIC'!$C6,'[1]Consommati par usage et sect '!AG$6:AG$310)</f>
        <v>#VALUE!</v>
      </c>
      <c r="AI6" s="104" t="e">
        <f>SUMIF('[1]Consommati par usage et sect '!$C$6:$C$310,'[1]Assiette TIC'!$C6,'[1]Consommati par usage et sect '!AH$6:AH$310)</f>
        <v>#VALUE!</v>
      </c>
      <c r="AJ6" s="104" t="e">
        <f>SUMIF('[1]Consommati par usage et sect '!$C$6:$C$310,'[1]Assiette TIC'!$C6,'[1]Consommati par usage et sect '!AI$6:AI$310)</f>
        <v>#VALUE!</v>
      </c>
      <c r="AK6" s="104" t="e">
        <f>SUMIF('[1]Consommati par usage et sect '!$C$6:$C$310,'[1]Assiette TIC'!$C6,'[1]Consommati par usage et sect '!AJ$6:AJ$310)</f>
        <v>#VALUE!</v>
      </c>
      <c r="AL6" s="105" t="e">
        <f>SUM(F6,J6,N6,R6,V6,Z6,AD6,AH6)</f>
        <v>#VALUE!</v>
      </c>
      <c r="AM6" s="104" t="e">
        <f>SUM(AN6:AO6)</f>
        <v>#VALUE!</v>
      </c>
      <c r="AN6" s="104" t="e">
        <f>H6*$AN$3</f>
        <v>#VALUE!</v>
      </c>
      <c r="AO6" s="104" t="e">
        <f>I6*$AO$3</f>
        <v>#VALUE!</v>
      </c>
      <c r="AP6" s="104" t="e">
        <f>J6*$AP$3</f>
        <v>#VALUE!</v>
      </c>
      <c r="AQ6" s="104" t="e">
        <f>SUMIF('[1]Consommati par usage et sect '!$C$6:$C$310,'[1]Assiette TIC'!$C6,'[1]Consommati par usage et sect '!AQ$6:AQ$310)</f>
        <v>#VALUE!</v>
      </c>
      <c r="AR6" s="104" t="e">
        <f>SUMIF('[1]Consommati par usage et sect '!$C$6:$C$310,'[1]Assiette TIC'!$C6,'[1]Consommati par usage et sect '!AR$6:AR$310)</f>
        <v>#VALUE!</v>
      </c>
      <c r="AS6" s="104" t="e">
        <f>SUMIF('[1]Consommati par usage et sect '!$C$6:$C$310,'[1]Assiette TIC'!$C6,'[1]Consommati par usage et sect '!AS$6:AS$310)</f>
        <v>#VALUE!</v>
      </c>
      <c r="AT6" s="104" t="e">
        <f>SUMIF('[1]Consommati par usage et sect '!$C$6:$C$310,'[1]Assiette TIC'!$C6,'[1]Consommati par usage et sect '!AT$6:AT$310)</f>
        <v>#VALUE!</v>
      </c>
      <c r="AU6" s="104" t="e">
        <f>SUMIF('[1]Consommati par usage et sect '!$C$6:$C$310,'[1]Assiette TIC'!$C6,'[1]Consommati par usage et sect '!AU$6:AU$310)</f>
        <v>#VALUE!</v>
      </c>
      <c r="AV6" s="104" t="e">
        <f>SUMIF('[1]Consommati par usage et sect '!$C$6:$C$310,'[1]Assiette TIC'!$C6,'[1]Consommati par usage et sect '!AV$6:AV$310)</f>
        <v>#VALUE!</v>
      </c>
      <c r="AW6" s="104" t="e">
        <f>SUMIF('[1]Consommati par usage et sect '!$C$6:$C$310,'[1]Assiette TIC'!$C6,'[1]Consommati par usage et sect '!AW$6:AW$310)</f>
        <v>#VALUE!</v>
      </c>
      <c r="AX6" s="104" t="e">
        <f>SUMIF('[1]Consommati par usage et sect '!$C$6:$C$310,'[1]Assiette TIC'!$C6,'[1]Consommati par usage et sect '!AX$6:AX$310)</f>
        <v>#VALUE!</v>
      </c>
      <c r="AY6" s="104" t="e">
        <f>SUMIF('[1]Consommati par usage et sect '!$C$6:$C$310,'[1]Assiette TIC'!$C6,'[1]Consommati par usage et sect '!AY$6:AY$310)</f>
        <v>#VALUE!</v>
      </c>
      <c r="AZ6" s="104" t="e">
        <f>SUMIF('[1]Consommati par usage et sect '!$C$6:$C$310,'[1]Assiette TIC'!$C6,'[1]Consommati par usage et sect '!AZ$6:AZ$310)</f>
        <v>#VALUE!</v>
      </c>
      <c r="BA6" s="104" t="e">
        <f>SUMIF('[1]Consommati par usage et sect '!$C$6:$C$310,'[1]Assiette TIC'!$C6,'[1]Consommati par usage et sect '!BA$6:BA$310)</f>
        <v>#VALUE!</v>
      </c>
      <c r="BB6" s="104" t="e">
        <f>SUMIF('[1]Consommati par usage et sect '!$C$6:$C$310,'[1]Assiette TIC'!$C6,'[1]Consommati par usage et sect '!BB$6:BB$310)</f>
        <v>#VALUE!</v>
      </c>
      <c r="BC6" s="104" t="e">
        <f>SUMIF('[1]Consommati par usage et sect '!$C$6:$C$310,'[1]Assiette TIC'!$C6,'[1]Consommati par usage et sect '!BC$6:BC$310)</f>
        <v>#VALUE!</v>
      </c>
      <c r="BD6" s="104" t="e">
        <f>SUMIF('[1]Consommati par usage et sect '!$C$6:$C$310,'[1]Assiette TIC'!$C6,'[1]Consommati par usage et sect '!BD$6:BD$310)</f>
        <v>#VALUE!</v>
      </c>
      <c r="BE6" s="104" t="e">
        <f>SUMIF('[1]Consommati par usage et sect '!$C$6:$C$310,'[1]Assiette TIC'!$C6,'[1]Consommati par usage et sect '!BE$6:BE$310)</f>
        <v>#VALUE!</v>
      </c>
      <c r="BF6" s="104" t="e">
        <f>SUMIF('[1]Consommati par usage et sect '!$C$6:$C$310,'[1]Assiette TIC'!$C6,'[1]Consommati par usage et sect '!BF$6:BF$310)</f>
        <v>#VALUE!</v>
      </c>
      <c r="BG6" s="104" t="e">
        <f>SUMIF('[1]Consommati par usage et sect '!$C$6:$C$310,'[1]Assiette TIC'!$C6,'[1]Consommati par usage et sect '!BG$6:BG$310)</f>
        <v>#VALUE!</v>
      </c>
      <c r="BH6" s="104" t="e">
        <f>SUMIF('[1]Consommati par usage et sect '!$C$6:$C$310,'[1]Assiette TIC'!$C6,'[1]Consommati par usage et sect '!BH$6:BH$310)</f>
        <v>#VALUE!</v>
      </c>
      <c r="BI6" s="104" t="e">
        <f>SUMIF('[1]Consommati par usage et sect '!$C$6:$C$310,'[1]Assiette TIC'!$C6,'[1]Consommati par usage et sect '!BI$6:BI$310)</f>
        <v>#VALUE!</v>
      </c>
      <c r="BJ6" s="104" t="e">
        <f>SUMIF('[1]Consommati par usage et sect '!$C$6:$C$310,'[1]Assiette TIC'!$C6,'[1]Consommati par usage et sect '!BJ$6:BJ$310)</f>
        <v>#VALUE!</v>
      </c>
      <c r="BK6" s="104" t="e">
        <f>SUMIF('[1]Consommati par usage et sect '!$C$6:$C$310,'[1]Assiette TIC'!$C6,'[1]Consommati par usage et sect '!BK$6:BK$310)</f>
        <v>#VALUE!</v>
      </c>
      <c r="BL6" s="104" t="e">
        <f>SUMIF('[1]Consommati par usage et sect '!$C$6:$C$310,'[1]Assiette TIC'!$C6,'[1]Consommati par usage et sect '!BL$6:BL$310)</f>
        <v>#VALUE!</v>
      </c>
      <c r="BM6" s="104" t="e">
        <f>SUMIF('[1]Consommati par usage et sect '!$C$6:$C$310,'[1]Assiette TIC'!$C6,'[1]Consommati par usage et sect '!BM$6:BM$310)</f>
        <v>#VALUE!</v>
      </c>
      <c r="BN6" s="104" t="e">
        <f>SUMIF('[1]Consommati par usage et sect '!$C$6:$C$310,'[1]Assiette TIC'!$C6,'[1]Consommati par usage et sect '!BN$6:BN$310)</f>
        <v>#VALUE!</v>
      </c>
      <c r="BO6" s="104" t="e">
        <f>SUMIF('[1]Consommati par usage et sect '!$C$6:$C$310,'[1]Assiette TIC'!$C6,'[1]Consommati par usage et sect '!BO$6:BO$310)</f>
        <v>#VALUE!</v>
      </c>
      <c r="BP6" s="104" t="e">
        <f>SUMIF('[1]Consommati par usage et sect '!$C$6:$C$310,'[1]Assiette TIC'!$C6,'[1]Consommati par usage et sect '!BP$6:BP$310)</f>
        <v>#VALUE!</v>
      </c>
      <c r="BQ6" s="104" t="e">
        <f>SUMIF('[1]Consommati par usage et sect '!$C$6:$C$310,'[1]Assiette TIC'!$C6,'[1]Consommati par usage et sect '!BQ$6:BQ$310)</f>
        <v>#VALUE!</v>
      </c>
      <c r="BR6" s="105" t="e">
        <f>SUM(AM6,AP6,AT6,AX6,BB6,BF6,BJ6,BN6)</f>
        <v>#VALUE!</v>
      </c>
      <c r="BS6" s="106" t="e">
        <f>BR6*(1-'[1]Assiette composante carbone'!D6/'[1]Assiette composante carbone'!AK6)</f>
        <v>#VALUE!</v>
      </c>
      <c r="BT6" s="106" t="e">
        <f>BS6</f>
        <v>#VALUE!</v>
      </c>
      <c r="BU6" s="102" t="s">
        <v>264</v>
      </c>
      <c r="BV6" s="102"/>
      <c r="BW6" s="102">
        <f>IF(BU6="oui",1,IF(BV6="oui",1,0))</f>
        <v>1</v>
      </c>
      <c r="BX6" s="102">
        <f>IF(BW6=1,0,IF(BT6&gt;0,BT6,0))</f>
        <v>0</v>
      </c>
      <c r="BY6" s="107">
        <f>IF(ISNA(VLOOKUP($D6,'[1]comptes des secteurs'!$B$13:$AW$1568,31,FALSE)),0,VLOOKUP($D6,'[1]comptes des secteurs'!$B$13:$AW$1568,31,FALSE))</f>
        <v>1578.3</v>
      </c>
      <c r="BZ6" s="102">
        <f>IF(ISNA(VLOOKUP($D6,'[1]comptes des secteurs'!$B$13:$AW$1568,47,FALSE)),0,VLOOKUP($D6,'[1]comptes des secteurs'!$B$13:$AW$1568,47,FALSE))</f>
        <v>4555.1000000000004</v>
      </c>
      <c r="CA6" s="108">
        <f>IF(BY6="S","S",IF(BY6&gt;0,($BX6/BY6),""))</f>
        <v>0</v>
      </c>
      <c r="CB6" s="108">
        <f>IF(BZ6="S","S",IF(BZ6&gt;0,($BX6/BZ6),""))</f>
        <v>0</v>
      </c>
      <c r="CD6">
        <f>VLOOKUP(D6,Eurostat!$A$11:$H$272,5,TRUE)</f>
        <v>29709.1</v>
      </c>
      <c r="CE6" s="150"/>
    </row>
    <row r="7" spans="1:83" ht="15.65" customHeight="1" x14ac:dyDescent="0.35">
      <c r="A7" s="121"/>
      <c r="B7" s="191"/>
      <c r="C7" s="131" t="s">
        <v>265</v>
      </c>
      <c r="D7" s="126">
        <v>1052</v>
      </c>
      <c r="E7" s="97">
        <f>IFERROR(VLOOKUP(D7,'[1]Emissions ETS'!$A$2:$B$121,2,FALSE),0)/1000</f>
        <v>5.343</v>
      </c>
      <c r="F7" s="104" t="e">
        <f>SUMIF('[1]Consommati par usage et sect '!$C$6:$C$310,'[1]Assiette TIC'!$C7,'[1]Consommati par usage et sect '!E$6:E$310)</f>
        <v>#VALUE!</v>
      </c>
      <c r="G7" s="104" t="e">
        <f>SUMIF('[1]Consommati par usage et sect '!$C$6:$C$310,'[1]Assiette TIC'!$C7,'[1]Consommati par usage et sect '!F$6:F$310)</f>
        <v>#VALUE!</v>
      </c>
      <c r="H7" s="104" t="e">
        <f>SUMIF('[1]Consommati par usage et sect '!$C$6:$C$310,'[1]Assiette TIC'!$C7,'[1]Consommati par usage et sect '!G$6:G$310)</f>
        <v>#VALUE!</v>
      </c>
      <c r="I7" s="104" t="e">
        <f>SUMIF('[1]Consommati par usage et sect '!$C$6:$C$310,'[1]Assiette TIC'!$C7,'[1]Consommati par usage et sect '!H$6:H$310)</f>
        <v>#VALUE!</v>
      </c>
      <c r="J7" s="104" t="e">
        <f>SUMIF('[1]Consommati par usage et sect '!$C$6:$C$310,'[1]Assiette TIC'!$C7,'[1]Consommati par usage et sect '!I$6:I$310)</f>
        <v>#VALUE!</v>
      </c>
      <c r="K7" s="104" t="e">
        <f>SUMIF('[1]Consommati par usage et sect '!$C$6:$C$310,'[1]Assiette TIC'!$C7,'[1]Consommati par usage et sect '!J$6:J$310)</f>
        <v>#VALUE!</v>
      </c>
      <c r="L7" s="104" t="e">
        <f>SUMIF('[1]Consommati par usage et sect '!$C$6:$C$310,'[1]Assiette TIC'!$C7,'[1]Consommati par usage et sect '!K$6:K$310)</f>
        <v>#VALUE!</v>
      </c>
      <c r="M7" s="104" t="e">
        <f>SUMIF('[1]Consommati par usage et sect '!$C$6:$C$310,'[1]Assiette TIC'!$C7,'[1]Consommati par usage et sect '!L$6:L$310)</f>
        <v>#VALUE!</v>
      </c>
      <c r="N7" s="104" t="e">
        <f>SUMIF('[1]Consommati par usage et sect '!$C$6:$C$310,'[1]Assiette TIC'!$C7,'[1]Consommati par usage et sect '!M$6:M$310)</f>
        <v>#VALUE!</v>
      </c>
      <c r="O7" s="104" t="e">
        <f>SUMIF('[1]Consommati par usage et sect '!$C$6:$C$310,'[1]Assiette TIC'!$C7,'[1]Consommati par usage et sect '!N$6:N$310)</f>
        <v>#VALUE!</v>
      </c>
      <c r="P7" s="104" t="e">
        <f>SUMIF('[1]Consommati par usage et sect '!$C$6:$C$310,'[1]Assiette TIC'!$C7,'[1]Consommati par usage et sect '!O$6:O$310)</f>
        <v>#VALUE!</v>
      </c>
      <c r="Q7" s="104" t="e">
        <f>SUMIF('[1]Consommati par usage et sect '!$C$6:$C$310,'[1]Assiette TIC'!$C7,'[1]Consommati par usage et sect '!P$6:P$310)</f>
        <v>#VALUE!</v>
      </c>
      <c r="R7" s="104" t="e">
        <f>SUMIF('[1]Consommati par usage et sect '!$C$6:$C$310,'[1]Assiette TIC'!$C7,'[1]Consommati par usage et sect '!Q$6:Q$310)</f>
        <v>#VALUE!</v>
      </c>
      <c r="S7" s="104" t="e">
        <f>SUMIF('[1]Consommati par usage et sect '!$C$6:$C$310,'[1]Assiette TIC'!$C7,'[1]Consommati par usage et sect '!R$6:R$310)</f>
        <v>#VALUE!</v>
      </c>
      <c r="T7" s="104" t="e">
        <f>SUMIF('[1]Consommati par usage et sect '!$C$6:$C$310,'[1]Assiette TIC'!$C7,'[1]Consommati par usage et sect '!S$6:S$310)</f>
        <v>#VALUE!</v>
      </c>
      <c r="U7" s="104" t="e">
        <f>SUMIF('[1]Consommati par usage et sect '!$C$6:$C$310,'[1]Assiette TIC'!$C7,'[1]Consommati par usage et sect '!T$6:T$310)</f>
        <v>#VALUE!</v>
      </c>
      <c r="V7" s="104" t="e">
        <f>SUMIF('[1]Consommati par usage et sect '!$C$6:$C$310,'[1]Assiette TIC'!$C7,'[1]Consommati par usage et sect '!U$6:U$310)</f>
        <v>#VALUE!</v>
      </c>
      <c r="W7" s="104" t="e">
        <f>SUMIF('[1]Consommati par usage et sect '!$C$6:$C$310,'[1]Assiette TIC'!$C7,'[1]Consommati par usage et sect '!V$6:V$310)</f>
        <v>#VALUE!</v>
      </c>
      <c r="X7" s="104" t="e">
        <f>SUMIF('[1]Consommati par usage et sect '!$C$6:$C$310,'[1]Assiette TIC'!$C7,'[1]Consommati par usage et sect '!W$6:W$310)</f>
        <v>#VALUE!</v>
      </c>
      <c r="Y7" s="104" t="e">
        <f>SUMIF('[1]Consommati par usage et sect '!$C$6:$C$310,'[1]Assiette TIC'!$C7,'[1]Consommati par usage et sect '!X$6:X$310)</f>
        <v>#VALUE!</v>
      </c>
      <c r="Z7" s="104" t="e">
        <f>SUMIF('[1]Consommati par usage et sect '!$C$6:$C$310,'[1]Assiette TIC'!$C7,'[1]Consommati par usage et sect '!Y$6:Y$310)</f>
        <v>#VALUE!</v>
      </c>
      <c r="AA7" s="104" t="e">
        <f>SUMIF('[1]Consommati par usage et sect '!$C$6:$C$310,'[1]Assiette TIC'!$C7,'[1]Consommati par usage et sect '!Z$6:Z$310)</f>
        <v>#VALUE!</v>
      </c>
      <c r="AB7" s="104" t="e">
        <f>SUMIF('[1]Consommati par usage et sect '!$C$6:$C$310,'[1]Assiette TIC'!$C7,'[1]Consommati par usage et sect '!AA$6:AA$310)</f>
        <v>#VALUE!</v>
      </c>
      <c r="AC7" s="104" t="e">
        <f>SUMIF('[1]Consommati par usage et sect '!$C$6:$C$310,'[1]Assiette TIC'!$C7,'[1]Consommati par usage et sect '!AB$6:AB$310)</f>
        <v>#VALUE!</v>
      </c>
      <c r="AD7" s="104" t="e">
        <f>SUMIF('[1]Consommati par usage et sect '!$C$6:$C$310,'[1]Assiette TIC'!$C7,'[1]Consommati par usage et sect '!AC$6:AC$310)</f>
        <v>#VALUE!</v>
      </c>
      <c r="AE7" s="104" t="e">
        <f>SUMIF('[1]Consommati par usage et sect '!$C$6:$C$310,'[1]Assiette TIC'!$C7,'[1]Consommati par usage et sect '!AD$6:AD$310)</f>
        <v>#VALUE!</v>
      </c>
      <c r="AF7" s="104" t="e">
        <f>SUMIF('[1]Consommati par usage et sect '!$C$6:$C$310,'[1]Assiette TIC'!$C7,'[1]Consommati par usage et sect '!AE$6:AE$310)</f>
        <v>#VALUE!</v>
      </c>
      <c r="AG7" s="104" t="e">
        <f>SUMIF('[1]Consommati par usage et sect '!$C$6:$C$310,'[1]Assiette TIC'!$C7,'[1]Consommati par usage et sect '!AF$6:AF$310)</f>
        <v>#VALUE!</v>
      </c>
      <c r="AH7" s="104" t="e">
        <f>SUMIF('[1]Consommati par usage et sect '!$C$6:$C$310,'[1]Assiette TIC'!$C7,'[1]Consommati par usage et sect '!AG$6:AG$310)</f>
        <v>#VALUE!</v>
      </c>
      <c r="AI7" s="104" t="e">
        <f>SUMIF('[1]Consommati par usage et sect '!$C$6:$C$310,'[1]Assiette TIC'!$C7,'[1]Consommati par usage et sect '!AH$6:AH$310)</f>
        <v>#VALUE!</v>
      </c>
      <c r="AJ7" s="104" t="e">
        <f>SUMIF('[1]Consommati par usage et sect '!$C$6:$C$310,'[1]Assiette TIC'!$C7,'[1]Consommati par usage et sect '!AI$6:AI$310)</f>
        <v>#VALUE!</v>
      </c>
      <c r="AK7" s="104" t="e">
        <f>SUMIF('[1]Consommati par usage et sect '!$C$6:$C$310,'[1]Assiette TIC'!$C7,'[1]Consommati par usage et sect '!AJ$6:AJ$310)</f>
        <v>#VALUE!</v>
      </c>
      <c r="AL7" s="105" t="e">
        <f t="shared" ref="AL7:AL69" si="0">SUM(F7,J7,N7,R7,V7,Z7,AD7,AH7)</f>
        <v>#VALUE!</v>
      </c>
      <c r="AM7" s="104" t="e">
        <f>SUM(AN7:AP7)</f>
        <v>#VALUE!</v>
      </c>
      <c r="AN7" s="104" t="e">
        <f t="shared" ref="AN7:AN69" si="1">H7*$AN$3</f>
        <v>#VALUE!</v>
      </c>
      <c r="AO7" s="104" t="e">
        <f t="shared" ref="AO7:AO69" si="2">I7*$AO$3</f>
        <v>#VALUE!</v>
      </c>
      <c r="AP7" s="104" t="e">
        <f t="shared" ref="AP7:AP69" si="3">J7*$AP$3</f>
        <v>#VALUE!</v>
      </c>
      <c r="AQ7" s="104" t="e">
        <f>SUMIF('[1]Consommati par usage et sect '!$C$6:$C$310,'[1]Assiette TIC'!$C7,'[1]Consommati par usage et sect '!AP$6:AP$310)</f>
        <v>#VALUE!</v>
      </c>
      <c r="AR7" s="104" t="e">
        <f>SUMIF('[1]Consommati par usage et sect '!$C$6:$C$310,'[1]Assiette TIC'!$C7,'[1]Consommati par usage et sect '!AQ$6:AQ$310)</f>
        <v>#VALUE!</v>
      </c>
      <c r="AS7" s="104" t="e">
        <f>SUMIF('[1]Consommati par usage et sect '!$C$6:$C$310,'[1]Assiette TIC'!$C7,'[1]Consommati par usage et sect '!AR$6:AR$310)</f>
        <v>#VALUE!</v>
      </c>
      <c r="AT7" s="104" t="e">
        <f>SUMIF('[1]Consommati par usage et sect '!$C$6:$C$310,'[1]Assiette TIC'!$C7,'[1]Consommati par usage et sect '!AS$6:AS$310)</f>
        <v>#VALUE!</v>
      </c>
      <c r="AU7" s="104" t="e">
        <f>SUMIF('[1]Consommati par usage et sect '!$C$6:$C$310,'[1]Assiette TIC'!$C7,'[1]Consommati par usage et sect '!AT$6:AT$310)</f>
        <v>#VALUE!</v>
      </c>
      <c r="AV7" s="104" t="e">
        <f>SUMIF('[1]Consommati par usage et sect '!$C$6:$C$310,'[1]Assiette TIC'!$C7,'[1]Consommati par usage et sect '!AU$6:AU$310)</f>
        <v>#VALUE!</v>
      </c>
      <c r="AW7" s="104" t="e">
        <f>SUMIF('[1]Consommati par usage et sect '!$C$6:$C$310,'[1]Assiette TIC'!$C7,'[1]Consommati par usage et sect '!AV$6:AV$310)</f>
        <v>#VALUE!</v>
      </c>
      <c r="AX7" s="104" t="e">
        <f>SUMIF('[1]Consommati par usage et sect '!$C$6:$C$310,'[1]Assiette TIC'!$C7,'[1]Consommati par usage et sect '!AW$6:AW$310)</f>
        <v>#VALUE!</v>
      </c>
      <c r="AY7" s="104" t="e">
        <f>SUMIF('[1]Consommati par usage et sect '!$C$6:$C$310,'[1]Assiette TIC'!$C7,'[1]Consommati par usage et sect '!AX$6:AX$310)</f>
        <v>#VALUE!</v>
      </c>
      <c r="AZ7" s="104" t="e">
        <f>SUMIF('[1]Consommati par usage et sect '!$C$6:$C$310,'[1]Assiette TIC'!$C7,'[1]Consommati par usage et sect '!AY$6:AY$310)</f>
        <v>#VALUE!</v>
      </c>
      <c r="BA7" s="104" t="e">
        <f>SUMIF('[1]Consommati par usage et sect '!$C$6:$C$310,'[1]Assiette TIC'!$C7,'[1]Consommati par usage et sect '!AZ$6:AZ$310)</f>
        <v>#VALUE!</v>
      </c>
      <c r="BB7" s="104" t="e">
        <f>SUMIF('[1]Consommati par usage et sect '!$C$6:$C$310,'[1]Assiette TIC'!$C7,'[1]Consommati par usage et sect '!BA$6:BA$310)</f>
        <v>#VALUE!</v>
      </c>
      <c r="BC7" s="104" t="e">
        <f>SUMIF('[1]Consommati par usage et sect '!$C$6:$C$310,'[1]Assiette TIC'!$C7,'[1]Consommati par usage et sect '!BB$6:BB$310)</f>
        <v>#VALUE!</v>
      </c>
      <c r="BD7" s="104" t="e">
        <f>SUMIF('[1]Consommati par usage et sect '!$C$6:$C$310,'[1]Assiette TIC'!$C7,'[1]Consommati par usage et sect '!BC$6:BC$310)</f>
        <v>#VALUE!</v>
      </c>
      <c r="BE7" s="104" t="e">
        <f>SUMIF('[1]Consommati par usage et sect '!$C$6:$C$310,'[1]Assiette TIC'!$C7,'[1]Consommati par usage et sect '!BD$6:BD$310)</f>
        <v>#VALUE!</v>
      </c>
      <c r="BF7" s="104" t="e">
        <f>SUMIF('[1]Consommati par usage et sect '!$C$6:$C$310,'[1]Assiette TIC'!$C7,'[1]Consommati par usage et sect '!BE$6:BE$310)</f>
        <v>#VALUE!</v>
      </c>
      <c r="BG7" s="104" t="e">
        <f>SUMIF('[1]Consommati par usage et sect '!$C$6:$C$310,'[1]Assiette TIC'!$C7,'[1]Consommati par usage et sect '!BF$6:BF$310)</f>
        <v>#VALUE!</v>
      </c>
      <c r="BH7" s="104" t="e">
        <f>SUMIF('[1]Consommati par usage et sect '!$C$6:$C$310,'[1]Assiette TIC'!$C7,'[1]Consommati par usage et sect '!BG$6:BG$310)</f>
        <v>#VALUE!</v>
      </c>
      <c r="BI7" s="104" t="e">
        <f>SUMIF('[1]Consommati par usage et sect '!$C$6:$C$310,'[1]Assiette TIC'!$C7,'[1]Consommati par usage et sect '!BH$6:BH$310)</f>
        <v>#VALUE!</v>
      </c>
      <c r="BJ7" s="104" t="e">
        <f>SUMIF('[1]Consommati par usage et sect '!$C$6:$C$310,'[1]Assiette TIC'!$C7,'[1]Consommati par usage et sect '!BI$6:BI$310)</f>
        <v>#VALUE!</v>
      </c>
      <c r="BK7" s="104" t="e">
        <f>SUMIF('[1]Consommati par usage et sect '!$C$6:$C$310,'[1]Assiette TIC'!$C7,'[1]Consommati par usage et sect '!BJ$6:BJ$310)</f>
        <v>#VALUE!</v>
      </c>
      <c r="BL7" s="104" t="e">
        <f>SUMIF('[1]Consommati par usage et sect '!$C$6:$C$310,'[1]Assiette TIC'!$C7,'[1]Consommati par usage et sect '!BK$6:BK$310)</f>
        <v>#VALUE!</v>
      </c>
      <c r="BM7" s="104" t="e">
        <f>SUMIF('[1]Consommati par usage et sect '!$C$6:$C$310,'[1]Assiette TIC'!$C7,'[1]Consommati par usage et sect '!BL$6:BL$310)</f>
        <v>#VALUE!</v>
      </c>
      <c r="BN7" s="104" t="e">
        <f>SUMIF('[1]Consommati par usage et sect '!$C$6:$C$310,'[1]Assiette TIC'!$C7,'[1]Consommati par usage et sect '!BM$6:BM$310)</f>
        <v>#VALUE!</v>
      </c>
      <c r="BO7" s="104" t="e">
        <f>SUMIF('[1]Consommati par usage et sect '!$C$6:$C$310,'[1]Assiette TIC'!$C7,'[1]Consommati par usage et sect '!BN$6:BN$310)</f>
        <v>#VALUE!</v>
      </c>
      <c r="BP7" s="104" t="e">
        <f>SUMIF('[1]Consommati par usage et sect '!$C$6:$C$310,'[1]Assiette TIC'!$C7,'[1]Consommati par usage et sect '!BO$6:BO$310)</f>
        <v>#VALUE!</v>
      </c>
      <c r="BQ7" s="104" t="e">
        <f>SUMIF('[1]Consommati par usage et sect '!$C$6:$C$310,'[1]Assiette TIC'!$C7,'[1]Consommati par usage et sect '!BP$6:BP$310)</f>
        <v>#VALUE!</v>
      </c>
      <c r="BR7" s="104" t="e">
        <f>SUMIF('[1]Consommati par usage et sect '!$C$6:$C$310,'[1]Assiette TIC'!$C7,'[1]Consommati par usage et sect '!BQ$6:BQ$310)</f>
        <v>#VALUE!</v>
      </c>
      <c r="BS7" s="105" t="e">
        <f t="shared" ref="BS7:BS69" si="4">SUM(AM7,AQ7,AU7,AY7,BC7,BG7,BK7,BO7)</f>
        <v>#VALUE!</v>
      </c>
      <c r="BT7" s="106" t="e">
        <f>BS7*(1-'[1]Assiette composante carbone'!D7/'[1]Assiette composante carbone'!AK7)</f>
        <v>#VALUE!</v>
      </c>
      <c r="BU7" s="102" t="e">
        <f>IF(E7-#REF!-#REF!&gt;=#REF!,AL7-E7+#REF!+#REF!,AL7-#REF!)</f>
        <v>#REF!</v>
      </c>
      <c r="BV7" s="102"/>
      <c r="BW7" s="102"/>
      <c r="BX7" s="102">
        <f t="shared" ref="BX7:BX69" si="5">IF(BV7="oui",1,IF(BW7="oui",1,0))</f>
        <v>0</v>
      </c>
      <c r="BY7" s="102" t="e">
        <f t="shared" ref="BY7:BY8" si="6">IF(BX7=1,0,IF(BU7&gt;0,BU7,0))</f>
        <v>#REF!</v>
      </c>
      <c r="BZ7" s="107">
        <f>IF(ISNA(VLOOKUP($D7,'[1]comptes des secteurs'!$B$13:$AW$1568,31,FALSE)),0,VLOOKUP($D7,'[1]comptes des secteurs'!$B$13:$AW$1568,31,FALSE))</f>
        <v>77.400000000000006</v>
      </c>
      <c r="CA7" s="102">
        <f>IF(ISNA(VLOOKUP($D7,'[1]comptes des secteurs'!$B$13:$AW$1568,47,FALSE)),0,VLOOKUP($D7,'[1]comptes des secteurs'!$B$13:$AW$1568,47,FALSE))</f>
        <v>264.8</v>
      </c>
      <c r="CB7" s="108" t="e">
        <f>IF(BZ7="S","S",IF(BZ7&gt;0,($BY7/BZ7),""))</f>
        <v>#REF!</v>
      </c>
      <c r="CC7" s="108" t="e">
        <f t="shared" ref="CB7:CC20" si="7">IF(CA7="S","S",IF(CA7&gt;0,($BY7/CA7),""))</f>
        <v>#REF!</v>
      </c>
      <c r="CD7">
        <f>VLOOKUP(D7,Eurostat!$A$11:$H$272,5,TRUE)</f>
        <v>904.7</v>
      </c>
    </row>
    <row r="8" spans="1:83" ht="15.65" customHeight="1" x14ac:dyDescent="0.35">
      <c r="A8" s="123"/>
      <c r="B8" s="192"/>
      <c r="C8" s="131" t="s">
        <v>266</v>
      </c>
      <c r="D8" s="126"/>
      <c r="E8" s="97">
        <f>E6+E7</f>
        <v>461.84800000000001</v>
      </c>
      <c r="F8" s="97" t="e">
        <f t="shared" ref="F8:AK8" si="8">F6+F7</f>
        <v>#VALUE!</v>
      </c>
      <c r="G8" s="97" t="e">
        <f t="shared" si="8"/>
        <v>#VALUE!</v>
      </c>
      <c r="H8" s="97" t="e">
        <f t="shared" si="8"/>
        <v>#VALUE!</v>
      </c>
      <c r="I8" s="97" t="e">
        <f t="shared" si="8"/>
        <v>#VALUE!</v>
      </c>
      <c r="J8" s="97" t="e">
        <f t="shared" si="8"/>
        <v>#VALUE!</v>
      </c>
      <c r="K8" s="97" t="e">
        <f t="shared" si="8"/>
        <v>#VALUE!</v>
      </c>
      <c r="L8" s="97" t="e">
        <f t="shared" si="8"/>
        <v>#VALUE!</v>
      </c>
      <c r="M8" s="97" t="e">
        <f t="shared" si="8"/>
        <v>#VALUE!</v>
      </c>
      <c r="N8" s="97" t="e">
        <f t="shared" si="8"/>
        <v>#VALUE!</v>
      </c>
      <c r="O8" s="97" t="e">
        <f t="shared" si="8"/>
        <v>#VALUE!</v>
      </c>
      <c r="P8" s="97" t="e">
        <f t="shared" si="8"/>
        <v>#VALUE!</v>
      </c>
      <c r="Q8" s="97" t="e">
        <f t="shared" si="8"/>
        <v>#VALUE!</v>
      </c>
      <c r="R8" s="97" t="e">
        <f t="shared" si="8"/>
        <v>#VALUE!</v>
      </c>
      <c r="S8" s="97" t="e">
        <f t="shared" si="8"/>
        <v>#VALUE!</v>
      </c>
      <c r="T8" s="97" t="e">
        <f t="shared" si="8"/>
        <v>#VALUE!</v>
      </c>
      <c r="U8" s="97" t="e">
        <f t="shared" si="8"/>
        <v>#VALUE!</v>
      </c>
      <c r="V8" s="97" t="e">
        <f t="shared" si="8"/>
        <v>#VALUE!</v>
      </c>
      <c r="W8" s="97" t="e">
        <f t="shared" si="8"/>
        <v>#VALUE!</v>
      </c>
      <c r="X8" s="97" t="e">
        <f t="shared" si="8"/>
        <v>#VALUE!</v>
      </c>
      <c r="Y8" s="97" t="e">
        <f t="shared" si="8"/>
        <v>#VALUE!</v>
      </c>
      <c r="Z8" s="97" t="e">
        <f t="shared" si="8"/>
        <v>#VALUE!</v>
      </c>
      <c r="AA8" s="97" t="e">
        <f t="shared" si="8"/>
        <v>#VALUE!</v>
      </c>
      <c r="AB8" s="97" t="e">
        <f t="shared" si="8"/>
        <v>#VALUE!</v>
      </c>
      <c r="AC8" s="97" t="e">
        <f t="shared" si="8"/>
        <v>#VALUE!</v>
      </c>
      <c r="AD8" s="97" t="e">
        <f t="shared" si="8"/>
        <v>#VALUE!</v>
      </c>
      <c r="AE8" s="97" t="e">
        <f t="shared" si="8"/>
        <v>#VALUE!</v>
      </c>
      <c r="AF8" s="97" t="e">
        <f t="shared" si="8"/>
        <v>#VALUE!</v>
      </c>
      <c r="AG8" s="97" t="e">
        <f t="shared" si="8"/>
        <v>#VALUE!</v>
      </c>
      <c r="AH8" s="97" t="e">
        <f t="shared" si="8"/>
        <v>#VALUE!</v>
      </c>
      <c r="AI8" s="97" t="e">
        <f t="shared" si="8"/>
        <v>#VALUE!</v>
      </c>
      <c r="AJ8" s="97" t="e">
        <f t="shared" si="8"/>
        <v>#VALUE!</v>
      </c>
      <c r="AK8" s="97" t="e">
        <f t="shared" si="8"/>
        <v>#VALUE!</v>
      </c>
      <c r="AL8" s="105" t="e">
        <f t="shared" si="0"/>
        <v>#VALUE!</v>
      </c>
      <c r="AM8" s="104" t="e">
        <f>SUM(AN8:AP8)</f>
        <v>#VALUE!</v>
      </c>
      <c r="AN8" s="104" t="e">
        <f t="shared" si="1"/>
        <v>#VALUE!</v>
      </c>
      <c r="AO8" s="104" t="e">
        <f t="shared" si="2"/>
        <v>#VALUE!</v>
      </c>
      <c r="AP8" s="104" t="e">
        <f t="shared" si="3"/>
        <v>#VALUE!</v>
      </c>
      <c r="AQ8" s="97" t="e">
        <f t="shared" ref="AQ8:BR8" si="9">AP6+AQ7</f>
        <v>#VALUE!</v>
      </c>
      <c r="AR8" s="97" t="e">
        <f t="shared" si="9"/>
        <v>#VALUE!</v>
      </c>
      <c r="AS8" s="97" t="e">
        <f t="shared" si="9"/>
        <v>#VALUE!</v>
      </c>
      <c r="AT8" s="97" t="e">
        <f t="shared" si="9"/>
        <v>#VALUE!</v>
      </c>
      <c r="AU8" s="97" t="e">
        <f t="shared" si="9"/>
        <v>#VALUE!</v>
      </c>
      <c r="AV8" s="97" t="e">
        <f t="shared" si="9"/>
        <v>#VALUE!</v>
      </c>
      <c r="AW8" s="97" t="e">
        <f t="shared" si="9"/>
        <v>#VALUE!</v>
      </c>
      <c r="AX8" s="97" t="e">
        <f t="shared" si="9"/>
        <v>#VALUE!</v>
      </c>
      <c r="AY8" s="97" t="e">
        <f t="shared" si="9"/>
        <v>#VALUE!</v>
      </c>
      <c r="AZ8" s="97" t="e">
        <f t="shared" si="9"/>
        <v>#VALUE!</v>
      </c>
      <c r="BA8" s="97" t="e">
        <f t="shared" si="9"/>
        <v>#VALUE!</v>
      </c>
      <c r="BB8" s="97" t="e">
        <f t="shared" si="9"/>
        <v>#VALUE!</v>
      </c>
      <c r="BC8" s="97" t="e">
        <f t="shared" si="9"/>
        <v>#VALUE!</v>
      </c>
      <c r="BD8" s="97" t="e">
        <f t="shared" si="9"/>
        <v>#VALUE!</v>
      </c>
      <c r="BE8" s="97" t="e">
        <f t="shared" si="9"/>
        <v>#VALUE!</v>
      </c>
      <c r="BF8" s="97" t="e">
        <f t="shared" si="9"/>
        <v>#VALUE!</v>
      </c>
      <c r="BG8" s="97" t="e">
        <f t="shared" si="9"/>
        <v>#VALUE!</v>
      </c>
      <c r="BH8" s="97" t="e">
        <f t="shared" si="9"/>
        <v>#VALUE!</v>
      </c>
      <c r="BI8" s="97" t="e">
        <f t="shared" si="9"/>
        <v>#VALUE!</v>
      </c>
      <c r="BJ8" s="97" t="e">
        <f t="shared" si="9"/>
        <v>#VALUE!</v>
      </c>
      <c r="BK8" s="97" t="e">
        <f t="shared" si="9"/>
        <v>#VALUE!</v>
      </c>
      <c r="BL8" s="97" t="e">
        <f t="shared" si="9"/>
        <v>#VALUE!</v>
      </c>
      <c r="BM8" s="97" t="e">
        <f t="shared" si="9"/>
        <v>#VALUE!</v>
      </c>
      <c r="BN8" s="97" t="e">
        <f t="shared" si="9"/>
        <v>#VALUE!</v>
      </c>
      <c r="BO8" s="97" t="e">
        <f t="shared" si="9"/>
        <v>#VALUE!</v>
      </c>
      <c r="BP8" s="97" t="e">
        <f t="shared" si="9"/>
        <v>#VALUE!</v>
      </c>
      <c r="BQ8" s="97" t="e">
        <f t="shared" si="9"/>
        <v>#VALUE!</v>
      </c>
      <c r="BR8" s="97" t="e">
        <f t="shared" si="9"/>
        <v>#VALUE!</v>
      </c>
      <c r="BS8" s="105" t="e">
        <f t="shared" si="4"/>
        <v>#VALUE!</v>
      </c>
      <c r="BT8" s="106" t="e">
        <f>BS8*(1-'[1]Assiette composante carbone'!D8/'[1]Assiette composante carbone'!AK8)</f>
        <v>#VALUE!</v>
      </c>
      <c r="BU8" s="102" t="e">
        <f>IF(E8-#REF!-#REF!&gt;=#REF!,AL8-E8+#REF!+#REF!,AL8-#REF!)</f>
        <v>#REF!</v>
      </c>
      <c r="BV8" s="102"/>
      <c r="BW8" s="102"/>
      <c r="BX8" s="102">
        <f t="shared" si="5"/>
        <v>0</v>
      </c>
      <c r="BY8" s="102" t="e">
        <f t="shared" si="6"/>
        <v>#REF!</v>
      </c>
      <c r="BZ8" s="102">
        <f t="shared" ref="BZ8:CA8" si="10">SUM(BZ6:BZ7)</f>
        <v>4632.5</v>
      </c>
      <c r="CA8" s="102">
        <f t="shared" si="10"/>
        <v>264.8</v>
      </c>
      <c r="CB8" s="108" t="e">
        <f t="shared" si="7"/>
        <v>#REF!</v>
      </c>
      <c r="CC8" s="108" t="e">
        <f t="shared" si="7"/>
        <v>#REF!</v>
      </c>
    </row>
    <row r="9" spans="1:83" ht="15.65" customHeight="1" x14ac:dyDescent="0.35">
      <c r="A9" s="122" t="s">
        <v>267</v>
      </c>
      <c r="B9" s="193" t="s">
        <v>555</v>
      </c>
      <c r="C9" s="131" t="s">
        <v>268</v>
      </c>
      <c r="D9" s="126">
        <v>1081</v>
      </c>
      <c r="E9" s="97">
        <f>IFERROR(VLOOKUP(D9,'[1]Emissions ETS'!$A$2:$B$121,2,FALSE),0)/1000</f>
        <v>2437.0230000000001</v>
      </c>
      <c r="F9" s="104" t="e">
        <f>SUMIF('[1]Consommati par usage et sect '!$C$6:$C$310,'[1]Assiette TIC'!$C10,'[1]Consommati par usage et sect '!E$6:E$310)</f>
        <v>#VALUE!</v>
      </c>
      <c r="G9" s="104" t="e">
        <f>SUMIF('[1]Consommati par usage et sect '!$C$6:$C$310,'[1]Assiette TIC'!$C10,'[1]Consommati par usage et sect '!F$6:F$310)</f>
        <v>#VALUE!</v>
      </c>
      <c r="H9" s="104" t="e">
        <f>SUMIF('[1]Consommati par usage et sect '!$C$6:$C$310,'[1]Assiette TIC'!$C10,'[1]Consommati par usage et sect '!G$6:G$310)</f>
        <v>#VALUE!</v>
      </c>
      <c r="I9" s="104" t="e">
        <f>SUMIF('[1]Consommati par usage et sect '!$C$6:$C$310,'[1]Assiette TIC'!$C10,'[1]Consommati par usage et sect '!H$6:H$310)</f>
        <v>#VALUE!</v>
      </c>
      <c r="J9" s="104" t="e">
        <f>SUMIF('[1]Consommati par usage et sect '!$C$6:$C$310,'[1]Assiette TIC'!$C10,'[1]Consommati par usage et sect '!I$6:I$310)</f>
        <v>#VALUE!</v>
      </c>
      <c r="K9" s="104" t="e">
        <f>SUMIF('[1]Consommati par usage et sect '!$C$6:$C$310,'[1]Assiette TIC'!$C10,'[1]Consommati par usage et sect '!J$6:J$310)</f>
        <v>#VALUE!</v>
      </c>
      <c r="L9" s="104" t="e">
        <f>SUMIF('[1]Consommati par usage et sect '!$C$6:$C$310,'[1]Assiette TIC'!$C10,'[1]Consommati par usage et sect '!K$6:K$310)</f>
        <v>#VALUE!</v>
      </c>
      <c r="M9" s="104" t="e">
        <f>SUMIF('[1]Consommati par usage et sect '!$C$6:$C$310,'[1]Assiette TIC'!$C10,'[1]Consommati par usage et sect '!L$6:L$310)</f>
        <v>#VALUE!</v>
      </c>
      <c r="N9" s="104" t="e">
        <f>SUMIF('[1]Consommati par usage et sect '!$C$6:$C$310,'[1]Assiette TIC'!$C10,'[1]Consommati par usage et sect '!M$6:M$310)</f>
        <v>#VALUE!</v>
      </c>
      <c r="O9" s="104" t="e">
        <f>SUMIF('[1]Consommati par usage et sect '!$C$6:$C$310,'[1]Assiette TIC'!$C10,'[1]Consommati par usage et sect '!N$6:N$310)</f>
        <v>#VALUE!</v>
      </c>
      <c r="P9" s="104" t="e">
        <f>SUMIF('[1]Consommati par usage et sect '!$C$6:$C$310,'[1]Assiette TIC'!$C10,'[1]Consommati par usage et sect '!O$6:O$310)</f>
        <v>#VALUE!</v>
      </c>
      <c r="Q9" s="104" t="e">
        <f>SUMIF('[1]Consommati par usage et sect '!$C$6:$C$310,'[1]Assiette TIC'!$C10,'[1]Consommati par usage et sect '!P$6:P$310)</f>
        <v>#VALUE!</v>
      </c>
      <c r="R9" s="104" t="e">
        <f>SUMIF('[1]Consommati par usage et sect '!$C$6:$C$310,'[1]Assiette TIC'!$C10,'[1]Consommati par usage et sect '!Q$6:Q$310)</f>
        <v>#VALUE!</v>
      </c>
      <c r="S9" s="104" t="e">
        <f>SUMIF('[1]Consommati par usage et sect '!$C$6:$C$310,'[1]Assiette TIC'!$C10,'[1]Consommati par usage et sect '!R$6:R$310)</f>
        <v>#VALUE!</v>
      </c>
      <c r="T9" s="104" t="e">
        <f>SUMIF('[1]Consommati par usage et sect '!$C$6:$C$310,'[1]Assiette TIC'!$C10,'[1]Consommati par usage et sect '!S$6:S$310)</f>
        <v>#VALUE!</v>
      </c>
      <c r="U9" s="104" t="e">
        <f>SUMIF('[1]Consommati par usage et sect '!$C$6:$C$310,'[1]Assiette TIC'!$C10,'[1]Consommati par usage et sect '!T$6:T$310)</f>
        <v>#VALUE!</v>
      </c>
      <c r="V9" s="104" t="e">
        <f>SUMIF('[1]Consommati par usage et sect '!$C$6:$C$310,'[1]Assiette TIC'!$C10,'[1]Consommati par usage et sect '!U$6:U$310)</f>
        <v>#VALUE!</v>
      </c>
      <c r="W9" s="104" t="e">
        <f>SUMIF('[1]Consommati par usage et sect '!$C$6:$C$310,'[1]Assiette TIC'!$C10,'[1]Consommati par usage et sect '!V$6:V$310)</f>
        <v>#VALUE!</v>
      </c>
      <c r="X9" s="104" t="e">
        <f>SUMIF('[1]Consommati par usage et sect '!$C$6:$C$310,'[1]Assiette TIC'!$C10,'[1]Consommati par usage et sect '!W$6:W$310)</f>
        <v>#VALUE!</v>
      </c>
      <c r="Y9" s="104" t="e">
        <f>SUMIF('[1]Consommati par usage et sect '!$C$6:$C$310,'[1]Assiette TIC'!$C10,'[1]Consommati par usage et sect '!X$6:X$310)</f>
        <v>#VALUE!</v>
      </c>
      <c r="Z9" s="104" t="e">
        <f>SUMIF('[1]Consommati par usage et sect '!$C$6:$C$310,'[1]Assiette TIC'!$C10,'[1]Consommati par usage et sect '!Y$6:Y$310)</f>
        <v>#VALUE!</v>
      </c>
      <c r="AA9" s="104" t="e">
        <f>SUMIF('[1]Consommati par usage et sect '!$C$6:$C$310,'[1]Assiette TIC'!$C10,'[1]Consommati par usage et sect '!Z$6:Z$310)</f>
        <v>#VALUE!</v>
      </c>
      <c r="AB9" s="104" t="e">
        <f>SUMIF('[1]Consommati par usage et sect '!$C$6:$C$310,'[1]Assiette TIC'!$C10,'[1]Consommati par usage et sect '!AA$6:AA$310)</f>
        <v>#VALUE!</v>
      </c>
      <c r="AC9" s="104" t="e">
        <f>SUMIF('[1]Consommati par usage et sect '!$C$6:$C$310,'[1]Assiette TIC'!$C10,'[1]Consommati par usage et sect '!AB$6:AB$310)</f>
        <v>#VALUE!</v>
      </c>
      <c r="AD9" s="104" t="e">
        <f>SUMIF('[1]Consommati par usage et sect '!$C$6:$C$310,'[1]Assiette TIC'!$C10,'[1]Consommati par usage et sect '!AC$6:AC$310)</f>
        <v>#VALUE!</v>
      </c>
      <c r="AE9" s="104" t="e">
        <f>SUMIF('[1]Consommati par usage et sect '!$C$6:$C$310,'[1]Assiette TIC'!$C10,'[1]Consommati par usage et sect '!AD$6:AD$310)</f>
        <v>#VALUE!</v>
      </c>
      <c r="AF9" s="104" t="e">
        <f>SUMIF('[1]Consommati par usage et sect '!$C$6:$C$310,'[1]Assiette TIC'!$C10,'[1]Consommati par usage et sect '!AE$6:AE$310)</f>
        <v>#VALUE!</v>
      </c>
      <c r="AG9" s="104" t="e">
        <f>SUMIF('[1]Consommati par usage et sect '!$C$6:$C$310,'[1]Assiette TIC'!$C10,'[1]Consommati par usage et sect '!AF$6:AF$310)</f>
        <v>#VALUE!</v>
      </c>
      <c r="AH9" s="104" t="e">
        <f>SUMIF('[1]Consommati par usage et sect '!$C$6:$C$310,'[1]Assiette TIC'!$C10,'[1]Consommati par usage et sect '!AG$6:AG$310)</f>
        <v>#VALUE!</v>
      </c>
      <c r="AI9" s="104" t="e">
        <f>SUMIF('[1]Consommati par usage et sect '!$C$6:$C$310,'[1]Assiette TIC'!$C10,'[1]Consommati par usage et sect '!AH$6:AH$310)</f>
        <v>#VALUE!</v>
      </c>
      <c r="AJ9" s="104" t="e">
        <f>SUMIF('[1]Consommati par usage et sect '!$C$6:$C$310,'[1]Assiette TIC'!$C10,'[1]Consommati par usage et sect '!AI$6:AI$310)</f>
        <v>#VALUE!</v>
      </c>
      <c r="AK9" s="104" t="e">
        <f>SUMIF('[1]Consommati par usage et sect '!$C$6:$C$310,'[1]Assiette TIC'!$C10,'[1]Consommati par usage et sect '!AJ$6:AJ$310)</f>
        <v>#VALUE!</v>
      </c>
      <c r="AL9" s="105" t="e">
        <f t="shared" si="0"/>
        <v>#VALUE!</v>
      </c>
      <c r="AM9" s="104" t="e">
        <f t="shared" ref="AM9:AM71" si="11">SUM(AN9:AP9)</f>
        <v>#VALUE!</v>
      </c>
      <c r="AN9" s="104" t="e">
        <f t="shared" si="1"/>
        <v>#VALUE!</v>
      </c>
      <c r="AO9" s="104" t="e">
        <f t="shared" si="2"/>
        <v>#VALUE!</v>
      </c>
      <c r="AP9" s="104" t="e">
        <f t="shared" si="3"/>
        <v>#VALUE!</v>
      </c>
      <c r="AQ9" s="104" t="e">
        <f>SUMIF('[1]Consommati par usage et sect '!$C$6:$C$310,'[1]Assiette TIC'!$C10,'[1]Consommati par usage et sect '!AP$6:AP$310)</f>
        <v>#VALUE!</v>
      </c>
      <c r="AR9" s="104" t="e">
        <f>SUMIF('[1]Consommati par usage et sect '!$C$6:$C$310,'[1]Assiette TIC'!$C10,'[1]Consommati par usage et sect '!AQ$6:AQ$310)</f>
        <v>#VALUE!</v>
      </c>
      <c r="AS9" s="104" t="e">
        <f>SUMIF('[1]Consommati par usage et sect '!$C$6:$C$310,'[1]Assiette TIC'!$C10,'[1]Consommati par usage et sect '!AR$6:AR$310)</f>
        <v>#VALUE!</v>
      </c>
      <c r="AT9" s="104" t="e">
        <f>SUMIF('[1]Consommati par usage et sect '!$C$6:$C$310,'[1]Assiette TIC'!$C10,'[1]Consommati par usage et sect '!AS$6:AS$310)</f>
        <v>#VALUE!</v>
      </c>
      <c r="AU9" s="104" t="e">
        <f>SUMIF('[1]Consommati par usage et sect '!$C$6:$C$310,'[1]Assiette TIC'!$C10,'[1]Consommati par usage et sect '!AT$6:AT$310)</f>
        <v>#VALUE!</v>
      </c>
      <c r="AV9" s="104" t="e">
        <f>SUMIF('[1]Consommati par usage et sect '!$C$6:$C$310,'[1]Assiette TIC'!$C10,'[1]Consommati par usage et sect '!AU$6:AU$310)</f>
        <v>#VALUE!</v>
      </c>
      <c r="AW9" s="104" t="e">
        <f>SUMIF('[1]Consommati par usage et sect '!$C$6:$C$310,'[1]Assiette TIC'!$C10,'[1]Consommati par usage et sect '!AV$6:AV$310)</f>
        <v>#VALUE!</v>
      </c>
      <c r="AX9" s="104" t="e">
        <f>SUMIF('[1]Consommati par usage et sect '!$C$6:$C$310,'[1]Assiette TIC'!$C10,'[1]Consommati par usage et sect '!AW$6:AW$310)</f>
        <v>#VALUE!</v>
      </c>
      <c r="AY9" s="104" t="e">
        <f>SUMIF('[1]Consommati par usage et sect '!$C$6:$C$310,'[1]Assiette TIC'!$C10,'[1]Consommati par usage et sect '!AX$6:AX$310)</f>
        <v>#VALUE!</v>
      </c>
      <c r="AZ9" s="104" t="e">
        <f>SUMIF('[1]Consommati par usage et sect '!$C$6:$C$310,'[1]Assiette TIC'!$C10,'[1]Consommati par usage et sect '!AY$6:AY$310)</f>
        <v>#VALUE!</v>
      </c>
      <c r="BA9" s="104" t="e">
        <f>SUMIF('[1]Consommati par usage et sect '!$C$6:$C$310,'[1]Assiette TIC'!$C10,'[1]Consommati par usage et sect '!AZ$6:AZ$310)</f>
        <v>#VALUE!</v>
      </c>
      <c r="BB9" s="104" t="e">
        <f>SUMIF('[1]Consommati par usage et sect '!$C$6:$C$310,'[1]Assiette TIC'!$C10,'[1]Consommati par usage et sect '!BA$6:BA$310)</f>
        <v>#VALUE!</v>
      </c>
      <c r="BC9" s="104" t="e">
        <f>SUMIF('[1]Consommati par usage et sect '!$C$6:$C$310,'[1]Assiette TIC'!$C10,'[1]Consommati par usage et sect '!BB$6:BB$310)</f>
        <v>#VALUE!</v>
      </c>
      <c r="BD9" s="104" t="e">
        <f>SUMIF('[1]Consommati par usage et sect '!$C$6:$C$310,'[1]Assiette TIC'!$C10,'[1]Consommati par usage et sect '!BC$6:BC$310)</f>
        <v>#VALUE!</v>
      </c>
      <c r="BE9" s="104" t="e">
        <f>SUMIF('[1]Consommati par usage et sect '!$C$6:$C$310,'[1]Assiette TIC'!$C10,'[1]Consommati par usage et sect '!BD$6:BD$310)</f>
        <v>#VALUE!</v>
      </c>
      <c r="BF9" s="104" t="e">
        <f>SUMIF('[1]Consommati par usage et sect '!$C$6:$C$310,'[1]Assiette TIC'!$C10,'[1]Consommati par usage et sect '!BE$6:BE$310)</f>
        <v>#VALUE!</v>
      </c>
      <c r="BG9" s="104" t="e">
        <f>SUMIF('[1]Consommati par usage et sect '!$C$6:$C$310,'[1]Assiette TIC'!$C10,'[1]Consommati par usage et sect '!BF$6:BF$310)</f>
        <v>#VALUE!</v>
      </c>
      <c r="BH9" s="104" t="e">
        <f>SUMIF('[1]Consommati par usage et sect '!$C$6:$C$310,'[1]Assiette TIC'!$C10,'[1]Consommati par usage et sect '!BG$6:BG$310)</f>
        <v>#VALUE!</v>
      </c>
      <c r="BI9" s="104" t="e">
        <f>SUMIF('[1]Consommati par usage et sect '!$C$6:$C$310,'[1]Assiette TIC'!$C10,'[1]Consommati par usage et sect '!BH$6:BH$310)</f>
        <v>#VALUE!</v>
      </c>
      <c r="BJ9" s="104" t="e">
        <f>SUMIF('[1]Consommati par usage et sect '!$C$6:$C$310,'[1]Assiette TIC'!$C10,'[1]Consommati par usage et sect '!BI$6:BI$310)</f>
        <v>#VALUE!</v>
      </c>
      <c r="BK9" s="104" t="e">
        <f>SUMIF('[1]Consommati par usage et sect '!$C$6:$C$310,'[1]Assiette TIC'!$C10,'[1]Consommati par usage et sect '!BJ$6:BJ$310)</f>
        <v>#VALUE!</v>
      </c>
      <c r="BL9" s="104" t="e">
        <f>SUMIF('[1]Consommati par usage et sect '!$C$6:$C$310,'[1]Assiette TIC'!$C10,'[1]Consommati par usage et sect '!BK$6:BK$310)</f>
        <v>#VALUE!</v>
      </c>
      <c r="BM9" s="104" t="e">
        <f>SUMIF('[1]Consommati par usage et sect '!$C$6:$C$310,'[1]Assiette TIC'!$C10,'[1]Consommati par usage et sect '!BL$6:BL$310)</f>
        <v>#VALUE!</v>
      </c>
      <c r="BN9" s="104" t="e">
        <f>SUMIF('[1]Consommati par usage et sect '!$C$6:$C$310,'[1]Assiette TIC'!$C10,'[1]Consommati par usage et sect '!BM$6:BM$310)</f>
        <v>#VALUE!</v>
      </c>
      <c r="BO9" s="104" t="e">
        <f>SUMIF('[1]Consommati par usage et sect '!$C$6:$C$310,'[1]Assiette TIC'!$C10,'[1]Consommati par usage et sect '!BN$6:BN$310)</f>
        <v>#VALUE!</v>
      </c>
      <c r="BP9" s="104" t="e">
        <f>SUMIF('[1]Consommati par usage et sect '!$C$6:$C$310,'[1]Assiette TIC'!$C10,'[1]Consommati par usage et sect '!BO$6:BO$310)</f>
        <v>#VALUE!</v>
      </c>
      <c r="BQ9" s="104" t="e">
        <f>SUMIF('[1]Consommati par usage et sect '!$C$6:$C$310,'[1]Assiette TIC'!$C10,'[1]Consommati par usage et sect '!BP$6:BP$310)</f>
        <v>#VALUE!</v>
      </c>
      <c r="BR9" s="104" t="e">
        <f>SUMIF('[1]Consommati par usage et sect '!$C$6:$C$310,'[1]Assiette TIC'!$C10,'[1]Consommati par usage et sect '!BQ$6:BQ$310)</f>
        <v>#VALUE!</v>
      </c>
      <c r="BS9" s="105" t="e">
        <f t="shared" si="4"/>
        <v>#VALUE!</v>
      </c>
      <c r="BT9" s="106" t="e">
        <f>BS9*(1-'[1]Assiette composante carbone'!D10/'[1]Assiette composante carbone'!AK10)</f>
        <v>#VALUE!</v>
      </c>
      <c r="BU9" s="102" t="e">
        <f>IF(E9-#REF!-#REF!&gt;=#REF!,AL9-E9+#REF!+#REF!,AL9-#REF!)</f>
        <v>#REF!</v>
      </c>
      <c r="BV9" s="102" t="s">
        <v>264</v>
      </c>
      <c r="BW9" s="102"/>
      <c r="BX9" s="102">
        <f t="shared" si="5"/>
        <v>1</v>
      </c>
      <c r="BY9" s="102">
        <f t="shared" ref="BY9:BY72" si="12">IF(BX9=1,0,IF(BU9&gt;0,BU9,0))</f>
        <v>0</v>
      </c>
      <c r="BZ9" s="107">
        <f>IF(ISNA(VLOOKUP($D9,'[1]comptes des secteurs'!$B$13:$AW$1568,31,FALSE)),0,VLOOKUP($D9,'[1]comptes des secteurs'!$B$13:$AW$1568,31,FALSE))</f>
        <v>416.5</v>
      </c>
      <c r="CA9" s="102">
        <f>IF(ISNA(VLOOKUP($D9,'[1]comptes des secteurs'!$B$13:$AW$1568,47,FALSE)),0,VLOOKUP($D9,'[1]comptes des secteurs'!$B$13:$AW$1568,47,FALSE))</f>
        <v>819.3</v>
      </c>
      <c r="CB9" s="108">
        <f t="shared" si="7"/>
        <v>0</v>
      </c>
      <c r="CC9" s="108">
        <f t="shared" si="7"/>
        <v>0</v>
      </c>
      <c r="CD9">
        <f>VLOOKUP(D9,Eurostat!$A$11:$H$272,5,TRUE)</f>
        <v>3693.6</v>
      </c>
    </row>
    <row r="10" spans="1:83" ht="15.65" customHeight="1" x14ac:dyDescent="0.35">
      <c r="A10" s="123"/>
      <c r="B10" s="194"/>
      <c r="C10" s="131" t="s">
        <v>266</v>
      </c>
      <c r="D10" s="126"/>
      <c r="E10" s="97">
        <f>E9</f>
        <v>2437.0230000000001</v>
      </c>
      <c r="F10" s="97" t="e">
        <f t="shared" ref="F10:AK10" si="13">F9</f>
        <v>#VALUE!</v>
      </c>
      <c r="G10" s="97" t="e">
        <f t="shared" si="13"/>
        <v>#VALUE!</v>
      </c>
      <c r="H10" s="97" t="e">
        <f t="shared" si="13"/>
        <v>#VALUE!</v>
      </c>
      <c r="I10" s="97" t="e">
        <f t="shared" si="13"/>
        <v>#VALUE!</v>
      </c>
      <c r="J10" s="97" t="e">
        <f t="shared" si="13"/>
        <v>#VALUE!</v>
      </c>
      <c r="K10" s="97" t="e">
        <f t="shared" si="13"/>
        <v>#VALUE!</v>
      </c>
      <c r="L10" s="97" t="e">
        <f t="shared" si="13"/>
        <v>#VALUE!</v>
      </c>
      <c r="M10" s="97" t="e">
        <f t="shared" si="13"/>
        <v>#VALUE!</v>
      </c>
      <c r="N10" s="97" t="e">
        <f t="shared" si="13"/>
        <v>#VALUE!</v>
      </c>
      <c r="O10" s="97" t="e">
        <f t="shared" si="13"/>
        <v>#VALUE!</v>
      </c>
      <c r="P10" s="97" t="e">
        <f t="shared" si="13"/>
        <v>#VALUE!</v>
      </c>
      <c r="Q10" s="97" t="e">
        <f t="shared" si="13"/>
        <v>#VALUE!</v>
      </c>
      <c r="R10" s="97" t="e">
        <f t="shared" si="13"/>
        <v>#VALUE!</v>
      </c>
      <c r="S10" s="97" t="e">
        <f t="shared" si="13"/>
        <v>#VALUE!</v>
      </c>
      <c r="T10" s="97" t="e">
        <f t="shared" si="13"/>
        <v>#VALUE!</v>
      </c>
      <c r="U10" s="97" t="e">
        <f t="shared" si="13"/>
        <v>#VALUE!</v>
      </c>
      <c r="V10" s="97" t="e">
        <f t="shared" si="13"/>
        <v>#VALUE!</v>
      </c>
      <c r="W10" s="97" t="e">
        <f t="shared" si="13"/>
        <v>#VALUE!</v>
      </c>
      <c r="X10" s="97" t="e">
        <f t="shared" si="13"/>
        <v>#VALUE!</v>
      </c>
      <c r="Y10" s="97" t="e">
        <f t="shared" si="13"/>
        <v>#VALUE!</v>
      </c>
      <c r="Z10" s="97" t="e">
        <f t="shared" si="13"/>
        <v>#VALUE!</v>
      </c>
      <c r="AA10" s="97" t="e">
        <f t="shared" si="13"/>
        <v>#VALUE!</v>
      </c>
      <c r="AB10" s="97" t="e">
        <f t="shared" si="13"/>
        <v>#VALUE!</v>
      </c>
      <c r="AC10" s="97" t="e">
        <f t="shared" si="13"/>
        <v>#VALUE!</v>
      </c>
      <c r="AD10" s="97" t="e">
        <f t="shared" si="13"/>
        <v>#VALUE!</v>
      </c>
      <c r="AE10" s="97" t="e">
        <f t="shared" si="13"/>
        <v>#VALUE!</v>
      </c>
      <c r="AF10" s="97" t="e">
        <f t="shared" si="13"/>
        <v>#VALUE!</v>
      </c>
      <c r="AG10" s="97" t="e">
        <f t="shared" si="13"/>
        <v>#VALUE!</v>
      </c>
      <c r="AH10" s="97" t="e">
        <f t="shared" si="13"/>
        <v>#VALUE!</v>
      </c>
      <c r="AI10" s="97" t="e">
        <f t="shared" si="13"/>
        <v>#VALUE!</v>
      </c>
      <c r="AJ10" s="97" t="e">
        <f t="shared" si="13"/>
        <v>#VALUE!</v>
      </c>
      <c r="AK10" s="97" t="e">
        <f t="shared" si="13"/>
        <v>#VALUE!</v>
      </c>
      <c r="AL10" s="105" t="e">
        <f t="shared" si="0"/>
        <v>#VALUE!</v>
      </c>
      <c r="AM10" s="104" t="e">
        <f t="shared" si="11"/>
        <v>#VALUE!</v>
      </c>
      <c r="AN10" s="104" t="e">
        <f t="shared" si="1"/>
        <v>#VALUE!</v>
      </c>
      <c r="AO10" s="104" t="e">
        <f t="shared" si="2"/>
        <v>#VALUE!</v>
      </c>
      <c r="AP10" s="104" t="e">
        <f t="shared" si="3"/>
        <v>#VALUE!</v>
      </c>
      <c r="AQ10" s="97" t="e">
        <f t="shared" ref="AQ10:BR10" si="14">AQ9</f>
        <v>#VALUE!</v>
      </c>
      <c r="AR10" s="97" t="e">
        <f t="shared" si="14"/>
        <v>#VALUE!</v>
      </c>
      <c r="AS10" s="97" t="e">
        <f t="shared" si="14"/>
        <v>#VALUE!</v>
      </c>
      <c r="AT10" s="97" t="e">
        <f t="shared" si="14"/>
        <v>#VALUE!</v>
      </c>
      <c r="AU10" s="97" t="e">
        <f t="shared" si="14"/>
        <v>#VALUE!</v>
      </c>
      <c r="AV10" s="97" t="e">
        <f t="shared" si="14"/>
        <v>#VALUE!</v>
      </c>
      <c r="AW10" s="97" t="e">
        <f t="shared" si="14"/>
        <v>#VALUE!</v>
      </c>
      <c r="AX10" s="97" t="e">
        <f t="shared" si="14"/>
        <v>#VALUE!</v>
      </c>
      <c r="AY10" s="97" t="e">
        <f t="shared" si="14"/>
        <v>#VALUE!</v>
      </c>
      <c r="AZ10" s="97" t="e">
        <f t="shared" si="14"/>
        <v>#VALUE!</v>
      </c>
      <c r="BA10" s="97" t="e">
        <f t="shared" si="14"/>
        <v>#VALUE!</v>
      </c>
      <c r="BB10" s="97" t="e">
        <f t="shared" si="14"/>
        <v>#VALUE!</v>
      </c>
      <c r="BC10" s="97" t="e">
        <f t="shared" si="14"/>
        <v>#VALUE!</v>
      </c>
      <c r="BD10" s="97" t="e">
        <f t="shared" si="14"/>
        <v>#VALUE!</v>
      </c>
      <c r="BE10" s="97" t="e">
        <f t="shared" si="14"/>
        <v>#VALUE!</v>
      </c>
      <c r="BF10" s="97" t="e">
        <f t="shared" si="14"/>
        <v>#VALUE!</v>
      </c>
      <c r="BG10" s="97" t="e">
        <f t="shared" si="14"/>
        <v>#VALUE!</v>
      </c>
      <c r="BH10" s="97" t="e">
        <f t="shared" si="14"/>
        <v>#VALUE!</v>
      </c>
      <c r="BI10" s="97" t="e">
        <f t="shared" si="14"/>
        <v>#VALUE!</v>
      </c>
      <c r="BJ10" s="97" t="e">
        <f t="shared" si="14"/>
        <v>#VALUE!</v>
      </c>
      <c r="BK10" s="97" t="e">
        <f t="shared" si="14"/>
        <v>#VALUE!</v>
      </c>
      <c r="BL10" s="97" t="e">
        <f t="shared" si="14"/>
        <v>#VALUE!</v>
      </c>
      <c r="BM10" s="97" t="e">
        <f t="shared" si="14"/>
        <v>#VALUE!</v>
      </c>
      <c r="BN10" s="97" t="e">
        <f t="shared" si="14"/>
        <v>#VALUE!</v>
      </c>
      <c r="BO10" s="97" t="e">
        <f t="shared" si="14"/>
        <v>#VALUE!</v>
      </c>
      <c r="BP10" s="97" t="e">
        <f t="shared" si="14"/>
        <v>#VALUE!</v>
      </c>
      <c r="BQ10" s="97" t="e">
        <f t="shared" si="14"/>
        <v>#VALUE!</v>
      </c>
      <c r="BR10" s="97" t="e">
        <f t="shared" si="14"/>
        <v>#VALUE!</v>
      </c>
      <c r="BS10" s="105" t="e">
        <f t="shared" si="4"/>
        <v>#VALUE!</v>
      </c>
      <c r="BT10" s="106" t="e">
        <f>BS10*(1-'[1]Assiette composante carbone'!D11/'[1]Assiette composante carbone'!AK11)</f>
        <v>#VALUE!</v>
      </c>
      <c r="BU10" s="102" t="e">
        <f>IF(E10-#REF!-#REF!&gt;=#REF!,AL10-E10+#REF!+#REF!,AL10-#REF!)</f>
        <v>#REF!</v>
      </c>
      <c r="BV10" s="102"/>
      <c r="BW10" s="102"/>
      <c r="BX10" s="102">
        <f t="shared" si="5"/>
        <v>0</v>
      </c>
      <c r="BY10" s="102" t="e">
        <f t="shared" si="12"/>
        <v>#REF!</v>
      </c>
      <c r="BZ10" s="102">
        <f t="shared" ref="BZ10:CA10" si="15">SUM(BZ9)</f>
        <v>416.5</v>
      </c>
      <c r="CA10" s="102">
        <f t="shared" si="15"/>
        <v>819.3</v>
      </c>
      <c r="CB10" s="108" t="e">
        <f t="shared" si="7"/>
        <v>#REF!</v>
      </c>
      <c r="CC10" s="108" t="e">
        <f t="shared" si="7"/>
        <v>#REF!</v>
      </c>
    </row>
    <row r="11" spans="1:83" ht="15.65" customHeight="1" x14ac:dyDescent="0.35">
      <c r="A11" s="122" t="s">
        <v>269</v>
      </c>
      <c r="B11" s="195" t="s">
        <v>530</v>
      </c>
      <c r="C11" s="131" t="s">
        <v>270</v>
      </c>
      <c r="D11" s="127">
        <v>1011</v>
      </c>
      <c r="E11" s="97">
        <f>IFERROR(VLOOKUP(D11,'[1]Emissions ETS'!$A$2:$B$121,2,FALSE),0)/1000</f>
        <v>40.642000000000003</v>
      </c>
      <c r="F11" s="104" t="e">
        <f>SUMIF('[1]Consommati par usage et sect '!$C$6:$C$310,'[1]Assiette TIC'!$C13,'[1]Consommati par usage et sect '!E$6:E$310)</f>
        <v>#VALUE!</v>
      </c>
      <c r="G11" s="104" t="e">
        <f>SUMIF('[1]Consommati par usage et sect '!$C$6:$C$310,'[1]Assiette TIC'!$C13,'[1]Consommati par usage et sect '!F$6:F$310)</f>
        <v>#VALUE!</v>
      </c>
      <c r="H11" s="104" t="e">
        <f>SUMIF('[1]Consommati par usage et sect '!$C$6:$C$310,'[1]Assiette TIC'!$C13,'[1]Consommati par usage et sect '!G$6:G$310)</f>
        <v>#VALUE!</v>
      </c>
      <c r="I11" s="104" t="e">
        <f>SUMIF('[1]Consommati par usage et sect '!$C$6:$C$310,'[1]Assiette TIC'!$C13,'[1]Consommati par usage et sect '!H$6:H$310)</f>
        <v>#VALUE!</v>
      </c>
      <c r="J11" s="104" t="e">
        <f>SUMIF('[1]Consommati par usage et sect '!$C$6:$C$310,'[1]Assiette TIC'!$C13,'[1]Consommati par usage et sect '!I$6:I$310)</f>
        <v>#VALUE!</v>
      </c>
      <c r="K11" s="104" t="e">
        <f>SUMIF('[1]Consommati par usage et sect '!$C$6:$C$310,'[1]Assiette TIC'!$C13,'[1]Consommati par usage et sect '!J$6:J$310)</f>
        <v>#VALUE!</v>
      </c>
      <c r="L11" s="104" t="e">
        <f>SUMIF('[1]Consommati par usage et sect '!$C$6:$C$310,'[1]Assiette TIC'!$C13,'[1]Consommati par usage et sect '!K$6:K$310)</f>
        <v>#VALUE!</v>
      </c>
      <c r="M11" s="104" t="e">
        <f>SUMIF('[1]Consommati par usage et sect '!$C$6:$C$310,'[1]Assiette TIC'!$C13,'[1]Consommati par usage et sect '!L$6:L$310)</f>
        <v>#VALUE!</v>
      </c>
      <c r="N11" s="104" t="e">
        <f>SUMIF('[1]Consommati par usage et sect '!$C$6:$C$310,'[1]Assiette TIC'!$C13,'[1]Consommati par usage et sect '!M$6:M$310)</f>
        <v>#VALUE!</v>
      </c>
      <c r="O11" s="104" t="e">
        <f>SUMIF('[1]Consommati par usage et sect '!$C$6:$C$310,'[1]Assiette TIC'!$C13,'[1]Consommati par usage et sect '!N$6:N$310)</f>
        <v>#VALUE!</v>
      </c>
      <c r="P11" s="104" t="e">
        <f>SUMIF('[1]Consommati par usage et sect '!$C$6:$C$310,'[1]Assiette TIC'!$C13,'[1]Consommati par usage et sect '!O$6:O$310)</f>
        <v>#VALUE!</v>
      </c>
      <c r="Q11" s="104" t="e">
        <f>SUMIF('[1]Consommati par usage et sect '!$C$6:$C$310,'[1]Assiette TIC'!$C13,'[1]Consommati par usage et sect '!P$6:P$310)</f>
        <v>#VALUE!</v>
      </c>
      <c r="R11" s="104" t="e">
        <f>SUMIF('[1]Consommati par usage et sect '!$C$6:$C$310,'[1]Assiette TIC'!$C13,'[1]Consommati par usage et sect '!Q$6:Q$310)</f>
        <v>#VALUE!</v>
      </c>
      <c r="S11" s="104" t="e">
        <f>SUMIF('[1]Consommati par usage et sect '!$C$6:$C$310,'[1]Assiette TIC'!$C13,'[1]Consommati par usage et sect '!R$6:R$310)</f>
        <v>#VALUE!</v>
      </c>
      <c r="T11" s="104" t="e">
        <f>SUMIF('[1]Consommati par usage et sect '!$C$6:$C$310,'[1]Assiette TIC'!$C13,'[1]Consommati par usage et sect '!S$6:S$310)</f>
        <v>#VALUE!</v>
      </c>
      <c r="U11" s="104" t="e">
        <f>SUMIF('[1]Consommati par usage et sect '!$C$6:$C$310,'[1]Assiette TIC'!$C13,'[1]Consommati par usage et sect '!T$6:T$310)</f>
        <v>#VALUE!</v>
      </c>
      <c r="V11" s="104" t="e">
        <f>SUMIF('[1]Consommati par usage et sect '!$C$6:$C$310,'[1]Assiette TIC'!$C13,'[1]Consommati par usage et sect '!U$6:U$310)</f>
        <v>#VALUE!</v>
      </c>
      <c r="W11" s="104" t="e">
        <f>SUMIF('[1]Consommati par usage et sect '!$C$6:$C$310,'[1]Assiette TIC'!$C13,'[1]Consommati par usage et sect '!V$6:V$310)</f>
        <v>#VALUE!</v>
      </c>
      <c r="X11" s="104" t="e">
        <f>SUMIF('[1]Consommati par usage et sect '!$C$6:$C$310,'[1]Assiette TIC'!$C13,'[1]Consommati par usage et sect '!W$6:W$310)</f>
        <v>#VALUE!</v>
      </c>
      <c r="Y11" s="104" t="e">
        <f>SUMIF('[1]Consommati par usage et sect '!$C$6:$C$310,'[1]Assiette TIC'!$C13,'[1]Consommati par usage et sect '!X$6:X$310)</f>
        <v>#VALUE!</v>
      </c>
      <c r="Z11" s="104" t="e">
        <f>SUMIF('[1]Consommati par usage et sect '!$C$6:$C$310,'[1]Assiette TIC'!$C13,'[1]Consommati par usage et sect '!Y$6:Y$310)</f>
        <v>#VALUE!</v>
      </c>
      <c r="AA11" s="104" t="e">
        <f>SUMIF('[1]Consommati par usage et sect '!$C$6:$C$310,'[1]Assiette TIC'!$C13,'[1]Consommati par usage et sect '!Z$6:Z$310)</f>
        <v>#VALUE!</v>
      </c>
      <c r="AB11" s="104" t="e">
        <f>SUMIF('[1]Consommati par usage et sect '!$C$6:$C$310,'[1]Assiette TIC'!$C13,'[1]Consommati par usage et sect '!AA$6:AA$310)</f>
        <v>#VALUE!</v>
      </c>
      <c r="AC11" s="104" t="e">
        <f>SUMIF('[1]Consommati par usage et sect '!$C$6:$C$310,'[1]Assiette TIC'!$C13,'[1]Consommati par usage et sect '!AB$6:AB$310)</f>
        <v>#VALUE!</v>
      </c>
      <c r="AD11" s="104" t="e">
        <f>SUMIF('[1]Consommati par usage et sect '!$C$6:$C$310,'[1]Assiette TIC'!$C13,'[1]Consommati par usage et sect '!AC$6:AC$310)</f>
        <v>#VALUE!</v>
      </c>
      <c r="AE11" s="104" t="e">
        <f>SUMIF('[1]Consommati par usage et sect '!$C$6:$C$310,'[1]Assiette TIC'!$C13,'[1]Consommati par usage et sect '!AD$6:AD$310)</f>
        <v>#VALUE!</v>
      </c>
      <c r="AF11" s="104" t="e">
        <f>SUMIF('[1]Consommati par usage et sect '!$C$6:$C$310,'[1]Assiette TIC'!$C13,'[1]Consommati par usage et sect '!AE$6:AE$310)</f>
        <v>#VALUE!</v>
      </c>
      <c r="AG11" s="104" t="e">
        <f>SUMIF('[1]Consommati par usage et sect '!$C$6:$C$310,'[1]Assiette TIC'!$C13,'[1]Consommati par usage et sect '!AF$6:AF$310)</f>
        <v>#VALUE!</v>
      </c>
      <c r="AH11" s="104" t="e">
        <f>SUMIF('[1]Consommati par usage et sect '!$C$6:$C$310,'[1]Assiette TIC'!$C13,'[1]Consommati par usage et sect '!AG$6:AG$310)</f>
        <v>#VALUE!</v>
      </c>
      <c r="AI11" s="104" t="e">
        <f>SUMIF('[1]Consommati par usage et sect '!$C$6:$C$310,'[1]Assiette TIC'!$C13,'[1]Consommati par usage et sect '!AH$6:AH$310)</f>
        <v>#VALUE!</v>
      </c>
      <c r="AJ11" s="104" t="e">
        <f>SUMIF('[1]Consommati par usage et sect '!$C$6:$C$310,'[1]Assiette TIC'!$C13,'[1]Consommati par usage et sect '!AI$6:AI$310)</f>
        <v>#VALUE!</v>
      </c>
      <c r="AK11" s="104" t="e">
        <f>SUMIF('[1]Consommati par usage et sect '!$C$6:$C$310,'[1]Assiette TIC'!$C13,'[1]Consommati par usage et sect '!AJ$6:AJ$310)</f>
        <v>#VALUE!</v>
      </c>
      <c r="AL11" s="105" t="e">
        <f t="shared" si="0"/>
        <v>#VALUE!</v>
      </c>
      <c r="AM11" s="104" t="e">
        <f t="shared" si="11"/>
        <v>#VALUE!</v>
      </c>
      <c r="AN11" s="104" t="e">
        <f t="shared" si="1"/>
        <v>#VALUE!</v>
      </c>
      <c r="AO11" s="104" t="e">
        <f t="shared" si="2"/>
        <v>#VALUE!</v>
      </c>
      <c r="AP11" s="104" t="e">
        <f t="shared" si="3"/>
        <v>#VALUE!</v>
      </c>
      <c r="AQ11" s="104" t="e">
        <f>SUMIF('[1]Consommati par usage et sect '!$C$6:$C$310,'[1]Assiette TIC'!$C13,'[1]Consommati par usage et sect '!AP$6:AP$310)</f>
        <v>#VALUE!</v>
      </c>
      <c r="AR11" s="104" t="e">
        <f>SUMIF('[1]Consommati par usage et sect '!$C$6:$C$310,'[1]Assiette TIC'!$C13,'[1]Consommati par usage et sect '!AQ$6:AQ$310)</f>
        <v>#VALUE!</v>
      </c>
      <c r="AS11" s="104" t="e">
        <f>SUMIF('[1]Consommati par usage et sect '!$C$6:$C$310,'[1]Assiette TIC'!$C13,'[1]Consommati par usage et sect '!AR$6:AR$310)</f>
        <v>#VALUE!</v>
      </c>
      <c r="AT11" s="104" t="e">
        <f>SUMIF('[1]Consommati par usage et sect '!$C$6:$C$310,'[1]Assiette TIC'!$C13,'[1]Consommati par usage et sect '!AS$6:AS$310)</f>
        <v>#VALUE!</v>
      </c>
      <c r="AU11" s="104" t="e">
        <f>SUMIF('[1]Consommati par usage et sect '!$C$6:$C$310,'[1]Assiette TIC'!$C13,'[1]Consommati par usage et sect '!AT$6:AT$310)</f>
        <v>#VALUE!</v>
      </c>
      <c r="AV11" s="104" t="e">
        <f>SUMIF('[1]Consommati par usage et sect '!$C$6:$C$310,'[1]Assiette TIC'!$C13,'[1]Consommati par usage et sect '!AU$6:AU$310)</f>
        <v>#VALUE!</v>
      </c>
      <c r="AW11" s="104" t="e">
        <f>SUMIF('[1]Consommati par usage et sect '!$C$6:$C$310,'[1]Assiette TIC'!$C13,'[1]Consommati par usage et sect '!AV$6:AV$310)</f>
        <v>#VALUE!</v>
      </c>
      <c r="AX11" s="104" t="e">
        <f>SUMIF('[1]Consommati par usage et sect '!$C$6:$C$310,'[1]Assiette TIC'!$C13,'[1]Consommati par usage et sect '!AW$6:AW$310)</f>
        <v>#VALUE!</v>
      </c>
      <c r="AY11" s="104" t="e">
        <f>SUMIF('[1]Consommati par usage et sect '!$C$6:$C$310,'[1]Assiette TIC'!$C13,'[1]Consommati par usage et sect '!AX$6:AX$310)</f>
        <v>#VALUE!</v>
      </c>
      <c r="AZ11" s="104" t="e">
        <f>SUMIF('[1]Consommati par usage et sect '!$C$6:$C$310,'[1]Assiette TIC'!$C13,'[1]Consommati par usage et sect '!AY$6:AY$310)</f>
        <v>#VALUE!</v>
      </c>
      <c r="BA11" s="104" t="e">
        <f>SUMIF('[1]Consommati par usage et sect '!$C$6:$C$310,'[1]Assiette TIC'!$C13,'[1]Consommati par usage et sect '!AZ$6:AZ$310)</f>
        <v>#VALUE!</v>
      </c>
      <c r="BB11" s="104" t="e">
        <f>SUMIF('[1]Consommati par usage et sect '!$C$6:$C$310,'[1]Assiette TIC'!$C13,'[1]Consommati par usage et sect '!BA$6:BA$310)</f>
        <v>#VALUE!</v>
      </c>
      <c r="BC11" s="104" t="e">
        <f>SUMIF('[1]Consommati par usage et sect '!$C$6:$C$310,'[1]Assiette TIC'!$C13,'[1]Consommati par usage et sect '!BB$6:BB$310)</f>
        <v>#VALUE!</v>
      </c>
      <c r="BD11" s="104" t="e">
        <f>SUMIF('[1]Consommati par usage et sect '!$C$6:$C$310,'[1]Assiette TIC'!$C13,'[1]Consommati par usage et sect '!BC$6:BC$310)</f>
        <v>#VALUE!</v>
      </c>
      <c r="BE11" s="104" t="e">
        <f>SUMIF('[1]Consommati par usage et sect '!$C$6:$C$310,'[1]Assiette TIC'!$C13,'[1]Consommati par usage et sect '!BD$6:BD$310)</f>
        <v>#VALUE!</v>
      </c>
      <c r="BF11" s="104" t="e">
        <f>SUMIF('[1]Consommati par usage et sect '!$C$6:$C$310,'[1]Assiette TIC'!$C13,'[1]Consommati par usage et sect '!BE$6:BE$310)</f>
        <v>#VALUE!</v>
      </c>
      <c r="BG11" s="104" t="e">
        <f>SUMIF('[1]Consommati par usage et sect '!$C$6:$C$310,'[1]Assiette TIC'!$C13,'[1]Consommati par usage et sect '!BF$6:BF$310)</f>
        <v>#VALUE!</v>
      </c>
      <c r="BH11" s="104" t="e">
        <f>SUMIF('[1]Consommati par usage et sect '!$C$6:$C$310,'[1]Assiette TIC'!$C13,'[1]Consommati par usage et sect '!BG$6:BG$310)</f>
        <v>#VALUE!</v>
      </c>
      <c r="BI11" s="104" t="e">
        <f>SUMIF('[1]Consommati par usage et sect '!$C$6:$C$310,'[1]Assiette TIC'!$C13,'[1]Consommati par usage et sect '!BH$6:BH$310)</f>
        <v>#VALUE!</v>
      </c>
      <c r="BJ11" s="104" t="e">
        <f>SUMIF('[1]Consommati par usage et sect '!$C$6:$C$310,'[1]Assiette TIC'!$C13,'[1]Consommati par usage et sect '!BI$6:BI$310)</f>
        <v>#VALUE!</v>
      </c>
      <c r="BK11" s="104" t="e">
        <f>SUMIF('[1]Consommati par usage et sect '!$C$6:$C$310,'[1]Assiette TIC'!$C13,'[1]Consommati par usage et sect '!BJ$6:BJ$310)</f>
        <v>#VALUE!</v>
      </c>
      <c r="BL11" s="104" t="e">
        <f>SUMIF('[1]Consommati par usage et sect '!$C$6:$C$310,'[1]Assiette TIC'!$C13,'[1]Consommati par usage et sect '!BK$6:BK$310)</f>
        <v>#VALUE!</v>
      </c>
      <c r="BM11" s="104" t="e">
        <f>SUMIF('[1]Consommati par usage et sect '!$C$6:$C$310,'[1]Assiette TIC'!$C13,'[1]Consommati par usage et sect '!BL$6:BL$310)</f>
        <v>#VALUE!</v>
      </c>
      <c r="BN11" s="104" t="e">
        <f>SUMIF('[1]Consommati par usage et sect '!$C$6:$C$310,'[1]Assiette TIC'!$C13,'[1]Consommati par usage et sect '!BM$6:BM$310)</f>
        <v>#VALUE!</v>
      </c>
      <c r="BO11" s="104" t="e">
        <f>SUMIF('[1]Consommati par usage et sect '!$C$6:$C$310,'[1]Assiette TIC'!$C13,'[1]Consommati par usage et sect '!BN$6:BN$310)</f>
        <v>#VALUE!</v>
      </c>
      <c r="BP11" s="104" t="e">
        <f>SUMIF('[1]Consommati par usage et sect '!$C$6:$C$310,'[1]Assiette TIC'!$C13,'[1]Consommati par usage et sect '!BO$6:BO$310)</f>
        <v>#VALUE!</v>
      </c>
      <c r="BQ11" s="104" t="e">
        <f>SUMIF('[1]Consommati par usage et sect '!$C$6:$C$310,'[1]Assiette TIC'!$C13,'[1]Consommati par usage et sect '!BP$6:BP$310)</f>
        <v>#VALUE!</v>
      </c>
      <c r="BR11" s="104" t="e">
        <f>SUMIF('[1]Consommati par usage et sect '!$C$6:$C$310,'[1]Assiette TIC'!$C13,'[1]Consommati par usage et sect '!BQ$6:BQ$310)</f>
        <v>#VALUE!</v>
      </c>
      <c r="BS11" s="105" t="e">
        <f t="shared" si="4"/>
        <v>#VALUE!</v>
      </c>
      <c r="BT11" s="106" t="e">
        <f>BS11*(1-'[1]Assiette composante carbone'!D13/'[1]Assiette composante carbone'!AK13)</f>
        <v>#VALUE!</v>
      </c>
      <c r="BU11" s="102" t="e">
        <f>IF(E11-#REF!-#REF!&gt;=#REF!,AL11-E11+#REF!+#REF!,AL11-#REF!)</f>
        <v>#REF!</v>
      </c>
      <c r="BV11" s="102"/>
      <c r="BW11" s="102"/>
      <c r="BX11" s="102">
        <f t="shared" si="5"/>
        <v>0</v>
      </c>
      <c r="BY11" s="102" t="e">
        <f t="shared" si="12"/>
        <v>#REF!</v>
      </c>
      <c r="BZ11" s="107">
        <f>IF(ISNA(VLOOKUP($D11,'[1]comptes des secteurs'!$B$13:$AW$1568,31,FALSE)),0,VLOOKUP($D11,'[1]comptes des secteurs'!$B$13:$AW$1568,31,FALSE))</f>
        <v>652.20000000000005</v>
      </c>
      <c r="CA11" s="102">
        <f>IF(ISNA(VLOOKUP($D11,'[1]comptes des secteurs'!$B$13:$AW$1568,47,FALSE)),0,VLOOKUP($D11,'[1]comptes des secteurs'!$B$13:$AW$1568,47,FALSE))</f>
        <v>2985</v>
      </c>
      <c r="CB11" s="108" t="e">
        <f t="shared" si="7"/>
        <v>#REF!</v>
      </c>
      <c r="CC11" s="108" t="e">
        <f t="shared" si="7"/>
        <v>#REF!</v>
      </c>
      <c r="CD11">
        <f>VLOOKUP(D11,Eurostat!$A$11:$H$272,5,TRUE)</f>
        <v>18449.7</v>
      </c>
    </row>
    <row r="12" spans="1:83" ht="15.65" customHeight="1" x14ac:dyDescent="0.35">
      <c r="A12" s="121"/>
      <c r="B12" s="200"/>
      <c r="C12" s="131" t="s">
        <v>271</v>
      </c>
      <c r="D12" s="127">
        <v>1012</v>
      </c>
      <c r="E12" s="97">
        <f>IFERROR(VLOOKUP(D12,'[1]Emissions ETS'!$A$2:$B$121,2,FALSE),0)/1000</f>
        <v>0</v>
      </c>
      <c r="F12" s="104" t="e">
        <f>SUMIF('[1]Consommati par usage et sect '!$C$6:$C$310,'[1]Assiette TIC'!$C14,'[1]Consommati par usage et sect '!E$6:E$310)</f>
        <v>#VALUE!</v>
      </c>
      <c r="G12" s="104" t="e">
        <f>SUMIF('[1]Consommati par usage et sect '!$C$6:$C$310,'[1]Assiette TIC'!$C14,'[1]Consommati par usage et sect '!F$6:F$310)</f>
        <v>#VALUE!</v>
      </c>
      <c r="H12" s="104" t="e">
        <f>SUMIF('[1]Consommati par usage et sect '!$C$6:$C$310,'[1]Assiette TIC'!$C14,'[1]Consommati par usage et sect '!G$6:G$310)</f>
        <v>#VALUE!</v>
      </c>
      <c r="I12" s="104" t="e">
        <f>SUMIF('[1]Consommati par usage et sect '!$C$6:$C$310,'[1]Assiette TIC'!$C14,'[1]Consommati par usage et sect '!H$6:H$310)</f>
        <v>#VALUE!</v>
      </c>
      <c r="J12" s="104" t="e">
        <f>SUMIF('[1]Consommati par usage et sect '!$C$6:$C$310,'[1]Assiette TIC'!$C14,'[1]Consommati par usage et sect '!I$6:I$310)</f>
        <v>#VALUE!</v>
      </c>
      <c r="K12" s="104" t="e">
        <f>SUMIF('[1]Consommati par usage et sect '!$C$6:$C$310,'[1]Assiette TIC'!$C14,'[1]Consommati par usage et sect '!J$6:J$310)</f>
        <v>#VALUE!</v>
      </c>
      <c r="L12" s="104" t="e">
        <f>SUMIF('[1]Consommati par usage et sect '!$C$6:$C$310,'[1]Assiette TIC'!$C14,'[1]Consommati par usage et sect '!K$6:K$310)</f>
        <v>#VALUE!</v>
      </c>
      <c r="M12" s="104" t="e">
        <f>SUMIF('[1]Consommati par usage et sect '!$C$6:$C$310,'[1]Assiette TIC'!$C14,'[1]Consommati par usage et sect '!L$6:L$310)</f>
        <v>#VALUE!</v>
      </c>
      <c r="N12" s="104" t="e">
        <f>SUMIF('[1]Consommati par usage et sect '!$C$6:$C$310,'[1]Assiette TIC'!$C14,'[1]Consommati par usage et sect '!M$6:M$310)</f>
        <v>#VALUE!</v>
      </c>
      <c r="O12" s="104" t="e">
        <f>SUMIF('[1]Consommati par usage et sect '!$C$6:$C$310,'[1]Assiette TIC'!$C14,'[1]Consommati par usage et sect '!N$6:N$310)</f>
        <v>#VALUE!</v>
      </c>
      <c r="P12" s="104" t="e">
        <f>SUMIF('[1]Consommati par usage et sect '!$C$6:$C$310,'[1]Assiette TIC'!$C14,'[1]Consommati par usage et sect '!O$6:O$310)</f>
        <v>#VALUE!</v>
      </c>
      <c r="Q12" s="104" t="e">
        <f>SUMIF('[1]Consommati par usage et sect '!$C$6:$C$310,'[1]Assiette TIC'!$C14,'[1]Consommati par usage et sect '!P$6:P$310)</f>
        <v>#VALUE!</v>
      </c>
      <c r="R12" s="104" t="e">
        <f>SUMIF('[1]Consommati par usage et sect '!$C$6:$C$310,'[1]Assiette TIC'!$C14,'[1]Consommati par usage et sect '!Q$6:Q$310)</f>
        <v>#VALUE!</v>
      </c>
      <c r="S12" s="104" t="e">
        <f>SUMIF('[1]Consommati par usage et sect '!$C$6:$C$310,'[1]Assiette TIC'!$C14,'[1]Consommati par usage et sect '!R$6:R$310)</f>
        <v>#VALUE!</v>
      </c>
      <c r="T12" s="104" t="e">
        <f>SUMIF('[1]Consommati par usage et sect '!$C$6:$C$310,'[1]Assiette TIC'!$C14,'[1]Consommati par usage et sect '!S$6:S$310)</f>
        <v>#VALUE!</v>
      </c>
      <c r="U12" s="104" t="e">
        <f>SUMIF('[1]Consommati par usage et sect '!$C$6:$C$310,'[1]Assiette TIC'!$C14,'[1]Consommati par usage et sect '!T$6:T$310)</f>
        <v>#VALUE!</v>
      </c>
      <c r="V12" s="104" t="e">
        <f>SUMIF('[1]Consommati par usage et sect '!$C$6:$C$310,'[1]Assiette TIC'!$C14,'[1]Consommati par usage et sect '!U$6:U$310)</f>
        <v>#VALUE!</v>
      </c>
      <c r="W12" s="104" t="e">
        <f>SUMIF('[1]Consommati par usage et sect '!$C$6:$C$310,'[1]Assiette TIC'!$C14,'[1]Consommati par usage et sect '!V$6:V$310)</f>
        <v>#VALUE!</v>
      </c>
      <c r="X12" s="104" t="e">
        <f>SUMIF('[1]Consommati par usage et sect '!$C$6:$C$310,'[1]Assiette TIC'!$C14,'[1]Consommati par usage et sect '!W$6:W$310)</f>
        <v>#VALUE!</v>
      </c>
      <c r="Y12" s="104" t="e">
        <f>SUMIF('[1]Consommati par usage et sect '!$C$6:$C$310,'[1]Assiette TIC'!$C14,'[1]Consommati par usage et sect '!X$6:X$310)</f>
        <v>#VALUE!</v>
      </c>
      <c r="Z12" s="104" t="e">
        <f>SUMIF('[1]Consommati par usage et sect '!$C$6:$C$310,'[1]Assiette TIC'!$C14,'[1]Consommati par usage et sect '!Y$6:Y$310)</f>
        <v>#VALUE!</v>
      </c>
      <c r="AA12" s="104" t="e">
        <f>SUMIF('[1]Consommati par usage et sect '!$C$6:$C$310,'[1]Assiette TIC'!$C14,'[1]Consommati par usage et sect '!Z$6:Z$310)</f>
        <v>#VALUE!</v>
      </c>
      <c r="AB12" s="104" t="e">
        <f>SUMIF('[1]Consommati par usage et sect '!$C$6:$C$310,'[1]Assiette TIC'!$C14,'[1]Consommati par usage et sect '!AA$6:AA$310)</f>
        <v>#VALUE!</v>
      </c>
      <c r="AC12" s="104" t="e">
        <f>SUMIF('[1]Consommati par usage et sect '!$C$6:$C$310,'[1]Assiette TIC'!$C14,'[1]Consommati par usage et sect '!AB$6:AB$310)</f>
        <v>#VALUE!</v>
      </c>
      <c r="AD12" s="104" t="e">
        <f>SUMIF('[1]Consommati par usage et sect '!$C$6:$C$310,'[1]Assiette TIC'!$C14,'[1]Consommati par usage et sect '!AC$6:AC$310)</f>
        <v>#VALUE!</v>
      </c>
      <c r="AE12" s="104" t="e">
        <f>SUMIF('[1]Consommati par usage et sect '!$C$6:$C$310,'[1]Assiette TIC'!$C14,'[1]Consommati par usage et sect '!AD$6:AD$310)</f>
        <v>#VALUE!</v>
      </c>
      <c r="AF12" s="104" t="e">
        <f>SUMIF('[1]Consommati par usage et sect '!$C$6:$C$310,'[1]Assiette TIC'!$C14,'[1]Consommati par usage et sect '!AE$6:AE$310)</f>
        <v>#VALUE!</v>
      </c>
      <c r="AG12" s="104" t="e">
        <f>SUMIF('[1]Consommati par usage et sect '!$C$6:$C$310,'[1]Assiette TIC'!$C14,'[1]Consommati par usage et sect '!AF$6:AF$310)</f>
        <v>#VALUE!</v>
      </c>
      <c r="AH12" s="104" t="e">
        <f>SUMIF('[1]Consommati par usage et sect '!$C$6:$C$310,'[1]Assiette TIC'!$C14,'[1]Consommati par usage et sect '!AG$6:AG$310)</f>
        <v>#VALUE!</v>
      </c>
      <c r="AI12" s="104" t="e">
        <f>SUMIF('[1]Consommati par usage et sect '!$C$6:$C$310,'[1]Assiette TIC'!$C14,'[1]Consommati par usage et sect '!AH$6:AH$310)</f>
        <v>#VALUE!</v>
      </c>
      <c r="AJ12" s="104" t="e">
        <f>SUMIF('[1]Consommati par usage et sect '!$C$6:$C$310,'[1]Assiette TIC'!$C14,'[1]Consommati par usage et sect '!AI$6:AI$310)</f>
        <v>#VALUE!</v>
      </c>
      <c r="AK12" s="104" t="e">
        <f>SUMIF('[1]Consommati par usage et sect '!$C$6:$C$310,'[1]Assiette TIC'!$C14,'[1]Consommati par usage et sect '!AJ$6:AJ$310)</f>
        <v>#VALUE!</v>
      </c>
      <c r="AL12" s="105" t="e">
        <f t="shared" si="0"/>
        <v>#VALUE!</v>
      </c>
      <c r="AM12" s="104" t="e">
        <f t="shared" si="11"/>
        <v>#VALUE!</v>
      </c>
      <c r="AN12" s="104" t="e">
        <f t="shared" si="1"/>
        <v>#VALUE!</v>
      </c>
      <c r="AO12" s="104" t="e">
        <f t="shared" si="2"/>
        <v>#VALUE!</v>
      </c>
      <c r="AP12" s="104" t="e">
        <f t="shared" si="3"/>
        <v>#VALUE!</v>
      </c>
      <c r="AQ12" s="104" t="e">
        <f>SUMIF('[1]Consommati par usage et sect '!$C$6:$C$310,'[1]Assiette TIC'!$C14,'[1]Consommati par usage et sect '!AP$6:AP$310)</f>
        <v>#VALUE!</v>
      </c>
      <c r="AR12" s="104" t="e">
        <f>SUMIF('[1]Consommati par usage et sect '!$C$6:$C$310,'[1]Assiette TIC'!$C14,'[1]Consommati par usage et sect '!AQ$6:AQ$310)</f>
        <v>#VALUE!</v>
      </c>
      <c r="AS12" s="104" t="e">
        <f>SUMIF('[1]Consommati par usage et sect '!$C$6:$C$310,'[1]Assiette TIC'!$C14,'[1]Consommati par usage et sect '!AR$6:AR$310)</f>
        <v>#VALUE!</v>
      </c>
      <c r="AT12" s="104" t="e">
        <f>SUMIF('[1]Consommati par usage et sect '!$C$6:$C$310,'[1]Assiette TIC'!$C14,'[1]Consommati par usage et sect '!AS$6:AS$310)</f>
        <v>#VALUE!</v>
      </c>
      <c r="AU12" s="104" t="e">
        <f>SUMIF('[1]Consommati par usage et sect '!$C$6:$C$310,'[1]Assiette TIC'!$C14,'[1]Consommati par usage et sect '!AT$6:AT$310)</f>
        <v>#VALUE!</v>
      </c>
      <c r="AV12" s="104" t="e">
        <f>SUMIF('[1]Consommati par usage et sect '!$C$6:$C$310,'[1]Assiette TIC'!$C14,'[1]Consommati par usage et sect '!AU$6:AU$310)</f>
        <v>#VALUE!</v>
      </c>
      <c r="AW12" s="104" t="e">
        <f>SUMIF('[1]Consommati par usage et sect '!$C$6:$C$310,'[1]Assiette TIC'!$C14,'[1]Consommati par usage et sect '!AV$6:AV$310)</f>
        <v>#VALUE!</v>
      </c>
      <c r="AX12" s="104" t="e">
        <f>SUMIF('[1]Consommati par usage et sect '!$C$6:$C$310,'[1]Assiette TIC'!$C14,'[1]Consommati par usage et sect '!AW$6:AW$310)</f>
        <v>#VALUE!</v>
      </c>
      <c r="AY12" s="104" t="e">
        <f>SUMIF('[1]Consommati par usage et sect '!$C$6:$C$310,'[1]Assiette TIC'!$C14,'[1]Consommati par usage et sect '!AX$6:AX$310)</f>
        <v>#VALUE!</v>
      </c>
      <c r="AZ12" s="104" t="e">
        <f>SUMIF('[1]Consommati par usage et sect '!$C$6:$C$310,'[1]Assiette TIC'!$C14,'[1]Consommati par usage et sect '!AY$6:AY$310)</f>
        <v>#VALUE!</v>
      </c>
      <c r="BA12" s="104" t="e">
        <f>SUMIF('[1]Consommati par usage et sect '!$C$6:$C$310,'[1]Assiette TIC'!$C14,'[1]Consommati par usage et sect '!AZ$6:AZ$310)</f>
        <v>#VALUE!</v>
      </c>
      <c r="BB12" s="104" t="e">
        <f>SUMIF('[1]Consommati par usage et sect '!$C$6:$C$310,'[1]Assiette TIC'!$C14,'[1]Consommati par usage et sect '!BA$6:BA$310)</f>
        <v>#VALUE!</v>
      </c>
      <c r="BC12" s="104" t="e">
        <f>SUMIF('[1]Consommati par usage et sect '!$C$6:$C$310,'[1]Assiette TIC'!$C14,'[1]Consommati par usage et sect '!BB$6:BB$310)</f>
        <v>#VALUE!</v>
      </c>
      <c r="BD12" s="104" t="e">
        <f>SUMIF('[1]Consommati par usage et sect '!$C$6:$C$310,'[1]Assiette TIC'!$C14,'[1]Consommati par usage et sect '!BC$6:BC$310)</f>
        <v>#VALUE!</v>
      </c>
      <c r="BE12" s="104" t="e">
        <f>SUMIF('[1]Consommati par usage et sect '!$C$6:$C$310,'[1]Assiette TIC'!$C14,'[1]Consommati par usage et sect '!BD$6:BD$310)</f>
        <v>#VALUE!</v>
      </c>
      <c r="BF12" s="104" t="e">
        <f>SUMIF('[1]Consommati par usage et sect '!$C$6:$C$310,'[1]Assiette TIC'!$C14,'[1]Consommati par usage et sect '!BE$6:BE$310)</f>
        <v>#VALUE!</v>
      </c>
      <c r="BG12" s="104" t="e">
        <f>SUMIF('[1]Consommati par usage et sect '!$C$6:$C$310,'[1]Assiette TIC'!$C14,'[1]Consommati par usage et sect '!BF$6:BF$310)</f>
        <v>#VALUE!</v>
      </c>
      <c r="BH12" s="104" t="e">
        <f>SUMIF('[1]Consommati par usage et sect '!$C$6:$C$310,'[1]Assiette TIC'!$C14,'[1]Consommati par usage et sect '!BG$6:BG$310)</f>
        <v>#VALUE!</v>
      </c>
      <c r="BI12" s="104" t="e">
        <f>SUMIF('[1]Consommati par usage et sect '!$C$6:$C$310,'[1]Assiette TIC'!$C14,'[1]Consommati par usage et sect '!BH$6:BH$310)</f>
        <v>#VALUE!</v>
      </c>
      <c r="BJ12" s="104" t="e">
        <f>SUMIF('[1]Consommati par usage et sect '!$C$6:$C$310,'[1]Assiette TIC'!$C14,'[1]Consommati par usage et sect '!BI$6:BI$310)</f>
        <v>#VALUE!</v>
      </c>
      <c r="BK12" s="104" t="e">
        <f>SUMIF('[1]Consommati par usage et sect '!$C$6:$C$310,'[1]Assiette TIC'!$C14,'[1]Consommati par usage et sect '!BJ$6:BJ$310)</f>
        <v>#VALUE!</v>
      </c>
      <c r="BL12" s="104" t="e">
        <f>SUMIF('[1]Consommati par usage et sect '!$C$6:$C$310,'[1]Assiette TIC'!$C14,'[1]Consommati par usage et sect '!BK$6:BK$310)</f>
        <v>#VALUE!</v>
      </c>
      <c r="BM12" s="104" t="e">
        <f>SUMIF('[1]Consommati par usage et sect '!$C$6:$C$310,'[1]Assiette TIC'!$C14,'[1]Consommati par usage et sect '!BL$6:BL$310)</f>
        <v>#VALUE!</v>
      </c>
      <c r="BN12" s="104" t="e">
        <f>SUMIF('[1]Consommati par usage et sect '!$C$6:$C$310,'[1]Assiette TIC'!$C14,'[1]Consommati par usage et sect '!BM$6:BM$310)</f>
        <v>#VALUE!</v>
      </c>
      <c r="BO12" s="104" t="e">
        <f>SUMIF('[1]Consommati par usage et sect '!$C$6:$C$310,'[1]Assiette TIC'!$C14,'[1]Consommati par usage et sect '!BN$6:BN$310)</f>
        <v>#VALUE!</v>
      </c>
      <c r="BP12" s="104" t="e">
        <f>SUMIF('[1]Consommati par usage et sect '!$C$6:$C$310,'[1]Assiette TIC'!$C14,'[1]Consommati par usage et sect '!BO$6:BO$310)</f>
        <v>#VALUE!</v>
      </c>
      <c r="BQ12" s="104" t="e">
        <f>SUMIF('[1]Consommati par usage et sect '!$C$6:$C$310,'[1]Assiette TIC'!$C14,'[1]Consommati par usage et sect '!BP$6:BP$310)</f>
        <v>#VALUE!</v>
      </c>
      <c r="BR12" s="104" t="e">
        <f>SUMIF('[1]Consommati par usage et sect '!$C$6:$C$310,'[1]Assiette TIC'!$C14,'[1]Consommati par usage et sect '!BQ$6:BQ$310)</f>
        <v>#VALUE!</v>
      </c>
      <c r="BS12" s="105" t="e">
        <f t="shared" si="4"/>
        <v>#VALUE!</v>
      </c>
      <c r="BT12" s="106" t="e">
        <f>BS12*(1-'[1]Assiette composante carbone'!D14/'[1]Assiette composante carbone'!AK14)</f>
        <v>#VALUE!</v>
      </c>
      <c r="BU12" s="102" t="e">
        <f>IF(E12-#REF!-#REF!&gt;=#REF!,AL12-E12+#REF!+#REF!,AL12-#REF!)</f>
        <v>#REF!</v>
      </c>
      <c r="BV12" s="102"/>
      <c r="BW12" s="102"/>
      <c r="BX12" s="102">
        <f t="shared" si="5"/>
        <v>0</v>
      </c>
      <c r="BY12" s="102" t="e">
        <f t="shared" si="12"/>
        <v>#REF!</v>
      </c>
      <c r="BZ12" s="107">
        <f>IF(ISNA(VLOOKUP($D12,'[1]comptes des secteurs'!$B$13:$AW$1568,31,FALSE)),0,VLOOKUP($D12,'[1]comptes des secteurs'!$B$13:$AW$1568,31,FALSE))</f>
        <v>234.6</v>
      </c>
      <c r="CA12" s="102">
        <f>IF(ISNA(VLOOKUP($D12,'[1]comptes des secteurs'!$B$13:$AW$1568,47,FALSE)),0,VLOOKUP($D12,'[1]comptes des secteurs'!$B$13:$AW$1568,47,FALSE))</f>
        <v>1248.5999999999999</v>
      </c>
      <c r="CB12" s="108" t="e">
        <f t="shared" si="7"/>
        <v>#REF!</v>
      </c>
      <c r="CC12" s="108" t="e">
        <f t="shared" si="7"/>
        <v>#REF!</v>
      </c>
      <c r="CD12">
        <f>VLOOKUP(D12,Eurostat!$A$11:$H$272,5,TRUE)</f>
        <v>6454.6</v>
      </c>
    </row>
    <row r="13" spans="1:83" ht="15.65" customHeight="1" x14ac:dyDescent="0.35">
      <c r="A13" s="121"/>
      <c r="B13" s="200"/>
      <c r="C13" s="131" t="s">
        <v>272</v>
      </c>
      <c r="D13" s="127">
        <v>1013</v>
      </c>
      <c r="E13" s="97">
        <f>IFERROR(VLOOKUP(D13,'[1]Emissions ETS'!$A$2:$B$121,2,FALSE),0)/1000</f>
        <v>10.696</v>
      </c>
      <c r="F13" s="104" t="e">
        <f>SUMIF('[1]Consommati par usage et sect '!$C$6:$C$310,'[1]Assiette TIC'!$C15,'[1]Consommati par usage et sect '!E$6:E$310)</f>
        <v>#VALUE!</v>
      </c>
      <c r="G13" s="104" t="e">
        <f>SUMIF('[1]Consommati par usage et sect '!$C$6:$C$310,'[1]Assiette TIC'!$C15,'[1]Consommati par usage et sect '!F$6:F$310)</f>
        <v>#VALUE!</v>
      </c>
      <c r="H13" s="104" t="e">
        <f>SUMIF('[1]Consommati par usage et sect '!$C$6:$C$310,'[1]Assiette TIC'!$C15,'[1]Consommati par usage et sect '!G$6:G$310)</f>
        <v>#VALUE!</v>
      </c>
      <c r="I13" s="104" t="e">
        <f>SUMIF('[1]Consommati par usage et sect '!$C$6:$C$310,'[1]Assiette TIC'!$C15,'[1]Consommati par usage et sect '!H$6:H$310)</f>
        <v>#VALUE!</v>
      </c>
      <c r="J13" s="104" t="e">
        <f>SUMIF('[1]Consommati par usage et sect '!$C$6:$C$310,'[1]Assiette TIC'!$C15,'[1]Consommati par usage et sect '!I$6:I$310)</f>
        <v>#VALUE!</v>
      </c>
      <c r="K13" s="104" t="e">
        <f>SUMIF('[1]Consommati par usage et sect '!$C$6:$C$310,'[1]Assiette TIC'!$C15,'[1]Consommati par usage et sect '!J$6:J$310)</f>
        <v>#VALUE!</v>
      </c>
      <c r="L13" s="104" t="e">
        <f>SUMIF('[1]Consommati par usage et sect '!$C$6:$C$310,'[1]Assiette TIC'!$C15,'[1]Consommati par usage et sect '!K$6:K$310)</f>
        <v>#VALUE!</v>
      </c>
      <c r="M13" s="104" t="e">
        <f>SUMIF('[1]Consommati par usage et sect '!$C$6:$C$310,'[1]Assiette TIC'!$C15,'[1]Consommati par usage et sect '!L$6:L$310)</f>
        <v>#VALUE!</v>
      </c>
      <c r="N13" s="104" t="e">
        <f>SUMIF('[1]Consommati par usage et sect '!$C$6:$C$310,'[1]Assiette TIC'!$C15,'[1]Consommati par usage et sect '!M$6:M$310)</f>
        <v>#VALUE!</v>
      </c>
      <c r="O13" s="104" t="e">
        <f>SUMIF('[1]Consommati par usage et sect '!$C$6:$C$310,'[1]Assiette TIC'!$C15,'[1]Consommati par usage et sect '!N$6:N$310)</f>
        <v>#VALUE!</v>
      </c>
      <c r="P13" s="104" t="e">
        <f>SUMIF('[1]Consommati par usage et sect '!$C$6:$C$310,'[1]Assiette TIC'!$C15,'[1]Consommati par usage et sect '!O$6:O$310)</f>
        <v>#VALUE!</v>
      </c>
      <c r="Q13" s="104" t="e">
        <f>SUMIF('[1]Consommati par usage et sect '!$C$6:$C$310,'[1]Assiette TIC'!$C15,'[1]Consommati par usage et sect '!P$6:P$310)</f>
        <v>#VALUE!</v>
      </c>
      <c r="R13" s="104" t="e">
        <f>SUMIF('[1]Consommati par usage et sect '!$C$6:$C$310,'[1]Assiette TIC'!$C15,'[1]Consommati par usage et sect '!Q$6:Q$310)</f>
        <v>#VALUE!</v>
      </c>
      <c r="S13" s="104" t="e">
        <f>SUMIF('[1]Consommati par usage et sect '!$C$6:$C$310,'[1]Assiette TIC'!$C15,'[1]Consommati par usage et sect '!R$6:R$310)</f>
        <v>#VALUE!</v>
      </c>
      <c r="T13" s="104" t="e">
        <f>SUMIF('[1]Consommati par usage et sect '!$C$6:$C$310,'[1]Assiette TIC'!$C15,'[1]Consommati par usage et sect '!S$6:S$310)</f>
        <v>#VALUE!</v>
      </c>
      <c r="U13" s="104" t="e">
        <f>SUMIF('[1]Consommati par usage et sect '!$C$6:$C$310,'[1]Assiette TIC'!$C15,'[1]Consommati par usage et sect '!T$6:T$310)</f>
        <v>#VALUE!</v>
      </c>
      <c r="V13" s="104" t="e">
        <f>SUMIF('[1]Consommati par usage et sect '!$C$6:$C$310,'[1]Assiette TIC'!$C15,'[1]Consommati par usage et sect '!U$6:U$310)</f>
        <v>#VALUE!</v>
      </c>
      <c r="W13" s="104" t="e">
        <f>SUMIF('[1]Consommati par usage et sect '!$C$6:$C$310,'[1]Assiette TIC'!$C15,'[1]Consommati par usage et sect '!V$6:V$310)</f>
        <v>#VALUE!</v>
      </c>
      <c r="X13" s="104" t="e">
        <f>SUMIF('[1]Consommati par usage et sect '!$C$6:$C$310,'[1]Assiette TIC'!$C15,'[1]Consommati par usage et sect '!W$6:W$310)</f>
        <v>#VALUE!</v>
      </c>
      <c r="Y13" s="104" t="e">
        <f>SUMIF('[1]Consommati par usage et sect '!$C$6:$C$310,'[1]Assiette TIC'!$C15,'[1]Consommati par usage et sect '!X$6:X$310)</f>
        <v>#VALUE!</v>
      </c>
      <c r="Z13" s="104" t="e">
        <f>SUMIF('[1]Consommati par usage et sect '!$C$6:$C$310,'[1]Assiette TIC'!$C15,'[1]Consommati par usage et sect '!Y$6:Y$310)</f>
        <v>#VALUE!</v>
      </c>
      <c r="AA13" s="104" t="e">
        <f>SUMIF('[1]Consommati par usage et sect '!$C$6:$C$310,'[1]Assiette TIC'!$C15,'[1]Consommati par usage et sect '!Z$6:Z$310)</f>
        <v>#VALUE!</v>
      </c>
      <c r="AB13" s="104" t="e">
        <f>SUMIF('[1]Consommati par usage et sect '!$C$6:$C$310,'[1]Assiette TIC'!$C15,'[1]Consommati par usage et sect '!AA$6:AA$310)</f>
        <v>#VALUE!</v>
      </c>
      <c r="AC13" s="104" t="e">
        <f>SUMIF('[1]Consommati par usage et sect '!$C$6:$C$310,'[1]Assiette TIC'!$C15,'[1]Consommati par usage et sect '!AB$6:AB$310)</f>
        <v>#VALUE!</v>
      </c>
      <c r="AD13" s="104" t="e">
        <f>SUMIF('[1]Consommati par usage et sect '!$C$6:$C$310,'[1]Assiette TIC'!$C15,'[1]Consommati par usage et sect '!AC$6:AC$310)</f>
        <v>#VALUE!</v>
      </c>
      <c r="AE13" s="104" t="e">
        <f>SUMIF('[1]Consommati par usage et sect '!$C$6:$C$310,'[1]Assiette TIC'!$C15,'[1]Consommati par usage et sect '!AD$6:AD$310)</f>
        <v>#VALUE!</v>
      </c>
      <c r="AF13" s="104" t="e">
        <f>SUMIF('[1]Consommati par usage et sect '!$C$6:$C$310,'[1]Assiette TIC'!$C15,'[1]Consommati par usage et sect '!AE$6:AE$310)</f>
        <v>#VALUE!</v>
      </c>
      <c r="AG13" s="104" t="e">
        <f>SUMIF('[1]Consommati par usage et sect '!$C$6:$C$310,'[1]Assiette TIC'!$C15,'[1]Consommati par usage et sect '!AF$6:AF$310)</f>
        <v>#VALUE!</v>
      </c>
      <c r="AH13" s="104" t="e">
        <f>SUMIF('[1]Consommati par usage et sect '!$C$6:$C$310,'[1]Assiette TIC'!$C15,'[1]Consommati par usage et sect '!AG$6:AG$310)</f>
        <v>#VALUE!</v>
      </c>
      <c r="AI13" s="104" t="e">
        <f>SUMIF('[1]Consommati par usage et sect '!$C$6:$C$310,'[1]Assiette TIC'!$C15,'[1]Consommati par usage et sect '!AH$6:AH$310)</f>
        <v>#VALUE!</v>
      </c>
      <c r="AJ13" s="104" t="e">
        <f>SUMIF('[1]Consommati par usage et sect '!$C$6:$C$310,'[1]Assiette TIC'!$C15,'[1]Consommati par usage et sect '!AI$6:AI$310)</f>
        <v>#VALUE!</v>
      </c>
      <c r="AK13" s="104" t="e">
        <f>SUMIF('[1]Consommati par usage et sect '!$C$6:$C$310,'[1]Assiette TIC'!$C15,'[1]Consommati par usage et sect '!AJ$6:AJ$310)</f>
        <v>#VALUE!</v>
      </c>
      <c r="AL13" s="105" t="e">
        <f t="shared" si="0"/>
        <v>#VALUE!</v>
      </c>
      <c r="AM13" s="104" t="e">
        <f t="shared" si="11"/>
        <v>#VALUE!</v>
      </c>
      <c r="AN13" s="104" t="e">
        <f t="shared" si="1"/>
        <v>#VALUE!</v>
      </c>
      <c r="AO13" s="104" t="e">
        <f t="shared" si="2"/>
        <v>#VALUE!</v>
      </c>
      <c r="AP13" s="104" t="e">
        <f t="shared" si="3"/>
        <v>#VALUE!</v>
      </c>
      <c r="AQ13" s="104" t="e">
        <f>SUMIF('[1]Consommati par usage et sect '!$C$6:$C$310,'[1]Assiette TIC'!$C15,'[1]Consommati par usage et sect '!AP$6:AP$310)</f>
        <v>#VALUE!</v>
      </c>
      <c r="AR13" s="104" t="e">
        <f>SUMIF('[1]Consommati par usage et sect '!$C$6:$C$310,'[1]Assiette TIC'!$C15,'[1]Consommati par usage et sect '!AQ$6:AQ$310)</f>
        <v>#VALUE!</v>
      </c>
      <c r="AS13" s="104" t="e">
        <f>SUMIF('[1]Consommati par usage et sect '!$C$6:$C$310,'[1]Assiette TIC'!$C15,'[1]Consommati par usage et sect '!AR$6:AR$310)</f>
        <v>#VALUE!</v>
      </c>
      <c r="AT13" s="104" t="e">
        <f>SUMIF('[1]Consommati par usage et sect '!$C$6:$C$310,'[1]Assiette TIC'!$C15,'[1]Consommati par usage et sect '!AS$6:AS$310)</f>
        <v>#VALUE!</v>
      </c>
      <c r="AU13" s="104" t="e">
        <f>SUMIF('[1]Consommati par usage et sect '!$C$6:$C$310,'[1]Assiette TIC'!$C15,'[1]Consommati par usage et sect '!AT$6:AT$310)</f>
        <v>#VALUE!</v>
      </c>
      <c r="AV13" s="104" t="e">
        <f>SUMIF('[1]Consommati par usage et sect '!$C$6:$C$310,'[1]Assiette TIC'!$C15,'[1]Consommati par usage et sect '!AU$6:AU$310)</f>
        <v>#VALUE!</v>
      </c>
      <c r="AW13" s="104" t="e">
        <f>SUMIF('[1]Consommati par usage et sect '!$C$6:$C$310,'[1]Assiette TIC'!$C15,'[1]Consommati par usage et sect '!AV$6:AV$310)</f>
        <v>#VALUE!</v>
      </c>
      <c r="AX13" s="104" t="e">
        <f>SUMIF('[1]Consommati par usage et sect '!$C$6:$C$310,'[1]Assiette TIC'!$C15,'[1]Consommati par usage et sect '!AW$6:AW$310)</f>
        <v>#VALUE!</v>
      </c>
      <c r="AY13" s="104" t="e">
        <f>SUMIF('[1]Consommati par usage et sect '!$C$6:$C$310,'[1]Assiette TIC'!$C15,'[1]Consommati par usage et sect '!AX$6:AX$310)</f>
        <v>#VALUE!</v>
      </c>
      <c r="AZ13" s="104" t="e">
        <f>SUMIF('[1]Consommati par usage et sect '!$C$6:$C$310,'[1]Assiette TIC'!$C15,'[1]Consommati par usage et sect '!AY$6:AY$310)</f>
        <v>#VALUE!</v>
      </c>
      <c r="BA13" s="104" t="e">
        <f>SUMIF('[1]Consommati par usage et sect '!$C$6:$C$310,'[1]Assiette TIC'!$C15,'[1]Consommati par usage et sect '!AZ$6:AZ$310)</f>
        <v>#VALUE!</v>
      </c>
      <c r="BB13" s="104" t="e">
        <f>SUMIF('[1]Consommati par usage et sect '!$C$6:$C$310,'[1]Assiette TIC'!$C15,'[1]Consommati par usage et sect '!BA$6:BA$310)</f>
        <v>#VALUE!</v>
      </c>
      <c r="BC13" s="104" t="e">
        <f>SUMIF('[1]Consommati par usage et sect '!$C$6:$C$310,'[1]Assiette TIC'!$C15,'[1]Consommati par usage et sect '!BB$6:BB$310)</f>
        <v>#VALUE!</v>
      </c>
      <c r="BD13" s="104" t="e">
        <f>SUMIF('[1]Consommati par usage et sect '!$C$6:$C$310,'[1]Assiette TIC'!$C15,'[1]Consommati par usage et sect '!BC$6:BC$310)</f>
        <v>#VALUE!</v>
      </c>
      <c r="BE13" s="104" t="e">
        <f>SUMIF('[1]Consommati par usage et sect '!$C$6:$C$310,'[1]Assiette TIC'!$C15,'[1]Consommati par usage et sect '!BD$6:BD$310)</f>
        <v>#VALUE!</v>
      </c>
      <c r="BF13" s="104" t="e">
        <f>SUMIF('[1]Consommati par usage et sect '!$C$6:$C$310,'[1]Assiette TIC'!$C15,'[1]Consommati par usage et sect '!BE$6:BE$310)</f>
        <v>#VALUE!</v>
      </c>
      <c r="BG13" s="104" t="e">
        <f>SUMIF('[1]Consommati par usage et sect '!$C$6:$C$310,'[1]Assiette TIC'!$C15,'[1]Consommati par usage et sect '!BF$6:BF$310)</f>
        <v>#VALUE!</v>
      </c>
      <c r="BH13" s="104" t="e">
        <f>SUMIF('[1]Consommati par usage et sect '!$C$6:$C$310,'[1]Assiette TIC'!$C15,'[1]Consommati par usage et sect '!BG$6:BG$310)</f>
        <v>#VALUE!</v>
      </c>
      <c r="BI13" s="104" t="e">
        <f>SUMIF('[1]Consommati par usage et sect '!$C$6:$C$310,'[1]Assiette TIC'!$C15,'[1]Consommati par usage et sect '!BH$6:BH$310)</f>
        <v>#VALUE!</v>
      </c>
      <c r="BJ13" s="104" t="e">
        <f>SUMIF('[1]Consommati par usage et sect '!$C$6:$C$310,'[1]Assiette TIC'!$C15,'[1]Consommati par usage et sect '!BI$6:BI$310)</f>
        <v>#VALUE!</v>
      </c>
      <c r="BK13" s="104" t="e">
        <f>SUMIF('[1]Consommati par usage et sect '!$C$6:$C$310,'[1]Assiette TIC'!$C15,'[1]Consommati par usage et sect '!BJ$6:BJ$310)</f>
        <v>#VALUE!</v>
      </c>
      <c r="BL13" s="104" t="e">
        <f>SUMIF('[1]Consommati par usage et sect '!$C$6:$C$310,'[1]Assiette TIC'!$C15,'[1]Consommati par usage et sect '!BK$6:BK$310)</f>
        <v>#VALUE!</v>
      </c>
      <c r="BM13" s="104" t="e">
        <f>SUMIF('[1]Consommati par usage et sect '!$C$6:$C$310,'[1]Assiette TIC'!$C15,'[1]Consommati par usage et sect '!BL$6:BL$310)</f>
        <v>#VALUE!</v>
      </c>
      <c r="BN13" s="104" t="e">
        <f>SUMIF('[1]Consommati par usage et sect '!$C$6:$C$310,'[1]Assiette TIC'!$C15,'[1]Consommati par usage et sect '!BM$6:BM$310)</f>
        <v>#VALUE!</v>
      </c>
      <c r="BO13" s="104" t="e">
        <f>SUMIF('[1]Consommati par usage et sect '!$C$6:$C$310,'[1]Assiette TIC'!$C15,'[1]Consommati par usage et sect '!BN$6:BN$310)</f>
        <v>#VALUE!</v>
      </c>
      <c r="BP13" s="104" t="e">
        <f>SUMIF('[1]Consommati par usage et sect '!$C$6:$C$310,'[1]Assiette TIC'!$C15,'[1]Consommati par usage et sect '!BO$6:BO$310)</f>
        <v>#VALUE!</v>
      </c>
      <c r="BQ13" s="104" t="e">
        <f>SUMIF('[1]Consommati par usage et sect '!$C$6:$C$310,'[1]Assiette TIC'!$C15,'[1]Consommati par usage et sect '!BP$6:BP$310)</f>
        <v>#VALUE!</v>
      </c>
      <c r="BR13" s="104" t="e">
        <f>SUMIF('[1]Consommati par usage et sect '!$C$6:$C$310,'[1]Assiette TIC'!$C15,'[1]Consommati par usage et sect '!BQ$6:BQ$310)</f>
        <v>#VALUE!</v>
      </c>
      <c r="BS13" s="105" t="e">
        <f t="shared" si="4"/>
        <v>#VALUE!</v>
      </c>
      <c r="BT13" s="106" t="e">
        <f>BS13*(1-'[1]Assiette composante carbone'!D15/'[1]Assiette composante carbone'!AK15)</f>
        <v>#VALUE!</v>
      </c>
      <c r="BU13" s="102" t="e">
        <f>IF(E13-#REF!-#REF!&gt;=#REF!,AL13-E13+#REF!+#REF!,AL13-#REF!)</f>
        <v>#REF!</v>
      </c>
      <c r="BV13" s="102"/>
      <c r="BW13" s="102"/>
      <c r="BX13" s="102">
        <f t="shared" si="5"/>
        <v>0</v>
      </c>
      <c r="BY13" s="102" t="e">
        <f t="shared" si="12"/>
        <v>#REF!</v>
      </c>
      <c r="BZ13" s="107">
        <f>IF(ISNA(VLOOKUP($D13,'[1]comptes des secteurs'!$B$13:$AW$1568,31,FALSE)),0,VLOOKUP($D13,'[1]comptes des secteurs'!$B$13:$AW$1568,31,FALSE))</f>
        <v>349.9</v>
      </c>
      <c r="CA13" s="102">
        <f>IF(ISNA(VLOOKUP($D13,'[1]comptes des secteurs'!$B$13:$AW$1568,47,FALSE)),0,VLOOKUP($D13,'[1]comptes des secteurs'!$B$13:$AW$1568,47,FALSE))</f>
        <v>2250.6</v>
      </c>
      <c r="CB13" s="108" t="e">
        <f t="shared" si="7"/>
        <v>#REF!</v>
      </c>
      <c r="CC13" s="108" t="e">
        <f t="shared" si="7"/>
        <v>#REF!</v>
      </c>
      <c r="CD13">
        <f>VLOOKUP(D13,Eurostat!$A$11:$H$272,5,TRUE)</f>
        <v>9322.4</v>
      </c>
    </row>
    <row r="14" spans="1:83" ht="15.65" customHeight="1" x14ac:dyDescent="0.35">
      <c r="A14" s="121"/>
      <c r="B14" s="196"/>
      <c r="C14" s="131" t="s">
        <v>273</v>
      </c>
      <c r="D14" s="127">
        <v>1020</v>
      </c>
      <c r="E14" s="97">
        <f>IFERROR(VLOOKUP(D14,'[1]Emissions ETS'!$A$2:$B$121,2,FALSE),0)/1000</f>
        <v>0</v>
      </c>
      <c r="F14" s="104" t="e">
        <f>SUMIF('[1]Consommati par usage et sect '!$C$6:$C$310,'[1]Assiette TIC'!$C16,'[1]Consommati par usage et sect '!E$6:E$310)</f>
        <v>#VALUE!</v>
      </c>
      <c r="G14" s="104" t="e">
        <f>SUMIF('[1]Consommati par usage et sect '!$C$6:$C$310,'[1]Assiette TIC'!$C16,'[1]Consommati par usage et sect '!F$6:F$310)</f>
        <v>#VALUE!</v>
      </c>
      <c r="H14" s="104" t="e">
        <f>SUMIF('[1]Consommati par usage et sect '!$C$6:$C$310,'[1]Assiette TIC'!$C16,'[1]Consommati par usage et sect '!G$6:G$310)</f>
        <v>#VALUE!</v>
      </c>
      <c r="I14" s="104" t="e">
        <f>SUMIF('[1]Consommati par usage et sect '!$C$6:$C$310,'[1]Assiette TIC'!$C16,'[1]Consommati par usage et sect '!H$6:H$310)</f>
        <v>#VALUE!</v>
      </c>
      <c r="J14" s="104" t="e">
        <f>SUMIF('[1]Consommati par usage et sect '!$C$6:$C$310,'[1]Assiette TIC'!$C16,'[1]Consommati par usage et sect '!I$6:I$310)</f>
        <v>#VALUE!</v>
      </c>
      <c r="K14" s="104" t="e">
        <f>SUMIF('[1]Consommati par usage et sect '!$C$6:$C$310,'[1]Assiette TIC'!$C16,'[1]Consommati par usage et sect '!J$6:J$310)</f>
        <v>#VALUE!</v>
      </c>
      <c r="L14" s="104" t="e">
        <f>SUMIF('[1]Consommati par usage et sect '!$C$6:$C$310,'[1]Assiette TIC'!$C16,'[1]Consommati par usage et sect '!K$6:K$310)</f>
        <v>#VALUE!</v>
      </c>
      <c r="M14" s="104" t="e">
        <f>SUMIF('[1]Consommati par usage et sect '!$C$6:$C$310,'[1]Assiette TIC'!$C16,'[1]Consommati par usage et sect '!L$6:L$310)</f>
        <v>#VALUE!</v>
      </c>
      <c r="N14" s="104" t="e">
        <f>SUMIF('[1]Consommati par usage et sect '!$C$6:$C$310,'[1]Assiette TIC'!$C16,'[1]Consommati par usage et sect '!M$6:M$310)</f>
        <v>#VALUE!</v>
      </c>
      <c r="O14" s="104" t="e">
        <f>SUMIF('[1]Consommati par usage et sect '!$C$6:$C$310,'[1]Assiette TIC'!$C16,'[1]Consommati par usage et sect '!N$6:N$310)</f>
        <v>#VALUE!</v>
      </c>
      <c r="P14" s="104" t="e">
        <f>SUMIF('[1]Consommati par usage et sect '!$C$6:$C$310,'[1]Assiette TIC'!$C16,'[1]Consommati par usage et sect '!O$6:O$310)</f>
        <v>#VALUE!</v>
      </c>
      <c r="Q14" s="104" t="e">
        <f>SUMIF('[1]Consommati par usage et sect '!$C$6:$C$310,'[1]Assiette TIC'!$C16,'[1]Consommati par usage et sect '!P$6:P$310)</f>
        <v>#VALUE!</v>
      </c>
      <c r="R14" s="104" t="e">
        <f>SUMIF('[1]Consommati par usage et sect '!$C$6:$C$310,'[1]Assiette TIC'!$C16,'[1]Consommati par usage et sect '!Q$6:Q$310)</f>
        <v>#VALUE!</v>
      </c>
      <c r="S14" s="104" t="e">
        <f>SUMIF('[1]Consommati par usage et sect '!$C$6:$C$310,'[1]Assiette TIC'!$C16,'[1]Consommati par usage et sect '!R$6:R$310)</f>
        <v>#VALUE!</v>
      </c>
      <c r="T14" s="104" t="e">
        <f>SUMIF('[1]Consommati par usage et sect '!$C$6:$C$310,'[1]Assiette TIC'!$C16,'[1]Consommati par usage et sect '!S$6:S$310)</f>
        <v>#VALUE!</v>
      </c>
      <c r="U14" s="104" t="e">
        <f>SUMIF('[1]Consommati par usage et sect '!$C$6:$C$310,'[1]Assiette TIC'!$C16,'[1]Consommati par usage et sect '!T$6:T$310)</f>
        <v>#VALUE!</v>
      </c>
      <c r="V14" s="104" t="e">
        <f>SUMIF('[1]Consommati par usage et sect '!$C$6:$C$310,'[1]Assiette TIC'!$C16,'[1]Consommati par usage et sect '!U$6:U$310)</f>
        <v>#VALUE!</v>
      </c>
      <c r="W14" s="104" t="e">
        <f>SUMIF('[1]Consommati par usage et sect '!$C$6:$C$310,'[1]Assiette TIC'!$C16,'[1]Consommati par usage et sect '!V$6:V$310)</f>
        <v>#VALUE!</v>
      </c>
      <c r="X14" s="104" t="e">
        <f>SUMIF('[1]Consommati par usage et sect '!$C$6:$C$310,'[1]Assiette TIC'!$C16,'[1]Consommati par usage et sect '!W$6:W$310)</f>
        <v>#VALUE!</v>
      </c>
      <c r="Y14" s="104" t="e">
        <f>SUMIF('[1]Consommati par usage et sect '!$C$6:$C$310,'[1]Assiette TIC'!$C16,'[1]Consommati par usage et sect '!X$6:X$310)</f>
        <v>#VALUE!</v>
      </c>
      <c r="Z14" s="104" t="e">
        <f>SUMIF('[1]Consommati par usage et sect '!$C$6:$C$310,'[1]Assiette TIC'!$C16,'[1]Consommati par usage et sect '!Y$6:Y$310)</f>
        <v>#VALUE!</v>
      </c>
      <c r="AA14" s="104" t="e">
        <f>SUMIF('[1]Consommati par usage et sect '!$C$6:$C$310,'[1]Assiette TIC'!$C16,'[1]Consommati par usage et sect '!Z$6:Z$310)</f>
        <v>#VALUE!</v>
      </c>
      <c r="AB14" s="104" t="e">
        <f>SUMIF('[1]Consommati par usage et sect '!$C$6:$C$310,'[1]Assiette TIC'!$C16,'[1]Consommati par usage et sect '!AA$6:AA$310)</f>
        <v>#VALUE!</v>
      </c>
      <c r="AC14" s="104" t="e">
        <f>SUMIF('[1]Consommati par usage et sect '!$C$6:$C$310,'[1]Assiette TIC'!$C16,'[1]Consommati par usage et sect '!AB$6:AB$310)</f>
        <v>#VALUE!</v>
      </c>
      <c r="AD14" s="104" t="e">
        <f>SUMIF('[1]Consommati par usage et sect '!$C$6:$C$310,'[1]Assiette TIC'!$C16,'[1]Consommati par usage et sect '!AC$6:AC$310)</f>
        <v>#VALUE!</v>
      </c>
      <c r="AE14" s="104" t="e">
        <f>SUMIF('[1]Consommati par usage et sect '!$C$6:$C$310,'[1]Assiette TIC'!$C16,'[1]Consommati par usage et sect '!AD$6:AD$310)</f>
        <v>#VALUE!</v>
      </c>
      <c r="AF14" s="104" t="e">
        <f>SUMIF('[1]Consommati par usage et sect '!$C$6:$C$310,'[1]Assiette TIC'!$C16,'[1]Consommati par usage et sect '!AE$6:AE$310)</f>
        <v>#VALUE!</v>
      </c>
      <c r="AG14" s="104" t="e">
        <f>SUMIF('[1]Consommati par usage et sect '!$C$6:$C$310,'[1]Assiette TIC'!$C16,'[1]Consommati par usage et sect '!AF$6:AF$310)</f>
        <v>#VALUE!</v>
      </c>
      <c r="AH14" s="104" t="e">
        <f>SUMIF('[1]Consommati par usage et sect '!$C$6:$C$310,'[1]Assiette TIC'!$C16,'[1]Consommati par usage et sect '!AG$6:AG$310)</f>
        <v>#VALUE!</v>
      </c>
      <c r="AI14" s="104" t="e">
        <f>SUMIF('[1]Consommati par usage et sect '!$C$6:$C$310,'[1]Assiette TIC'!$C16,'[1]Consommati par usage et sect '!AH$6:AH$310)</f>
        <v>#VALUE!</v>
      </c>
      <c r="AJ14" s="104" t="e">
        <f>SUMIF('[1]Consommati par usage et sect '!$C$6:$C$310,'[1]Assiette TIC'!$C16,'[1]Consommati par usage et sect '!AI$6:AI$310)</f>
        <v>#VALUE!</v>
      </c>
      <c r="AK14" s="104" t="e">
        <f>SUMIF('[1]Consommati par usage et sect '!$C$6:$C$310,'[1]Assiette TIC'!$C16,'[1]Consommati par usage et sect '!AJ$6:AJ$310)</f>
        <v>#VALUE!</v>
      </c>
      <c r="AL14" s="105" t="e">
        <f t="shared" si="0"/>
        <v>#VALUE!</v>
      </c>
      <c r="AM14" s="104" t="e">
        <f t="shared" si="11"/>
        <v>#VALUE!</v>
      </c>
      <c r="AN14" s="104" t="e">
        <f t="shared" si="1"/>
        <v>#VALUE!</v>
      </c>
      <c r="AO14" s="104" t="e">
        <f t="shared" si="2"/>
        <v>#VALUE!</v>
      </c>
      <c r="AP14" s="104" t="e">
        <f t="shared" si="3"/>
        <v>#VALUE!</v>
      </c>
      <c r="AQ14" s="104" t="e">
        <f>SUMIF('[1]Consommati par usage et sect '!$C$6:$C$310,'[1]Assiette TIC'!$C16,'[1]Consommati par usage et sect '!AP$6:AP$310)</f>
        <v>#VALUE!</v>
      </c>
      <c r="AR14" s="104" t="e">
        <f>SUMIF('[1]Consommati par usage et sect '!$C$6:$C$310,'[1]Assiette TIC'!$C16,'[1]Consommati par usage et sect '!AQ$6:AQ$310)</f>
        <v>#VALUE!</v>
      </c>
      <c r="AS14" s="104" t="e">
        <f>SUMIF('[1]Consommati par usage et sect '!$C$6:$C$310,'[1]Assiette TIC'!$C16,'[1]Consommati par usage et sect '!AR$6:AR$310)</f>
        <v>#VALUE!</v>
      </c>
      <c r="AT14" s="104" t="e">
        <f>SUMIF('[1]Consommati par usage et sect '!$C$6:$C$310,'[1]Assiette TIC'!$C16,'[1]Consommati par usage et sect '!AS$6:AS$310)</f>
        <v>#VALUE!</v>
      </c>
      <c r="AU14" s="104" t="e">
        <f>SUMIF('[1]Consommati par usage et sect '!$C$6:$C$310,'[1]Assiette TIC'!$C16,'[1]Consommati par usage et sect '!AT$6:AT$310)</f>
        <v>#VALUE!</v>
      </c>
      <c r="AV14" s="104" t="e">
        <f>SUMIF('[1]Consommati par usage et sect '!$C$6:$C$310,'[1]Assiette TIC'!$C16,'[1]Consommati par usage et sect '!AU$6:AU$310)</f>
        <v>#VALUE!</v>
      </c>
      <c r="AW14" s="104" t="e">
        <f>SUMIF('[1]Consommati par usage et sect '!$C$6:$C$310,'[1]Assiette TIC'!$C16,'[1]Consommati par usage et sect '!AV$6:AV$310)</f>
        <v>#VALUE!</v>
      </c>
      <c r="AX14" s="104" t="e">
        <f>SUMIF('[1]Consommati par usage et sect '!$C$6:$C$310,'[1]Assiette TIC'!$C16,'[1]Consommati par usage et sect '!AW$6:AW$310)</f>
        <v>#VALUE!</v>
      </c>
      <c r="AY14" s="104" t="e">
        <f>SUMIF('[1]Consommati par usage et sect '!$C$6:$C$310,'[1]Assiette TIC'!$C16,'[1]Consommati par usage et sect '!AX$6:AX$310)</f>
        <v>#VALUE!</v>
      </c>
      <c r="AZ14" s="104" t="e">
        <f>SUMIF('[1]Consommati par usage et sect '!$C$6:$C$310,'[1]Assiette TIC'!$C16,'[1]Consommati par usage et sect '!AY$6:AY$310)</f>
        <v>#VALUE!</v>
      </c>
      <c r="BA14" s="104" t="e">
        <f>SUMIF('[1]Consommati par usage et sect '!$C$6:$C$310,'[1]Assiette TIC'!$C16,'[1]Consommati par usage et sect '!AZ$6:AZ$310)</f>
        <v>#VALUE!</v>
      </c>
      <c r="BB14" s="104" t="e">
        <f>SUMIF('[1]Consommati par usage et sect '!$C$6:$C$310,'[1]Assiette TIC'!$C16,'[1]Consommati par usage et sect '!BA$6:BA$310)</f>
        <v>#VALUE!</v>
      </c>
      <c r="BC14" s="104" t="e">
        <f>SUMIF('[1]Consommati par usage et sect '!$C$6:$C$310,'[1]Assiette TIC'!$C16,'[1]Consommati par usage et sect '!BB$6:BB$310)</f>
        <v>#VALUE!</v>
      </c>
      <c r="BD14" s="104" t="e">
        <f>SUMIF('[1]Consommati par usage et sect '!$C$6:$C$310,'[1]Assiette TIC'!$C16,'[1]Consommati par usage et sect '!BC$6:BC$310)</f>
        <v>#VALUE!</v>
      </c>
      <c r="BE14" s="104" t="e">
        <f>SUMIF('[1]Consommati par usage et sect '!$C$6:$C$310,'[1]Assiette TIC'!$C16,'[1]Consommati par usage et sect '!BD$6:BD$310)</f>
        <v>#VALUE!</v>
      </c>
      <c r="BF14" s="104" t="e">
        <f>SUMIF('[1]Consommati par usage et sect '!$C$6:$C$310,'[1]Assiette TIC'!$C16,'[1]Consommati par usage et sect '!BE$6:BE$310)</f>
        <v>#VALUE!</v>
      </c>
      <c r="BG14" s="104" t="e">
        <f>SUMIF('[1]Consommati par usage et sect '!$C$6:$C$310,'[1]Assiette TIC'!$C16,'[1]Consommati par usage et sect '!BF$6:BF$310)</f>
        <v>#VALUE!</v>
      </c>
      <c r="BH14" s="104" t="e">
        <f>SUMIF('[1]Consommati par usage et sect '!$C$6:$C$310,'[1]Assiette TIC'!$C16,'[1]Consommati par usage et sect '!BG$6:BG$310)</f>
        <v>#VALUE!</v>
      </c>
      <c r="BI14" s="104" t="e">
        <f>SUMIF('[1]Consommati par usage et sect '!$C$6:$C$310,'[1]Assiette TIC'!$C16,'[1]Consommati par usage et sect '!BH$6:BH$310)</f>
        <v>#VALUE!</v>
      </c>
      <c r="BJ14" s="104" t="e">
        <f>SUMIF('[1]Consommati par usage et sect '!$C$6:$C$310,'[1]Assiette TIC'!$C16,'[1]Consommati par usage et sect '!BI$6:BI$310)</f>
        <v>#VALUE!</v>
      </c>
      <c r="BK14" s="104" t="e">
        <f>SUMIF('[1]Consommati par usage et sect '!$C$6:$C$310,'[1]Assiette TIC'!$C16,'[1]Consommati par usage et sect '!BJ$6:BJ$310)</f>
        <v>#VALUE!</v>
      </c>
      <c r="BL14" s="104" t="e">
        <f>SUMIF('[1]Consommati par usage et sect '!$C$6:$C$310,'[1]Assiette TIC'!$C16,'[1]Consommati par usage et sect '!BK$6:BK$310)</f>
        <v>#VALUE!</v>
      </c>
      <c r="BM14" s="104" t="e">
        <f>SUMIF('[1]Consommati par usage et sect '!$C$6:$C$310,'[1]Assiette TIC'!$C16,'[1]Consommati par usage et sect '!BL$6:BL$310)</f>
        <v>#VALUE!</v>
      </c>
      <c r="BN14" s="104" t="e">
        <f>SUMIF('[1]Consommati par usage et sect '!$C$6:$C$310,'[1]Assiette TIC'!$C16,'[1]Consommati par usage et sect '!BM$6:BM$310)</f>
        <v>#VALUE!</v>
      </c>
      <c r="BO14" s="104" t="e">
        <f>SUMIF('[1]Consommati par usage et sect '!$C$6:$C$310,'[1]Assiette TIC'!$C16,'[1]Consommati par usage et sect '!BN$6:BN$310)</f>
        <v>#VALUE!</v>
      </c>
      <c r="BP14" s="104" t="e">
        <f>SUMIF('[1]Consommati par usage et sect '!$C$6:$C$310,'[1]Assiette TIC'!$C16,'[1]Consommati par usage et sect '!BO$6:BO$310)</f>
        <v>#VALUE!</v>
      </c>
      <c r="BQ14" s="104" t="e">
        <f>SUMIF('[1]Consommati par usage et sect '!$C$6:$C$310,'[1]Assiette TIC'!$C16,'[1]Consommati par usage et sect '!BP$6:BP$310)</f>
        <v>#VALUE!</v>
      </c>
      <c r="BR14" s="104" t="e">
        <f>SUMIF('[1]Consommati par usage et sect '!$C$6:$C$310,'[1]Assiette TIC'!$C16,'[1]Consommati par usage et sect '!BQ$6:BQ$310)</f>
        <v>#VALUE!</v>
      </c>
      <c r="BS14" s="105" t="e">
        <f t="shared" si="4"/>
        <v>#VALUE!</v>
      </c>
      <c r="BT14" s="106" t="e">
        <f>BS14*(1-'[1]Assiette composante carbone'!D16/'[1]Assiette composante carbone'!AK16)</f>
        <v>#VALUE!</v>
      </c>
      <c r="BU14" s="102" t="e">
        <f>IF(E14-#REF!-#REF!&gt;=#REF!,AL14-E14+#REF!+#REF!,AL14-#REF!)</f>
        <v>#REF!</v>
      </c>
      <c r="BV14" s="102" t="s">
        <v>264</v>
      </c>
      <c r="BW14" s="102"/>
      <c r="BX14" s="102">
        <f t="shared" si="5"/>
        <v>1</v>
      </c>
      <c r="BY14" s="102">
        <f t="shared" si="12"/>
        <v>0</v>
      </c>
      <c r="BZ14" s="107">
        <f>IF(ISNA(VLOOKUP($D14,'[1]comptes des secteurs'!$B$13:$AW$1568,31,FALSE)),0,VLOOKUP($D14,'[1]comptes des secteurs'!$B$13:$AW$1568,31,FALSE))</f>
        <v>129</v>
      </c>
      <c r="CA14" s="102">
        <f>IF(ISNA(VLOOKUP($D14,'[1]comptes des secteurs'!$B$13:$AW$1568,47,FALSE)),0,VLOOKUP($D14,'[1]comptes des secteurs'!$B$13:$AW$1568,47,FALSE))</f>
        <v>653.29999999999995</v>
      </c>
      <c r="CB14" s="108">
        <f t="shared" si="7"/>
        <v>0</v>
      </c>
      <c r="CC14" s="108">
        <f t="shared" si="7"/>
        <v>0</v>
      </c>
      <c r="CD14">
        <f>VLOOKUP(D14,Eurostat!$A$11:$H$272,5,TRUE)</f>
        <v>3195.1</v>
      </c>
    </row>
    <row r="15" spans="1:83" ht="15.5" x14ac:dyDescent="0.35">
      <c r="A15" s="121"/>
      <c r="B15" s="109"/>
      <c r="C15" s="131" t="s">
        <v>274</v>
      </c>
      <c r="D15" s="127">
        <v>1031</v>
      </c>
      <c r="E15" s="97">
        <f>IFERROR(VLOOKUP(D15,'[1]Emissions ETS'!$A$2:$B$121,2,FALSE),0)/1000</f>
        <v>87.302999999999997</v>
      </c>
      <c r="F15" s="104" t="e">
        <f>SUMIF('[1]Consommati par usage et sect '!$C$6:$C$310,'[1]Assiette TIC'!$C17,'[1]Consommati par usage et sect '!E$6:E$310)</f>
        <v>#VALUE!</v>
      </c>
      <c r="G15" s="104" t="e">
        <f>SUMIF('[1]Consommati par usage et sect '!$C$6:$C$310,'[1]Assiette TIC'!$C17,'[1]Consommati par usage et sect '!F$6:F$310)</f>
        <v>#VALUE!</v>
      </c>
      <c r="H15" s="104" t="e">
        <f>SUMIF('[1]Consommati par usage et sect '!$C$6:$C$310,'[1]Assiette TIC'!$C17,'[1]Consommati par usage et sect '!G$6:G$310)</f>
        <v>#VALUE!</v>
      </c>
      <c r="I15" s="104" t="e">
        <f>SUMIF('[1]Consommati par usage et sect '!$C$6:$C$310,'[1]Assiette TIC'!$C17,'[1]Consommati par usage et sect '!H$6:H$310)</f>
        <v>#VALUE!</v>
      </c>
      <c r="J15" s="104" t="e">
        <f>SUMIF('[1]Consommati par usage et sect '!$C$6:$C$310,'[1]Assiette TIC'!$C17,'[1]Consommati par usage et sect '!I$6:I$310)</f>
        <v>#VALUE!</v>
      </c>
      <c r="K15" s="104" t="e">
        <f>SUMIF('[1]Consommati par usage et sect '!$C$6:$C$310,'[1]Assiette TIC'!$C17,'[1]Consommati par usage et sect '!J$6:J$310)</f>
        <v>#VALUE!</v>
      </c>
      <c r="L15" s="104" t="e">
        <f>SUMIF('[1]Consommati par usage et sect '!$C$6:$C$310,'[1]Assiette TIC'!$C17,'[1]Consommati par usage et sect '!K$6:K$310)</f>
        <v>#VALUE!</v>
      </c>
      <c r="M15" s="104" t="e">
        <f>SUMIF('[1]Consommati par usage et sect '!$C$6:$C$310,'[1]Assiette TIC'!$C17,'[1]Consommati par usage et sect '!L$6:L$310)</f>
        <v>#VALUE!</v>
      </c>
      <c r="N15" s="104" t="e">
        <f>SUMIF('[1]Consommati par usage et sect '!$C$6:$C$310,'[1]Assiette TIC'!$C17,'[1]Consommati par usage et sect '!M$6:M$310)</f>
        <v>#VALUE!</v>
      </c>
      <c r="O15" s="104" t="e">
        <f>SUMIF('[1]Consommati par usage et sect '!$C$6:$C$310,'[1]Assiette TIC'!$C17,'[1]Consommati par usage et sect '!N$6:N$310)</f>
        <v>#VALUE!</v>
      </c>
      <c r="P15" s="104" t="e">
        <f>SUMIF('[1]Consommati par usage et sect '!$C$6:$C$310,'[1]Assiette TIC'!$C17,'[1]Consommati par usage et sect '!O$6:O$310)</f>
        <v>#VALUE!</v>
      </c>
      <c r="Q15" s="104" t="e">
        <f>SUMIF('[1]Consommati par usage et sect '!$C$6:$C$310,'[1]Assiette TIC'!$C17,'[1]Consommati par usage et sect '!P$6:P$310)</f>
        <v>#VALUE!</v>
      </c>
      <c r="R15" s="104" t="e">
        <f>SUMIF('[1]Consommati par usage et sect '!$C$6:$C$310,'[1]Assiette TIC'!$C17,'[1]Consommati par usage et sect '!Q$6:Q$310)</f>
        <v>#VALUE!</v>
      </c>
      <c r="S15" s="104" t="e">
        <f>SUMIF('[1]Consommati par usage et sect '!$C$6:$C$310,'[1]Assiette TIC'!$C17,'[1]Consommati par usage et sect '!R$6:R$310)</f>
        <v>#VALUE!</v>
      </c>
      <c r="T15" s="104" t="e">
        <f>SUMIF('[1]Consommati par usage et sect '!$C$6:$C$310,'[1]Assiette TIC'!$C17,'[1]Consommati par usage et sect '!S$6:S$310)</f>
        <v>#VALUE!</v>
      </c>
      <c r="U15" s="104" t="e">
        <f>SUMIF('[1]Consommati par usage et sect '!$C$6:$C$310,'[1]Assiette TIC'!$C17,'[1]Consommati par usage et sect '!T$6:T$310)</f>
        <v>#VALUE!</v>
      </c>
      <c r="V15" s="104" t="e">
        <f>SUMIF('[1]Consommati par usage et sect '!$C$6:$C$310,'[1]Assiette TIC'!$C17,'[1]Consommati par usage et sect '!U$6:U$310)</f>
        <v>#VALUE!</v>
      </c>
      <c r="W15" s="104" t="e">
        <f>SUMIF('[1]Consommati par usage et sect '!$C$6:$C$310,'[1]Assiette TIC'!$C17,'[1]Consommati par usage et sect '!V$6:V$310)</f>
        <v>#VALUE!</v>
      </c>
      <c r="X15" s="104" t="e">
        <f>SUMIF('[1]Consommati par usage et sect '!$C$6:$C$310,'[1]Assiette TIC'!$C17,'[1]Consommati par usage et sect '!W$6:W$310)</f>
        <v>#VALUE!</v>
      </c>
      <c r="Y15" s="104" t="e">
        <f>SUMIF('[1]Consommati par usage et sect '!$C$6:$C$310,'[1]Assiette TIC'!$C17,'[1]Consommati par usage et sect '!X$6:X$310)</f>
        <v>#VALUE!</v>
      </c>
      <c r="Z15" s="104" t="e">
        <f>SUMIF('[1]Consommati par usage et sect '!$C$6:$C$310,'[1]Assiette TIC'!$C17,'[1]Consommati par usage et sect '!Y$6:Y$310)</f>
        <v>#VALUE!</v>
      </c>
      <c r="AA15" s="104" t="e">
        <f>SUMIF('[1]Consommati par usage et sect '!$C$6:$C$310,'[1]Assiette TIC'!$C17,'[1]Consommati par usage et sect '!Z$6:Z$310)</f>
        <v>#VALUE!</v>
      </c>
      <c r="AB15" s="104" t="e">
        <f>SUMIF('[1]Consommati par usage et sect '!$C$6:$C$310,'[1]Assiette TIC'!$C17,'[1]Consommati par usage et sect '!AA$6:AA$310)</f>
        <v>#VALUE!</v>
      </c>
      <c r="AC15" s="104" t="e">
        <f>SUMIF('[1]Consommati par usage et sect '!$C$6:$C$310,'[1]Assiette TIC'!$C17,'[1]Consommati par usage et sect '!AB$6:AB$310)</f>
        <v>#VALUE!</v>
      </c>
      <c r="AD15" s="104" t="e">
        <f>SUMIF('[1]Consommati par usage et sect '!$C$6:$C$310,'[1]Assiette TIC'!$C17,'[1]Consommati par usage et sect '!AC$6:AC$310)</f>
        <v>#VALUE!</v>
      </c>
      <c r="AE15" s="104" t="e">
        <f>SUMIF('[1]Consommati par usage et sect '!$C$6:$C$310,'[1]Assiette TIC'!$C17,'[1]Consommati par usage et sect '!AD$6:AD$310)</f>
        <v>#VALUE!</v>
      </c>
      <c r="AF15" s="104" t="e">
        <f>SUMIF('[1]Consommati par usage et sect '!$C$6:$C$310,'[1]Assiette TIC'!$C17,'[1]Consommati par usage et sect '!AE$6:AE$310)</f>
        <v>#VALUE!</v>
      </c>
      <c r="AG15" s="104" t="e">
        <f>SUMIF('[1]Consommati par usage et sect '!$C$6:$C$310,'[1]Assiette TIC'!$C17,'[1]Consommati par usage et sect '!AF$6:AF$310)</f>
        <v>#VALUE!</v>
      </c>
      <c r="AH15" s="104" t="e">
        <f>SUMIF('[1]Consommati par usage et sect '!$C$6:$C$310,'[1]Assiette TIC'!$C17,'[1]Consommati par usage et sect '!AG$6:AG$310)</f>
        <v>#VALUE!</v>
      </c>
      <c r="AI15" s="104" t="e">
        <f>SUMIF('[1]Consommati par usage et sect '!$C$6:$C$310,'[1]Assiette TIC'!$C17,'[1]Consommati par usage et sect '!AH$6:AH$310)</f>
        <v>#VALUE!</v>
      </c>
      <c r="AJ15" s="104" t="e">
        <f>SUMIF('[1]Consommati par usage et sect '!$C$6:$C$310,'[1]Assiette TIC'!$C17,'[1]Consommati par usage et sect '!AI$6:AI$310)</f>
        <v>#VALUE!</v>
      </c>
      <c r="AK15" s="104" t="e">
        <f>SUMIF('[1]Consommati par usage et sect '!$C$6:$C$310,'[1]Assiette TIC'!$C17,'[1]Consommati par usage et sect '!AJ$6:AJ$310)</f>
        <v>#VALUE!</v>
      </c>
      <c r="AL15" s="105" t="e">
        <f t="shared" si="0"/>
        <v>#VALUE!</v>
      </c>
      <c r="AM15" s="104" t="e">
        <f t="shared" si="11"/>
        <v>#VALUE!</v>
      </c>
      <c r="AN15" s="104" t="e">
        <f t="shared" si="1"/>
        <v>#VALUE!</v>
      </c>
      <c r="AO15" s="104" t="e">
        <f t="shared" si="2"/>
        <v>#VALUE!</v>
      </c>
      <c r="AP15" s="104" t="e">
        <f t="shared" si="3"/>
        <v>#VALUE!</v>
      </c>
      <c r="AQ15" s="104" t="e">
        <f>SUMIF('[1]Consommati par usage et sect '!$C$6:$C$310,'[1]Assiette TIC'!$C17,'[1]Consommati par usage et sect '!AP$6:AP$310)</f>
        <v>#VALUE!</v>
      </c>
      <c r="AR15" s="104" t="e">
        <f>SUMIF('[1]Consommati par usage et sect '!$C$6:$C$310,'[1]Assiette TIC'!$C17,'[1]Consommati par usage et sect '!AQ$6:AQ$310)</f>
        <v>#VALUE!</v>
      </c>
      <c r="AS15" s="104" t="e">
        <f>SUMIF('[1]Consommati par usage et sect '!$C$6:$C$310,'[1]Assiette TIC'!$C17,'[1]Consommati par usage et sect '!AR$6:AR$310)</f>
        <v>#VALUE!</v>
      </c>
      <c r="AT15" s="104" t="e">
        <f>SUMIF('[1]Consommati par usage et sect '!$C$6:$C$310,'[1]Assiette TIC'!$C17,'[1]Consommati par usage et sect '!AS$6:AS$310)</f>
        <v>#VALUE!</v>
      </c>
      <c r="AU15" s="104" t="e">
        <f>SUMIF('[1]Consommati par usage et sect '!$C$6:$C$310,'[1]Assiette TIC'!$C17,'[1]Consommati par usage et sect '!AT$6:AT$310)</f>
        <v>#VALUE!</v>
      </c>
      <c r="AV15" s="104" t="e">
        <f>SUMIF('[1]Consommati par usage et sect '!$C$6:$C$310,'[1]Assiette TIC'!$C17,'[1]Consommati par usage et sect '!AU$6:AU$310)</f>
        <v>#VALUE!</v>
      </c>
      <c r="AW15" s="104" t="e">
        <f>SUMIF('[1]Consommati par usage et sect '!$C$6:$C$310,'[1]Assiette TIC'!$C17,'[1]Consommati par usage et sect '!AV$6:AV$310)</f>
        <v>#VALUE!</v>
      </c>
      <c r="AX15" s="104" t="e">
        <f>SUMIF('[1]Consommati par usage et sect '!$C$6:$C$310,'[1]Assiette TIC'!$C17,'[1]Consommati par usage et sect '!AW$6:AW$310)</f>
        <v>#VALUE!</v>
      </c>
      <c r="AY15" s="104" t="e">
        <f>SUMIF('[1]Consommati par usage et sect '!$C$6:$C$310,'[1]Assiette TIC'!$C17,'[1]Consommati par usage et sect '!AX$6:AX$310)</f>
        <v>#VALUE!</v>
      </c>
      <c r="AZ15" s="104" t="e">
        <f>SUMIF('[1]Consommati par usage et sect '!$C$6:$C$310,'[1]Assiette TIC'!$C17,'[1]Consommati par usage et sect '!AY$6:AY$310)</f>
        <v>#VALUE!</v>
      </c>
      <c r="BA15" s="104" t="e">
        <f>SUMIF('[1]Consommati par usage et sect '!$C$6:$C$310,'[1]Assiette TIC'!$C17,'[1]Consommati par usage et sect '!AZ$6:AZ$310)</f>
        <v>#VALUE!</v>
      </c>
      <c r="BB15" s="104" t="e">
        <f>SUMIF('[1]Consommati par usage et sect '!$C$6:$C$310,'[1]Assiette TIC'!$C17,'[1]Consommati par usage et sect '!BA$6:BA$310)</f>
        <v>#VALUE!</v>
      </c>
      <c r="BC15" s="104" t="e">
        <f>SUMIF('[1]Consommati par usage et sect '!$C$6:$C$310,'[1]Assiette TIC'!$C17,'[1]Consommati par usage et sect '!BB$6:BB$310)</f>
        <v>#VALUE!</v>
      </c>
      <c r="BD15" s="104" t="e">
        <f>SUMIF('[1]Consommati par usage et sect '!$C$6:$C$310,'[1]Assiette TIC'!$C17,'[1]Consommati par usage et sect '!BC$6:BC$310)</f>
        <v>#VALUE!</v>
      </c>
      <c r="BE15" s="104" t="e">
        <f>SUMIF('[1]Consommati par usage et sect '!$C$6:$C$310,'[1]Assiette TIC'!$C17,'[1]Consommati par usage et sect '!BD$6:BD$310)</f>
        <v>#VALUE!</v>
      </c>
      <c r="BF15" s="104" t="e">
        <f>SUMIF('[1]Consommati par usage et sect '!$C$6:$C$310,'[1]Assiette TIC'!$C17,'[1]Consommati par usage et sect '!BE$6:BE$310)</f>
        <v>#VALUE!</v>
      </c>
      <c r="BG15" s="104" t="e">
        <f>SUMIF('[1]Consommati par usage et sect '!$C$6:$C$310,'[1]Assiette TIC'!$C17,'[1]Consommati par usage et sect '!BF$6:BF$310)</f>
        <v>#VALUE!</v>
      </c>
      <c r="BH15" s="104" t="e">
        <f>SUMIF('[1]Consommati par usage et sect '!$C$6:$C$310,'[1]Assiette TIC'!$C17,'[1]Consommati par usage et sect '!BG$6:BG$310)</f>
        <v>#VALUE!</v>
      </c>
      <c r="BI15" s="104" t="e">
        <f>SUMIF('[1]Consommati par usage et sect '!$C$6:$C$310,'[1]Assiette TIC'!$C17,'[1]Consommati par usage et sect '!BH$6:BH$310)</f>
        <v>#VALUE!</v>
      </c>
      <c r="BJ15" s="104" t="e">
        <f>SUMIF('[1]Consommati par usage et sect '!$C$6:$C$310,'[1]Assiette TIC'!$C17,'[1]Consommati par usage et sect '!BI$6:BI$310)</f>
        <v>#VALUE!</v>
      </c>
      <c r="BK15" s="104" t="e">
        <f>SUMIF('[1]Consommati par usage et sect '!$C$6:$C$310,'[1]Assiette TIC'!$C17,'[1]Consommati par usage et sect '!BJ$6:BJ$310)</f>
        <v>#VALUE!</v>
      </c>
      <c r="BL15" s="104" t="e">
        <f>SUMIF('[1]Consommati par usage et sect '!$C$6:$C$310,'[1]Assiette TIC'!$C17,'[1]Consommati par usage et sect '!BK$6:BK$310)</f>
        <v>#VALUE!</v>
      </c>
      <c r="BM15" s="104" t="e">
        <f>SUMIF('[1]Consommati par usage et sect '!$C$6:$C$310,'[1]Assiette TIC'!$C17,'[1]Consommati par usage et sect '!BL$6:BL$310)</f>
        <v>#VALUE!</v>
      </c>
      <c r="BN15" s="104" t="e">
        <f>SUMIF('[1]Consommati par usage et sect '!$C$6:$C$310,'[1]Assiette TIC'!$C17,'[1]Consommati par usage et sect '!BM$6:BM$310)</f>
        <v>#VALUE!</v>
      </c>
      <c r="BO15" s="104" t="e">
        <f>SUMIF('[1]Consommati par usage et sect '!$C$6:$C$310,'[1]Assiette TIC'!$C17,'[1]Consommati par usage et sect '!BN$6:BN$310)</f>
        <v>#VALUE!</v>
      </c>
      <c r="BP15" s="104" t="e">
        <f>SUMIF('[1]Consommati par usage et sect '!$C$6:$C$310,'[1]Assiette TIC'!$C17,'[1]Consommati par usage et sect '!BO$6:BO$310)</f>
        <v>#VALUE!</v>
      </c>
      <c r="BQ15" s="104" t="e">
        <f>SUMIF('[1]Consommati par usage et sect '!$C$6:$C$310,'[1]Assiette TIC'!$C17,'[1]Consommati par usage et sect '!BP$6:BP$310)</f>
        <v>#VALUE!</v>
      </c>
      <c r="BR15" s="104" t="e">
        <f>SUMIF('[1]Consommati par usage et sect '!$C$6:$C$310,'[1]Assiette TIC'!$C17,'[1]Consommati par usage et sect '!BQ$6:BQ$310)</f>
        <v>#VALUE!</v>
      </c>
      <c r="BS15" s="105" t="e">
        <f t="shared" si="4"/>
        <v>#VALUE!</v>
      </c>
      <c r="BT15" s="106" t="e">
        <f>BS15*(1-'[1]Assiette composante carbone'!D17/'[1]Assiette composante carbone'!AK17)</f>
        <v>#VALUE!</v>
      </c>
      <c r="BU15" s="102" t="e">
        <f>IF(E15-#REF!-#REF!&gt;=#REF!,AL15-E15+#REF!+#REF!,AL15-#REF!)</f>
        <v>#REF!</v>
      </c>
      <c r="BV15" s="102"/>
      <c r="BW15" s="102"/>
      <c r="BX15" s="102">
        <f t="shared" si="5"/>
        <v>0</v>
      </c>
      <c r="BY15" s="102" t="e">
        <f t="shared" si="12"/>
        <v>#REF!</v>
      </c>
      <c r="BZ15" s="107">
        <f>IF(ISNA(VLOOKUP($D15,'[1]comptes des secteurs'!$B$13:$AW$1568,31,FALSE)),0,VLOOKUP($D15,'[1]comptes des secteurs'!$B$13:$AW$1568,31,FALSE))</f>
        <v>69.599999999999994</v>
      </c>
      <c r="CA15" s="102">
        <f>IF(ISNA(VLOOKUP($D15,'[1]comptes des secteurs'!$B$13:$AW$1568,47,FALSE)),0,VLOOKUP($D15,'[1]comptes des secteurs'!$B$13:$AW$1568,47,FALSE))</f>
        <v>189</v>
      </c>
      <c r="CB15" s="108" t="e">
        <f t="shared" si="7"/>
        <v>#REF!</v>
      </c>
      <c r="CC15" s="108" t="e">
        <f t="shared" si="7"/>
        <v>#REF!</v>
      </c>
      <c r="CD15">
        <f>VLOOKUP(D15,Eurostat!$A$11:$H$272,5,TRUE)</f>
        <v>448.1</v>
      </c>
    </row>
    <row r="16" spans="1:83" ht="15.75" customHeight="1" x14ac:dyDescent="0.35">
      <c r="A16" s="121"/>
      <c r="B16" s="201" t="s">
        <v>531</v>
      </c>
      <c r="C16" s="131" t="s">
        <v>275</v>
      </c>
      <c r="D16" s="127">
        <v>1032</v>
      </c>
      <c r="E16" s="97">
        <f>IFERROR(VLOOKUP(D16,'[1]Emissions ETS'!$A$2:$B$121,2,FALSE),0)/1000</f>
        <v>0</v>
      </c>
      <c r="F16" s="104" t="e">
        <f>SUMIF('[1]Consommati par usage et sect '!$C$6:$C$310,'[1]Assiette TIC'!$C18,'[1]Consommati par usage et sect '!E$6:E$310)</f>
        <v>#VALUE!</v>
      </c>
      <c r="G16" s="104" t="e">
        <f>SUMIF('[1]Consommati par usage et sect '!$C$6:$C$310,'[1]Assiette TIC'!$C18,'[1]Consommati par usage et sect '!F$6:F$310)</f>
        <v>#VALUE!</v>
      </c>
      <c r="H16" s="104" t="e">
        <f>SUMIF('[1]Consommati par usage et sect '!$C$6:$C$310,'[1]Assiette TIC'!$C18,'[1]Consommati par usage et sect '!G$6:G$310)</f>
        <v>#VALUE!</v>
      </c>
      <c r="I16" s="104" t="e">
        <f>SUMIF('[1]Consommati par usage et sect '!$C$6:$C$310,'[1]Assiette TIC'!$C18,'[1]Consommati par usage et sect '!H$6:H$310)</f>
        <v>#VALUE!</v>
      </c>
      <c r="J16" s="104" t="e">
        <f>SUMIF('[1]Consommati par usage et sect '!$C$6:$C$310,'[1]Assiette TIC'!$C18,'[1]Consommati par usage et sect '!I$6:I$310)</f>
        <v>#VALUE!</v>
      </c>
      <c r="K16" s="104" t="e">
        <f>SUMIF('[1]Consommati par usage et sect '!$C$6:$C$310,'[1]Assiette TIC'!$C18,'[1]Consommati par usage et sect '!J$6:J$310)</f>
        <v>#VALUE!</v>
      </c>
      <c r="L16" s="104" t="e">
        <f>SUMIF('[1]Consommati par usage et sect '!$C$6:$C$310,'[1]Assiette TIC'!$C18,'[1]Consommati par usage et sect '!K$6:K$310)</f>
        <v>#VALUE!</v>
      </c>
      <c r="M16" s="104" t="e">
        <f>SUMIF('[1]Consommati par usage et sect '!$C$6:$C$310,'[1]Assiette TIC'!$C18,'[1]Consommati par usage et sect '!L$6:L$310)</f>
        <v>#VALUE!</v>
      </c>
      <c r="N16" s="104" t="e">
        <f>SUMIF('[1]Consommati par usage et sect '!$C$6:$C$310,'[1]Assiette TIC'!$C18,'[1]Consommati par usage et sect '!M$6:M$310)</f>
        <v>#VALUE!</v>
      </c>
      <c r="O16" s="104" t="e">
        <f>SUMIF('[1]Consommati par usage et sect '!$C$6:$C$310,'[1]Assiette TIC'!$C18,'[1]Consommati par usage et sect '!N$6:N$310)</f>
        <v>#VALUE!</v>
      </c>
      <c r="P16" s="104" t="e">
        <f>SUMIF('[1]Consommati par usage et sect '!$C$6:$C$310,'[1]Assiette TIC'!$C18,'[1]Consommati par usage et sect '!O$6:O$310)</f>
        <v>#VALUE!</v>
      </c>
      <c r="Q16" s="104" t="e">
        <f>SUMIF('[1]Consommati par usage et sect '!$C$6:$C$310,'[1]Assiette TIC'!$C18,'[1]Consommati par usage et sect '!P$6:P$310)</f>
        <v>#VALUE!</v>
      </c>
      <c r="R16" s="104" t="e">
        <f>SUMIF('[1]Consommati par usage et sect '!$C$6:$C$310,'[1]Assiette TIC'!$C18,'[1]Consommati par usage et sect '!Q$6:Q$310)</f>
        <v>#VALUE!</v>
      </c>
      <c r="S16" s="104" t="e">
        <f>SUMIF('[1]Consommati par usage et sect '!$C$6:$C$310,'[1]Assiette TIC'!$C18,'[1]Consommati par usage et sect '!R$6:R$310)</f>
        <v>#VALUE!</v>
      </c>
      <c r="T16" s="104" t="e">
        <f>SUMIF('[1]Consommati par usage et sect '!$C$6:$C$310,'[1]Assiette TIC'!$C18,'[1]Consommati par usage et sect '!S$6:S$310)</f>
        <v>#VALUE!</v>
      </c>
      <c r="U16" s="104" t="e">
        <f>SUMIF('[1]Consommati par usage et sect '!$C$6:$C$310,'[1]Assiette TIC'!$C18,'[1]Consommati par usage et sect '!T$6:T$310)</f>
        <v>#VALUE!</v>
      </c>
      <c r="V16" s="104" t="e">
        <f>SUMIF('[1]Consommati par usage et sect '!$C$6:$C$310,'[1]Assiette TIC'!$C18,'[1]Consommati par usage et sect '!U$6:U$310)</f>
        <v>#VALUE!</v>
      </c>
      <c r="W16" s="104" t="e">
        <f>SUMIF('[1]Consommati par usage et sect '!$C$6:$C$310,'[1]Assiette TIC'!$C18,'[1]Consommati par usage et sect '!V$6:V$310)</f>
        <v>#VALUE!</v>
      </c>
      <c r="X16" s="104" t="e">
        <f>SUMIF('[1]Consommati par usage et sect '!$C$6:$C$310,'[1]Assiette TIC'!$C18,'[1]Consommati par usage et sect '!W$6:W$310)</f>
        <v>#VALUE!</v>
      </c>
      <c r="Y16" s="104" t="e">
        <f>SUMIF('[1]Consommati par usage et sect '!$C$6:$C$310,'[1]Assiette TIC'!$C18,'[1]Consommati par usage et sect '!X$6:X$310)</f>
        <v>#VALUE!</v>
      </c>
      <c r="Z16" s="104" t="e">
        <f>SUMIF('[1]Consommati par usage et sect '!$C$6:$C$310,'[1]Assiette TIC'!$C18,'[1]Consommati par usage et sect '!Y$6:Y$310)</f>
        <v>#VALUE!</v>
      </c>
      <c r="AA16" s="104" t="e">
        <f>SUMIF('[1]Consommati par usage et sect '!$C$6:$C$310,'[1]Assiette TIC'!$C18,'[1]Consommati par usage et sect '!Z$6:Z$310)</f>
        <v>#VALUE!</v>
      </c>
      <c r="AB16" s="104" t="e">
        <f>SUMIF('[1]Consommati par usage et sect '!$C$6:$C$310,'[1]Assiette TIC'!$C18,'[1]Consommati par usage et sect '!AA$6:AA$310)</f>
        <v>#VALUE!</v>
      </c>
      <c r="AC16" s="104" t="e">
        <f>SUMIF('[1]Consommati par usage et sect '!$C$6:$C$310,'[1]Assiette TIC'!$C18,'[1]Consommati par usage et sect '!AB$6:AB$310)</f>
        <v>#VALUE!</v>
      </c>
      <c r="AD16" s="104" t="e">
        <f>SUMIF('[1]Consommati par usage et sect '!$C$6:$C$310,'[1]Assiette TIC'!$C18,'[1]Consommati par usage et sect '!AC$6:AC$310)</f>
        <v>#VALUE!</v>
      </c>
      <c r="AE16" s="104" t="e">
        <f>SUMIF('[1]Consommati par usage et sect '!$C$6:$C$310,'[1]Assiette TIC'!$C18,'[1]Consommati par usage et sect '!AD$6:AD$310)</f>
        <v>#VALUE!</v>
      </c>
      <c r="AF16" s="104" t="e">
        <f>SUMIF('[1]Consommati par usage et sect '!$C$6:$C$310,'[1]Assiette TIC'!$C18,'[1]Consommati par usage et sect '!AE$6:AE$310)</f>
        <v>#VALUE!</v>
      </c>
      <c r="AG16" s="104" t="e">
        <f>SUMIF('[1]Consommati par usage et sect '!$C$6:$C$310,'[1]Assiette TIC'!$C18,'[1]Consommati par usage et sect '!AF$6:AF$310)</f>
        <v>#VALUE!</v>
      </c>
      <c r="AH16" s="104" t="e">
        <f>SUMIF('[1]Consommati par usage et sect '!$C$6:$C$310,'[1]Assiette TIC'!$C18,'[1]Consommati par usage et sect '!AG$6:AG$310)</f>
        <v>#VALUE!</v>
      </c>
      <c r="AI16" s="104" t="e">
        <f>SUMIF('[1]Consommati par usage et sect '!$C$6:$C$310,'[1]Assiette TIC'!$C18,'[1]Consommati par usage et sect '!AH$6:AH$310)</f>
        <v>#VALUE!</v>
      </c>
      <c r="AJ16" s="104" t="e">
        <f>SUMIF('[1]Consommati par usage et sect '!$C$6:$C$310,'[1]Assiette TIC'!$C18,'[1]Consommati par usage et sect '!AI$6:AI$310)</f>
        <v>#VALUE!</v>
      </c>
      <c r="AK16" s="104" t="e">
        <f>SUMIF('[1]Consommati par usage et sect '!$C$6:$C$310,'[1]Assiette TIC'!$C18,'[1]Consommati par usage et sect '!AJ$6:AJ$310)</f>
        <v>#VALUE!</v>
      </c>
      <c r="AL16" s="105" t="e">
        <f t="shared" si="0"/>
        <v>#VALUE!</v>
      </c>
      <c r="AM16" s="104" t="e">
        <f t="shared" si="11"/>
        <v>#VALUE!</v>
      </c>
      <c r="AN16" s="104" t="e">
        <f t="shared" si="1"/>
        <v>#VALUE!</v>
      </c>
      <c r="AO16" s="104" t="e">
        <f t="shared" si="2"/>
        <v>#VALUE!</v>
      </c>
      <c r="AP16" s="104" t="e">
        <f t="shared" si="3"/>
        <v>#VALUE!</v>
      </c>
      <c r="AQ16" s="104" t="e">
        <f>SUMIF('[1]Consommati par usage et sect '!$C$6:$C$310,'[1]Assiette TIC'!$C18,'[1]Consommati par usage et sect '!AP$6:AP$310)</f>
        <v>#VALUE!</v>
      </c>
      <c r="AR16" s="104" t="e">
        <f>SUMIF('[1]Consommati par usage et sect '!$C$6:$C$310,'[1]Assiette TIC'!$C18,'[1]Consommati par usage et sect '!AQ$6:AQ$310)</f>
        <v>#VALUE!</v>
      </c>
      <c r="AS16" s="104" t="e">
        <f>SUMIF('[1]Consommati par usage et sect '!$C$6:$C$310,'[1]Assiette TIC'!$C18,'[1]Consommati par usage et sect '!AR$6:AR$310)</f>
        <v>#VALUE!</v>
      </c>
      <c r="AT16" s="104" t="e">
        <f>SUMIF('[1]Consommati par usage et sect '!$C$6:$C$310,'[1]Assiette TIC'!$C18,'[1]Consommati par usage et sect '!AS$6:AS$310)</f>
        <v>#VALUE!</v>
      </c>
      <c r="AU16" s="104" t="e">
        <f>SUMIF('[1]Consommati par usage et sect '!$C$6:$C$310,'[1]Assiette TIC'!$C18,'[1]Consommati par usage et sect '!AT$6:AT$310)</f>
        <v>#VALUE!</v>
      </c>
      <c r="AV16" s="104" t="e">
        <f>SUMIF('[1]Consommati par usage et sect '!$C$6:$C$310,'[1]Assiette TIC'!$C18,'[1]Consommati par usage et sect '!AU$6:AU$310)</f>
        <v>#VALUE!</v>
      </c>
      <c r="AW16" s="104" t="e">
        <f>SUMIF('[1]Consommati par usage et sect '!$C$6:$C$310,'[1]Assiette TIC'!$C18,'[1]Consommati par usage et sect '!AV$6:AV$310)</f>
        <v>#VALUE!</v>
      </c>
      <c r="AX16" s="104" t="e">
        <f>SUMIF('[1]Consommati par usage et sect '!$C$6:$C$310,'[1]Assiette TIC'!$C18,'[1]Consommati par usage et sect '!AW$6:AW$310)</f>
        <v>#VALUE!</v>
      </c>
      <c r="AY16" s="104" t="e">
        <f>SUMIF('[1]Consommati par usage et sect '!$C$6:$C$310,'[1]Assiette TIC'!$C18,'[1]Consommati par usage et sect '!AX$6:AX$310)</f>
        <v>#VALUE!</v>
      </c>
      <c r="AZ16" s="104" t="e">
        <f>SUMIF('[1]Consommati par usage et sect '!$C$6:$C$310,'[1]Assiette TIC'!$C18,'[1]Consommati par usage et sect '!AY$6:AY$310)</f>
        <v>#VALUE!</v>
      </c>
      <c r="BA16" s="104" t="e">
        <f>SUMIF('[1]Consommati par usage et sect '!$C$6:$C$310,'[1]Assiette TIC'!$C18,'[1]Consommati par usage et sect '!AZ$6:AZ$310)</f>
        <v>#VALUE!</v>
      </c>
      <c r="BB16" s="104" t="e">
        <f>SUMIF('[1]Consommati par usage et sect '!$C$6:$C$310,'[1]Assiette TIC'!$C18,'[1]Consommati par usage et sect '!BA$6:BA$310)</f>
        <v>#VALUE!</v>
      </c>
      <c r="BC16" s="104" t="e">
        <f>SUMIF('[1]Consommati par usage et sect '!$C$6:$C$310,'[1]Assiette TIC'!$C18,'[1]Consommati par usage et sect '!BB$6:BB$310)</f>
        <v>#VALUE!</v>
      </c>
      <c r="BD16" s="104" t="e">
        <f>SUMIF('[1]Consommati par usage et sect '!$C$6:$C$310,'[1]Assiette TIC'!$C18,'[1]Consommati par usage et sect '!BC$6:BC$310)</f>
        <v>#VALUE!</v>
      </c>
      <c r="BE16" s="104" t="e">
        <f>SUMIF('[1]Consommati par usage et sect '!$C$6:$C$310,'[1]Assiette TIC'!$C18,'[1]Consommati par usage et sect '!BD$6:BD$310)</f>
        <v>#VALUE!</v>
      </c>
      <c r="BF16" s="104" t="e">
        <f>SUMIF('[1]Consommati par usage et sect '!$C$6:$C$310,'[1]Assiette TIC'!$C18,'[1]Consommati par usage et sect '!BE$6:BE$310)</f>
        <v>#VALUE!</v>
      </c>
      <c r="BG16" s="104" t="e">
        <f>SUMIF('[1]Consommati par usage et sect '!$C$6:$C$310,'[1]Assiette TIC'!$C18,'[1]Consommati par usage et sect '!BF$6:BF$310)</f>
        <v>#VALUE!</v>
      </c>
      <c r="BH16" s="104" t="e">
        <f>SUMIF('[1]Consommati par usage et sect '!$C$6:$C$310,'[1]Assiette TIC'!$C18,'[1]Consommati par usage et sect '!BG$6:BG$310)</f>
        <v>#VALUE!</v>
      </c>
      <c r="BI16" s="104" t="e">
        <f>SUMIF('[1]Consommati par usage et sect '!$C$6:$C$310,'[1]Assiette TIC'!$C18,'[1]Consommati par usage et sect '!BH$6:BH$310)</f>
        <v>#VALUE!</v>
      </c>
      <c r="BJ16" s="104" t="e">
        <f>SUMIF('[1]Consommati par usage et sect '!$C$6:$C$310,'[1]Assiette TIC'!$C18,'[1]Consommati par usage et sect '!BI$6:BI$310)</f>
        <v>#VALUE!</v>
      </c>
      <c r="BK16" s="104" t="e">
        <f>SUMIF('[1]Consommati par usage et sect '!$C$6:$C$310,'[1]Assiette TIC'!$C18,'[1]Consommati par usage et sect '!BJ$6:BJ$310)</f>
        <v>#VALUE!</v>
      </c>
      <c r="BL16" s="104" t="e">
        <f>SUMIF('[1]Consommati par usage et sect '!$C$6:$C$310,'[1]Assiette TIC'!$C18,'[1]Consommati par usage et sect '!BK$6:BK$310)</f>
        <v>#VALUE!</v>
      </c>
      <c r="BM16" s="104" t="e">
        <f>SUMIF('[1]Consommati par usage et sect '!$C$6:$C$310,'[1]Assiette TIC'!$C18,'[1]Consommati par usage et sect '!BL$6:BL$310)</f>
        <v>#VALUE!</v>
      </c>
      <c r="BN16" s="104" t="e">
        <f>SUMIF('[1]Consommati par usage et sect '!$C$6:$C$310,'[1]Assiette TIC'!$C18,'[1]Consommati par usage et sect '!BM$6:BM$310)</f>
        <v>#VALUE!</v>
      </c>
      <c r="BO16" s="104" t="e">
        <f>SUMIF('[1]Consommati par usage et sect '!$C$6:$C$310,'[1]Assiette TIC'!$C18,'[1]Consommati par usage et sect '!BN$6:BN$310)</f>
        <v>#VALUE!</v>
      </c>
      <c r="BP16" s="104" t="e">
        <f>SUMIF('[1]Consommati par usage et sect '!$C$6:$C$310,'[1]Assiette TIC'!$C18,'[1]Consommati par usage et sect '!BO$6:BO$310)</f>
        <v>#VALUE!</v>
      </c>
      <c r="BQ16" s="104" t="e">
        <f>SUMIF('[1]Consommati par usage et sect '!$C$6:$C$310,'[1]Assiette TIC'!$C18,'[1]Consommati par usage et sect '!BP$6:BP$310)</f>
        <v>#VALUE!</v>
      </c>
      <c r="BR16" s="104" t="e">
        <f>SUMIF('[1]Consommati par usage et sect '!$C$6:$C$310,'[1]Assiette TIC'!$C18,'[1]Consommati par usage et sect '!BQ$6:BQ$310)</f>
        <v>#VALUE!</v>
      </c>
      <c r="BS16" s="105" t="e">
        <f t="shared" si="4"/>
        <v>#VALUE!</v>
      </c>
      <c r="BT16" s="106" t="e">
        <f>BS16*(1-'[1]Assiette composante carbone'!D18/'[1]Assiette composante carbone'!AK18)</f>
        <v>#VALUE!</v>
      </c>
      <c r="BU16" s="102" t="e">
        <f>IF(E16-#REF!-#REF!&gt;=#REF!,AL16-E16+#REF!+#REF!,AL16-#REF!)</f>
        <v>#REF!</v>
      </c>
      <c r="BV16" s="102"/>
      <c r="BW16" s="102"/>
      <c r="BX16" s="102">
        <f t="shared" si="5"/>
        <v>0</v>
      </c>
      <c r="BY16" s="102" t="e">
        <f t="shared" si="12"/>
        <v>#REF!</v>
      </c>
      <c r="BZ16" s="107">
        <f>IF(ISNA(VLOOKUP($D16,'[1]comptes des secteurs'!$B$13:$AW$1568,31,FALSE)),0,VLOOKUP($D16,'[1]comptes des secteurs'!$B$13:$AW$1568,31,FALSE))</f>
        <v>38.1</v>
      </c>
      <c r="CA16" s="102">
        <f>IF(ISNA(VLOOKUP($D16,'[1]comptes des secteurs'!$B$13:$AW$1568,47,FALSE)),0,VLOOKUP($D16,'[1]comptes des secteurs'!$B$13:$AW$1568,47,FALSE))</f>
        <v>121</v>
      </c>
      <c r="CB16" s="108" t="e">
        <f t="shared" si="7"/>
        <v>#REF!</v>
      </c>
      <c r="CC16" s="108" t="e">
        <f t="shared" si="7"/>
        <v>#REF!</v>
      </c>
      <c r="CD16">
        <f>VLOOKUP(D16,Eurostat!$A$11:$H$272,5,TRUE)</f>
        <v>566.29999999999995</v>
      </c>
    </row>
    <row r="17" spans="1:82" ht="15.5" x14ac:dyDescent="0.35">
      <c r="A17" s="121"/>
      <c r="B17" s="202"/>
      <c r="C17" s="131" t="s">
        <v>276</v>
      </c>
      <c r="D17" s="125">
        <v>1039</v>
      </c>
      <c r="E17" s="97">
        <f>IFERROR(VLOOKUP(D17,'[1]Emissions ETS'!$A$2:$B$121,2,FALSE),0)/1000</f>
        <v>78.379000000000005</v>
      </c>
      <c r="F17" s="104" t="e">
        <f>SUMIF('[1]Consommati par usage et sect '!$C$6:$C$310,'[1]Assiette TIC'!$C19,'[1]Consommati par usage et sect '!E$6:E$310)</f>
        <v>#VALUE!</v>
      </c>
      <c r="G17" s="104" t="e">
        <f>SUMIF('[1]Consommati par usage et sect '!$C$6:$C$310,'[1]Assiette TIC'!$C19,'[1]Consommati par usage et sect '!F$6:F$310)</f>
        <v>#VALUE!</v>
      </c>
      <c r="H17" s="104" t="e">
        <f>SUMIF('[1]Consommati par usage et sect '!$C$6:$C$310,'[1]Assiette TIC'!$C19,'[1]Consommati par usage et sect '!G$6:G$310)</f>
        <v>#VALUE!</v>
      </c>
      <c r="I17" s="104" t="e">
        <f>SUMIF('[1]Consommati par usage et sect '!$C$6:$C$310,'[1]Assiette TIC'!$C19,'[1]Consommati par usage et sect '!H$6:H$310)</f>
        <v>#VALUE!</v>
      </c>
      <c r="J17" s="104" t="e">
        <f>SUMIF('[1]Consommati par usage et sect '!$C$6:$C$310,'[1]Assiette TIC'!$C19,'[1]Consommati par usage et sect '!I$6:I$310)</f>
        <v>#VALUE!</v>
      </c>
      <c r="K17" s="104" t="e">
        <f>SUMIF('[1]Consommati par usage et sect '!$C$6:$C$310,'[1]Assiette TIC'!$C19,'[1]Consommati par usage et sect '!J$6:J$310)</f>
        <v>#VALUE!</v>
      </c>
      <c r="L17" s="104" t="e">
        <f>SUMIF('[1]Consommati par usage et sect '!$C$6:$C$310,'[1]Assiette TIC'!$C19,'[1]Consommati par usage et sect '!K$6:K$310)</f>
        <v>#VALUE!</v>
      </c>
      <c r="M17" s="104" t="e">
        <f>SUMIF('[1]Consommati par usage et sect '!$C$6:$C$310,'[1]Assiette TIC'!$C19,'[1]Consommati par usage et sect '!L$6:L$310)</f>
        <v>#VALUE!</v>
      </c>
      <c r="N17" s="104" t="e">
        <f>SUMIF('[1]Consommati par usage et sect '!$C$6:$C$310,'[1]Assiette TIC'!$C19,'[1]Consommati par usage et sect '!M$6:M$310)</f>
        <v>#VALUE!</v>
      </c>
      <c r="O17" s="104" t="e">
        <f>SUMIF('[1]Consommati par usage et sect '!$C$6:$C$310,'[1]Assiette TIC'!$C19,'[1]Consommati par usage et sect '!N$6:N$310)</f>
        <v>#VALUE!</v>
      </c>
      <c r="P17" s="104" t="e">
        <f>SUMIF('[1]Consommati par usage et sect '!$C$6:$C$310,'[1]Assiette TIC'!$C19,'[1]Consommati par usage et sect '!O$6:O$310)</f>
        <v>#VALUE!</v>
      </c>
      <c r="Q17" s="104" t="e">
        <f>SUMIF('[1]Consommati par usage et sect '!$C$6:$C$310,'[1]Assiette TIC'!$C19,'[1]Consommati par usage et sect '!P$6:P$310)</f>
        <v>#VALUE!</v>
      </c>
      <c r="R17" s="104" t="e">
        <f>SUMIF('[1]Consommati par usage et sect '!$C$6:$C$310,'[1]Assiette TIC'!$C19,'[1]Consommati par usage et sect '!Q$6:Q$310)</f>
        <v>#VALUE!</v>
      </c>
      <c r="S17" s="104" t="e">
        <f>SUMIF('[1]Consommati par usage et sect '!$C$6:$C$310,'[1]Assiette TIC'!$C19,'[1]Consommati par usage et sect '!R$6:R$310)</f>
        <v>#VALUE!</v>
      </c>
      <c r="T17" s="104" t="e">
        <f>SUMIF('[1]Consommati par usage et sect '!$C$6:$C$310,'[1]Assiette TIC'!$C19,'[1]Consommati par usage et sect '!S$6:S$310)</f>
        <v>#VALUE!</v>
      </c>
      <c r="U17" s="104" t="e">
        <f>SUMIF('[1]Consommati par usage et sect '!$C$6:$C$310,'[1]Assiette TIC'!$C19,'[1]Consommati par usage et sect '!T$6:T$310)</f>
        <v>#VALUE!</v>
      </c>
      <c r="V17" s="104" t="e">
        <f>SUMIF('[1]Consommati par usage et sect '!$C$6:$C$310,'[1]Assiette TIC'!$C19,'[1]Consommati par usage et sect '!U$6:U$310)</f>
        <v>#VALUE!</v>
      </c>
      <c r="W17" s="104" t="e">
        <f>SUMIF('[1]Consommati par usage et sect '!$C$6:$C$310,'[1]Assiette TIC'!$C19,'[1]Consommati par usage et sect '!V$6:V$310)</f>
        <v>#VALUE!</v>
      </c>
      <c r="X17" s="104" t="e">
        <f>SUMIF('[1]Consommati par usage et sect '!$C$6:$C$310,'[1]Assiette TIC'!$C19,'[1]Consommati par usage et sect '!W$6:W$310)</f>
        <v>#VALUE!</v>
      </c>
      <c r="Y17" s="104" t="e">
        <f>SUMIF('[1]Consommati par usage et sect '!$C$6:$C$310,'[1]Assiette TIC'!$C19,'[1]Consommati par usage et sect '!X$6:X$310)</f>
        <v>#VALUE!</v>
      </c>
      <c r="Z17" s="104" t="e">
        <f>SUMIF('[1]Consommati par usage et sect '!$C$6:$C$310,'[1]Assiette TIC'!$C19,'[1]Consommati par usage et sect '!Y$6:Y$310)</f>
        <v>#VALUE!</v>
      </c>
      <c r="AA17" s="104" t="e">
        <f>SUMIF('[1]Consommati par usage et sect '!$C$6:$C$310,'[1]Assiette TIC'!$C19,'[1]Consommati par usage et sect '!Z$6:Z$310)</f>
        <v>#VALUE!</v>
      </c>
      <c r="AB17" s="104" t="e">
        <f>SUMIF('[1]Consommati par usage et sect '!$C$6:$C$310,'[1]Assiette TIC'!$C19,'[1]Consommati par usage et sect '!AA$6:AA$310)</f>
        <v>#VALUE!</v>
      </c>
      <c r="AC17" s="104" t="e">
        <f>SUMIF('[1]Consommati par usage et sect '!$C$6:$C$310,'[1]Assiette TIC'!$C19,'[1]Consommati par usage et sect '!AB$6:AB$310)</f>
        <v>#VALUE!</v>
      </c>
      <c r="AD17" s="104" t="e">
        <f>SUMIF('[1]Consommati par usage et sect '!$C$6:$C$310,'[1]Assiette TIC'!$C19,'[1]Consommati par usage et sect '!AC$6:AC$310)</f>
        <v>#VALUE!</v>
      </c>
      <c r="AE17" s="104" t="e">
        <f>SUMIF('[1]Consommati par usage et sect '!$C$6:$C$310,'[1]Assiette TIC'!$C19,'[1]Consommati par usage et sect '!AD$6:AD$310)</f>
        <v>#VALUE!</v>
      </c>
      <c r="AF17" s="104" t="e">
        <f>SUMIF('[1]Consommati par usage et sect '!$C$6:$C$310,'[1]Assiette TIC'!$C19,'[1]Consommati par usage et sect '!AE$6:AE$310)</f>
        <v>#VALUE!</v>
      </c>
      <c r="AG17" s="104" t="e">
        <f>SUMIF('[1]Consommati par usage et sect '!$C$6:$C$310,'[1]Assiette TIC'!$C19,'[1]Consommati par usage et sect '!AF$6:AF$310)</f>
        <v>#VALUE!</v>
      </c>
      <c r="AH17" s="104" t="e">
        <f>SUMIF('[1]Consommati par usage et sect '!$C$6:$C$310,'[1]Assiette TIC'!$C19,'[1]Consommati par usage et sect '!AG$6:AG$310)</f>
        <v>#VALUE!</v>
      </c>
      <c r="AI17" s="104" t="e">
        <f>SUMIF('[1]Consommati par usage et sect '!$C$6:$C$310,'[1]Assiette TIC'!$C19,'[1]Consommati par usage et sect '!AH$6:AH$310)</f>
        <v>#VALUE!</v>
      </c>
      <c r="AJ17" s="104" t="e">
        <f>SUMIF('[1]Consommati par usage et sect '!$C$6:$C$310,'[1]Assiette TIC'!$C19,'[1]Consommati par usage et sect '!AI$6:AI$310)</f>
        <v>#VALUE!</v>
      </c>
      <c r="AK17" s="104" t="e">
        <f>SUMIF('[1]Consommati par usage et sect '!$C$6:$C$310,'[1]Assiette TIC'!$C19,'[1]Consommati par usage et sect '!AJ$6:AJ$310)</f>
        <v>#VALUE!</v>
      </c>
      <c r="AL17" s="105" t="e">
        <f t="shared" si="0"/>
        <v>#VALUE!</v>
      </c>
      <c r="AM17" s="104" t="e">
        <f t="shared" si="11"/>
        <v>#VALUE!</v>
      </c>
      <c r="AN17" s="104" t="e">
        <f t="shared" si="1"/>
        <v>#VALUE!</v>
      </c>
      <c r="AO17" s="104" t="e">
        <f t="shared" si="2"/>
        <v>#VALUE!</v>
      </c>
      <c r="AP17" s="104" t="e">
        <f t="shared" si="3"/>
        <v>#VALUE!</v>
      </c>
      <c r="AQ17" s="104" t="e">
        <f>SUMIF('[1]Consommati par usage et sect '!$C$6:$C$310,'[1]Assiette TIC'!$C19,'[1]Consommati par usage et sect '!AP$6:AP$310)</f>
        <v>#VALUE!</v>
      </c>
      <c r="AR17" s="104" t="e">
        <f>SUMIF('[1]Consommati par usage et sect '!$C$6:$C$310,'[1]Assiette TIC'!$C19,'[1]Consommati par usage et sect '!AQ$6:AQ$310)</f>
        <v>#VALUE!</v>
      </c>
      <c r="AS17" s="104" t="e">
        <f>SUMIF('[1]Consommati par usage et sect '!$C$6:$C$310,'[1]Assiette TIC'!$C19,'[1]Consommati par usage et sect '!AR$6:AR$310)</f>
        <v>#VALUE!</v>
      </c>
      <c r="AT17" s="104" t="e">
        <f>SUMIF('[1]Consommati par usage et sect '!$C$6:$C$310,'[1]Assiette TIC'!$C19,'[1]Consommati par usage et sect '!AS$6:AS$310)</f>
        <v>#VALUE!</v>
      </c>
      <c r="AU17" s="104" t="e">
        <f>SUMIF('[1]Consommati par usage et sect '!$C$6:$C$310,'[1]Assiette TIC'!$C19,'[1]Consommati par usage et sect '!AT$6:AT$310)</f>
        <v>#VALUE!</v>
      </c>
      <c r="AV17" s="104" t="e">
        <f>SUMIF('[1]Consommati par usage et sect '!$C$6:$C$310,'[1]Assiette TIC'!$C19,'[1]Consommati par usage et sect '!AU$6:AU$310)</f>
        <v>#VALUE!</v>
      </c>
      <c r="AW17" s="104" t="e">
        <f>SUMIF('[1]Consommati par usage et sect '!$C$6:$C$310,'[1]Assiette TIC'!$C19,'[1]Consommati par usage et sect '!AV$6:AV$310)</f>
        <v>#VALUE!</v>
      </c>
      <c r="AX17" s="104" t="e">
        <f>SUMIF('[1]Consommati par usage et sect '!$C$6:$C$310,'[1]Assiette TIC'!$C19,'[1]Consommati par usage et sect '!AW$6:AW$310)</f>
        <v>#VALUE!</v>
      </c>
      <c r="AY17" s="104" t="e">
        <f>SUMIF('[1]Consommati par usage et sect '!$C$6:$C$310,'[1]Assiette TIC'!$C19,'[1]Consommati par usage et sect '!AX$6:AX$310)</f>
        <v>#VALUE!</v>
      </c>
      <c r="AZ17" s="104" t="e">
        <f>SUMIF('[1]Consommati par usage et sect '!$C$6:$C$310,'[1]Assiette TIC'!$C19,'[1]Consommati par usage et sect '!AY$6:AY$310)</f>
        <v>#VALUE!</v>
      </c>
      <c r="BA17" s="104" t="e">
        <f>SUMIF('[1]Consommati par usage et sect '!$C$6:$C$310,'[1]Assiette TIC'!$C19,'[1]Consommati par usage et sect '!AZ$6:AZ$310)</f>
        <v>#VALUE!</v>
      </c>
      <c r="BB17" s="104" t="e">
        <f>SUMIF('[1]Consommati par usage et sect '!$C$6:$C$310,'[1]Assiette TIC'!$C19,'[1]Consommati par usage et sect '!BA$6:BA$310)</f>
        <v>#VALUE!</v>
      </c>
      <c r="BC17" s="104" t="e">
        <f>SUMIF('[1]Consommati par usage et sect '!$C$6:$C$310,'[1]Assiette TIC'!$C19,'[1]Consommati par usage et sect '!BB$6:BB$310)</f>
        <v>#VALUE!</v>
      </c>
      <c r="BD17" s="104" t="e">
        <f>SUMIF('[1]Consommati par usage et sect '!$C$6:$C$310,'[1]Assiette TIC'!$C19,'[1]Consommati par usage et sect '!BC$6:BC$310)</f>
        <v>#VALUE!</v>
      </c>
      <c r="BE17" s="104" t="e">
        <f>SUMIF('[1]Consommati par usage et sect '!$C$6:$C$310,'[1]Assiette TIC'!$C19,'[1]Consommati par usage et sect '!BD$6:BD$310)</f>
        <v>#VALUE!</v>
      </c>
      <c r="BF17" s="104" t="e">
        <f>SUMIF('[1]Consommati par usage et sect '!$C$6:$C$310,'[1]Assiette TIC'!$C19,'[1]Consommati par usage et sect '!BE$6:BE$310)</f>
        <v>#VALUE!</v>
      </c>
      <c r="BG17" s="104" t="e">
        <f>SUMIF('[1]Consommati par usage et sect '!$C$6:$C$310,'[1]Assiette TIC'!$C19,'[1]Consommati par usage et sect '!BF$6:BF$310)</f>
        <v>#VALUE!</v>
      </c>
      <c r="BH17" s="104" t="e">
        <f>SUMIF('[1]Consommati par usage et sect '!$C$6:$C$310,'[1]Assiette TIC'!$C19,'[1]Consommati par usage et sect '!BG$6:BG$310)</f>
        <v>#VALUE!</v>
      </c>
      <c r="BI17" s="104" t="e">
        <f>SUMIF('[1]Consommati par usage et sect '!$C$6:$C$310,'[1]Assiette TIC'!$C19,'[1]Consommati par usage et sect '!BH$6:BH$310)</f>
        <v>#VALUE!</v>
      </c>
      <c r="BJ17" s="104" t="e">
        <f>SUMIF('[1]Consommati par usage et sect '!$C$6:$C$310,'[1]Assiette TIC'!$C19,'[1]Consommati par usage et sect '!BI$6:BI$310)</f>
        <v>#VALUE!</v>
      </c>
      <c r="BK17" s="104" t="e">
        <f>SUMIF('[1]Consommati par usage et sect '!$C$6:$C$310,'[1]Assiette TIC'!$C19,'[1]Consommati par usage et sect '!BJ$6:BJ$310)</f>
        <v>#VALUE!</v>
      </c>
      <c r="BL17" s="104" t="e">
        <f>SUMIF('[1]Consommati par usage et sect '!$C$6:$C$310,'[1]Assiette TIC'!$C19,'[1]Consommati par usage et sect '!BK$6:BK$310)</f>
        <v>#VALUE!</v>
      </c>
      <c r="BM17" s="104" t="e">
        <f>SUMIF('[1]Consommati par usage et sect '!$C$6:$C$310,'[1]Assiette TIC'!$C19,'[1]Consommati par usage et sect '!BL$6:BL$310)</f>
        <v>#VALUE!</v>
      </c>
      <c r="BN17" s="104" t="e">
        <f>SUMIF('[1]Consommati par usage et sect '!$C$6:$C$310,'[1]Assiette TIC'!$C19,'[1]Consommati par usage et sect '!BM$6:BM$310)</f>
        <v>#VALUE!</v>
      </c>
      <c r="BO17" s="104" t="e">
        <f>SUMIF('[1]Consommati par usage et sect '!$C$6:$C$310,'[1]Assiette TIC'!$C19,'[1]Consommati par usage et sect '!BN$6:BN$310)</f>
        <v>#VALUE!</v>
      </c>
      <c r="BP17" s="104" t="e">
        <f>SUMIF('[1]Consommati par usage et sect '!$C$6:$C$310,'[1]Assiette TIC'!$C19,'[1]Consommati par usage et sect '!BO$6:BO$310)</f>
        <v>#VALUE!</v>
      </c>
      <c r="BQ17" s="104" t="e">
        <f>SUMIF('[1]Consommati par usage et sect '!$C$6:$C$310,'[1]Assiette TIC'!$C19,'[1]Consommati par usage et sect '!BP$6:BP$310)</f>
        <v>#VALUE!</v>
      </c>
      <c r="BR17" s="104" t="e">
        <f>SUMIF('[1]Consommati par usage et sect '!$C$6:$C$310,'[1]Assiette TIC'!$C19,'[1]Consommati par usage et sect '!BQ$6:BQ$310)</f>
        <v>#VALUE!</v>
      </c>
      <c r="BS17" s="105" t="e">
        <f t="shared" si="4"/>
        <v>#VALUE!</v>
      </c>
      <c r="BT17" s="106" t="e">
        <f>BS17*(1-'[1]Assiette composante carbone'!D19/'[1]Assiette composante carbone'!AK19)</f>
        <v>#VALUE!</v>
      </c>
      <c r="BU17" s="102" t="e">
        <f>IF(E17-#REF!-#REF!&gt;=#REF!,AL17-E17+#REF!+#REF!,AL17-#REF!)</f>
        <v>#REF!</v>
      </c>
      <c r="BV17" s="102"/>
      <c r="BW17" s="102"/>
      <c r="BX17" s="102">
        <f t="shared" si="5"/>
        <v>0</v>
      </c>
      <c r="BY17" s="102" t="e">
        <f t="shared" si="12"/>
        <v>#REF!</v>
      </c>
      <c r="BZ17" s="107">
        <f>IF(ISNA(VLOOKUP($D17,'[1]comptes des secteurs'!$B$13:$AW$1568,31,FALSE)),0,VLOOKUP($D17,'[1]comptes des secteurs'!$B$13:$AW$1568,31,FALSE))</f>
        <v>358.8</v>
      </c>
      <c r="CA17" s="102">
        <f>IF(ISNA(VLOOKUP($D17,'[1]comptes des secteurs'!$B$13:$AW$1568,47,FALSE)),0,VLOOKUP($D17,'[1]comptes des secteurs'!$B$13:$AW$1568,47,FALSE))</f>
        <v>1256.5</v>
      </c>
      <c r="CB17" s="108" t="e">
        <f t="shared" si="7"/>
        <v>#REF!</v>
      </c>
      <c r="CC17" s="108" t="e">
        <f t="shared" si="7"/>
        <v>#REF!</v>
      </c>
      <c r="CD17">
        <f>VLOOKUP(D17,Eurostat!$A$11:$H$272,5,TRUE)</f>
        <v>5583.5</v>
      </c>
    </row>
    <row r="18" spans="1:82" ht="15.65" customHeight="1" x14ac:dyDescent="0.35">
      <c r="A18" s="121"/>
      <c r="B18" s="195" t="s">
        <v>532</v>
      </c>
      <c r="C18" s="131" t="s">
        <v>277</v>
      </c>
      <c r="D18" s="125">
        <v>1041</v>
      </c>
      <c r="E18" s="97">
        <f>IFERROR(VLOOKUP(D18,'[1]Emissions ETS'!$A$2:$B$121,2,FALSE),0)/1000</f>
        <v>195.14</v>
      </c>
      <c r="F18" s="104" t="e">
        <f>SUMIF('[1]Consommati par usage et sect '!$C$6:$C$310,'[1]Assiette TIC'!$C20,'[1]Consommati par usage et sect '!E$6:E$310)</f>
        <v>#VALUE!</v>
      </c>
      <c r="G18" s="104" t="e">
        <f>SUMIF('[1]Consommati par usage et sect '!$C$6:$C$310,'[1]Assiette TIC'!$C20,'[1]Consommati par usage et sect '!F$6:F$310)</f>
        <v>#VALUE!</v>
      </c>
      <c r="H18" s="104" t="e">
        <f>SUMIF('[1]Consommati par usage et sect '!$C$6:$C$310,'[1]Assiette TIC'!$C20,'[1]Consommati par usage et sect '!G$6:G$310)</f>
        <v>#VALUE!</v>
      </c>
      <c r="I18" s="104" t="e">
        <f>SUMIF('[1]Consommati par usage et sect '!$C$6:$C$310,'[1]Assiette TIC'!$C20,'[1]Consommati par usage et sect '!H$6:H$310)</f>
        <v>#VALUE!</v>
      </c>
      <c r="J18" s="104" t="e">
        <f>SUMIF('[1]Consommati par usage et sect '!$C$6:$C$310,'[1]Assiette TIC'!$C20,'[1]Consommati par usage et sect '!I$6:I$310)</f>
        <v>#VALUE!</v>
      </c>
      <c r="K18" s="104" t="e">
        <f>SUMIF('[1]Consommati par usage et sect '!$C$6:$C$310,'[1]Assiette TIC'!$C20,'[1]Consommati par usage et sect '!J$6:J$310)</f>
        <v>#VALUE!</v>
      </c>
      <c r="L18" s="104" t="e">
        <f>SUMIF('[1]Consommati par usage et sect '!$C$6:$C$310,'[1]Assiette TIC'!$C20,'[1]Consommati par usage et sect '!K$6:K$310)</f>
        <v>#VALUE!</v>
      </c>
      <c r="M18" s="104" t="e">
        <f>SUMIF('[1]Consommati par usage et sect '!$C$6:$C$310,'[1]Assiette TIC'!$C20,'[1]Consommati par usage et sect '!L$6:L$310)</f>
        <v>#VALUE!</v>
      </c>
      <c r="N18" s="104" t="e">
        <f>SUMIF('[1]Consommati par usage et sect '!$C$6:$C$310,'[1]Assiette TIC'!$C20,'[1]Consommati par usage et sect '!M$6:M$310)</f>
        <v>#VALUE!</v>
      </c>
      <c r="O18" s="104" t="e">
        <f>SUMIF('[1]Consommati par usage et sect '!$C$6:$C$310,'[1]Assiette TIC'!$C20,'[1]Consommati par usage et sect '!N$6:N$310)</f>
        <v>#VALUE!</v>
      </c>
      <c r="P18" s="104" t="e">
        <f>SUMIF('[1]Consommati par usage et sect '!$C$6:$C$310,'[1]Assiette TIC'!$C20,'[1]Consommati par usage et sect '!O$6:O$310)</f>
        <v>#VALUE!</v>
      </c>
      <c r="Q18" s="104" t="e">
        <f>SUMIF('[1]Consommati par usage et sect '!$C$6:$C$310,'[1]Assiette TIC'!$C20,'[1]Consommati par usage et sect '!P$6:P$310)</f>
        <v>#VALUE!</v>
      </c>
      <c r="R18" s="104" t="e">
        <f>SUMIF('[1]Consommati par usage et sect '!$C$6:$C$310,'[1]Assiette TIC'!$C20,'[1]Consommati par usage et sect '!Q$6:Q$310)</f>
        <v>#VALUE!</v>
      </c>
      <c r="S18" s="104" t="e">
        <f>SUMIF('[1]Consommati par usage et sect '!$C$6:$C$310,'[1]Assiette TIC'!$C20,'[1]Consommati par usage et sect '!R$6:R$310)</f>
        <v>#VALUE!</v>
      </c>
      <c r="T18" s="104" t="e">
        <f>SUMIF('[1]Consommati par usage et sect '!$C$6:$C$310,'[1]Assiette TIC'!$C20,'[1]Consommati par usage et sect '!S$6:S$310)</f>
        <v>#VALUE!</v>
      </c>
      <c r="U18" s="104" t="e">
        <f>SUMIF('[1]Consommati par usage et sect '!$C$6:$C$310,'[1]Assiette TIC'!$C20,'[1]Consommati par usage et sect '!T$6:T$310)</f>
        <v>#VALUE!</v>
      </c>
      <c r="V18" s="104" t="e">
        <f>SUMIF('[1]Consommati par usage et sect '!$C$6:$C$310,'[1]Assiette TIC'!$C20,'[1]Consommati par usage et sect '!U$6:U$310)</f>
        <v>#VALUE!</v>
      </c>
      <c r="W18" s="104" t="e">
        <f>SUMIF('[1]Consommati par usage et sect '!$C$6:$C$310,'[1]Assiette TIC'!$C20,'[1]Consommati par usage et sect '!V$6:V$310)</f>
        <v>#VALUE!</v>
      </c>
      <c r="X18" s="104" t="e">
        <f>SUMIF('[1]Consommati par usage et sect '!$C$6:$C$310,'[1]Assiette TIC'!$C20,'[1]Consommati par usage et sect '!W$6:W$310)</f>
        <v>#VALUE!</v>
      </c>
      <c r="Y18" s="104" t="e">
        <f>SUMIF('[1]Consommati par usage et sect '!$C$6:$C$310,'[1]Assiette TIC'!$C20,'[1]Consommati par usage et sect '!X$6:X$310)</f>
        <v>#VALUE!</v>
      </c>
      <c r="Z18" s="104" t="e">
        <f>SUMIF('[1]Consommati par usage et sect '!$C$6:$C$310,'[1]Assiette TIC'!$C20,'[1]Consommati par usage et sect '!Y$6:Y$310)</f>
        <v>#VALUE!</v>
      </c>
      <c r="AA18" s="104" t="e">
        <f>SUMIF('[1]Consommati par usage et sect '!$C$6:$C$310,'[1]Assiette TIC'!$C20,'[1]Consommati par usage et sect '!Z$6:Z$310)</f>
        <v>#VALUE!</v>
      </c>
      <c r="AB18" s="104" t="e">
        <f>SUMIF('[1]Consommati par usage et sect '!$C$6:$C$310,'[1]Assiette TIC'!$C20,'[1]Consommati par usage et sect '!AA$6:AA$310)</f>
        <v>#VALUE!</v>
      </c>
      <c r="AC18" s="104" t="e">
        <f>SUMIF('[1]Consommati par usage et sect '!$C$6:$C$310,'[1]Assiette TIC'!$C20,'[1]Consommati par usage et sect '!AB$6:AB$310)</f>
        <v>#VALUE!</v>
      </c>
      <c r="AD18" s="104" t="e">
        <f>SUMIF('[1]Consommati par usage et sect '!$C$6:$C$310,'[1]Assiette TIC'!$C20,'[1]Consommati par usage et sect '!AC$6:AC$310)</f>
        <v>#VALUE!</v>
      </c>
      <c r="AE18" s="104" t="e">
        <f>SUMIF('[1]Consommati par usage et sect '!$C$6:$C$310,'[1]Assiette TIC'!$C20,'[1]Consommati par usage et sect '!AD$6:AD$310)</f>
        <v>#VALUE!</v>
      </c>
      <c r="AF18" s="104" t="e">
        <f>SUMIF('[1]Consommati par usage et sect '!$C$6:$C$310,'[1]Assiette TIC'!$C20,'[1]Consommati par usage et sect '!AE$6:AE$310)</f>
        <v>#VALUE!</v>
      </c>
      <c r="AG18" s="104" t="e">
        <f>SUMIF('[1]Consommati par usage et sect '!$C$6:$C$310,'[1]Assiette TIC'!$C20,'[1]Consommati par usage et sect '!AF$6:AF$310)</f>
        <v>#VALUE!</v>
      </c>
      <c r="AH18" s="104" t="e">
        <f>SUMIF('[1]Consommati par usage et sect '!$C$6:$C$310,'[1]Assiette TIC'!$C20,'[1]Consommati par usage et sect '!AG$6:AG$310)</f>
        <v>#VALUE!</v>
      </c>
      <c r="AI18" s="104" t="e">
        <f>SUMIF('[1]Consommati par usage et sect '!$C$6:$C$310,'[1]Assiette TIC'!$C20,'[1]Consommati par usage et sect '!AH$6:AH$310)</f>
        <v>#VALUE!</v>
      </c>
      <c r="AJ18" s="104" t="e">
        <f>SUMIF('[1]Consommati par usage et sect '!$C$6:$C$310,'[1]Assiette TIC'!$C20,'[1]Consommati par usage et sect '!AI$6:AI$310)</f>
        <v>#VALUE!</v>
      </c>
      <c r="AK18" s="104" t="e">
        <f>SUMIF('[1]Consommati par usage et sect '!$C$6:$C$310,'[1]Assiette TIC'!$C20,'[1]Consommati par usage et sect '!AJ$6:AJ$310)</f>
        <v>#VALUE!</v>
      </c>
      <c r="AL18" s="105" t="e">
        <f t="shared" si="0"/>
        <v>#VALUE!</v>
      </c>
      <c r="AM18" s="104" t="e">
        <f t="shared" si="11"/>
        <v>#VALUE!</v>
      </c>
      <c r="AN18" s="104" t="e">
        <f t="shared" si="1"/>
        <v>#VALUE!</v>
      </c>
      <c r="AO18" s="104" t="e">
        <f t="shared" si="2"/>
        <v>#VALUE!</v>
      </c>
      <c r="AP18" s="104" t="e">
        <f t="shared" si="3"/>
        <v>#VALUE!</v>
      </c>
      <c r="AQ18" s="104" t="e">
        <f>SUMIF('[1]Consommati par usage et sect '!$C$6:$C$310,'[1]Assiette TIC'!$C20,'[1]Consommati par usage et sect '!AP$6:AP$310)</f>
        <v>#VALUE!</v>
      </c>
      <c r="AR18" s="104" t="e">
        <f>SUMIF('[1]Consommati par usage et sect '!$C$6:$C$310,'[1]Assiette TIC'!$C20,'[1]Consommati par usage et sect '!AQ$6:AQ$310)</f>
        <v>#VALUE!</v>
      </c>
      <c r="AS18" s="104" t="e">
        <f>SUMIF('[1]Consommati par usage et sect '!$C$6:$C$310,'[1]Assiette TIC'!$C20,'[1]Consommati par usage et sect '!AR$6:AR$310)</f>
        <v>#VALUE!</v>
      </c>
      <c r="AT18" s="104" t="e">
        <f>SUMIF('[1]Consommati par usage et sect '!$C$6:$C$310,'[1]Assiette TIC'!$C20,'[1]Consommati par usage et sect '!AS$6:AS$310)</f>
        <v>#VALUE!</v>
      </c>
      <c r="AU18" s="104" t="e">
        <f>SUMIF('[1]Consommati par usage et sect '!$C$6:$C$310,'[1]Assiette TIC'!$C20,'[1]Consommati par usage et sect '!AT$6:AT$310)</f>
        <v>#VALUE!</v>
      </c>
      <c r="AV18" s="104" t="e">
        <f>SUMIF('[1]Consommati par usage et sect '!$C$6:$C$310,'[1]Assiette TIC'!$C20,'[1]Consommati par usage et sect '!AU$6:AU$310)</f>
        <v>#VALUE!</v>
      </c>
      <c r="AW18" s="104" t="e">
        <f>SUMIF('[1]Consommati par usage et sect '!$C$6:$C$310,'[1]Assiette TIC'!$C20,'[1]Consommati par usage et sect '!AV$6:AV$310)</f>
        <v>#VALUE!</v>
      </c>
      <c r="AX18" s="104" t="e">
        <f>SUMIF('[1]Consommati par usage et sect '!$C$6:$C$310,'[1]Assiette TIC'!$C20,'[1]Consommati par usage et sect '!AW$6:AW$310)</f>
        <v>#VALUE!</v>
      </c>
      <c r="AY18" s="104" t="e">
        <f>SUMIF('[1]Consommati par usage et sect '!$C$6:$C$310,'[1]Assiette TIC'!$C20,'[1]Consommati par usage et sect '!AX$6:AX$310)</f>
        <v>#VALUE!</v>
      </c>
      <c r="AZ18" s="104" t="e">
        <f>SUMIF('[1]Consommati par usage et sect '!$C$6:$C$310,'[1]Assiette TIC'!$C20,'[1]Consommati par usage et sect '!AY$6:AY$310)</f>
        <v>#VALUE!</v>
      </c>
      <c r="BA18" s="104" t="e">
        <f>SUMIF('[1]Consommati par usage et sect '!$C$6:$C$310,'[1]Assiette TIC'!$C20,'[1]Consommati par usage et sect '!AZ$6:AZ$310)</f>
        <v>#VALUE!</v>
      </c>
      <c r="BB18" s="104" t="e">
        <f>SUMIF('[1]Consommati par usage et sect '!$C$6:$C$310,'[1]Assiette TIC'!$C20,'[1]Consommati par usage et sect '!BA$6:BA$310)</f>
        <v>#VALUE!</v>
      </c>
      <c r="BC18" s="104" t="e">
        <f>SUMIF('[1]Consommati par usage et sect '!$C$6:$C$310,'[1]Assiette TIC'!$C20,'[1]Consommati par usage et sect '!BB$6:BB$310)</f>
        <v>#VALUE!</v>
      </c>
      <c r="BD18" s="104" t="e">
        <f>SUMIF('[1]Consommati par usage et sect '!$C$6:$C$310,'[1]Assiette TIC'!$C20,'[1]Consommati par usage et sect '!BC$6:BC$310)</f>
        <v>#VALUE!</v>
      </c>
      <c r="BE18" s="104" t="e">
        <f>SUMIF('[1]Consommati par usage et sect '!$C$6:$C$310,'[1]Assiette TIC'!$C20,'[1]Consommati par usage et sect '!BD$6:BD$310)</f>
        <v>#VALUE!</v>
      </c>
      <c r="BF18" s="104" t="e">
        <f>SUMIF('[1]Consommati par usage et sect '!$C$6:$C$310,'[1]Assiette TIC'!$C20,'[1]Consommati par usage et sect '!BE$6:BE$310)</f>
        <v>#VALUE!</v>
      </c>
      <c r="BG18" s="104" t="e">
        <f>SUMIF('[1]Consommati par usage et sect '!$C$6:$C$310,'[1]Assiette TIC'!$C20,'[1]Consommati par usage et sect '!BF$6:BF$310)</f>
        <v>#VALUE!</v>
      </c>
      <c r="BH18" s="104" t="e">
        <f>SUMIF('[1]Consommati par usage et sect '!$C$6:$C$310,'[1]Assiette TIC'!$C20,'[1]Consommati par usage et sect '!BG$6:BG$310)</f>
        <v>#VALUE!</v>
      </c>
      <c r="BI18" s="104" t="e">
        <f>SUMIF('[1]Consommati par usage et sect '!$C$6:$C$310,'[1]Assiette TIC'!$C20,'[1]Consommati par usage et sect '!BH$6:BH$310)</f>
        <v>#VALUE!</v>
      </c>
      <c r="BJ18" s="104" t="e">
        <f>SUMIF('[1]Consommati par usage et sect '!$C$6:$C$310,'[1]Assiette TIC'!$C20,'[1]Consommati par usage et sect '!BI$6:BI$310)</f>
        <v>#VALUE!</v>
      </c>
      <c r="BK18" s="104" t="e">
        <f>SUMIF('[1]Consommati par usage et sect '!$C$6:$C$310,'[1]Assiette TIC'!$C20,'[1]Consommati par usage et sect '!BJ$6:BJ$310)</f>
        <v>#VALUE!</v>
      </c>
      <c r="BL18" s="104" t="e">
        <f>SUMIF('[1]Consommati par usage et sect '!$C$6:$C$310,'[1]Assiette TIC'!$C20,'[1]Consommati par usage et sect '!BK$6:BK$310)</f>
        <v>#VALUE!</v>
      </c>
      <c r="BM18" s="104" t="e">
        <f>SUMIF('[1]Consommati par usage et sect '!$C$6:$C$310,'[1]Assiette TIC'!$C20,'[1]Consommati par usage et sect '!BL$6:BL$310)</f>
        <v>#VALUE!</v>
      </c>
      <c r="BN18" s="104" t="e">
        <f>SUMIF('[1]Consommati par usage et sect '!$C$6:$C$310,'[1]Assiette TIC'!$C20,'[1]Consommati par usage et sect '!BM$6:BM$310)</f>
        <v>#VALUE!</v>
      </c>
      <c r="BO18" s="104" t="e">
        <f>SUMIF('[1]Consommati par usage et sect '!$C$6:$C$310,'[1]Assiette TIC'!$C20,'[1]Consommati par usage et sect '!BN$6:BN$310)</f>
        <v>#VALUE!</v>
      </c>
      <c r="BP18" s="104" t="e">
        <f>SUMIF('[1]Consommati par usage et sect '!$C$6:$C$310,'[1]Assiette TIC'!$C20,'[1]Consommati par usage et sect '!BO$6:BO$310)</f>
        <v>#VALUE!</v>
      </c>
      <c r="BQ18" s="104" t="e">
        <f>SUMIF('[1]Consommati par usage et sect '!$C$6:$C$310,'[1]Assiette TIC'!$C20,'[1]Consommati par usage et sect '!BP$6:BP$310)</f>
        <v>#VALUE!</v>
      </c>
      <c r="BR18" s="104" t="e">
        <f>SUMIF('[1]Consommati par usage et sect '!$C$6:$C$310,'[1]Assiette TIC'!$C20,'[1]Consommati par usage et sect '!BQ$6:BQ$310)</f>
        <v>#VALUE!</v>
      </c>
      <c r="BS18" s="105" t="e">
        <f t="shared" si="4"/>
        <v>#VALUE!</v>
      </c>
      <c r="BT18" s="106" t="e">
        <f>BS18*(1-'[1]Assiette composante carbone'!D20/'[1]Assiette composante carbone'!AK20)</f>
        <v>#VALUE!</v>
      </c>
      <c r="BU18" s="102" t="e">
        <f>IF(E18-#REF!-#REF!&gt;=#REF!,AL18-E18+#REF!+#REF!,AL18-#REF!)</f>
        <v>#REF!</v>
      </c>
      <c r="BV18" s="102" t="s">
        <v>264</v>
      </c>
      <c r="BW18" s="102"/>
      <c r="BX18" s="102">
        <f t="shared" si="5"/>
        <v>1</v>
      </c>
      <c r="BY18" s="102">
        <f t="shared" si="12"/>
        <v>0</v>
      </c>
      <c r="BZ18" s="107" t="str">
        <f>IF(ISNA(VLOOKUP($D18,'[1]comptes des secteurs'!$B$13:$AW$1568,31,FALSE)),0,VLOOKUP($D18,'[1]comptes des secteurs'!$B$13:$AW$1568,31,FALSE))</f>
        <v>S</v>
      </c>
      <c r="CA18" s="102" t="str">
        <f>IF(ISNA(VLOOKUP($D18,'[1]comptes des secteurs'!$B$13:$AW$1568,47,FALSE)),0,VLOOKUP($D18,'[1]comptes des secteurs'!$B$13:$AW$1568,47,FALSE))</f>
        <v>S</v>
      </c>
      <c r="CB18" s="108" t="str">
        <f t="shared" si="7"/>
        <v>S</v>
      </c>
      <c r="CC18" s="108" t="str">
        <f t="shared" si="7"/>
        <v>S</v>
      </c>
      <c r="CD18" t="str">
        <f>VLOOKUP(D18,Eurostat!$A$11:$H$272,5,TRUE)</f>
        <v>:</v>
      </c>
    </row>
    <row r="19" spans="1:82" ht="15.65" customHeight="1" x14ac:dyDescent="0.35">
      <c r="A19" s="121"/>
      <c r="B19" s="196"/>
      <c r="C19" s="131" t="s">
        <v>278</v>
      </c>
      <c r="D19" s="128">
        <v>1042</v>
      </c>
      <c r="E19" s="97">
        <f>IFERROR(VLOOKUP(D19,'[1]Emissions ETS'!$A$2:$B$121,2,FALSE),0)/1000</f>
        <v>0</v>
      </c>
      <c r="F19" s="104" t="e">
        <f>SUMIF('[1]Consommati par usage et sect '!$C$6:$C$310,'[1]Assiette TIC'!$C21,'[1]Consommati par usage et sect '!E$6:E$310)</f>
        <v>#VALUE!</v>
      </c>
      <c r="G19" s="104" t="e">
        <f>SUMIF('[1]Consommati par usage et sect '!$C$6:$C$310,'[1]Assiette TIC'!$C21,'[1]Consommati par usage et sect '!F$6:F$310)</f>
        <v>#VALUE!</v>
      </c>
      <c r="H19" s="104" t="e">
        <f>SUMIF('[1]Consommati par usage et sect '!$C$6:$C$310,'[1]Assiette TIC'!$C21,'[1]Consommati par usage et sect '!G$6:G$310)</f>
        <v>#VALUE!</v>
      </c>
      <c r="I19" s="104" t="e">
        <f>SUMIF('[1]Consommati par usage et sect '!$C$6:$C$310,'[1]Assiette TIC'!$C21,'[1]Consommati par usage et sect '!H$6:H$310)</f>
        <v>#VALUE!</v>
      </c>
      <c r="J19" s="104" t="e">
        <f>SUMIF('[1]Consommati par usage et sect '!$C$6:$C$310,'[1]Assiette TIC'!$C21,'[1]Consommati par usage et sect '!I$6:I$310)</f>
        <v>#VALUE!</v>
      </c>
      <c r="K19" s="104" t="e">
        <f>SUMIF('[1]Consommati par usage et sect '!$C$6:$C$310,'[1]Assiette TIC'!$C21,'[1]Consommati par usage et sect '!J$6:J$310)</f>
        <v>#VALUE!</v>
      </c>
      <c r="L19" s="104" t="e">
        <f>SUMIF('[1]Consommati par usage et sect '!$C$6:$C$310,'[1]Assiette TIC'!$C21,'[1]Consommati par usage et sect '!K$6:K$310)</f>
        <v>#VALUE!</v>
      </c>
      <c r="M19" s="104" t="e">
        <f>SUMIF('[1]Consommati par usage et sect '!$C$6:$C$310,'[1]Assiette TIC'!$C21,'[1]Consommati par usage et sect '!L$6:L$310)</f>
        <v>#VALUE!</v>
      </c>
      <c r="N19" s="104" t="e">
        <f>SUMIF('[1]Consommati par usage et sect '!$C$6:$C$310,'[1]Assiette TIC'!$C21,'[1]Consommati par usage et sect '!M$6:M$310)</f>
        <v>#VALUE!</v>
      </c>
      <c r="O19" s="104" t="e">
        <f>SUMIF('[1]Consommati par usage et sect '!$C$6:$C$310,'[1]Assiette TIC'!$C21,'[1]Consommati par usage et sect '!N$6:N$310)</f>
        <v>#VALUE!</v>
      </c>
      <c r="P19" s="104" t="e">
        <f>SUMIF('[1]Consommati par usage et sect '!$C$6:$C$310,'[1]Assiette TIC'!$C21,'[1]Consommati par usage et sect '!O$6:O$310)</f>
        <v>#VALUE!</v>
      </c>
      <c r="Q19" s="104" t="e">
        <f>SUMIF('[1]Consommati par usage et sect '!$C$6:$C$310,'[1]Assiette TIC'!$C21,'[1]Consommati par usage et sect '!P$6:P$310)</f>
        <v>#VALUE!</v>
      </c>
      <c r="R19" s="104" t="e">
        <f>SUMIF('[1]Consommati par usage et sect '!$C$6:$C$310,'[1]Assiette TIC'!$C21,'[1]Consommati par usage et sect '!Q$6:Q$310)</f>
        <v>#VALUE!</v>
      </c>
      <c r="S19" s="104" t="e">
        <f>SUMIF('[1]Consommati par usage et sect '!$C$6:$C$310,'[1]Assiette TIC'!$C21,'[1]Consommati par usage et sect '!R$6:R$310)</f>
        <v>#VALUE!</v>
      </c>
      <c r="T19" s="104" t="e">
        <f>SUMIF('[1]Consommati par usage et sect '!$C$6:$C$310,'[1]Assiette TIC'!$C21,'[1]Consommati par usage et sect '!S$6:S$310)</f>
        <v>#VALUE!</v>
      </c>
      <c r="U19" s="104" t="e">
        <f>SUMIF('[1]Consommati par usage et sect '!$C$6:$C$310,'[1]Assiette TIC'!$C21,'[1]Consommati par usage et sect '!T$6:T$310)</f>
        <v>#VALUE!</v>
      </c>
      <c r="V19" s="104" t="e">
        <f>SUMIF('[1]Consommati par usage et sect '!$C$6:$C$310,'[1]Assiette TIC'!$C21,'[1]Consommati par usage et sect '!U$6:U$310)</f>
        <v>#VALUE!</v>
      </c>
      <c r="W19" s="104" t="e">
        <f>SUMIF('[1]Consommati par usage et sect '!$C$6:$C$310,'[1]Assiette TIC'!$C21,'[1]Consommati par usage et sect '!V$6:V$310)</f>
        <v>#VALUE!</v>
      </c>
      <c r="X19" s="104" t="e">
        <f>SUMIF('[1]Consommati par usage et sect '!$C$6:$C$310,'[1]Assiette TIC'!$C21,'[1]Consommati par usage et sect '!W$6:W$310)</f>
        <v>#VALUE!</v>
      </c>
      <c r="Y19" s="104" t="e">
        <f>SUMIF('[1]Consommati par usage et sect '!$C$6:$C$310,'[1]Assiette TIC'!$C21,'[1]Consommati par usage et sect '!X$6:X$310)</f>
        <v>#VALUE!</v>
      </c>
      <c r="Z19" s="104" t="e">
        <f>SUMIF('[1]Consommati par usage et sect '!$C$6:$C$310,'[1]Assiette TIC'!$C21,'[1]Consommati par usage et sect '!Y$6:Y$310)</f>
        <v>#VALUE!</v>
      </c>
      <c r="AA19" s="104" t="e">
        <f>SUMIF('[1]Consommati par usage et sect '!$C$6:$C$310,'[1]Assiette TIC'!$C21,'[1]Consommati par usage et sect '!Z$6:Z$310)</f>
        <v>#VALUE!</v>
      </c>
      <c r="AB19" s="104" t="e">
        <f>SUMIF('[1]Consommati par usage et sect '!$C$6:$C$310,'[1]Assiette TIC'!$C21,'[1]Consommati par usage et sect '!AA$6:AA$310)</f>
        <v>#VALUE!</v>
      </c>
      <c r="AC19" s="104" t="e">
        <f>SUMIF('[1]Consommati par usage et sect '!$C$6:$C$310,'[1]Assiette TIC'!$C21,'[1]Consommati par usage et sect '!AB$6:AB$310)</f>
        <v>#VALUE!</v>
      </c>
      <c r="AD19" s="104" t="e">
        <f>SUMIF('[1]Consommati par usage et sect '!$C$6:$C$310,'[1]Assiette TIC'!$C21,'[1]Consommati par usage et sect '!AC$6:AC$310)</f>
        <v>#VALUE!</v>
      </c>
      <c r="AE19" s="104" t="e">
        <f>SUMIF('[1]Consommati par usage et sect '!$C$6:$C$310,'[1]Assiette TIC'!$C21,'[1]Consommati par usage et sect '!AD$6:AD$310)</f>
        <v>#VALUE!</v>
      </c>
      <c r="AF19" s="104" t="e">
        <f>SUMIF('[1]Consommati par usage et sect '!$C$6:$C$310,'[1]Assiette TIC'!$C21,'[1]Consommati par usage et sect '!AE$6:AE$310)</f>
        <v>#VALUE!</v>
      </c>
      <c r="AG19" s="104" t="e">
        <f>SUMIF('[1]Consommati par usage et sect '!$C$6:$C$310,'[1]Assiette TIC'!$C21,'[1]Consommati par usage et sect '!AF$6:AF$310)</f>
        <v>#VALUE!</v>
      </c>
      <c r="AH19" s="104" t="e">
        <f>SUMIF('[1]Consommati par usage et sect '!$C$6:$C$310,'[1]Assiette TIC'!$C21,'[1]Consommati par usage et sect '!AG$6:AG$310)</f>
        <v>#VALUE!</v>
      </c>
      <c r="AI19" s="104" t="e">
        <f>SUMIF('[1]Consommati par usage et sect '!$C$6:$C$310,'[1]Assiette TIC'!$C21,'[1]Consommati par usage et sect '!AH$6:AH$310)</f>
        <v>#VALUE!</v>
      </c>
      <c r="AJ19" s="104" t="e">
        <f>SUMIF('[1]Consommati par usage et sect '!$C$6:$C$310,'[1]Assiette TIC'!$C21,'[1]Consommati par usage et sect '!AI$6:AI$310)</f>
        <v>#VALUE!</v>
      </c>
      <c r="AK19" s="104" t="e">
        <f>SUMIF('[1]Consommati par usage et sect '!$C$6:$C$310,'[1]Assiette TIC'!$C21,'[1]Consommati par usage et sect '!AJ$6:AJ$310)</f>
        <v>#VALUE!</v>
      </c>
      <c r="AL19" s="105" t="e">
        <f t="shared" si="0"/>
        <v>#VALUE!</v>
      </c>
      <c r="AM19" s="104" t="e">
        <f t="shared" si="11"/>
        <v>#VALUE!</v>
      </c>
      <c r="AN19" s="104" t="e">
        <f t="shared" si="1"/>
        <v>#VALUE!</v>
      </c>
      <c r="AO19" s="104" t="e">
        <f t="shared" si="2"/>
        <v>#VALUE!</v>
      </c>
      <c r="AP19" s="104" t="e">
        <f t="shared" si="3"/>
        <v>#VALUE!</v>
      </c>
      <c r="AQ19" s="104" t="e">
        <f>SUMIF('[1]Consommati par usage et sect '!$C$6:$C$310,'[1]Assiette TIC'!$C21,'[1]Consommati par usage et sect '!AP$6:AP$310)</f>
        <v>#VALUE!</v>
      </c>
      <c r="AR19" s="104" t="e">
        <f>SUMIF('[1]Consommati par usage et sect '!$C$6:$C$310,'[1]Assiette TIC'!$C21,'[1]Consommati par usage et sect '!AQ$6:AQ$310)</f>
        <v>#VALUE!</v>
      </c>
      <c r="AS19" s="104" t="e">
        <f>SUMIF('[1]Consommati par usage et sect '!$C$6:$C$310,'[1]Assiette TIC'!$C21,'[1]Consommati par usage et sect '!AR$6:AR$310)</f>
        <v>#VALUE!</v>
      </c>
      <c r="AT19" s="104" t="e">
        <f>SUMIF('[1]Consommati par usage et sect '!$C$6:$C$310,'[1]Assiette TIC'!$C21,'[1]Consommati par usage et sect '!AS$6:AS$310)</f>
        <v>#VALUE!</v>
      </c>
      <c r="AU19" s="104" t="e">
        <f>SUMIF('[1]Consommati par usage et sect '!$C$6:$C$310,'[1]Assiette TIC'!$C21,'[1]Consommati par usage et sect '!AT$6:AT$310)</f>
        <v>#VALUE!</v>
      </c>
      <c r="AV19" s="104" t="e">
        <f>SUMIF('[1]Consommati par usage et sect '!$C$6:$C$310,'[1]Assiette TIC'!$C21,'[1]Consommati par usage et sect '!AU$6:AU$310)</f>
        <v>#VALUE!</v>
      </c>
      <c r="AW19" s="104" t="e">
        <f>SUMIF('[1]Consommati par usage et sect '!$C$6:$C$310,'[1]Assiette TIC'!$C21,'[1]Consommati par usage et sect '!AV$6:AV$310)</f>
        <v>#VALUE!</v>
      </c>
      <c r="AX19" s="104" t="e">
        <f>SUMIF('[1]Consommati par usage et sect '!$C$6:$C$310,'[1]Assiette TIC'!$C21,'[1]Consommati par usage et sect '!AW$6:AW$310)</f>
        <v>#VALUE!</v>
      </c>
      <c r="AY19" s="104" t="e">
        <f>SUMIF('[1]Consommati par usage et sect '!$C$6:$C$310,'[1]Assiette TIC'!$C21,'[1]Consommati par usage et sect '!AX$6:AX$310)</f>
        <v>#VALUE!</v>
      </c>
      <c r="AZ19" s="104" t="e">
        <f>SUMIF('[1]Consommati par usage et sect '!$C$6:$C$310,'[1]Assiette TIC'!$C21,'[1]Consommati par usage et sect '!AY$6:AY$310)</f>
        <v>#VALUE!</v>
      </c>
      <c r="BA19" s="104" t="e">
        <f>SUMIF('[1]Consommati par usage et sect '!$C$6:$C$310,'[1]Assiette TIC'!$C21,'[1]Consommati par usage et sect '!AZ$6:AZ$310)</f>
        <v>#VALUE!</v>
      </c>
      <c r="BB19" s="104" t="e">
        <f>SUMIF('[1]Consommati par usage et sect '!$C$6:$C$310,'[1]Assiette TIC'!$C21,'[1]Consommati par usage et sect '!BA$6:BA$310)</f>
        <v>#VALUE!</v>
      </c>
      <c r="BC19" s="104" t="e">
        <f>SUMIF('[1]Consommati par usage et sect '!$C$6:$C$310,'[1]Assiette TIC'!$C21,'[1]Consommati par usage et sect '!BB$6:BB$310)</f>
        <v>#VALUE!</v>
      </c>
      <c r="BD19" s="104" t="e">
        <f>SUMIF('[1]Consommati par usage et sect '!$C$6:$C$310,'[1]Assiette TIC'!$C21,'[1]Consommati par usage et sect '!BC$6:BC$310)</f>
        <v>#VALUE!</v>
      </c>
      <c r="BE19" s="104" t="e">
        <f>SUMIF('[1]Consommati par usage et sect '!$C$6:$C$310,'[1]Assiette TIC'!$C21,'[1]Consommati par usage et sect '!BD$6:BD$310)</f>
        <v>#VALUE!</v>
      </c>
      <c r="BF19" s="104" t="e">
        <f>SUMIF('[1]Consommati par usage et sect '!$C$6:$C$310,'[1]Assiette TIC'!$C21,'[1]Consommati par usage et sect '!BE$6:BE$310)</f>
        <v>#VALUE!</v>
      </c>
      <c r="BG19" s="104" t="e">
        <f>SUMIF('[1]Consommati par usage et sect '!$C$6:$C$310,'[1]Assiette TIC'!$C21,'[1]Consommati par usage et sect '!BF$6:BF$310)</f>
        <v>#VALUE!</v>
      </c>
      <c r="BH19" s="104" t="e">
        <f>SUMIF('[1]Consommati par usage et sect '!$C$6:$C$310,'[1]Assiette TIC'!$C21,'[1]Consommati par usage et sect '!BG$6:BG$310)</f>
        <v>#VALUE!</v>
      </c>
      <c r="BI19" s="104" t="e">
        <f>SUMIF('[1]Consommati par usage et sect '!$C$6:$C$310,'[1]Assiette TIC'!$C21,'[1]Consommati par usage et sect '!BH$6:BH$310)</f>
        <v>#VALUE!</v>
      </c>
      <c r="BJ19" s="104" t="e">
        <f>SUMIF('[1]Consommati par usage et sect '!$C$6:$C$310,'[1]Assiette TIC'!$C21,'[1]Consommati par usage et sect '!BI$6:BI$310)</f>
        <v>#VALUE!</v>
      </c>
      <c r="BK19" s="104" t="e">
        <f>SUMIF('[1]Consommati par usage et sect '!$C$6:$C$310,'[1]Assiette TIC'!$C21,'[1]Consommati par usage et sect '!BJ$6:BJ$310)</f>
        <v>#VALUE!</v>
      </c>
      <c r="BL19" s="104" t="e">
        <f>SUMIF('[1]Consommati par usage et sect '!$C$6:$C$310,'[1]Assiette TIC'!$C21,'[1]Consommati par usage et sect '!BK$6:BK$310)</f>
        <v>#VALUE!</v>
      </c>
      <c r="BM19" s="104" t="e">
        <f>SUMIF('[1]Consommati par usage et sect '!$C$6:$C$310,'[1]Assiette TIC'!$C21,'[1]Consommati par usage et sect '!BL$6:BL$310)</f>
        <v>#VALUE!</v>
      </c>
      <c r="BN19" s="104" t="e">
        <f>SUMIF('[1]Consommati par usage et sect '!$C$6:$C$310,'[1]Assiette TIC'!$C21,'[1]Consommati par usage et sect '!BM$6:BM$310)</f>
        <v>#VALUE!</v>
      </c>
      <c r="BO19" s="104" t="e">
        <f>SUMIF('[1]Consommati par usage et sect '!$C$6:$C$310,'[1]Assiette TIC'!$C21,'[1]Consommati par usage et sect '!BN$6:BN$310)</f>
        <v>#VALUE!</v>
      </c>
      <c r="BP19" s="104" t="e">
        <f>SUMIF('[1]Consommati par usage et sect '!$C$6:$C$310,'[1]Assiette TIC'!$C21,'[1]Consommati par usage et sect '!BO$6:BO$310)</f>
        <v>#VALUE!</v>
      </c>
      <c r="BQ19" s="104" t="e">
        <f>SUMIF('[1]Consommati par usage et sect '!$C$6:$C$310,'[1]Assiette TIC'!$C21,'[1]Consommati par usage et sect '!BP$6:BP$310)</f>
        <v>#VALUE!</v>
      </c>
      <c r="BR19" s="104" t="e">
        <f>SUMIF('[1]Consommati par usage et sect '!$C$6:$C$310,'[1]Assiette TIC'!$C21,'[1]Consommati par usage et sect '!BQ$6:BQ$310)</f>
        <v>#VALUE!</v>
      </c>
      <c r="BS19" s="105" t="e">
        <f t="shared" si="4"/>
        <v>#VALUE!</v>
      </c>
      <c r="BT19" s="106" t="e">
        <f>BS19*(1-'[1]Assiette composante carbone'!D21/'[1]Assiette composante carbone'!AK21)</f>
        <v>#VALUE!</v>
      </c>
      <c r="BU19" s="102" t="e">
        <f>IF(E19-#REF!-#REF!&gt;=#REF!,AL19-E19+#REF!+#REF!,AL19-#REF!)</f>
        <v>#REF!</v>
      </c>
      <c r="BV19" s="102"/>
      <c r="BW19" s="102"/>
      <c r="BX19" s="102">
        <f t="shared" si="5"/>
        <v>0</v>
      </c>
      <c r="BY19" s="102" t="e">
        <f t="shared" si="12"/>
        <v>#REF!</v>
      </c>
      <c r="BZ19" s="107" t="str">
        <f>IF(ISNA(VLOOKUP($D19,'[1]comptes des secteurs'!$B$13:$AW$1568,31,FALSE)),0,VLOOKUP($D19,'[1]comptes des secteurs'!$B$13:$AW$1568,31,FALSE))</f>
        <v>S</v>
      </c>
      <c r="CA19" s="102" t="str">
        <f>IF(ISNA(VLOOKUP($D19,'[1]comptes des secteurs'!$B$13:$AW$1568,47,FALSE)),0,VLOOKUP($D19,'[1]comptes des secteurs'!$B$13:$AW$1568,47,FALSE))</f>
        <v>S</v>
      </c>
      <c r="CB19" s="108" t="str">
        <f t="shared" si="7"/>
        <v>S</v>
      </c>
      <c r="CC19" s="108" t="str">
        <f t="shared" si="7"/>
        <v>S</v>
      </c>
      <c r="CD19" t="str">
        <f>VLOOKUP(D19,Eurostat!$A$11:$H$272,5,TRUE)</f>
        <v>:</v>
      </c>
    </row>
    <row r="20" spans="1:82" ht="15.5" x14ac:dyDescent="0.35">
      <c r="A20" s="121"/>
      <c r="B20" s="109"/>
      <c r="C20" s="131" t="s">
        <v>279</v>
      </c>
      <c r="D20" s="125">
        <v>1061</v>
      </c>
      <c r="E20" s="97">
        <f>IFERROR(VLOOKUP(D20,'[1]Emissions ETS'!$A$2:$B$121,2,FALSE),0)/1000</f>
        <v>0</v>
      </c>
      <c r="F20" s="104" t="e">
        <f>SUMIF('[1]Consommati par usage et sect '!$C$6:$C$310,'[1]Assiette TIC'!$C22,'[1]Consommati par usage et sect '!E$6:E$310)</f>
        <v>#VALUE!</v>
      </c>
      <c r="G20" s="104" t="e">
        <f>SUMIF('[1]Consommati par usage et sect '!$C$6:$C$310,'[1]Assiette TIC'!$C22,'[1]Consommati par usage et sect '!F$6:F$310)</f>
        <v>#VALUE!</v>
      </c>
      <c r="H20" s="104" t="e">
        <f>SUMIF('[1]Consommati par usage et sect '!$C$6:$C$310,'[1]Assiette TIC'!$C22,'[1]Consommati par usage et sect '!G$6:G$310)</f>
        <v>#VALUE!</v>
      </c>
      <c r="I20" s="104" t="e">
        <f>SUMIF('[1]Consommati par usage et sect '!$C$6:$C$310,'[1]Assiette TIC'!$C22,'[1]Consommati par usage et sect '!H$6:H$310)</f>
        <v>#VALUE!</v>
      </c>
      <c r="J20" s="104" t="e">
        <f>SUMIF('[1]Consommati par usage et sect '!$C$6:$C$310,'[1]Assiette TIC'!$C22,'[1]Consommati par usage et sect '!I$6:I$310)</f>
        <v>#VALUE!</v>
      </c>
      <c r="K20" s="104" t="e">
        <f>SUMIF('[1]Consommati par usage et sect '!$C$6:$C$310,'[1]Assiette TIC'!$C22,'[1]Consommati par usage et sect '!J$6:J$310)</f>
        <v>#VALUE!</v>
      </c>
      <c r="L20" s="104" t="e">
        <f>SUMIF('[1]Consommati par usage et sect '!$C$6:$C$310,'[1]Assiette TIC'!$C22,'[1]Consommati par usage et sect '!K$6:K$310)</f>
        <v>#VALUE!</v>
      </c>
      <c r="M20" s="104" t="e">
        <f>SUMIF('[1]Consommati par usage et sect '!$C$6:$C$310,'[1]Assiette TIC'!$C22,'[1]Consommati par usage et sect '!L$6:L$310)</f>
        <v>#VALUE!</v>
      </c>
      <c r="N20" s="104" t="e">
        <f>SUMIF('[1]Consommati par usage et sect '!$C$6:$C$310,'[1]Assiette TIC'!$C22,'[1]Consommati par usage et sect '!M$6:M$310)</f>
        <v>#VALUE!</v>
      </c>
      <c r="O20" s="104" t="e">
        <f>SUMIF('[1]Consommati par usage et sect '!$C$6:$C$310,'[1]Assiette TIC'!$C22,'[1]Consommati par usage et sect '!N$6:N$310)</f>
        <v>#VALUE!</v>
      </c>
      <c r="P20" s="104" t="e">
        <f>SUMIF('[1]Consommati par usage et sect '!$C$6:$C$310,'[1]Assiette TIC'!$C22,'[1]Consommati par usage et sect '!O$6:O$310)</f>
        <v>#VALUE!</v>
      </c>
      <c r="Q20" s="104" t="e">
        <f>SUMIF('[1]Consommati par usage et sect '!$C$6:$C$310,'[1]Assiette TIC'!$C22,'[1]Consommati par usage et sect '!P$6:P$310)</f>
        <v>#VALUE!</v>
      </c>
      <c r="R20" s="104" t="e">
        <f>SUMIF('[1]Consommati par usage et sect '!$C$6:$C$310,'[1]Assiette TIC'!$C22,'[1]Consommati par usage et sect '!Q$6:Q$310)</f>
        <v>#VALUE!</v>
      </c>
      <c r="S20" s="104" t="e">
        <f>SUMIF('[1]Consommati par usage et sect '!$C$6:$C$310,'[1]Assiette TIC'!$C22,'[1]Consommati par usage et sect '!R$6:R$310)</f>
        <v>#VALUE!</v>
      </c>
      <c r="T20" s="104" t="e">
        <f>SUMIF('[1]Consommati par usage et sect '!$C$6:$C$310,'[1]Assiette TIC'!$C22,'[1]Consommati par usage et sect '!S$6:S$310)</f>
        <v>#VALUE!</v>
      </c>
      <c r="U20" s="104" t="e">
        <f>SUMIF('[1]Consommati par usage et sect '!$C$6:$C$310,'[1]Assiette TIC'!$C22,'[1]Consommati par usage et sect '!T$6:T$310)</f>
        <v>#VALUE!</v>
      </c>
      <c r="V20" s="104" t="e">
        <f>SUMIF('[1]Consommati par usage et sect '!$C$6:$C$310,'[1]Assiette TIC'!$C22,'[1]Consommati par usage et sect '!U$6:U$310)</f>
        <v>#VALUE!</v>
      </c>
      <c r="W20" s="104" t="e">
        <f>SUMIF('[1]Consommati par usage et sect '!$C$6:$C$310,'[1]Assiette TIC'!$C22,'[1]Consommati par usage et sect '!V$6:V$310)</f>
        <v>#VALUE!</v>
      </c>
      <c r="X20" s="104" t="e">
        <f>SUMIF('[1]Consommati par usage et sect '!$C$6:$C$310,'[1]Assiette TIC'!$C22,'[1]Consommati par usage et sect '!W$6:W$310)</f>
        <v>#VALUE!</v>
      </c>
      <c r="Y20" s="104" t="e">
        <f>SUMIF('[1]Consommati par usage et sect '!$C$6:$C$310,'[1]Assiette TIC'!$C22,'[1]Consommati par usage et sect '!X$6:X$310)</f>
        <v>#VALUE!</v>
      </c>
      <c r="Z20" s="104" t="e">
        <f>SUMIF('[1]Consommati par usage et sect '!$C$6:$C$310,'[1]Assiette TIC'!$C22,'[1]Consommati par usage et sect '!Y$6:Y$310)</f>
        <v>#VALUE!</v>
      </c>
      <c r="AA20" s="104" t="e">
        <f>SUMIF('[1]Consommati par usage et sect '!$C$6:$C$310,'[1]Assiette TIC'!$C22,'[1]Consommati par usage et sect '!Z$6:Z$310)</f>
        <v>#VALUE!</v>
      </c>
      <c r="AB20" s="104" t="e">
        <f>SUMIF('[1]Consommati par usage et sect '!$C$6:$C$310,'[1]Assiette TIC'!$C22,'[1]Consommati par usage et sect '!AA$6:AA$310)</f>
        <v>#VALUE!</v>
      </c>
      <c r="AC20" s="104" t="e">
        <f>SUMIF('[1]Consommati par usage et sect '!$C$6:$C$310,'[1]Assiette TIC'!$C22,'[1]Consommati par usage et sect '!AB$6:AB$310)</f>
        <v>#VALUE!</v>
      </c>
      <c r="AD20" s="104" t="e">
        <f>SUMIF('[1]Consommati par usage et sect '!$C$6:$C$310,'[1]Assiette TIC'!$C22,'[1]Consommati par usage et sect '!AC$6:AC$310)</f>
        <v>#VALUE!</v>
      </c>
      <c r="AE20" s="104" t="e">
        <f>SUMIF('[1]Consommati par usage et sect '!$C$6:$C$310,'[1]Assiette TIC'!$C22,'[1]Consommati par usage et sect '!AD$6:AD$310)</f>
        <v>#VALUE!</v>
      </c>
      <c r="AF20" s="104" t="e">
        <f>SUMIF('[1]Consommati par usage et sect '!$C$6:$C$310,'[1]Assiette TIC'!$C22,'[1]Consommati par usage et sect '!AE$6:AE$310)</f>
        <v>#VALUE!</v>
      </c>
      <c r="AG20" s="104" t="e">
        <f>SUMIF('[1]Consommati par usage et sect '!$C$6:$C$310,'[1]Assiette TIC'!$C22,'[1]Consommati par usage et sect '!AF$6:AF$310)</f>
        <v>#VALUE!</v>
      </c>
      <c r="AH20" s="104" t="e">
        <f>SUMIF('[1]Consommati par usage et sect '!$C$6:$C$310,'[1]Assiette TIC'!$C22,'[1]Consommati par usage et sect '!AG$6:AG$310)</f>
        <v>#VALUE!</v>
      </c>
      <c r="AI20" s="104" t="e">
        <f>SUMIF('[1]Consommati par usage et sect '!$C$6:$C$310,'[1]Assiette TIC'!$C22,'[1]Consommati par usage et sect '!AH$6:AH$310)</f>
        <v>#VALUE!</v>
      </c>
      <c r="AJ20" s="104" t="e">
        <f>SUMIF('[1]Consommati par usage et sect '!$C$6:$C$310,'[1]Assiette TIC'!$C22,'[1]Consommati par usage et sect '!AI$6:AI$310)</f>
        <v>#VALUE!</v>
      </c>
      <c r="AK20" s="104" t="e">
        <f>SUMIF('[1]Consommati par usage et sect '!$C$6:$C$310,'[1]Assiette TIC'!$C22,'[1]Consommati par usage et sect '!AJ$6:AJ$310)</f>
        <v>#VALUE!</v>
      </c>
      <c r="AL20" s="105" t="e">
        <f t="shared" si="0"/>
        <v>#VALUE!</v>
      </c>
      <c r="AM20" s="104" t="e">
        <f t="shared" si="11"/>
        <v>#VALUE!</v>
      </c>
      <c r="AN20" s="104" t="e">
        <f t="shared" si="1"/>
        <v>#VALUE!</v>
      </c>
      <c r="AO20" s="104" t="e">
        <f t="shared" si="2"/>
        <v>#VALUE!</v>
      </c>
      <c r="AP20" s="104" t="e">
        <f t="shared" si="3"/>
        <v>#VALUE!</v>
      </c>
      <c r="AQ20" s="104" t="e">
        <f>SUMIF('[1]Consommati par usage et sect '!$C$6:$C$310,'[1]Assiette TIC'!$C22,'[1]Consommati par usage et sect '!AP$6:AP$310)</f>
        <v>#VALUE!</v>
      </c>
      <c r="AR20" s="104" t="e">
        <f>SUMIF('[1]Consommati par usage et sect '!$C$6:$C$310,'[1]Assiette TIC'!$C22,'[1]Consommati par usage et sect '!AQ$6:AQ$310)</f>
        <v>#VALUE!</v>
      </c>
      <c r="AS20" s="104" t="e">
        <f>SUMIF('[1]Consommati par usage et sect '!$C$6:$C$310,'[1]Assiette TIC'!$C22,'[1]Consommati par usage et sect '!AR$6:AR$310)</f>
        <v>#VALUE!</v>
      </c>
      <c r="AT20" s="104" t="e">
        <f>SUMIF('[1]Consommati par usage et sect '!$C$6:$C$310,'[1]Assiette TIC'!$C22,'[1]Consommati par usage et sect '!AS$6:AS$310)</f>
        <v>#VALUE!</v>
      </c>
      <c r="AU20" s="104" t="e">
        <f>SUMIF('[1]Consommati par usage et sect '!$C$6:$C$310,'[1]Assiette TIC'!$C22,'[1]Consommati par usage et sect '!AT$6:AT$310)</f>
        <v>#VALUE!</v>
      </c>
      <c r="AV20" s="104" t="e">
        <f>SUMIF('[1]Consommati par usage et sect '!$C$6:$C$310,'[1]Assiette TIC'!$C22,'[1]Consommati par usage et sect '!AU$6:AU$310)</f>
        <v>#VALUE!</v>
      </c>
      <c r="AW20" s="104" t="e">
        <f>SUMIF('[1]Consommati par usage et sect '!$C$6:$C$310,'[1]Assiette TIC'!$C22,'[1]Consommati par usage et sect '!AV$6:AV$310)</f>
        <v>#VALUE!</v>
      </c>
      <c r="AX20" s="104" t="e">
        <f>SUMIF('[1]Consommati par usage et sect '!$C$6:$C$310,'[1]Assiette TIC'!$C22,'[1]Consommati par usage et sect '!AW$6:AW$310)</f>
        <v>#VALUE!</v>
      </c>
      <c r="AY20" s="104" t="e">
        <f>SUMIF('[1]Consommati par usage et sect '!$C$6:$C$310,'[1]Assiette TIC'!$C22,'[1]Consommati par usage et sect '!AX$6:AX$310)</f>
        <v>#VALUE!</v>
      </c>
      <c r="AZ20" s="104" t="e">
        <f>SUMIF('[1]Consommati par usage et sect '!$C$6:$C$310,'[1]Assiette TIC'!$C22,'[1]Consommati par usage et sect '!AY$6:AY$310)</f>
        <v>#VALUE!</v>
      </c>
      <c r="BA20" s="104" t="e">
        <f>SUMIF('[1]Consommati par usage et sect '!$C$6:$C$310,'[1]Assiette TIC'!$C22,'[1]Consommati par usage et sect '!AZ$6:AZ$310)</f>
        <v>#VALUE!</v>
      </c>
      <c r="BB20" s="104" t="e">
        <f>SUMIF('[1]Consommati par usage et sect '!$C$6:$C$310,'[1]Assiette TIC'!$C22,'[1]Consommati par usage et sect '!BA$6:BA$310)</f>
        <v>#VALUE!</v>
      </c>
      <c r="BC20" s="104" t="e">
        <f>SUMIF('[1]Consommati par usage et sect '!$C$6:$C$310,'[1]Assiette TIC'!$C22,'[1]Consommati par usage et sect '!BB$6:BB$310)</f>
        <v>#VALUE!</v>
      </c>
      <c r="BD20" s="104" t="e">
        <f>SUMIF('[1]Consommati par usage et sect '!$C$6:$C$310,'[1]Assiette TIC'!$C22,'[1]Consommati par usage et sect '!BC$6:BC$310)</f>
        <v>#VALUE!</v>
      </c>
      <c r="BE20" s="104" t="e">
        <f>SUMIF('[1]Consommati par usage et sect '!$C$6:$C$310,'[1]Assiette TIC'!$C22,'[1]Consommati par usage et sect '!BD$6:BD$310)</f>
        <v>#VALUE!</v>
      </c>
      <c r="BF20" s="104" t="e">
        <f>SUMIF('[1]Consommati par usage et sect '!$C$6:$C$310,'[1]Assiette TIC'!$C22,'[1]Consommati par usage et sect '!BE$6:BE$310)</f>
        <v>#VALUE!</v>
      </c>
      <c r="BG20" s="104" t="e">
        <f>SUMIF('[1]Consommati par usage et sect '!$C$6:$C$310,'[1]Assiette TIC'!$C22,'[1]Consommati par usage et sect '!BF$6:BF$310)</f>
        <v>#VALUE!</v>
      </c>
      <c r="BH20" s="104" t="e">
        <f>SUMIF('[1]Consommati par usage et sect '!$C$6:$C$310,'[1]Assiette TIC'!$C22,'[1]Consommati par usage et sect '!BG$6:BG$310)</f>
        <v>#VALUE!</v>
      </c>
      <c r="BI20" s="104" t="e">
        <f>SUMIF('[1]Consommati par usage et sect '!$C$6:$C$310,'[1]Assiette TIC'!$C22,'[1]Consommati par usage et sect '!BH$6:BH$310)</f>
        <v>#VALUE!</v>
      </c>
      <c r="BJ20" s="104" t="e">
        <f>SUMIF('[1]Consommati par usage et sect '!$C$6:$C$310,'[1]Assiette TIC'!$C22,'[1]Consommati par usage et sect '!BI$6:BI$310)</f>
        <v>#VALUE!</v>
      </c>
      <c r="BK20" s="104" t="e">
        <f>SUMIF('[1]Consommati par usage et sect '!$C$6:$C$310,'[1]Assiette TIC'!$C22,'[1]Consommati par usage et sect '!BJ$6:BJ$310)</f>
        <v>#VALUE!</v>
      </c>
      <c r="BL20" s="104" t="e">
        <f>SUMIF('[1]Consommati par usage et sect '!$C$6:$C$310,'[1]Assiette TIC'!$C22,'[1]Consommati par usage et sect '!BK$6:BK$310)</f>
        <v>#VALUE!</v>
      </c>
      <c r="BM20" s="104" t="e">
        <f>SUMIF('[1]Consommati par usage et sect '!$C$6:$C$310,'[1]Assiette TIC'!$C22,'[1]Consommati par usage et sect '!BL$6:BL$310)</f>
        <v>#VALUE!</v>
      </c>
      <c r="BN20" s="104" t="e">
        <f>SUMIF('[1]Consommati par usage et sect '!$C$6:$C$310,'[1]Assiette TIC'!$C22,'[1]Consommati par usage et sect '!BM$6:BM$310)</f>
        <v>#VALUE!</v>
      </c>
      <c r="BO20" s="104" t="e">
        <f>SUMIF('[1]Consommati par usage et sect '!$C$6:$C$310,'[1]Assiette TIC'!$C22,'[1]Consommati par usage et sect '!BN$6:BN$310)</f>
        <v>#VALUE!</v>
      </c>
      <c r="BP20" s="104" t="e">
        <f>SUMIF('[1]Consommati par usage et sect '!$C$6:$C$310,'[1]Assiette TIC'!$C22,'[1]Consommati par usage et sect '!BO$6:BO$310)</f>
        <v>#VALUE!</v>
      </c>
      <c r="BQ20" s="104" t="e">
        <f>SUMIF('[1]Consommati par usage et sect '!$C$6:$C$310,'[1]Assiette TIC'!$C22,'[1]Consommati par usage et sect '!BP$6:BP$310)</f>
        <v>#VALUE!</v>
      </c>
      <c r="BR20" s="104" t="e">
        <f>SUMIF('[1]Consommati par usage et sect '!$C$6:$C$310,'[1]Assiette TIC'!$C22,'[1]Consommati par usage et sect '!BQ$6:BQ$310)</f>
        <v>#VALUE!</v>
      </c>
      <c r="BS20" s="105" t="e">
        <f t="shared" si="4"/>
        <v>#VALUE!</v>
      </c>
      <c r="BT20" s="106" t="e">
        <f>BS20*(1-'[1]Assiette composante carbone'!D22/'[1]Assiette composante carbone'!AK22)</f>
        <v>#VALUE!</v>
      </c>
      <c r="BU20" s="102" t="e">
        <f>IF(E20-#REF!-#REF!&gt;=#REF!,AL20-E20+#REF!+#REF!,AL20-#REF!)</f>
        <v>#REF!</v>
      </c>
      <c r="BV20" s="102"/>
      <c r="BW20" s="102"/>
      <c r="BX20" s="102">
        <f t="shared" si="5"/>
        <v>0</v>
      </c>
      <c r="BY20" s="102" t="e">
        <f t="shared" si="12"/>
        <v>#REF!</v>
      </c>
      <c r="BZ20" s="107">
        <f>IF(ISNA(VLOOKUP($D20,'[1]comptes des secteurs'!$B$13:$AW$1568,31,FALSE)),0,VLOOKUP($D20,'[1]comptes des secteurs'!$B$13:$AW$1568,31,FALSE))</f>
        <v>164.5</v>
      </c>
      <c r="CA20" s="102">
        <f>IF(ISNA(VLOOKUP($D20,'[1]comptes des secteurs'!$B$13:$AW$1568,47,FALSE)),0,VLOOKUP($D20,'[1]comptes des secteurs'!$B$13:$AW$1568,47,FALSE))</f>
        <v>776.2</v>
      </c>
      <c r="CB20" s="108" t="e">
        <f t="shared" si="7"/>
        <v>#REF!</v>
      </c>
      <c r="CC20" s="108" t="e">
        <f t="shared" si="7"/>
        <v>#REF!</v>
      </c>
      <c r="CD20">
        <f>VLOOKUP(D20,Eurostat!$A$11:$H$272,5,TRUE)</f>
        <v>3923.4</v>
      </c>
    </row>
    <row r="21" spans="1:82" ht="15.65" customHeight="1" x14ac:dyDescent="0.35">
      <c r="A21" s="121"/>
      <c r="B21" s="195" t="s">
        <v>535</v>
      </c>
      <c r="C21" s="131" t="s">
        <v>280</v>
      </c>
      <c r="D21" s="128">
        <v>1062</v>
      </c>
      <c r="E21" s="97">
        <f>IFERROR(VLOOKUP(D21,'[1]Emissions ETS'!$A$2:$B$121,2,FALSE),0)/1000</f>
        <v>1282.8599999999999</v>
      </c>
      <c r="F21" s="104" t="e">
        <f>SUMIF('[1]Consommati par usage et sect '!$C$6:$C$310,'[1]Assiette TIC'!$C23,'[1]Consommati par usage et sect '!E$6:E$310)</f>
        <v>#VALUE!</v>
      </c>
      <c r="G21" s="104" t="e">
        <f>SUMIF('[1]Consommati par usage et sect '!$C$6:$C$310,'[1]Assiette TIC'!$C23,'[1]Consommati par usage et sect '!F$6:F$310)</f>
        <v>#VALUE!</v>
      </c>
      <c r="H21" s="104" t="e">
        <f>SUMIF('[1]Consommati par usage et sect '!$C$6:$C$310,'[1]Assiette TIC'!$C23,'[1]Consommati par usage et sect '!G$6:G$310)</f>
        <v>#VALUE!</v>
      </c>
      <c r="I21" s="104" t="e">
        <f>SUMIF('[1]Consommati par usage et sect '!$C$6:$C$310,'[1]Assiette TIC'!$C23,'[1]Consommati par usage et sect '!H$6:H$310)</f>
        <v>#VALUE!</v>
      </c>
      <c r="J21" s="104" t="e">
        <f>SUMIF('[1]Consommati par usage et sect '!$C$6:$C$310,'[1]Assiette TIC'!$C23,'[1]Consommati par usage et sect '!I$6:I$310)</f>
        <v>#VALUE!</v>
      </c>
      <c r="K21" s="104" t="e">
        <f>SUMIF('[1]Consommati par usage et sect '!$C$6:$C$310,'[1]Assiette TIC'!$C23,'[1]Consommati par usage et sect '!J$6:J$310)</f>
        <v>#VALUE!</v>
      </c>
      <c r="L21" s="104" t="e">
        <f>SUMIF('[1]Consommati par usage et sect '!$C$6:$C$310,'[1]Assiette TIC'!$C23,'[1]Consommati par usage et sect '!K$6:K$310)</f>
        <v>#VALUE!</v>
      </c>
      <c r="M21" s="104" t="e">
        <f>SUMIF('[1]Consommati par usage et sect '!$C$6:$C$310,'[1]Assiette TIC'!$C23,'[1]Consommati par usage et sect '!L$6:L$310)</f>
        <v>#VALUE!</v>
      </c>
      <c r="N21" s="104" t="e">
        <f>SUMIF('[1]Consommati par usage et sect '!$C$6:$C$310,'[1]Assiette TIC'!$C23,'[1]Consommati par usage et sect '!M$6:M$310)</f>
        <v>#VALUE!</v>
      </c>
      <c r="O21" s="104" t="e">
        <f>SUMIF('[1]Consommati par usage et sect '!$C$6:$C$310,'[1]Assiette TIC'!$C23,'[1]Consommati par usage et sect '!N$6:N$310)</f>
        <v>#VALUE!</v>
      </c>
      <c r="P21" s="104" t="e">
        <f>SUMIF('[1]Consommati par usage et sect '!$C$6:$C$310,'[1]Assiette TIC'!$C23,'[1]Consommati par usage et sect '!O$6:O$310)</f>
        <v>#VALUE!</v>
      </c>
      <c r="Q21" s="104" t="e">
        <f>SUMIF('[1]Consommati par usage et sect '!$C$6:$C$310,'[1]Assiette TIC'!$C23,'[1]Consommati par usage et sect '!P$6:P$310)</f>
        <v>#VALUE!</v>
      </c>
      <c r="R21" s="104" t="e">
        <f>SUMIF('[1]Consommati par usage et sect '!$C$6:$C$310,'[1]Assiette TIC'!$C23,'[1]Consommati par usage et sect '!Q$6:Q$310)</f>
        <v>#VALUE!</v>
      </c>
      <c r="S21" s="104" t="e">
        <f>SUMIF('[1]Consommati par usage et sect '!$C$6:$C$310,'[1]Assiette TIC'!$C23,'[1]Consommati par usage et sect '!R$6:R$310)</f>
        <v>#VALUE!</v>
      </c>
      <c r="T21" s="104" t="e">
        <f>SUMIF('[1]Consommati par usage et sect '!$C$6:$C$310,'[1]Assiette TIC'!$C23,'[1]Consommati par usage et sect '!S$6:S$310)</f>
        <v>#VALUE!</v>
      </c>
      <c r="U21" s="104" t="e">
        <f>SUMIF('[1]Consommati par usage et sect '!$C$6:$C$310,'[1]Assiette TIC'!$C23,'[1]Consommati par usage et sect '!T$6:T$310)</f>
        <v>#VALUE!</v>
      </c>
      <c r="V21" s="104" t="e">
        <f>SUMIF('[1]Consommati par usage et sect '!$C$6:$C$310,'[1]Assiette TIC'!$C23,'[1]Consommati par usage et sect '!U$6:U$310)</f>
        <v>#VALUE!</v>
      </c>
      <c r="W21" s="104" t="e">
        <f>SUMIF('[1]Consommati par usage et sect '!$C$6:$C$310,'[1]Assiette TIC'!$C23,'[1]Consommati par usage et sect '!V$6:V$310)</f>
        <v>#VALUE!</v>
      </c>
      <c r="X21" s="104" t="e">
        <f>SUMIF('[1]Consommati par usage et sect '!$C$6:$C$310,'[1]Assiette TIC'!$C23,'[1]Consommati par usage et sect '!W$6:W$310)</f>
        <v>#VALUE!</v>
      </c>
      <c r="Y21" s="104" t="e">
        <f>SUMIF('[1]Consommati par usage et sect '!$C$6:$C$310,'[1]Assiette TIC'!$C23,'[1]Consommati par usage et sect '!X$6:X$310)</f>
        <v>#VALUE!</v>
      </c>
      <c r="Z21" s="104" t="e">
        <f>SUMIF('[1]Consommati par usage et sect '!$C$6:$C$310,'[1]Assiette TIC'!$C23,'[1]Consommati par usage et sect '!Y$6:Y$310)</f>
        <v>#VALUE!</v>
      </c>
      <c r="AA21" s="104" t="e">
        <f>SUMIF('[1]Consommati par usage et sect '!$C$6:$C$310,'[1]Assiette TIC'!$C23,'[1]Consommati par usage et sect '!Z$6:Z$310)</f>
        <v>#VALUE!</v>
      </c>
      <c r="AB21" s="104" t="e">
        <f>SUMIF('[1]Consommati par usage et sect '!$C$6:$C$310,'[1]Assiette TIC'!$C23,'[1]Consommati par usage et sect '!AA$6:AA$310)</f>
        <v>#VALUE!</v>
      </c>
      <c r="AC21" s="104" t="e">
        <f>SUMIF('[1]Consommati par usage et sect '!$C$6:$C$310,'[1]Assiette TIC'!$C23,'[1]Consommati par usage et sect '!AB$6:AB$310)</f>
        <v>#VALUE!</v>
      </c>
      <c r="AD21" s="104" t="e">
        <f>SUMIF('[1]Consommati par usage et sect '!$C$6:$C$310,'[1]Assiette TIC'!$C23,'[1]Consommati par usage et sect '!AC$6:AC$310)</f>
        <v>#VALUE!</v>
      </c>
      <c r="AE21" s="104" t="e">
        <f>SUMIF('[1]Consommati par usage et sect '!$C$6:$C$310,'[1]Assiette TIC'!$C23,'[1]Consommati par usage et sect '!AD$6:AD$310)</f>
        <v>#VALUE!</v>
      </c>
      <c r="AF21" s="104" t="e">
        <f>SUMIF('[1]Consommati par usage et sect '!$C$6:$C$310,'[1]Assiette TIC'!$C23,'[1]Consommati par usage et sect '!AE$6:AE$310)</f>
        <v>#VALUE!</v>
      </c>
      <c r="AG21" s="104" t="e">
        <f>SUMIF('[1]Consommati par usage et sect '!$C$6:$C$310,'[1]Assiette TIC'!$C23,'[1]Consommati par usage et sect '!AF$6:AF$310)</f>
        <v>#VALUE!</v>
      </c>
      <c r="AH21" s="104" t="e">
        <f>SUMIF('[1]Consommati par usage et sect '!$C$6:$C$310,'[1]Assiette TIC'!$C23,'[1]Consommati par usage et sect '!AG$6:AG$310)</f>
        <v>#VALUE!</v>
      </c>
      <c r="AI21" s="104" t="e">
        <f>SUMIF('[1]Consommati par usage et sect '!$C$6:$C$310,'[1]Assiette TIC'!$C23,'[1]Consommati par usage et sect '!AH$6:AH$310)</f>
        <v>#VALUE!</v>
      </c>
      <c r="AJ21" s="104" t="e">
        <f>SUMIF('[1]Consommati par usage et sect '!$C$6:$C$310,'[1]Assiette TIC'!$C23,'[1]Consommati par usage et sect '!AI$6:AI$310)</f>
        <v>#VALUE!</v>
      </c>
      <c r="AK21" s="104" t="e">
        <f>SUMIF('[1]Consommati par usage et sect '!$C$6:$C$310,'[1]Assiette TIC'!$C23,'[1]Consommati par usage et sect '!AJ$6:AJ$310)</f>
        <v>#VALUE!</v>
      </c>
      <c r="AL21" s="105" t="e">
        <f t="shared" si="0"/>
        <v>#VALUE!</v>
      </c>
      <c r="AM21" s="104" t="e">
        <f t="shared" si="11"/>
        <v>#VALUE!</v>
      </c>
      <c r="AN21" s="104" t="e">
        <f t="shared" si="1"/>
        <v>#VALUE!</v>
      </c>
      <c r="AO21" s="104" t="e">
        <f t="shared" si="2"/>
        <v>#VALUE!</v>
      </c>
      <c r="AP21" s="104" t="e">
        <f t="shared" si="3"/>
        <v>#VALUE!</v>
      </c>
      <c r="AQ21" s="104" t="e">
        <f>SUMIF('[1]Consommati par usage et sect '!$C$6:$C$310,'[1]Assiette TIC'!$C23,'[1]Consommati par usage et sect '!AP$6:AP$310)</f>
        <v>#VALUE!</v>
      </c>
      <c r="AR21" s="104" t="e">
        <f>SUMIF('[1]Consommati par usage et sect '!$C$6:$C$310,'[1]Assiette TIC'!$C23,'[1]Consommati par usage et sect '!AQ$6:AQ$310)</f>
        <v>#VALUE!</v>
      </c>
      <c r="AS21" s="104" t="e">
        <f>SUMIF('[1]Consommati par usage et sect '!$C$6:$C$310,'[1]Assiette TIC'!$C23,'[1]Consommati par usage et sect '!AR$6:AR$310)</f>
        <v>#VALUE!</v>
      </c>
      <c r="AT21" s="104" t="e">
        <f>SUMIF('[1]Consommati par usage et sect '!$C$6:$C$310,'[1]Assiette TIC'!$C23,'[1]Consommati par usage et sect '!AS$6:AS$310)</f>
        <v>#VALUE!</v>
      </c>
      <c r="AU21" s="104" t="e">
        <f>SUMIF('[1]Consommati par usage et sect '!$C$6:$C$310,'[1]Assiette TIC'!$C23,'[1]Consommati par usage et sect '!AT$6:AT$310)</f>
        <v>#VALUE!</v>
      </c>
      <c r="AV21" s="104" t="e">
        <f>SUMIF('[1]Consommati par usage et sect '!$C$6:$C$310,'[1]Assiette TIC'!$C23,'[1]Consommati par usage et sect '!AU$6:AU$310)</f>
        <v>#VALUE!</v>
      </c>
      <c r="AW21" s="104" t="e">
        <f>SUMIF('[1]Consommati par usage et sect '!$C$6:$C$310,'[1]Assiette TIC'!$C23,'[1]Consommati par usage et sect '!AV$6:AV$310)</f>
        <v>#VALUE!</v>
      </c>
      <c r="AX21" s="104" t="e">
        <f>SUMIF('[1]Consommati par usage et sect '!$C$6:$C$310,'[1]Assiette TIC'!$C23,'[1]Consommati par usage et sect '!AW$6:AW$310)</f>
        <v>#VALUE!</v>
      </c>
      <c r="AY21" s="104" t="e">
        <f>SUMIF('[1]Consommati par usage et sect '!$C$6:$C$310,'[1]Assiette TIC'!$C23,'[1]Consommati par usage et sect '!AX$6:AX$310)</f>
        <v>#VALUE!</v>
      </c>
      <c r="AZ21" s="104" t="e">
        <f>SUMIF('[1]Consommati par usage et sect '!$C$6:$C$310,'[1]Assiette TIC'!$C23,'[1]Consommati par usage et sect '!AY$6:AY$310)</f>
        <v>#VALUE!</v>
      </c>
      <c r="BA21" s="104" t="e">
        <f>SUMIF('[1]Consommati par usage et sect '!$C$6:$C$310,'[1]Assiette TIC'!$C23,'[1]Consommati par usage et sect '!AZ$6:AZ$310)</f>
        <v>#VALUE!</v>
      </c>
      <c r="BB21" s="104" t="e">
        <f>SUMIF('[1]Consommati par usage et sect '!$C$6:$C$310,'[1]Assiette TIC'!$C23,'[1]Consommati par usage et sect '!BA$6:BA$310)</f>
        <v>#VALUE!</v>
      </c>
      <c r="BC21" s="104" t="e">
        <f>SUMIF('[1]Consommati par usage et sect '!$C$6:$C$310,'[1]Assiette TIC'!$C23,'[1]Consommati par usage et sect '!BB$6:BB$310)</f>
        <v>#VALUE!</v>
      </c>
      <c r="BD21" s="104" t="e">
        <f>SUMIF('[1]Consommati par usage et sect '!$C$6:$C$310,'[1]Assiette TIC'!$C23,'[1]Consommati par usage et sect '!BC$6:BC$310)</f>
        <v>#VALUE!</v>
      </c>
      <c r="BE21" s="104" t="e">
        <f>SUMIF('[1]Consommati par usage et sect '!$C$6:$C$310,'[1]Assiette TIC'!$C23,'[1]Consommati par usage et sect '!BD$6:BD$310)</f>
        <v>#VALUE!</v>
      </c>
      <c r="BF21" s="104" t="e">
        <f>SUMIF('[1]Consommati par usage et sect '!$C$6:$C$310,'[1]Assiette TIC'!$C23,'[1]Consommati par usage et sect '!BE$6:BE$310)</f>
        <v>#VALUE!</v>
      </c>
      <c r="BG21" s="104" t="e">
        <f>SUMIF('[1]Consommati par usage et sect '!$C$6:$C$310,'[1]Assiette TIC'!$C23,'[1]Consommati par usage et sect '!BF$6:BF$310)</f>
        <v>#VALUE!</v>
      </c>
      <c r="BH21" s="104" t="e">
        <f>SUMIF('[1]Consommati par usage et sect '!$C$6:$C$310,'[1]Assiette TIC'!$C23,'[1]Consommati par usage et sect '!BG$6:BG$310)</f>
        <v>#VALUE!</v>
      </c>
      <c r="BI21" s="104" t="e">
        <f>SUMIF('[1]Consommati par usage et sect '!$C$6:$C$310,'[1]Assiette TIC'!$C23,'[1]Consommati par usage et sect '!BH$6:BH$310)</f>
        <v>#VALUE!</v>
      </c>
      <c r="BJ21" s="104" t="e">
        <f>SUMIF('[1]Consommati par usage et sect '!$C$6:$C$310,'[1]Assiette TIC'!$C23,'[1]Consommati par usage et sect '!BI$6:BI$310)</f>
        <v>#VALUE!</v>
      </c>
      <c r="BK21" s="104" t="e">
        <f>SUMIF('[1]Consommati par usage et sect '!$C$6:$C$310,'[1]Assiette TIC'!$C23,'[1]Consommati par usage et sect '!BJ$6:BJ$310)</f>
        <v>#VALUE!</v>
      </c>
      <c r="BL21" s="104" t="e">
        <f>SUMIF('[1]Consommati par usage et sect '!$C$6:$C$310,'[1]Assiette TIC'!$C23,'[1]Consommati par usage et sect '!BK$6:BK$310)</f>
        <v>#VALUE!</v>
      </c>
      <c r="BM21" s="104" t="e">
        <f>SUMIF('[1]Consommati par usage et sect '!$C$6:$C$310,'[1]Assiette TIC'!$C23,'[1]Consommati par usage et sect '!BL$6:BL$310)</f>
        <v>#VALUE!</v>
      </c>
      <c r="BN21" s="104" t="e">
        <f>SUMIF('[1]Consommati par usage et sect '!$C$6:$C$310,'[1]Assiette TIC'!$C23,'[1]Consommati par usage et sect '!BM$6:BM$310)</f>
        <v>#VALUE!</v>
      </c>
      <c r="BO21" s="104" t="e">
        <f>SUMIF('[1]Consommati par usage et sect '!$C$6:$C$310,'[1]Assiette TIC'!$C23,'[1]Consommati par usage et sect '!BN$6:BN$310)</f>
        <v>#VALUE!</v>
      </c>
      <c r="BP21" s="104" t="e">
        <f>SUMIF('[1]Consommati par usage et sect '!$C$6:$C$310,'[1]Assiette TIC'!$C23,'[1]Consommati par usage et sect '!BO$6:BO$310)</f>
        <v>#VALUE!</v>
      </c>
      <c r="BQ21" s="104" t="e">
        <f>SUMIF('[1]Consommati par usage et sect '!$C$6:$C$310,'[1]Assiette TIC'!$C23,'[1]Consommati par usage et sect '!BP$6:BP$310)</f>
        <v>#VALUE!</v>
      </c>
      <c r="BR21" s="104" t="e">
        <f>SUMIF('[1]Consommati par usage et sect '!$C$6:$C$310,'[1]Assiette TIC'!$C23,'[1]Consommati par usage et sect '!BQ$6:BQ$310)</f>
        <v>#VALUE!</v>
      </c>
      <c r="BS21" s="105" t="e">
        <f t="shared" si="4"/>
        <v>#VALUE!</v>
      </c>
      <c r="BT21" s="106" t="e">
        <f>BS21*(1-'[1]Assiette composante carbone'!D23/'[1]Assiette composante carbone'!AK23)</f>
        <v>#VALUE!</v>
      </c>
      <c r="BU21" s="102" t="e">
        <f>IF(E21-#REF!-#REF!&gt;=#REF!,AL21-E21+#REF!+#REF!,AL21-#REF!)</f>
        <v>#REF!</v>
      </c>
      <c r="BV21" s="102" t="s">
        <v>264</v>
      </c>
      <c r="BW21" s="102"/>
      <c r="BX21" s="102">
        <f t="shared" si="5"/>
        <v>1</v>
      </c>
      <c r="BY21" s="102">
        <f t="shared" si="12"/>
        <v>0</v>
      </c>
      <c r="BZ21" s="107">
        <f>IF(ISNA(VLOOKUP($D21,'[1]comptes des secteurs'!$B$13:$AW$1568,31,FALSE)),0,VLOOKUP($D21,'[1]comptes des secteurs'!$B$13:$AW$1568,31,FALSE))</f>
        <v>229.2</v>
      </c>
      <c r="CA21" s="102">
        <f>IF(ISNA(VLOOKUP($D21,'[1]comptes des secteurs'!$B$13:$AW$1568,47,FALSE)),0,VLOOKUP($D21,'[1]comptes des secteurs'!$B$13:$AW$1568,47,FALSE))</f>
        <v>624.4</v>
      </c>
      <c r="CB21" s="108">
        <f t="shared" ref="CB21:CC84" si="16">IF(BZ21="S","S",IF(BZ21&gt;0,($BY21/BZ21),""))</f>
        <v>0</v>
      </c>
      <c r="CC21" s="108">
        <f t="shared" si="16"/>
        <v>0</v>
      </c>
      <c r="CD21">
        <f>VLOOKUP(D21,Eurostat!$A$11:$H$272,5,TRUE)</f>
        <v>3050.8</v>
      </c>
    </row>
    <row r="22" spans="1:82" ht="15.65" customHeight="1" x14ac:dyDescent="0.35">
      <c r="A22" s="121"/>
      <c r="B22" s="200"/>
      <c r="C22" s="131" t="s">
        <v>281</v>
      </c>
      <c r="D22" s="128">
        <v>1071</v>
      </c>
      <c r="E22" s="97">
        <f>IFERROR(VLOOKUP(D22,'[1]Emissions ETS'!$A$2:$B$121,2,FALSE),0)/1000</f>
        <v>0</v>
      </c>
      <c r="F22" s="104" t="e">
        <f>SUMIF('[1]Consommati par usage et sect '!$C$6:$C$310,'[1]Assiette TIC'!$C24,'[1]Consommati par usage et sect '!E$6:E$310)</f>
        <v>#VALUE!</v>
      </c>
      <c r="G22" s="104" t="e">
        <f>SUMIF('[1]Consommati par usage et sect '!$C$6:$C$310,'[1]Assiette TIC'!$C24,'[1]Consommati par usage et sect '!F$6:F$310)</f>
        <v>#VALUE!</v>
      </c>
      <c r="H22" s="104" t="e">
        <f>SUMIF('[1]Consommati par usage et sect '!$C$6:$C$310,'[1]Assiette TIC'!$C24,'[1]Consommati par usage et sect '!G$6:G$310)</f>
        <v>#VALUE!</v>
      </c>
      <c r="I22" s="104" t="e">
        <f>SUMIF('[1]Consommati par usage et sect '!$C$6:$C$310,'[1]Assiette TIC'!$C24,'[1]Consommati par usage et sect '!H$6:H$310)</f>
        <v>#VALUE!</v>
      </c>
      <c r="J22" s="104" t="e">
        <f>SUMIF('[1]Consommati par usage et sect '!$C$6:$C$310,'[1]Assiette TIC'!$C24,'[1]Consommati par usage et sect '!I$6:I$310)</f>
        <v>#VALUE!</v>
      </c>
      <c r="K22" s="104" t="e">
        <f>SUMIF('[1]Consommati par usage et sect '!$C$6:$C$310,'[1]Assiette TIC'!$C24,'[1]Consommati par usage et sect '!J$6:J$310)</f>
        <v>#VALUE!</v>
      </c>
      <c r="L22" s="104" t="e">
        <f>SUMIF('[1]Consommati par usage et sect '!$C$6:$C$310,'[1]Assiette TIC'!$C24,'[1]Consommati par usage et sect '!K$6:K$310)</f>
        <v>#VALUE!</v>
      </c>
      <c r="M22" s="104" t="e">
        <f>SUMIF('[1]Consommati par usage et sect '!$C$6:$C$310,'[1]Assiette TIC'!$C24,'[1]Consommati par usage et sect '!L$6:L$310)</f>
        <v>#VALUE!</v>
      </c>
      <c r="N22" s="104" t="e">
        <f>SUMIF('[1]Consommati par usage et sect '!$C$6:$C$310,'[1]Assiette TIC'!$C24,'[1]Consommati par usage et sect '!M$6:M$310)</f>
        <v>#VALUE!</v>
      </c>
      <c r="O22" s="104" t="e">
        <f>SUMIF('[1]Consommati par usage et sect '!$C$6:$C$310,'[1]Assiette TIC'!$C24,'[1]Consommati par usage et sect '!N$6:N$310)</f>
        <v>#VALUE!</v>
      </c>
      <c r="P22" s="104" t="e">
        <f>SUMIF('[1]Consommati par usage et sect '!$C$6:$C$310,'[1]Assiette TIC'!$C24,'[1]Consommati par usage et sect '!O$6:O$310)</f>
        <v>#VALUE!</v>
      </c>
      <c r="Q22" s="104" t="e">
        <f>SUMIF('[1]Consommati par usage et sect '!$C$6:$C$310,'[1]Assiette TIC'!$C24,'[1]Consommati par usage et sect '!P$6:P$310)</f>
        <v>#VALUE!</v>
      </c>
      <c r="R22" s="104" t="e">
        <f>SUMIF('[1]Consommati par usage et sect '!$C$6:$C$310,'[1]Assiette TIC'!$C24,'[1]Consommati par usage et sect '!Q$6:Q$310)</f>
        <v>#VALUE!</v>
      </c>
      <c r="S22" s="104" t="e">
        <f>SUMIF('[1]Consommati par usage et sect '!$C$6:$C$310,'[1]Assiette TIC'!$C24,'[1]Consommati par usage et sect '!R$6:R$310)</f>
        <v>#VALUE!</v>
      </c>
      <c r="T22" s="104" t="e">
        <f>SUMIF('[1]Consommati par usage et sect '!$C$6:$C$310,'[1]Assiette TIC'!$C24,'[1]Consommati par usage et sect '!S$6:S$310)</f>
        <v>#VALUE!</v>
      </c>
      <c r="U22" s="104" t="e">
        <f>SUMIF('[1]Consommati par usage et sect '!$C$6:$C$310,'[1]Assiette TIC'!$C24,'[1]Consommati par usage et sect '!T$6:T$310)</f>
        <v>#VALUE!</v>
      </c>
      <c r="V22" s="104" t="e">
        <f>SUMIF('[1]Consommati par usage et sect '!$C$6:$C$310,'[1]Assiette TIC'!$C24,'[1]Consommati par usage et sect '!U$6:U$310)</f>
        <v>#VALUE!</v>
      </c>
      <c r="W22" s="104" t="e">
        <f>SUMIF('[1]Consommati par usage et sect '!$C$6:$C$310,'[1]Assiette TIC'!$C24,'[1]Consommati par usage et sect '!V$6:V$310)</f>
        <v>#VALUE!</v>
      </c>
      <c r="X22" s="104" t="e">
        <f>SUMIF('[1]Consommati par usage et sect '!$C$6:$C$310,'[1]Assiette TIC'!$C24,'[1]Consommati par usage et sect '!W$6:W$310)</f>
        <v>#VALUE!</v>
      </c>
      <c r="Y22" s="104" t="e">
        <f>SUMIF('[1]Consommati par usage et sect '!$C$6:$C$310,'[1]Assiette TIC'!$C24,'[1]Consommati par usage et sect '!X$6:X$310)</f>
        <v>#VALUE!</v>
      </c>
      <c r="Z22" s="104" t="e">
        <f>SUMIF('[1]Consommati par usage et sect '!$C$6:$C$310,'[1]Assiette TIC'!$C24,'[1]Consommati par usage et sect '!Y$6:Y$310)</f>
        <v>#VALUE!</v>
      </c>
      <c r="AA22" s="104" t="e">
        <f>SUMIF('[1]Consommati par usage et sect '!$C$6:$C$310,'[1]Assiette TIC'!$C24,'[1]Consommati par usage et sect '!Z$6:Z$310)</f>
        <v>#VALUE!</v>
      </c>
      <c r="AB22" s="104" t="e">
        <f>SUMIF('[1]Consommati par usage et sect '!$C$6:$C$310,'[1]Assiette TIC'!$C24,'[1]Consommati par usage et sect '!AA$6:AA$310)</f>
        <v>#VALUE!</v>
      </c>
      <c r="AC22" s="104" t="e">
        <f>SUMIF('[1]Consommati par usage et sect '!$C$6:$C$310,'[1]Assiette TIC'!$C24,'[1]Consommati par usage et sect '!AB$6:AB$310)</f>
        <v>#VALUE!</v>
      </c>
      <c r="AD22" s="104" t="e">
        <f>SUMIF('[1]Consommati par usage et sect '!$C$6:$C$310,'[1]Assiette TIC'!$C24,'[1]Consommati par usage et sect '!AC$6:AC$310)</f>
        <v>#VALUE!</v>
      </c>
      <c r="AE22" s="104" t="e">
        <f>SUMIF('[1]Consommati par usage et sect '!$C$6:$C$310,'[1]Assiette TIC'!$C24,'[1]Consommati par usage et sect '!AD$6:AD$310)</f>
        <v>#VALUE!</v>
      </c>
      <c r="AF22" s="104" t="e">
        <f>SUMIF('[1]Consommati par usage et sect '!$C$6:$C$310,'[1]Assiette TIC'!$C24,'[1]Consommati par usage et sect '!AE$6:AE$310)</f>
        <v>#VALUE!</v>
      </c>
      <c r="AG22" s="104" t="e">
        <f>SUMIF('[1]Consommati par usage et sect '!$C$6:$C$310,'[1]Assiette TIC'!$C24,'[1]Consommati par usage et sect '!AF$6:AF$310)</f>
        <v>#VALUE!</v>
      </c>
      <c r="AH22" s="104" t="e">
        <f>SUMIF('[1]Consommati par usage et sect '!$C$6:$C$310,'[1]Assiette TIC'!$C24,'[1]Consommati par usage et sect '!AG$6:AG$310)</f>
        <v>#VALUE!</v>
      </c>
      <c r="AI22" s="104" t="e">
        <f>SUMIF('[1]Consommati par usage et sect '!$C$6:$C$310,'[1]Assiette TIC'!$C24,'[1]Consommati par usage et sect '!AH$6:AH$310)</f>
        <v>#VALUE!</v>
      </c>
      <c r="AJ22" s="104" t="e">
        <f>SUMIF('[1]Consommati par usage et sect '!$C$6:$C$310,'[1]Assiette TIC'!$C24,'[1]Consommati par usage et sect '!AI$6:AI$310)</f>
        <v>#VALUE!</v>
      </c>
      <c r="AK22" s="104" t="e">
        <f>SUMIF('[1]Consommati par usage et sect '!$C$6:$C$310,'[1]Assiette TIC'!$C24,'[1]Consommati par usage et sect '!AJ$6:AJ$310)</f>
        <v>#VALUE!</v>
      </c>
      <c r="AL22" s="105" t="e">
        <f t="shared" si="0"/>
        <v>#VALUE!</v>
      </c>
      <c r="AM22" s="104" t="e">
        <f t="shared" si="11"/>
        <v>#VALUE!</v>
      </c>
      <c r="AN22" s="104" t="e">
        <f t="shared" si="1"/>
        <v>#VALUE!</v>
      </c>
      <c r="AO22" s="104" t="e">
        <f t="shared" si="2"/>
        <v>#VALUE!</v>
      </c>
      <c r="AP22" s="104" t="e">
        <f t="shared" si="3"/>
        <v>#VALUE!</v>
      </c>
      <c r="AQ22" s="104" t="e">
        <f>SUMIF('[1]Consommati par usage et sect '!$C$6:$C$310,'[1]Assiette TIC'!$C24,'[1]Consommati par usage et sect '!AP$6:AP$310)</f>
        <v>#VALUE!</v>
      </c>
      <c r="AR22" s="104" t="e">
        <f>SUMIF('[1]Consommati par usage et sect '!$C$6:$C$310,'[1]Assiette TIC'!$C24,'[1]Consommati par usage et sect '!AQ$6:AQ$310)</f>
        <v>#VALUE!</v>
      </c>
      <c r="AS22" s="104" t="e">
        <f>SUMIF('[1]Consommati par usage et sect '!$C$6:$C$310,'[1]Assiette TIC'!$C24,'[1]Consommati par usage et sect '!AR$6:AR$310)</f>
        <v>#VALUE!</v>
      </c>
      <c r="AT22" s="104" t="e">
        <f>SUMIF('[1]Consommati par usage et sect '!$C$6:$C$310,'[1]Assiette TIC'!$C24,'[1]Consommati par usage et sect '!AS$6:AS$310)</f>
        <v>#VALUE!</v>
      </c>
      <c r="AU22" s="104" t="e">
        <f>SUMIF('[1]Consommati par usage et sect '!$C$6:$C$310,'[1]Assiette TIC'!$C24,'[1]Consommati par usage et sect '!AT$6:AT$310)</f>
        <v>#VALUE!</v>
      </c>
      <c r="AV22" s="104" t="e">
        <f>SUMIF('[1]Consommati par usage et sect '!$C$6:$C$310,'[1]Assiette TIC'!$C24,'[1]Consommati par usage et sect '!AU$6:AU$310)</f>
        <v>#VALUE!</v>
      </c>
      <c r="AW22" s="104" t="e">
        <f>SUMIF('[1]Consommati par usage et sect '!$C$6:$C$310,'[1]Assiette TIC'!$C24,'[1]Consommati par usage et sect '!AV$6:AV$310)</f>
        <v>#VALUE!</v>
      </c>
      <c r="AX22" s="104" t="e">
        <f>SUMIF('[1]Consommati par usage et sect '!$C$6:$C$310,'[1]Assiette TIC'!$C24,'[1]Consommati par usage et sect '!AW$6:AW$310)</f>
        <v>#VALUE!</v>
      </c>
      <c r="AY22" s="104" t="e">
        <f>SUMIF('[1]Consommati par usage et sect '!$C$6:$C$310,'[1]Assiette TIC'!$C24,'[1]Consommati par usage et sect '!AX$6:AX$310)</f>
        <v>#VALUE!</v>
      </c>
      <c r="AZ22" s="104" t="e">
        <f>SUMIF('[1]Consommati par usage et sect '!$C$6:$C$310,'[1]Assiette TIC'!$C24,'[1]Consommati par usage et sect '!AY$6:AY$310)</f>
        <v>#VALUE!</v>
      </c>
      <c r="BA22" s="104" t="e">
        <f>SUMIF('[1]Consommati par usage et sect '!$C$6:$C$310,'[1]Assiette TIC'!$C24,'[1]Consommati par usage et sect '!AZ$6:AZ$310)</f>
        <v>#VALUE!</v>
      </c>
      <c r="BB22" s="104" t="e">
        <f>SUMIF('[1]Consommati par usage et sect '!$C$6:$C$310,'[1]Assiette TIC'!$C24,'[1]Consommati par usage et sect '!BA$6:BA$310)</f>
        <v>#VALUE!</v>
      </c>
      <c r="BC22" s="104" t="e">
        <f>SUMIF('[1]Consommati par usage et sect '!$C$6:$C$310,'[1]Assiette TIC'!$C24,'[1]Consommati par usage et sect '!BB$6:BB$310)</f>
        <v>#VALUE!</v>
      </c>
      <c r="BD22" s="104" t="e">
        <f>SUMIF('[1]Consommati par usage et sect '!$C$6:$C$310,'[1]Assiette TIC'!$C24,'[1]Consommati par usage et sect '!BC$6:BC$310)</f>
        <v>#VALUE!</v>
      </c>
      <c r="BE22" s="104" t="e">
        <f>SUMIF('[1]Consommati par usage et sect '!$C$6:$C$310,'[1]Assiette TIC'!$C24,'[1]Consommati par usage et sect '!BD$6:BD$310)</f>
        <v>#VALUE!</v>
      </c>
      <c r="BF22" s="104" t="e">
        <f>SUMIF('[1]Consommati par usage et sect '!$C$6:$C$310,'[1]Assiette TIC'!$C24,'[1]Consommati par usage et sect '!BE$6:BE$310)</f>
        <v>#VALUE!</v>
      </c>
      <c r="BG22" s="104" t="e">
        <f>SUMIF('[1]Consommati par usage et sect '!$C$6:$C$310,'[1]Assiette TIC'!$C24,'[1]Consommati par usage et sect '!BF$6:BF$310)</f>
        <v>#VALUE!</v>
      </c>
      <c r="BH22" s="104" t="e">
        <f>SUMIF('[1]Consommati par usage et sect '!$C$6:$C$310,'[1]Assiette TIC'!$C24,'[1]Consommati par usage et sect '!BG$6:BG$310)</f>
        <v>#VALUE!</v>
      </c>
      <c r="BI22" s="104" t="e">
        <f>SUMIF('[1]Consommati par usage et sect '!$C$6:$C$310,'[1]Assiette TIC'!$C24,'[1]Consommati par usage et sect '!BH$6:BH$310)</f>
        <v>#VALUE!</v>
      </c>
      <c r="BJ22" s="104" t="e">
        <f>SUMIF('[1]Consommati par usage et sect '!$C$6:$C$310,'[1]Assiette TIC'!$C24,'[1]Consommati par usage et sect '!BI$6:BI$310)</f>
        <v>#VALUE!</v>
      </c>
      <c r="BK22" s="104" t="e">
        <f>SUMIF('[1]Consommati par usage et sect '!$C$6:$C$310,'[1]Assiette TIC'!$C24,'[1]Consommati par usage et sect '!BJ$6:BJ$310)</f>
        <v>#VALUE!</v>
      </c>
      <c r="BL22" s="104" t="e">
        <f>SUMIF('[1]Consommati par usage et sect '!$C$6:$C$310,'[1]Assiette TIC'!$C24,'[1]Consommati par usage et sect '!BK$6:BK$310)</f>
        <v>#VALUE!</v>
      </c>
      <c r="BM22" s="104" t="e">
        <f>SUMIF('[1]Consommati par usage et sect '!$C$6:$C$310,'[1]Assiette TIC'!$C24,'[1]Consommati par usage et sect '!BL$6:BL$310)</f>
        <v>#VALUE!</v>
      </c>
      <c r="BN22" s="104" t="e">
        <f>SUMIF('[1]Consommati par usage et sect '!$C$6:$C$310,'[1]Assiette TIC'!$C24,'[1]Consommati par usage et sect '!BM$6:BM$310)</f>
        <v>#VALUE!</v>
      </c>
      <c r="BO22" s="104" t="e">
        <f>SUMIF('[1]Consommati par usage et sect '!$C$6:$C$310,'[1]Assiette TIC'!$C24,'[1]Consommati par usage et sect '!BN$6:BN$310)</f>
        <v>#VALUE!</v>
      </c>
      <c r="BP22" s="104" t="e">
        <f>SUMIF('[1]Consommati par usage et sect '!$C$6:$C$310,'[1]Assiette TIC'!$C24,'[1]Consommati par usage et sect '!BO$6:BO$310)</f>
        <v>#VALUE!</v>
      </c>
      <c r="BQ22" s="104" t="e">
        <f>SUMIF('[1]Consommati par usage et sect '!$C$6:$C$310,'[1]Assiette TIC'!$C24,'[1]Consommati par usage et sect '!BP$6:BP$310)</f>
        <v>#VALUE!</v>
      </c>
      <c r="BR22" s="104" t="e">
        <f>SUMIF('[1]Consommati par usage et sect '!$C$6:$C$310,'[1]Assiette TIC'!$C24,'[1]Consommati par usage et sect '!BQ$6:BQ$310)</f>
        <v>#VALUE!</v>
      </c>
      <c r="BS22" s="105" t="e">
        <f t="shared" si="4"/>
        <v>#VALUE!</v>
      </c>
      <c r="BT22" s="106" t="e">
        <f>BS22*(1-'[1]Assiette composante carbone'!D24/'[1]Assiette composante carbone'!AK24)</f>
        <v>#VALUE!</v>
      </c>
      <c r="BU22" s="102" t="e">
        <f>IF(E22-#REF!-#REF!&gt;=#REF!,AL22-E22+#REF!+#REF!,AL22-#REF!)</f>
        <v>#REF!</v>
      </c>
      <c r="BV22" s="102"/>
      <c r="BW22" s="102"/>
      <c r="BX22" s="102">
        <f t="shared" si="5"/>
        <v>0</v>
      </c>
      <c r="BY22" s="102" t="e">
        <f t="shared" si="12"/>
        <v>#REF!</v>
      </c>
      <c r="BZ22" s="107">
        <f>IF(ISNA(VLOOKUP($D22,'[1]comptes des secteurs'!$B$13:$AW$1568,31,FALSE)),0,VLOOKUP($D22,'[1]comptes des secteurs'!$B$13:$AW$1568,31,FALSE))</f>
        <v>1578.5</v>
      </c>
      <c r="CA22" s="102">
        <f>IF(ISNA(VLOOKUP($D22,'[1]comptes des secteurs'!$B$13:$AW$1568,47,FALSE)),0,VLOOKUP($D22,'[1]comptes des secteurs'!$B$13:$AW$1568,47,FALSE))</f>
        <v>7462.6</v>
      </c>
      <c r="CB22" s="108" t="e">
        <f t="shared" si="16"/>
        <v>#REF!</v>
      </c>
      <c r="CC22" s="108" t="e">
        <f t="shared" si="16"/>
        <v>#REF!</v>
      </c>
      <c r="CD22">
        <f>VLOOKUP(D22,Eurostat!$A$11:$H$272,5,TRUE)</f>
        <v>18177.900000000001</v>
      </c>
    </row>
    <row r="23" spans="1:82" ht="15.5" x14ac:dyDescent="0.35">
      <c r="A23" s="121"/>
      <c r="B23" s="200"/>
      <c r="C23" s="131" t="s">
        <v>282</v>
      </c>
      <c r="D23" s="128">
        <v>1072</v>
      </c>
      <c r="E23" s="97">
        <f>IFERROR(VLOOKUP(D23,'[1]Emissions ETS'!$A$2:$B$121,2,FALSE),0)/1000</f>
        <v>9.0310000000000006</v>
      </c>
      <c r="F23" s="104" t="e">
        <f>SUMIF('[1]Consommati par usage et sect '!$C$6:$C$310,'[1]Assiette TIC'!$C25,'[1]Consommati par usage et sect '!E$6:E$310)</f>
        <v>#VALUE!</v>
      </c>
      <c r="G23" s="104" t="e">
        <f>SUMIF('[1]Consommati par usage et sect '!$C$6:$C$310,'[1]Assiette TIC'!$C25,'[1]Consommati par usage et sect '!F$6:F$310)</f>
        <v>#VALUE!</v>
      </c>
      <c r="H23" s="104" t="e">
        <f>SUMIF('[1]Consommati par usage et sect '!$C$6:$C$310,'[1]Assiette TIC'!$C25,'[1]Consommati par usage et sect '!G$6:G$310)</f>
        <v>#VALUE!</v>
      </c>
      <c r="I23" s="104" t="e">
        <f>SUMIF('[1]Consommati par usage et sect '!$C$6:$C$310,'[1]Assiette TIC'!$C25,'[1]Consommati par usage et sect '!H$6:H$310)</f>
        <v>#VALUE!</v>
      </c>
      <c r="J23" s="104" t="e">
        <f>SUMIF('[1]Consommati par usage et sect '!$C$6:$C$310,'[1]Assiette TIC'!$C25,'[1]Consommati par usage et sect '!I$6:I$310)</f>
        <v>#VALUE!</v>
      </c>
      <c r="K23" s="104" t="e">
        <f>SUMIF('[1]Consommati par usage et sect '!$C$6:$C$310,'[1]Assiette TIC'!$C25,'[1]Consommati par usage et sect '!J$6:J$310)</f>
        <v>#VALUE!</v>
      </c>
      <c r="L23" s="104" t="e">
        <f>SUMIF('[1]Consommati par usage et sect '!$C$6:$C$310,'[1]Assiette TIC'!$C25,'[1]Consommati par usage et sect '!K$6:K$310)</f>
        <v>#VALUE!</v>
      </c>
      <c r="M23" s="104" t="e">
        <f>SUMIF('[1]Consommati par usage et sect '!$C$6:$C$310,'[1]Assiette TIC'!$C25,'[1]Consommati par usage et sect '!L$6:L$310)</f>
        <v>#VALUE!</v>
      </c>
      <c r="N23" s="104" t="e">
        <f>SUMIF('[1]Consommati par usage et sect '!$C$6:$C$310,'[1]Assiette TIC'!$C25,'[1]Consommati par usage et sect '!M$6:M$310)</f>
        <v>#VALUE!</v>
      </c>
      <c r="O23" s="104" t="e">
        <f>SUMIF('[1]Consommati par usage et sect '!$C$6:$C$310,'[1]Assiette TIC'!$C25,'[1]Consommati par usage et sect '!N$6:N$310)</f>
        <v>#VALUE!</v>
      </c>
      <c r="P23" s="104" t="e">
        <f>SUMIF('[1]Consommati par usage et sect '!$C$6:$C$310,'[1]Assiette TIC'!$C25,'[1]Consommati par usage et sect '!O$6:O$310)</f>
        <v>#VALUE!</v>
      </c>
      <c r="Q23" s="104" t="e">
        <f>SUMIF('[1]Consommati par usage et sect '!$C$6:$C$310,'[1]Assiette TIC'!$C25,'[1]Consommati par usage et sect '!P$6:P$310)</f>
        <v>#VALUE!</v>
      </c>
      <c r="R23" s="104" t="e">
        <f>SUMIF('[1]Consommati par usage et sect '!$C$6:$C$310,'[1]Assiette TIC'!$C25,'[1]Consommati par usage et sect '!Q$6:Q$310)</f>
        <v>#VALUE!</v>
      </c>
      <c r="S23" s="104" t="e">
        <f>SUMIF('[1]Consommati par usage et sect '!$C$6:$C$310,'[1]Assiette TIC'!$C25,'[1]Consommati par usage et sect '!R$6:R$310)</f>
        <v>#VALUE!</v>
      </c>
      <c r="T23" s="104" t="e">
        <f>SUMIF('[1]Consommati par usage et sect '!$C$6:$C$310,'[1]Assiette TIC'!$C25,'[1]Consommati par usage et sect '!S$6:S$310)</f>
        <v>#VALUE!</v>
      </c>
      <c r="U23" s="104" t="e">
        <f>SUMIF('[1]Consommati par usage et sect '!$C$6:$C$310,'[1]Assiette TIC'!$C25,'[1]Consommati par usage et sect '!T$6:T$310)</f>
        <v>#VALUE!</v>
      </c>
      <c r="V23" s="104" t="e">
        <f>SUMIF('[1]Consommati par usage et sect '!$C$6:$C$310,'[1]Assiette TIC'!$C25,'[1]Consommati par usage et sect '!U$6:U$310)</f>
        <v>#VALUE!</v>
      </c>
      <c r="W23" s="104" t="e">
        <f>SUMIF('[1]Consommati par usage et sect '!$C$6:$C$310,'[1]Assiette TIC'!$C25,'[1]Consommati par usage et sect '!V$6:V$310)</f>
        <v>#VALUE!</v>
      </c>
      <c r="X23" s="104" t="e">
        <f>SUMIF('[1]Consommati par usage et sect '!$C$6:$C$310,'[1]Assiette TIC'!$C25,'[1]Consommati par usage et sect '!W$6:W$310)</f>
        <v>#VALUE!</v>
      </c>
      <c r="Y23" s="104" t="e">
        <f>SUMIF('[1]Consommati par usage et sect '!$C$6:$C$310,'[1]Assiette TIC'!$C25,'[1]Consommati par usage et sect '!X$6:X$310)</f>
        <v>#VALUE!</v>
      </c>
      <c r="Z23" s="104" t="e">
        <f>SUMIF('[1]Consommati par usage et sect '!$C$6:$C$310,'[1]Assiette TIC'!$C25,'[1]Consommati par usage et sect '!Y$6:Y$310)</f>
        <v>#VALUE!</v>
      </c>
      <c r="AA23" s="104" t="e">
        <f>SUMIF('[1]Consommati par usage et sect '!$C$6:$C$310,'[1]Assiette TIC'!$C25,'[1]Consommati par usage et sect '!Z$6:Z$310)</f>
        <v>#VALUE!</v>
      </c>
      <c r="AB23" s="104" t="e">
        <f>SUMIF('[1]Consommati par usage et sect '!$C$6:$C$310,'[1]Assiette TIC'!$C25,'[1]Consommati par usage et sect '!AA$6:AA$310)</f>
        <v>#VALUE!</v>
      </c>
      <c r="AC23" s="104" t="e">
        <f>SUMIF('[1]Consommati par usage et sect '!$C$6:$C$310,'[1]Assiette TIC'!$C25,'[1]Consommati par usage et sect '!AB$6:AB$310)</f>
        <v>#VALUE!</v>
      </c>
      <c r="AD23" s="104" t="e">
        <f>SUMIF('[1]Consommati par usage et sect '!$C$6:$C$310,'[1]Assiette TIC'!$C25,'[1]Consommati par usage et sect '!AC$6:AC$310)</f>
        <v>#VALUE!</v>
      </c>
      <c r="AE23" s="104" t="e">
        <f>SUMIF('[1]Consommati par usage et sect '!$C$6:$C$310,'[1]Assiette TIC'!$C25,'[1]Consommati par usage et sect '!AD$6:AD$310)</f>
        <v>#VALUE!</v>
      </c>
      <c r="AF23" s="104" t="e">
        <f>SUMIF('[1]Consommati par usage et sect '!$C$6:$C$310,'[1]Assiette TIC'!$C25,'[1]Consommati par usage et sect '!AE$6:AE$310)</f>
        <v>#VALUE!</v>
      </c>
      <c r="AG23" s="104" t="e">
        <f>SUMIF('[1]Consommati par usage et sect '!$C$6:$C$310,'[1]Assiette TIC'!$C25,'[1]Consommati par usage et sect '!AF$6:AF$310)</f>
        <v>#VALUE!</v>
      </c>
      <c r="AH23" s="104" t="e">
        <f>SUMIF('[1]Consommati par usage et sect '!$C$6:$C$310,'[1]Assiette TIC'!$C25,'[1]Consommati par usage et sect '!AG$6:AG$310)</f>
        <v>#VALUE!</v>
      </c>
      <c r="AI23" s="104" t="e">
        <f>SUMIF('[1]Consommati par usage et sect '!$C$6:$C$310,'[1]Assiette TIC'!$C25,'[1]Consommati par usage et sect '!AH$6:AH$310)</f>
        <v>#VALUE!</v>
      </c>
      <c r="AJ23" s="104" t="e">
        <f>SUMIF('[1]Consommati par usage et sect '!$C$6:$C$310,'[1]Assiette TIC'!$C25,'[1]Consommati par usage et sect '!AI$6:AI$310)</f>
        <v>#VALUE!</v>
      </c>
      <c r="AK23" s="104" t="e">
        <f>SUMIF('[1]Consommati par usage et sect '!$C$6:$C$310,'[1]Assiette TIC'!$C25,'[1]Consommati par usage et sect '!AJ$6:AJ$310)</f>
        <v>#VALUE!</v>
      </c>
      <c r="AL23" s="105" t="e">
        <f t="shared" si="0"/>
        <v>#VALUE!</v>
      </c>
      <c r="AM23" s="104" t="e">
        <f t="shared" si="11"/>
        <v>#VALUE!</v>
      </c>
      <c r="AN23" s="104" t="e">
        <f t="shared" si="1"/>
        <v>#VALUE!</v>
      </c>
      <c r="AO23" s="104" t="e">
        <f t="shared" si="2"/>
        <v>#VALUE!</v>
      </c>
      <c r="AP23" s="104" t="e">
        <f t="shared" si="3"/>
        <v>#VALUE!</v>
      </c>
      <c r="AQ23" s="104" t="e">
        <f>SUMIF('[1]Consommati par usage et sect '!$C$6:$C$310,'[1]Assiette TIC'!$C25,'[1]Consommati par usage et sect '!AP$6:AP$310)</f>
        <v>#VALUE!</v>
      </c>
      <c r="AR23" s="104" t="e">
        <f>SUMIF('[1]Consommati par usage et sect '!$C$6:$C$310,'[1]Assiette TIC'!$C25,'[1]Consommati par usage et sect '!AQ$6:AQ$310)</f>
        <v>#VALUE!</v>
      </c>
      <c r="AS23" s="104" t="e">
        <f>SUMIF('[1]Consommati par usage et sect '!$C$6:$C$310,'[1]Assiette TIC'!$C25,'[1]Consommati par usage et sect '!AR$6:AR$310)</f>
        <v>#VALUE!</v>
      </c>
      <c r="AT23" s="104" t="e">
        <f>SUMIF('[1]Consommati par usage et sect '!$C$6:$C$310,'[1]Assiette TIC'!$C25,'[1]Consommati par usage et sect '!AS$6:AS$310)</f>
        <v>#VALUE!</v>
      </c>
      <c r="AU23" s="104" t="e">
        <f>SUMIF('[1]Consommati par usage et sect '!$C$6:$C$310,'[1]Assiette TIC'!$C25,'[1]Consommati par usage et sect '!AT$6:AT$310)</f>
        <v>#VALUE!</v>
      </c>
      <c r="AV23" s="104" t="e">
        <f>SUMIF('[1]Consommati par usage et sect '!$C$6:$C$310,'[1]Assiette TIC'!$C25,'[1]Consommati par usage et sect '!AU$6:AU$310)</f>
        <v>#VALUE!</v>
      </c>
      <c r="AW23" s="104" t="e">
        <f>SUMIF('[1]Consommati par usage et sect '!$C$6:$C$310,'[1]Assiette TIC'!$C25,'[1]Consommati par usage et sect '!AV$6:AV$310)</f>
        <v>#VALUE!</v>
      </c>
      <c r="AX23" s="104" t="e">
        <f>SUMIF('[1]Consommati par usage et sect '!$C$6:$C$310,'[1]Assiette TIC'!$C25,'[1]Consommati par usage et sect '!AW$6:AW$310)</f>
        <v>#VALUE!</v>
      </c>
      <c r="AY23" s="104" t="e">
        <f>SUMIF('[1]Consommati par usage et sect '!$C$6:$C$310,'[1]Assiette TIC'!$C25,'[1]Consommati par usage et sect '!AX$6:AX$310)</f>
        <v>#VALUE!</v>
      </c>
      <c r="AZ23" s="104" t="e">
        <f>SUMIF('[1]Consommati par usage et sect '!$C$6:$C$310,'[1]Assiette TIC'!$C25,'[1]Consommati par usage et sect '!AY$6:AY$310)</f>
        <v>#VALUE!</v>
      </c>
      <c r="BA23" s="104" t="e">
        <f>SUMIF('[1]Consommati par usage et sect '!$C$6:$C$310,'[1]Assiette TIC'!$C25,'[1]Consommati par usage et sect '!AZ$6:AZ$310)</f>
        <v>#VALUE!</v>
      </c>
      <c r="BB23" s="104" t="e">
        <f>SUMIF('[1]Consommati par usage et sect '!$C$6:$C$310,'[1]Assiette TIC'!$C25,'[1]Consommati par usage et sect '!BA$6:BA$310)</f>
        <v>#VALUE!</v>
      </c>
      <c r="BC23" s="104" t="e">
        <f>SUMIF('[1]Consommati par usage et sect '!$C$6:$C$310,'[1]Assiette TIC'!$C25,'[1]Consommati par usage et sect '!BB$6:BB$310)</f>
        <v>#VALUE!</v>
      </c>
      <c r="BD23" s="104" t="e">
        <f>SUMIF('[1]Consommati par usage et sect '!$C$6:$C$310,'[1]Assiette TIC'!$C25,'[1]Consommati par usage et sect '!BC$6:BC$310)</f>
        <v>#VALUE!</v>
      </c>
      <c r="BE23" s="104" t="e">
        <f>SUMIF('[1]Consommati par usage et sect '!$C$6:$C$310,'[1]Assiette TIC'!$C25,'[1]Consommati par usage et sect '!BD$6:BD$310)</f>
        <v>#VALUE!</v>
      </c>
      <c r="BF23" s="104" t="e">
        <f>SUMIF('[1]Consommati par usage et sect '!$C$6:$C$310,'[1]Assiette TIC'!$C25,'[1]Consommati par usage et sect '!BE$6:BE$310)</f>
        <v>#VALUE!</v>
      </c>
      <c r="BG23" s="104" t="e">
        <f>SUMIF('[1]Consommati par usage et sect '!$C$6:$C$310,'[1]Assiette TIC'!$C25,'[1]Consommati par usage et sect '!BF$6:BF$310)</f>
        <v>#VALUE!</v>
      </c>
      <c r="BH23" s="104" t="e">
        <f>SUMIF('[1]Consommati par usage et sect '!$C$6:$C$310,'[1]Assiette TIC'!$C25,'[1]Consommati par usage et sect '!BG$6:BG$310)</f>
        <v>#VALUE!</v>
      </c>
      <c r="BI23" s="104" t="e">
        <f>SUMIF('[1]Consommati par usage et sect '!$C$6:$C$310,'[1]Assiette TIC'!$C25,'[1]Consommati par usage et sect '!BH$6:BH$310)</f>
        <v>#VALUE!</v>
      </c>
      <c r="BJ23" s="104" t="e">
        <f>SUMIF('[1]Consommati par usage et sect '!$C$6:$C$310,'[1]Assiette TIC'!$C25,'[1]Consommati par usage et sect '!BI$6:BI$310)</f>
        <v>#VALUE!</v>
      </c>
      <c r="BK23" s="104" t="e">
        <f>SUMIF('[1]Consommati par usage et sect '!$C$6:$C$310,'[1]Assiette TIC'!$C25,'[1]Consommati par usage et sect '!BJ$6:BJ$310)</f>
        <v>#VALUE!</v>
      </c>
      <c r="BL23" s="104" t="e">
        <f>SUMIF('[1]Consommati par usage et sect '!$C$6:$C$310,'[1]Assiette TIC'!$C25,'[1]Consommati par usage et sect '!BK$6:BK$310)</f>
        <v>#VALUE!</v>
      </c>
      <c r="BM23" s="104" t="e">
        <f>SUMIF('[1]Consommati par usage et sect '!$C$6:$C$310,'[1]Assiette TIC'!$C25,'[1]Consommati par usage et sect '!BL$6:BL$310)</f>
        <v>#VALUE!</v>
      </c>
      <c r="BN23" s="104" t="e">
        <f>SUMIF('[1]Consommati par usage et sect '!$C$6:$C$310,'[1]Assiette TIC'!$C25,'[1]Consommati par usage et sect '!BM$6:BM$310)</f>
        <v>#VALUE!</v>
      </c>
      <c r="BO23" s="104" t="e">
        <f>SUMIF('[1]Consommati par usage et sect '!$C$6:$C$310,'[1]Assiette TIC'!$C25,'[1]Consommati par usage et sect '!BN$6:BN$310)</f>
        <v>#VALUE!</v>
      </c>
      <c r="BP23" s="104" t="e">
        <f>SUMIF('[1]Consommati par usage et sect '!$C$6:$C$310,'[1]Assiette TIC'!$C25,'[1]Consommati par usage et sect '!BO$6:BO$310)</f>
        <v>#VALUE!</v>
      </c>
      <c r="BQ23" s="104" t="e">
        <f>SUMIF('[1]Consommati par usage et sect '!$C$6:$C$310,'[1]Assiette TIC'!$C25,'[1]Consommati par usage et sect '!BP$6:BP$310)</f>
        <v>#VALUE!</v>
      </c>
      <c r="BR23" s="104" t="e">
        <f>SUMIF('[1]Consommati par usage et sect '!$C$6:$C$310,'[1]Assiette TIC'!$C25,'[1]Consommati par usage et sect '!BQ$6:BQ$310)</f>
        <v>#VALUE!</v>
      </c>
      <c r="BS23" s="105" t="e">
        <f t="shared" si="4"/>
        <v>#VALUE!</v>
      </c>
      <c r="BT23" s="106" t="e">
        <f>BS23*(1-'[1]Assiette composante carbone'!D25/'[1]Assiette composante carbone'!AK25)</f>
        <v>#VALUE!</v>
      </c>
      <c r="BU23" s="102" t="e">
        <f>IF(E23-#REF!-#REF!&gt;=#REF!,AL23-E23+#REF!+#REF!,AL23-#REF!)</f>
        <v>#REF!</v>
      </c>
      <c r="BV23" s="102"/>
      <c r="BW23" s="102"/>
      <c r="BX23" s="102">
        <f t="shared" si="5"/>
        <v>0</v>
      </c>
      <c r="BY23" s="102" t="e">
        <f t="shared" si="12"/>
        <v>#REF!</v>
      </c>
      <c r="BZ23" s="107">
        <f>IF(ISNA(VLOOKUP($D23,'[1]comptes des secteurs'!$B$13:$AW$1568,31,FALSE)),0,VLOOKUP($D23,'[1]comptes des secteurs'!$B$13:$AW$1568,31,FALSE))</f>
        <v>301.60000000000002</v>
      </c>
      <c r="CA23" s="102">
        <f>IF(ISNA(VLOOKUP($D23,'[1]comptes des secteurs'!$B$13:$AW$1568,47,FALSE)),0,VLOOKUP($D23,'[1]comptes des secteurs'!$B$13:$AW$1568,47,FALSE))</f>
        <v>885.3</v>
      </c>
      <c r="CB23" s="108" t="e">
        <f t="shared" si="16"/>
        <v>#REF!</v>
      </c>
      <c r="CC23" s="108" t="e">
        <f t="shared" si="16"/>
        <v>#REF!</v>
      </c>
      <c r="CD23">
        <f>VLOOKUP(D23,Eurostat!$A$11:$H$272,5,TRUE)</f>
        <v>2708.4</v>
      </c>
    </row>
    <row r="24" spans="1:82" ht="15.5" x14ac:dyDescent="0.35">
      <c r="A24" s="121"/>
      <c r="B24" s="196"/>
      <c r="C24" s="131" t="s">
        <v>283</v>
      </c>
      <c r="D24" s="128">
        <v>1073</v>
      </c>
      <c r="E24" s="97">
        <f>IFERROR(VLOOKUP(D24,'[1]Emissions ETS'!$A$2:$B$121,2,FALSE),0)/1000</f>
        <v>0</v>
      </c>
      <c r="F24" s="104" t="e">
        <f>SUMIF('[1]Consommati par usage et sect '!$C$6:$C$310,'[1]Assiette TIC'!$C26,'[1]Consommati par usage et sect '!E$6:E$310)</f>
        <v>#VALUE!</v>
      </c>
      <c r="G24" s="104" t="e">
        <f>SUMIF('[1]Consommati par usage et sect '!$C$6:$C$310,'[1]Assiette TIC'!$C26,'[1]Consommati par usage et sect '!F$6:F$310)</f>
        <v>#VALUE!</v>
      </c>
      <c r="H24" s="104" t="e">
        <f>SUMIF('[1]Consommati par usage et sect '!$C$6:$C$310,'[1]Assiette TIC'!$C26,'[1]Consommati par usage et sect '!G$6:G$310)</f>
        <v>#VALUE!</v>
      </c>
      <c r="I24" s="104" t="e">
        <f>SUMIF('[1]Consommati par usage et sect '!$C$6:$C$310,'[1]Assiette TIC'!$C26,'[1]Consommati par usage et sect '!H$6:H$310)</f>
        <v>#VALUE!</v>
      </c>
      <c r="J24" s="104" t="e">
        <f>SUMIF('[1]Consommati par usage et sect '!$C$6:$C$310,'[1]Assiette TIC'!$C26,'[1]Consommati par usage et sect '!I$6:I$310)</f>
        <v>#VALUE!</v>
      </c>
      <c r="K24" s="104" t="e">
        <f>SUMIF('[1]Consommati par usage et sect '!$C$6:$C$310,'[1]Assiette TIC'!$C26,'[1]Consommati par usage et sect '!J$6:J$310)</f>
        <v>#VALUE!</v>
      </c>
      <c r="L24" s="104" t="e">
        <f>SUMIF('[1]Consommati par usage et sect '!$C$6:$C$310,'[1]Assiette TIC'!$C26,'[1]Consommati par usage et sect '!K$6:K$310)</f>
        <v>#VALUE!</v>
      </c>
      <c r="M24" s="104" t="e">
        <f>SUMIF('[1]Consommati par usage et sect '!$C$6:$C$310,'[1]Assiette TIC'!$C26,'[1]Consommati par usage et sect '!L$6:L$310)</f>
        <v>#VALUE!</v>
      </c>
      <c r="N24" s="104" t="e">
        <f>SUMIF('[1]Consommati par usage et sect '!$C$6:$C$310,'[1]Assiette TIC'!$C26,'[1]Consommati par usage et sect '!M$6:M$310)</f>
        <v>#VALUE!</v>
      </c>
      <c r="O24" s="104" t="e">
        <f>SUMIF('[1]Consommati par usage et sect '!$C$6:$C$310,'[1]Assiette TIC'!$C26,'[1]Consommati par usage et sect '!N$6:N$310)</f>
        <v>#VALUE!</v>
      </c>
      <c r="P24" s="104" t="e">
        <f>SUMIF('[1]Consommati par usage et sect '!$C$6:$C$310,'[1]Assiette TIC'!$C26,'[1]Consommati par usage et sect '!O$6:O$310)</f>
        <v>#VALUE!</v>
      </c>
      <c r="Q24" s="104" t="e">
        <f>SUMIF('[1]Consommati par usage et sect '!$C$6:$C$310,'[1]Assiette TIC'!$C26,'[1]Consommati par usage et sect '!P$6:P$310)</f>
        <v>#VALUE!</v>
      </c>
      <c r="R24" s="104" t="e">
        <f>SUMIF('[1]Consommati par usage et sect '!$C$6:$C$310,'[1]Assiette TIC'!$C26,'[1]Consommati par usage et sect '!Q$6:Q$310)</f>
        <v>#VALUE!</v>
      </c>
      <c r="S24" s="104" t="e">
        <f>SUMIF('[1]Consommati par usage et sect '!$C$6:$C$310,'[1]Assiette TIC'!$C26,'[1]Consommati par usage et sect '!R$6:R$310)</f>
        <v>#VALUE!</v>
      </c>
      <c r="T24" s="104" t="e">
        <f>SUMIF('[1]Consommati par usage et sect '!$C$6:$C$310,'[1]Assiette TIC'!$C26,'[1]Consommati par usage et sect '!S$6:S$310)</f>
        <v>#VALUE!</v>
      </c>
      <c r="U24" s="104" t="e">
        <f>SUMIF('[1]Consommati par usage et sect '!$C$6:$C$310,'[1]Assiette TIC'!$C26,'[1]Consommati par usage et sect '!T$6:T$310)</f>
        <v>#VALUE!</v>
      </c>
      <c r="V24" s="104" t="e">
        <f>SUMIF('[1]Consommati par usage et sect '!$C$6:$C$310,'[1]Assiette TIC'!$C26,'[1]Consommati par usage et sect '!U$6:U$310)</f>
        <v>#VALUE!</v>
      </c>
      <c r="W24" s="104" t="e">
        <f>SUMIF('[1]Consommati par usage et sect '!$C$6:$C$310,'[1]Assiette TIC'!$C26,'[1]Consommati par usage et sect '!V$6:V$310)</f>
        <v>#VALUE!</v>
      </c>
      <c r="X24" s="104" t="e">
        <f>SUMIF('[1]Consommati par usage et sect '!$C$6:$C$310,'[1]Assiette TIC'!$C26,'[1]Consommati par usage et sect '!W$6:W$310)</f>
        <v>#VALUE!</v>
      </c>
      <c r="Y24" s="104" t="e">
        <f>SUMIF('[1]Consommati par usage et sect '!$C$6:$C$310,'[1]Assiette TIC'!$C26,'[1]Consommati par usage et sect '!X$6:X$310)</f>
        <v>#VALUE!</v>
      </c>
      <c r="Z24" s="104" t="e">
        <f>SUMIF('[1]Consommati par usage et sect '!$C$6:$C$310,'[1]Assiette TIC'!$C26,'[1]Consommati par usage et sect '!Y$6:Y$310)</f>
        <v>#VALUE!</v>
      </c>
      <c r="AA24" s="104" t="e">
        <f>SUMIF('[1]Consommati par usage et sect '!$C$6:$C$310,'[1]Assiette TIC'!$C26,'[1]Consommati par usage et sect '!Z$6:Z$310)</f>
        <v>#VALUE!</v>
      </c>
      <c r="AB24" s="104" t="e">
        <f>SUMIF('[1]Consommati par usage et sect '!$C$6:$C$310,'[1]Assiette TIC'!$C26,'[1]Consommati par usage et sect '!AA$6:AA$310)</f>
        <v>#VALUE!</v>
      </c>
      <c r="AC24" s="104" t="e">
        <f>SUMIF('[1]Consommati par usage et sect '!$C$6:$C$310,'[1]Assiette TIC'!$C26,'[1]Consommati par usage et sect '!AB$6:AB$310)</f>
        <v>#VALUE!</v>
      </c>
      <c r="AD24" s="104" t="e">
        <f>SUMIF('[1]Consommati par usage et sect '!$C$6:$C$310,'[1]Assiette TIC'!$C26,'[1]Consommati par usage et sect '!AC$6:AC$310)</f>
        <v>#VALUE!</v>
      </c>
      <c r="AE24" s="104" t="e">
        <f>SUMIF('[1]Consommati par usage et sect '!$C$6:$C$310,'[1]Assiette TIC'!$C26,'[1]Consommati par usage et sect '!AD$6:AD$310)</f>
        <v>#VALUE!</v>
      </c>
      <c r="AF24" s="104" t="e">
        <f>SUMIF('[1]Consommati par usage et sect '!$C$6:$C$310,'[1]Assiette TIC'!$C26,'[1]Consommati par usage et sect '!AE$6:AE$310)</f>
        <v>#VALUE!</v>
      </c>
      <c r="AG24" s="104" t="e">
        <f>SUMIF('[1]Consommati par usage et sect '!$C$6:$C$310,'[1]Assiette TIC'!$C26,'[1]Consommati par usage et sect '!AF$6:AF$310)</f>
        <v>#VALUE!</v>
      </c>
      <c r="AH24" s="104" t="e">
        <f>SUMIF('[1]Consommati par usage et sect '!$C$6:$C$310,'[1]Assiette TIC'!$C26,'[1]Consommati par usage et sect '!AG$6:AG$310)</f>
        <v>#VALUE!</v>
      </c>
      <c r="AI24" s="104" t="e">
        <f>SUMIF('[1]Consommati par usage et sect '!$C$6:$C$310,'[1]Assiette TIC'!$C26,'[1]Consommati par usage et sect '!AH$6:AH$310)</f>
        <v>#VALUE!</v>
      </c>
      <c r="AJ24" s="104" t="e">
        <f>SUMIF('[1]Consommati par usage et sect '!$C$6:$C$310,'[1]Assiette TIC'!$C26,'[1]Consommati par usage et sect '!AI$6:AI$310)</f>
        <v>#VALUE!</v>
      </c>
      <c r="AK24" s="104" t="e">
        <f>SUMIF('[1]Consommati par usage et sect '!$C$6:$C$310,'[1]Assiette TIC'!$C26,'[1]Consommati par usage et sect '!AJ$6:AJ$310)</f>
        <v>#VALUE!</v>
      </c>
      <c r="AL24" s="105" t="e">
        <f t="shared" si="0"/>
        <v>#VALUE!</v>
      </c>
      <c r="AM24" s="104" t="e">
        <f t="shared" si="11"/>
        <v>#VALUE!</v>
      </c>
      <c r="AN24" s="104" t="e">
        <f t="shared" si="1"/>
        <v>#VALUE!</v>
      </c>
      <c r="AO24" s="104" t="e">
        <f t="shared" si="2"/>
        <v>#VALUE!</v>
      </c>
      <c r="AP24" s="104" t="e">
        <f t="shared" si="3"/>
        <v>#VALUE!</v>
      </c>
      <c r="AQ24" s="104" t="e">
        <f>SUMIF('[1]Consommati par usage et sect '!$C$6:$C$310,'[1]Assiette TIC'!$C26,'[1]Consommati par usage et sect '!AP$6:AP$310)</f>
        <v>#VALUE!</v>
      </c>
      <c r="AR24" s="104" t="e">
        <f>SUMIF('[1]Consommati par usage et sect '!$C$6:$C$310,'[1]Assiette TIC'!$C26,'[1]Consommati par usage et sect '!AQ$6:AQ$310)</f>
        <v>#VALUE!</v>
      </c>
      <c r="AS24" s="104" t="e">
        <f>SUMIF('[1]Consommati par usage et sect '!$C$6:$C$310,'[1]Assiette TIC'!$C26,'[1]Consommati par usage et sect '!AR$6:AR$310)</f>
        <v>#VALUE!</v>
      </c>
      <c r="AT24" s="104" t="e">
        <f>SUMIF('[1]Consommati par usage et sect '!$C$6:$C$310,'[1]Assiette TIC'!$C26,'[1]Consommati par usage et sect '!AS$6:AS$310)</f>
        <v>#VALUE!</v>
      </c>
      <c r="AU24" s="104" t="e">
        <f>SUMIF('[1]Consommati par usage et sect '!$C$6:$C$310,'[1]Assiette TIC'!$C26,'[1]Consommati par usage et sect '!AT$6:AT$310)</f>
        <v>#VALUE!</v>
      </c>
      <c r="AV24" s="104" t="e">
        <f>SUMIF('[1]Consommati par usage et sect '!$C$6:$C$310,'[1]Assiette TIC'!$C26,'[1]Consommati par usage et sect '!AU$6:AU$310)</f>
        <v>#VALUE!</v>
      </c>
      <c r="AW24" s="104" t="e">
        <f>SUMIF('[1]Consommati par usage et sect '!$C$6:$C$310,'[1]Assiette TIC'!$C26,'[1]Consommati par usage et sect '!AV$6:AV$310)</f>
        <v>#VALUE!</v>
      </c>
      <c r="AX24" s="104" t="e">
        <f>SUMIF('[1]Consommati par usage et sect '!$C$6:$C$310,'[1]Assiette TIC'!$C26,'[1]Consommati par usage et sect '!AW$6:AW$310)</f>
        <v>#VALUE!</v>
      </c>
      <c r="AY24" s="104" t="e">
        <f>SUMIF('[1]Consommati par usage et sect '!$C$6:$C$310,'[1]Assiette TIC'!$C26,'[1]Consommati par usage et sect '!AX$6:AX$310)</f>
        <v>#VALUE!</v>
      </c>
      <c r="AZ24" s="104" t="e">
        <f>SUMIF('[1]Consommati par usage et sect '!$C$6:$C$310,'[1]Assiette TIC'!$C26,'[1]Consommati par usage et sect '!AY$6:AY$310)</f>
        <v>#VALUE!</v>
      </c>
      <c r="BA24" s="104" t="e">
        <f>SUMIF('[1]Consommati par usage et sect '!$C$6:$C$310,'[1]Assiette TIC'!$C26,'[1]Consommati par usage et sect '!AZ$6:AZ$310)</f>
        <v>#VALUE!</v>
      </c>
      <c r="BB24" s="104" t="e">
        <f>SUMIF('[1]Consommati par usage et sect '!$C$6:$C$310,'[1]Assiette TIC'!$C26,'[1]Consommati par usage et sect '!BA$6:BA$310)</f>
        <v>#VALUE!</v>
      </c>
      <c r="BC24" s="104" t="e">
        <f>SUMIF('[1]Consommati par usage et sect '!$C$6:$C$310,'[1]Assiette TIC'!$C26,'[1]Consommati par usage et sect '!BB$6:BB$310)</f>
        <v>#VALUE!</v>
      </c>
      <c r="BD24" s="104" t="e">
        <f>SUMIF('[1]Consommati par usage et sect '!$C$6:$C$310,'[1]Assiette TIC'!$C26,'[1]Consommati par usage et sect '!BC$6:BC$310)</f>
        <v>#VALUE!</v>
      </c>
      <c r="BE24" s="104" t="e">
        <f>SUMIF('[1]Consommati par usage et sect '!$C$6:$C$310,'[1]Assiette TIC'!$C26,'[1]Consommati par usage et sect '!BD$6:BD$310)</f>
        <v>#VALUE!</v>
      </c>
      <c r="BF24" s="104" t="e">
        <f>SUMIF('[1]Consommati par usage et sect '!$C$6:$C$310,'[1]Assiette TIC'!$C26,'[1]Consommati par usage et sect '!BE$6:BE$310)</f>
        <v>#VALUE!</v>
      </c>
      <c r="BG24" s="104" t="e">
        <f>SUMIF('[1]Consommati par usage et sect '!$C$6:$C$310,'[1]Assiette TIC'!$C26,'[1]Consommati par usage et sect '!BF$6:BF$310)</f>
        <v>#VALUE!</v>
      </c>
      <c r="BH24" s="104" t="e">
        <f>SUMIF('[1]Consommati par usage et sect '!$C$6:$C$310,'[1]Assiette TIC'!$C26,'[1]Consommati par usage et sect '!BG$6:BG$310)</f>
        <v>#VALUE!</v>
      </c>
      <c r="BI24" s="104" t="e">
        <f>SUMIF('[1]Consommati par usage et sect '!$C$6:$C$310,'[1]Assiette TIC'!$C26,'[1]Consommati par usage et sect '!BH$6:BH$310)</f>
        <v>#VALUE!</v>
      </c>
      <c r="BJ24" s="104" t="e">
        <f>SUMIF('[1]Consommati par usage et sect '!$C$6:$C$310,'[1]Assiette TIC'!$C26,'[1]Consommati par usage et sect '!BI$6:BI$310)</f>
        <v>#VALUE!</v>
      </c>
      <c r="BK24" s="104" t="e">
        <f>SUMIF('[1]Consommati par usage et sect '!$C$6:$C$310,'[1]Assiette TIC'!$C26,'[1]Consommati par usage et sect '!BJ$6:BJ$310)</f>
        <v>#VALUE!</v>
      </c>
      <c r="BL24" s="104" t="e">
        <f>SUMIF('[1]Consommati par usage et sect '!$C$6:$C$310,'[1]Assiette TIC'!$C26,'[1]Consommati par usage et sect '!BK$6:BK$310)</f>
        <v>#VALUE!</v>
      </c>
      <c r="BM24" s="104" t="e">
        <f>SUMIF('[1]Consommati par usage et sect '!$C$6:$C$310,'[1]Assiette TIC'!$C26,'[1]Consommati par usage et sect '!BL$6:BL$310)</f>
        <v>#VALUE!</v>
      </c>
      <c r="BN24" s="104" t="e">
        <f>SUMIF('[1]Consommati par usage et sect '!$C$6:$C$310,'[1]Assiette TIC'!$C26,'[1]Consommati par usage et sect '!BM$6:BM$310)</f>
        <v>#VALUE!</v>
      </c>
      <c r="BO24" s="104" t="e">
        <f>SUMIF('[1]Consommati par usage et sect '!$C$6:$C$310,'[1]Assiette TIC'!$C26,'[1]Consommati par usage et sect '!BN$6:BN$310)</f>
        <v>#VALUE!</v>
      </c>
      <c r="BP24" s="104" t="e">
        <f>SUMIF('[1]Consommati par usage et sect '!$C$6:$C$310,'[1]Assiette TIC'!$C26,'[1]Consommati par usage et sect '!BO$6:BO$310)</f>
        <v>#VALUE!</v>
      </c>
      <c r="BQ24" s="104" t="e">
        <f>SUMIF('[1]Consommati par usage et sect '!$C$6:$C$310,'[1]Assiette TIC'!$C26,'[1]Consommati par usage et sect '!BP$6:BP$310)</f>
        <v>#VALUE!</v>
      </c>
      <c r="BR24" s="104" t="e">
        <f>SUMIF('[1]Consommati par usage et sect '!$C$6:$C$310,'[1]Assiette TIC'!$C26,'[1]Consommati par usage et sect '!BQ$6:BQ$310)</f>
        <v>#VALUE!</v>
      </c>
      <c r="BS24" s="105" t="e">
        <f t="shared" si="4"/>
        <v>#VALUE!</v>
      </c>
      <c r="BT24" s="106" t="e">
        <f>BS24*(1-'[1]Assiette composante carbone'!D26/'[1]Assiette composante carbone'!AK26)</f>
        <v>#VALUE!</v>
      </c>
      <c r="BU24" s="102" t="e">
        <f>IF(E24-#REF!-#REF!&gt;=#REF!,AL24-E24+#REF!+#REF!,AL24-#REF!)</f>
        <v>#REF!</v>
      </c>
      <c r="BV24" s="102"/>
      <c r="BW24" s="102"/>
      <c r="BX24" s="102">
        <f t="shared" si="5"/>
        <v>0</v>
      </c>
      <c r="BY24" s="102" t="e">
        <f t="shared" si="12"/>
        <v>#REF!</v>
      </c>
      <c r="BZ24" s="107">
        <f>IF(ISNA(VLOOKUP($D24,'[1]comptes des secteurs'!$B$13:$AW$1568,31,FALSE)),0,VLOOKUP($D24,'[1]comptes des secteurs'!$B$13:$AW$1568,31,FALSE))</f>
        <v>69.7</v>
      </c>
      <c r="CA24" s="102">
        <f>IF(ISNA(VLOOKUP($D24,'[1]comptes des secteurs'!$B$13:$AW$1568,47,FALSE)),0,VLOOKUP($D24,'[1]comptes des secteurs'!$B$13:$AW$1568,47,FALSE))</f>
        <v>244.5</v>
      </c>
      <c r="CB24" s="108" t="e">
        <f t="shared" si="16"/>
        <v>#REF!</v>
      </c>
      <c r="CC24" s="108" t="e">
        <f t="shared" si="16"/>
        <v>#REF!</v>
      </c>
      <c r="CD24">
        <f>VLOOKUP(D24,Eurostat!$A$11:$H$272,5,TRUE)</f>
        <v>1046.2</v>
      </c>
    </row>
    <row r="25" spans="1:82" ht="15.65" customHeight="1" x14ac:dyDescent="0.35">
      <c r="A25" s="121"/>
      <c r="B25" s="109"/>
      <c r="C25" s="131" t="s">
        <v>284</v>
      </c>
      <c r="D25" s="128">
        <v>1082</v>
      </c>
      <c r="E25" s="97">
        <f>IFERROR(VLOOKUP(D25,'[1]Emissions ETS'!$A$2:$B$121,2,FALSE),0)/1000</f>
        <v>0</v>
      </c>
      <c r="F25" s="104" t="e">
        <f>SUMIF('[1]Consommati par usage et sect '!$C$6:$C$310,'[1]Assiette TIC'!$C27,'[1]Consommati par usage et sect '!E$6:E$310)</f>
        <v>#VALUE!</v>
      </c>
      <c r="G25" s="104" t="e">
        <f>SUMIF('[1]Consommati par usage et sect '!$C$6:$C$310,'[1]Assiette TIC'!$C27,'[1]Consommati par usage et sect '!F$6:F$310)</f>
        <v>#VALUE!</v>
      </c>
      <c r="H25" s="104" t="e">
        <f>SUMIF('[1]Consommati par usage et sect '!$C$6:$C$310,'[1]Assiette TIC'!$C27,'[1]Consommati par usage et sect '!G$6:G$310)</f>
        <v>#VALUE!</v>
      </c>
      <c r="I25" s="104" t="e">
        <f>SUMIF('[1]Consommati par usage et sect '!$C$6:$C$310,'[1]Assiette TIC'!$C27,'[1]Consommati par usage et sect '!H$6:H$310)</f>
        <v>#VALUE!</v>
      </c>
      <c r="J25" s="104" t="e">
        <f>SUMIF('[1]Consommati par usage et sect '!$C$6:$C$310,'[1]Assiette TIC'!$C27,'[1]Consommati par usage et sect '!I$6:I$310)</f>
        <v>#VALUE!</v>
      </c>
      <c r="K25" s="104" t="e">
        <f>SUMIF('[1]Consommati par usage et sect '!$C$6:$C$310,'[1]Assiette TIC'!$C27,'[1]Consommati par usage et sect '!J$6:J$310)</f>
        <v>#VALUE!</v>
      </c>
      <c r="L25" s="104" t="e">
        <f>SUMIF('[1]Consommati par usage et sect '!$C$6:$C$310,'[1]Assiette TIC'!$C27,'[1]Consommati par usage et sect '!K$6:K$310)</f>
        <v>#VALUE!</v>
      </c>
      <c r="M25" s="104" t="e">
        <f>SUMIF('[1]Consommati par usage et sect '!$C$6:$C$310,'[1]Assiette TIC'!$C27,'[1]Consommati par usage et sect '!L$6:L$310)</f>
        <v>#VALUE!</v>
      </c>
      <c r="N25" s="104" t="e">
        <f>SUMIF('[1]Consommati par usage et sect '!$C$6:$C$310,'[1]Assiette TIC'!$C27,'[1]Consommati par usage et sect '!M$6:M$310)</f>
        <v>#VALUE!</v>
      </c>
      <c r="O25" s="104" t="e">
        <f>SUMIF('[1]Consommati par usage et sect '!$C$6:$C$310,'[1]Assiette TIC'!$C27,'[1]Consommati par usage et sect '!N$6:N$310)</f>
        <v>#VALUE!</v>
      </c>
      <c r="P25" s="104" t="e">
        <f>SUMIF('[1]Consommati par usage et sect '!$C$6:$C$310,'[1]Assiette TIC'!$C27,'[1]Consommati par usage et sect '!O$6:O$310)</f>
        <v>#VALUE!</v>
      </c>
      <c r="Q25" s="104" t="e">
        <f>SUMIF('[1]Consommati par usage et sect '!$C$6:$C$310,'[1]Assiette TIC'!$C27,'[1]Consommati par usage et sect '!P$6:P$310)</f>
        <v>#VALUE!</v>
      </c>
      <c r="R25" s="104" t="e">
        <f>SUMIF('[1]Consommati par usage et sect '!$C$6:$C$310,'[1]Assiette TIC'!$C27,'[1]Consommati par usage et sect '!Q$6:Q$310)</f>
        <v>#VALUE!</v>
      </c>
      <c r="S25" s="104" t="e">
        <f>SUMIF('[1]Consommati par usage et sect '!$C$6:$C$310,'[1]Assiette TIC'!$C27,'[1]Consommati par usage et sect '!R$6:R$310)</f>
        <v>#VALUE!</v>
      </c>
      <c r="T25" s="104" t="e">
        <f>SUMIF('[1]Consommati par usage et sect '!$C$6:$C$310,'[1]Assiette TIC'!$C27,'[1]Consommati par usage et sect '!S$6:S$310)</f>
        <v>#VALUE!</v>
      </c>
      <c r="U25" s="104" t="e">
        <f>SUMIF('[1]Consommati par usage et sect '!$C$6:$C$310,'[1]Assiette TIC'!$C27,'[1]Consommati par usage et sect '!T$6:T$310)</f>
        <v>#VALUE!</v>
      </c>
      <c r="V25" s="104" t="e">
        <f>SUMIF('[1]Consommati par usage et sect '!$C$6:$C$310,'[1]Assiette TIC'!$C27,'[1]Consommati par usage et sect '!U$6:U$310)</f>
        <v>#VALUE!</v>
      </c>
      <c r="W25" s="104" t="e">
        <f>SUMIF('[1]Consommati par usage et sect '!$C$6:$C$310,'[1]Assiette TIC'!$C27,'[1]Consommati par usage et sect '!V$6:V$310)</f>
        <v>#VALUE!</v>
      </c>
      <c r="X25" s="104" t="e">
        <f>SUMIF('[1]Consommati par usage et sect '!$C$6:$C$310,'[1]Assiette TIC'!$C27,'[1]Consommati par usage et sect '!W$6:W$310)</f>
        <v>#VALUE!</v>
      </c>
      <c r="Y25" s="104" t="e">
        <f>SUMIF('[1]Consommati par usage et sect '!$C$6:$C$310,'[1]Assiette TIC'!$C27,'[1]Consommati par usage et sect '!X$6:X$310)</f>
        <v>#VALUE!</v>
      </c>
      <c r="Z25" s="104" t="e">
        <f>SUMIF('[1]Consommati par usage et sect '!$C$6:$C$310,'[1]Assiette TIC'!$C27,'[1]Consommati par usage et sect '!Y$6:Y$310)</f>
        <v>#VALUE!</v>
      </c>
      <c r="AA25" s="104" t="e">
        <f>SUMIF('[1]Consommati par usage et sect '!$C$6:$C$310,'[1]Assiette TIC'!$C27,'[1]Consommati par usage et sect '!Z$6:Z$310)</f>
        <v>#VALUE!</v>
      </c>
      <c r="AB25" s="104" t="e">
        <f>SUMIF('[1]Consommati par usage et sect '!$C$6:$C$310,'[1]Assiette TIC'!$C27,'[1]Consommati par usage et sect '!AA$6:AA$310)</f>
        <v>#VALUE!</v>
      </c>
      <c r="AC25" s="104" t="e">
        <f>SUMIF('[1]Consommati par usage et sect '!$C$6:$C$310,'[1]Assiette TIC'!$C27,'[1]Consommati par usage et sect '!AB$6:AB$310)</f>
        <v>#VALUE!</v>
      </c>
      <c r="AD25" s="104" t="e">
        <f>SUMIF('[1]Consommati par usage et sect '!$C$6:$C$310,'[1]Assiette TIC'!$C27,'[1]Consommati par usage et sect '!AC$6:AC$310)</f>
        <v>#VALUE!</v>
      </c>
      <c r="AE25" s="104" t="e">
        <f>SUMIF('[1]Consommati par usage et sect '!$C$6:$C$310,'[1]Assiette TIC'!$C27,'[1]Consommati par usage et sect '!AD$6:AD$310)</f>
        <v>#VALUE!</v>
      </c>
      <c r="AF25" s="104" t="e">
        <f>SUMIF('[1]Consommati par usage et sect '!$C$6:$C$310,'[1]Assiette TIC'!$C27,'[1]Consommati par usage et sect '!AE$6:AE$310)</f>
        <v>#VALUE!</v>
      </c>
      <c r="AG25" s="104" t="e">
        <f>SUMIF('[1]Consommati par usage et sect '!$C$6:$C$310,'[1]Assiette TIC'!$C27,'[1]Consommati par usage et sect '!AF$6:AF$310)</f>
        <v>#VALUE!</v>
      </c>
      <c r="AH25" s="104" t="e">
        <f>SUMIF('[1]Consommati par usage et sect '!$C$6:$C$310,'[1]Assiette TIC'!$C27,'[1]Consommati par usage et sect '!AG$6:AG$310)</f>
        <v>#VALUE!</v>
      </c>
      <c r="AI25" s="104" t="e">
        <f>SUMIF('[1]Consommati par usage et sect '!$C$6:$C$310,'[1]Assiette TIC'!$C27,'[1]Consommati par usage et sect '!AH$6:AH$310)</f>
        <v>#VALUE!</v>
      </c>
      <c r="AJ25" s="104" t="e">
        <f>SUMIF('[1]Consommati par usage et sect '!$C$6:$C$310,'[1]Assiette TIC'!$C27,'[1]Consommati par usage et sect '!AI$6:AI$310)</f>
        <v>#VALUE!</v>
      </c>
      <c r="AK25" s="104" t="e">
        <f>SUMIF('[1]Consommati par usage et sect '!$C$6:$C$310,'[1]Assiette TIC'!$C27,'[1]Consommati par usage et sect '!AJ$6:AJ$310)</f>
        <v>#VALUE!</v>
      </c>
      <c r="AL25" s="105" t="e">
        <f t="shared" si="0"/>
        <v>#VALUE!</v>
      </c>
      <c r="AM25" s="104" t="e">
        <f t="shared" si="11"/>
        <v>#VALUE!</v>
      </c>
      <c r="AN25" s="104" t="e">
        <f t="shared" si="1"/>
        <v>#VALUE!</v>
      </c>
      <c r="AO25" s="104" t="e">
        <f t="shared" si="2"/>
        <v>#VALUE!</v>
      </c>
      <c r="AP25" s="104" t="e">
        <f t="shared" si="3"/>
        <v>#VALUE!</v>
      </c>
      <c r="AQ25" s="104" t="e">
        <f>SUMIF('[1]Consommati par usage et sect '!$C$6:$C$310,'[1]Assiette TIC'!$C27,'[1]Consommati par usage et sect '!AP$6:AP$310)</f>
        <v>#VALUE!</v>
      </c>
      <c r="AR25" s="104" t="e">
        <f>SUMIF('[1]Consommati par usage et sect '!$C$6:$C$310,'[1]Assiette TIC'!$C27,'[1]Consommati par usage et sect '!AQ$6:AQ$310)</f>
        <v>#VALUE!</v>
      </c>
      <c r="AS25" s="104" t="e">
        <f>SUMIF('[1]Consommati par usage et sect '!$C$6:$C$310,'[1]Assiette TIC'!$C27,'[1]Consommati par usage et sect '!AR$6:AR$310)</f>
        <v>#VALUE!</v>
      </c>
      <c r="AT25" s="104" t="e">
        <f>SUMIF('[1]Consommati par usage et sect '!$C$6:$C$310,'[1]Assiette TIC'!$C27,'[1]Consommati par usage et sect '!AS$6:AS$310)</f>
        <v>#VALUE!</v>
      </c>
      <c r="AU25" s="104" t="e">
        <f>SUMIF('[1]Consommati par usage et sect '!$C$6:$C$310,'[1]Assiette TIC'!$C27,'[1]Consommati par usage et sect '!AT$6:AT$310)</f>
        <v>#VALUE!</v>
      </c>
      <c r="AV25" s="104" t="e">
        <f>SUMIF('[1]Consommati par usage et sect '!$C$6:$C$310,'[1]Assiette TIC'!$C27,'[1]Consommati par usage et sect '!AU$6:AU$310)</f>
        <v>#VALUE!</v>
      </c>
      <c r="AW25" s="104" t="e">
        <f>SUMIF('[1]Consommati par usage et sect '!$C$6:$C$310,'[1]Assiette TIC'!$C27,'[1]Consommati par usage et sect '!AV$6:AV$310)</f>
        <v>#VALUE!</v>
      </c>
      <c r="AX25" s="104" t="e">
        <f>SUMIF('[1]Consommati par usage et sect '!$C$6:$C$310,'[1]Assiette TIC'!$C27,'[1]Consommati par usage et sect '!AW$6:AW$310)</f>
        <v>#VALUE!</v>
      </c>
      <c r="AY25" s="104" t="e">
        <f>SUMIF('[1]Consommati par usage et sect '!$C$6:$C$310,'[1]Assiette TIC'!$C27,'[1]Consommati par usage et sect '!AX$6:AX$310)</f>
        <v>#VALUE!</v>
      </c>
      <c r="AZ25" s="104" t="e">
        <f>SUMIF('[1]Consommati par usage et sect '!$C$6:$C$310,'[1]Assiette TIC'!$C27,'[1]Consommati par usage et sect '!AY$6:AY$310)</f>
        <v>#VALUE!</v>
      </c>
      <c r="BA25" s="104" t="e">
        <f>SUMIF('[1]Consommati par usage et sect '!$C$6:$C$310,'[1]Assiette TIC'!$C27,'[1]Consommati par usage et sect '!AZ$6:AZ$310)</f>
        <v>#VALUE!</v>
      </c>
      <c r="BB25" s="104" t="e">
        <f>SUMIF('[1]Consommati par usage et sect '!$C$6:$C$310,'[1]Assiette TIC'!$C27,'[1]Consommati par usage et sect '!BA$6:BA$310)</f>
        <v>#VALUE!</v>
      </c>
      <c r="BC25" s="104" t="e">
        <f>SUMIF('[1]Consommati par usage et sect '!$C$6:$C$310,'[1]Assiette TIC'!$C27,'[1]Consommati par usage et sect '!BB$6:BB$310)</f>
        <v>#VALUE!</v>
      </c>
      <c r="BD25" s="104" t="e">
        <f>SUMIF('[1]Consommati par usage et sect '!$C$6:$C$310,'[1]Assiette TIC'!$C27,'[1]Consommati par usage et sect '!BC$6:BC$310)</f>
        <v>#VALUE!</v>
      </c>
      <c r="BE25" s="104" t="e">
        <f>SUMIF('[1]Consommati par usage et sect '!$C$6:$C$310,'[1]Assiette TIC'!$C27,'[1]Consommati par usage et sect '!BD$6:BD$310)</f>
        <v>#VALUE!</v>
      </c>
      <c r="BF25" s="104" t="e">
        <f>SUMIF('[1]Consommati par usage et sect '!$C$6:$C$310,'[1]Assiette TIC'!$C27,'[1]Consommati par usage et sect '!BE$6:BE$310)</f>
        <v>#VALUE!</v>
      </c>
      <c r="BG25" s="104" t="e">
        <f>SUMIF('[1]Consommati par usage et sect '!$C$6:$C$310,'[1]Assiette TIC'!$C27,'[1]Consommati par usage et sect '!BF$6:BF$310)</f>
        <v>#VALUE!</v>
      </c>
      <c r="BH25" s="104" t="e">
        <f>SUMIF('[1]Consommati par usage et sect '!$C$6:$C$310,'[1]Assiette TIC'!$C27,'[1]Consommati par usage et sect '!BG$6:BG$310)</f>
        <v>#VALUE!</v>
      </c>
      <c r="BI25" s="104" t="e">
        <f>SUMIF('[1]Consommati par usage et sect '!$C$6:$C$310,'[1]Assiette TIC'!$C27,'[1]Consommati par usage et sect '!BH$6:BH$310)</f>
        <v>#VALUE!</v>
      </c>
      <c r="BJ25" s="104" t="e">
        <f>SUMIF('[1]Consommati par usage et sect '!$C$6:$C$310,'[1]Assiette TIC'!$C27,'[1]Consommati par usage et sect '!BI$6:BI$310)</f>
        <v>#VALUE!</v>
      </c>
      <c r="BK25" s="104" t="e">
        <f>SUMIF('[1]Consommati par usage et sect '!$C$6:$C$310,'[1]Assiette TIC'!$C27,'[1]Consommati par usage et sect '!BJ$6:BJ$310)</f>
        <v>#VALUE!</v>
      </c>
      <c r="BL25" s="104" t="e">
        <f>SUMIF('[1]Consommati par usage et sect '!$C$6:$C$310,'[1]Assiette TIC'!$C27,'[1]Consommati par usage et sect '!BK$6:BK$310)</f>
        <v>#VALUE!</v>
      </c>
      <c r="BM25" s="104" t="e">
        <f>SUMIF('[1]Consommati par usage et sect '!$C$6:$C$310,'[1]Assiette TIC'!$C27,'[1]Consommati par usage et sect '!BL$6:BL$310)</f>
        <v>#VALUE!</v>
      </c>
      <c r="BN25" s="104" t="e">
        <f>SUMIF('[1]Consommati par usage et sect '!$C$6:$C$310,'[1]Assiette TIC'!$C27,'[1]Consommati par usage et sect '!BM$6:BM$310)</f>
        <v>#VALUE!</v>
      </c>
      <c r="BO25" s="104" t="e">
        <f>SUMIF('[1]Consommati par usage et sect '!$C$6:$C$310,'[1]Assiette TIC'!$C27,'[1]Consommati par usage et sect '!BN$6:BN$310)</f>
        <v>#VALUE!</v>
      </c>
      <c r="BP25" s="104" t="e">
        <f>SUMIF('[1]Consommati par usage et sect '!$C$6:$C$310,'[1]Assiette TIC'!$C27,'[1]Consommati par usage et sect '!BO$6:BO$310)</f>
        <v>#VALUE!</v>
      </c>
      <c r="BQ25" s="104" t="e">
        <f>SUMIF('[1]Consommati par usage et sect '!$C$6:$C$310,'[1]Assiette TIC'!$C27,'[1]Consommati par usage et sect '!BP$6:BP$310)</f>
        <v>#VALUE!</v>
      </c>
      <c r="BR25" s="104" t="e">
        <f>SUMIF('[1]Consommati par usage et sect '!$C$6:$C$310,'[1]Assiette TIC'!$C27,'[1]Consommati par usage et sect '!BQ$6:BQ$310)</f>
        <v>#VALUE!</v>
      </c>
      <c r="BS25" s="105" t="e">
        <f t="shared" si="4"/>
        <v>#VALUE!</v>
      </c>
      <c r="BT25" s="106" t="e">
        <f>BS25*(1-'[1]Assiette composante carbone'!D27/'[1]Assiette composante carbone'!AK27)</f>
        <v>#VALUE!</v>
      </c>
      <c r="BU25" s="102" t="e">
        <f>IF(E25-#REF!-#REF!&gt;=#REF!,AL25-E25+#REF!+#REF!,AL25-#REF!)</f>
        <v>#REF!</v>
      </c>
      <c r="BV25" s="102"/>
      <c r="BW25" s="102"/>
      <c r="BX25" s="102">
        <f t="shared" si="5"/>
        <v>0</v>
      </c>
      <c r="BY25" s="102" t="e">
        <f t="shared" si="12"/>
        <v>#REF!</v>
      </c>
      <c r="BZ25" s="107">
        <f>IF(ISNA(VLOOKUP($D25,'[1]comptes des secteurs'!$B$13:$AW$1568,31,FALSE)),0,VLOOKUP($D25,'[1]comptes des secteurs'!$B$13:$AW$1568,31,FALSE))</f>
        <v>471.2</v>
      </c>
      <c r="CA25" s="102">
        <f>IF(ISNA(VLOOKUP($D25,'[1]comptes des secteurs'!$B$13:$AW$1568,47,FALSE)),0,VLOOKUP($D25,'[1]comptes des secteurs'!$B$13:$AW$1568,47,FALSE))</f>
        <v>1571.5</v>
      </c>
      <c r="CB25" s="108" t="e">
        <f t="shared" si="16"/>
        <v>#REF!</v>
      </c>
      <c r="CC25" s="108" t="e">
        <f t="shared" si="16"/>
        <v>#REF!</v>
      </c>
      <c r="CD25">
        <f>VLOOKUP(D25,Eurostat!$A$11:$H$272,5,TRUE)</f>
        <v>5593.7</v>
      </c>
    </row>
    <row r="26" spans="1:82" ht="15.65" customHeight="1" x14ac:dyDescent="0.35">
      <c r="A26" s="121"/>
      <c r="B26" s="109"/>
      <c r="C26" s="131" t="s">
        <v>285</v>
      </c>
      <c r="D26" s="128">
        <v>1083</v>
      </c>
      <c r="E26" s="97">
        <f>IFERROR(VLOOKUP(D26,'[1]Emissions ETS'!$A$2:$B$121,2,FALSE),0)/1000</f>
        <v>52.543999999999997</v>
      </c>
      <c r="F26" s="104" t="e">
        <f>SUMIF('[1]Consommati par usage et sect '!$C$6:$C$310,'[1]Assiette TIC'!$C28,'[1]Consommati par usage et sect '!E$6:E$310)</f>
        <v>#VALUE!</v>
      </c>
      <c r="G26" s="104" t="e">
        <f>SUMIF('[1]Consommati par usage et sect '!$C$6:$C$310,'[1]Assiette TIC'!$C28,'[1]Consommati par usage et sect '!F$6:F$310)</f>
        <v>#VALUE!</v>
      </c>
      <c r="H26" s="104" t="e">
        <f>SUMIF('[1]Consommati par usage et sect '!$C$6:$C$310,'[1]Assiette TIC'!$C28,'[1]Consommati par usage et sect '!G$6:G$310)</f>
        <v>#VALUE!</v>
      </c>
      <c r="I26" s="104" t="e">
        <f>SUMIF('[1]Consommati par usage et sect '!$C$6:$C$310,'[1]Assiette TIC'!$C28,'[1]Consommati par usage et sect '!H$6:H$310)</f>
        <v>#VALUE!</v>
      </c>
      <c r="J26" s="104" t="e">
        <f>SUMIF('[1]Consommati par usage et sect '!$C$6:$C$310,'[1]Assiette TIC'!$C28,'[1]Consommati par usage et sect '!I$6:I$310)</f>
        <v>#VALUE!</v>
      </c>
      <c r="K26" s="104" t="e">
        <f>SUMIF('[1]Consommati par usage et sect '!$C$6:$C$310,'[1]Assiette TIC'!$C28,'[1]Consommati par usage et sect '!J$6:J$310)</f>
        <v>#VALUE!</v>
      </c>
      <c r="L26" s="104" t="e">
        <f>SUMIF('[1]Consommati par usage et sect '!$C$6:$C$310,'[1]Assiette TIC'!$C28,'[1]Consommati par usage et sect '!K$6:K$310)</f>
        <v>#VALUE!</v>
      </c>
      <c r="M26" s="104" t="e">
        <f>SUMIF('[1]Consommati par usage et sect '!$C$6:$C$310,'[1]Assiette TIC'!$C28,'[1]Consommati par usage et sect '!L$6:L$310)</f>
        <v>#VALUE!</v>
      </c>
      <c r="N26" s="104" t="e">
        <f>SUMIF('[1]Consommati par usage et sect '!$C$6:$C$310,'[1]Assiette TIC'!$C28,'[1]Consommati par usage et sect '!M$6:M$310)</f>
        <v>#VALUE!</v>
      </c>
      <c r="O26" s="104" t="e">
        <f>SUMIF('[1]Consommati par usage et sect '!$C$6:$C$310,'[1]Assiette TIC'!$C28,'[1]Consommati par usage et sect '!N$6:N$310)</f>
        <v>#VALUE!</v>
      </c>
      <c r="P26" s="104" t="e">
        <f>SUMIF('[1]Consommati par usage et sect '!$C$6:$C$310,'[1]Assiette TIC'!$C28,'[1]Consommati par usage et sect '!O$6:O$310)</f>
        <v>#VALUE!</v>
      </c>
      <c r="Q26" s="104" t="e">
        <f>SUMIF('[1]Consommati par usage et sect '!$C$6:$C$310,'[1]Assiette TIC'!$C28,'[1]Consommati par usage et sect '!P$6:P$310)</f>
        <v>#VALUE!</v>
      </c>
      <c r="R26" s="104" t="e">
        <f>SUMIF('[1]Consommati par usage et sect '!$C$6:$C$310,'[1]Assiette TIC'!$C28,'[1]Consommati par usage et sect '!Q$6:Q$310)</f>
        <v>#VALUE!</v>
      </c>
      <c r="S26" s="104" t="e">
        <f>SUMIF('[1]Consommati par usage et sect '!$C$6:$C$310,'[1]Assiette TIC'!$C28,'[1]Consommati par usage et sect '!R$6:R$310)</f>
        <v>#VALUE!</v>
      </c>
      <c r="T26" s="104" t="e">
        <f>SUMIF('[1]Consommati par usage et sect '!$C$6:$C$310,'[1]Assiette TIC'!$C28,'[1]Consommati par usage et sect '!S$6:S$310)</f>
        <v>#VALUE!</v>
      </c>
      <c r="U26" s="104" t="e">
        <f>SUMIF('[1]Consommati par usage et sect '!$C$6:$C$310,'[1]Assiette TIC'!$C28,'[1]Consommati par usage et sect '!T$6:T$310)</f>
        <v>#VALUE!</v>
      </c>
      <c r="V26" s="104" t="e">
        <f>SUMIF('[1]Consommati par usage et sect '!$C$6:$C$310,'[1]Assiette TIC'!$C28,'[1]Consommati par usage et sect '!U$6:U$310)</f>
        <v>#VALUE!</v>
      </c>
      <c r="W26" s="104" t="e">
        <f>SUMIF('[1]Consommati par usage et sect '!$C$6:$C$310,'[1]Assiette TIC'!$C28,'[1]Consommati par usage et sect '!V$6:V$310)</f>
        <v>#VALUE!</v>
      </c>
      <c r="X26" s="104" t="e">
        <f>SUMIF('[1]Consommati par usage et sect '!$C$6:$C$310,'[1]Assiette TIC'!$C28,'[1]Consommati par usage et sect '!W$6:W$310)</f>
        <v>#VALUE!</v>
      </c>
      <c r="Y26" s="104" t="e">
        <f>SUMIF('[1]Consommati par usage et sect '!$C$6:$C$310,'[1]Assiette TIC'!$C28,'[1]Consommati par usage et sect '!X$6:X$310)</f>
        <v>#VALUE!</v>
      </c>
      <c r="Z26" s="104" t="e">
        <f>SUMIF('[1]Consommati par usage et sect '!$C$6:$C$310,'[1]Assiette TIC'!$C28,'[1]Consommati par usage et sect '!Y$6:Y$310)</f>
        <v>#VALUE!</v>
      </c>
      <c r="AA26" s="104" t="e">
        <f>SUMIF('[1]Consommati par usage et sect '!$C$6:$C$310,'[1]Assiette TIC'!$C28,'[1]Consommati par usage et sect '!Z$6:Z$310)</f>
        <v>#VALUE!</v>
      </c>
      <c r="AB26" s="104" t="e">
        <f>SUMIF('[1]Consommati par usage et sect '!$C$6:$C$310,'[1]Assiette TIC'!$C28,'[1]Consommati par usage et sect '!AA$6:AA$310)</f>
        <v>#VALUE!</v>
      </c>
      <c r="AC26" s="104" t="e">
        <f>SUMIF('[1]Consommati par usage et sect '!$C$6:$C$310,'[1]Assiette TIC'!$C28,'[1]Consommati par usage et sect '!AB$6:AB$310)</f>
        <v>#VALUE!</v>
      </c>
      <c r="AD26" s="104" t="e">
        <f>SUMIF('[1]Consommati par usage et sect '!$C$6:$C$310,'[1]Assiette TIC'!$C28,'[1]Consommati par usage et sect '!AC$6:AC$310)</f>
        <v>#VALUE!</v>
      </c>
      <c r="AE26" s="104" t="e">
        <f>SUMIF('[1]Consommati par usage et sect '!$C$6:$C$310,'[1]Assiette TIC'!$C28,'[1]Consommati par usage et sect '!AD$6:AD$310)</f>
        <v>#VALUE!</v>
      </c>
      <c r="AF26" s="104" t="e">
        <f>SUMIF('[1]Consommati par usage et sect '!$C$6:$C$310,'[1]Assiette TIC'!$C28,'[1]Consommati par usage et sect '!AE$6:AE$310)</f>
        <v>#VALUE!</v>
      </c>
      <c r="AG26" s="104" t="e">
        <f>SUMIF('[1]Consommati par usage et sect '!$C$6:$C$310,'[1]Assiette TIC'!$C28,'[1]Consommati par usage et sect '!AF$6:AF$310)</f>
        <v>#VALUE!</v>
      </c>
      <c r="AH26" s="104" t="e">
        <f>SUMIF('[1]Consommati par usage et sect '!$C$6:$C$310,'[1]Assiette TIC'!$C28,'[1]Consommati par usage et sect '!AG$6:AG$310)</f>
        <v>#VALUE!</v>
      </c>
      <c r="AI26" s="104" t="e">
        <f>SUMIF('[1]Consommati par usage et sect '!$C$6:$C$310,'[1]Assiette TIC'!$C28,'[1]Consommati par usage et sect '!AH$6:AH$310)</f>
        <v>#VALUE!</v>
      </c>
      <c r="AJ26" s="104" t="e">
        <f>SUMIF('[1]Consommati par usage et sect '!$C$6:$C$310,'[1]Assiette TIC'!$C28,'[1]Consommati par usage et sect '!AI$6:AI$310)</f>
        <v>#VALUE!</v>
      </c>
      <c r="AK26" s="104" t="e">
        <f>SUMIF('[1]Consommati par usage et sect '!$C$6:$C$310,'[1]Assiette TIC'!$C28,'[1]Consommati par usage et sect '!AJ$6:AJ$310)</f>
        <v>#VALUE!</v>
      </c>
      <c r="AL26" s="105" t="e">
        <f t="shared" si="0"/>
        <v>#VALUE!</v>
      </c>
      <c r="AM26" s="104" t="e">
        <f t="shared" si="11"/>
        <v>#VALUE!</v>
      </c>
      <c r="AN26" s="104" t="e">
        <f t="shared" si="1"/>
        <v>#VALUE!</v>
      </c>
      <c r="AO26" s="104" t="e">
        <f t="shared" si="2"/>
        <v>#VALUE!</v>
      </c>
      <c r="AP26" s="104" t="e">
        <f t="shared" si="3"/>
        <v>#VALUE!</v>
      </c>
      <c r="AQ26" s="104" t="e">
        <f>SUMIF('[1]Consommati par usage et sect '!$C$6:$C$310,'[1]Assiette TIC'!$C28,'[1]Consommati par usage et sect '!AP$6:AP$310)</f>
        <v>#VALUE!</v>
      </c>
      <c r="AR26" s="104" t="e">
        <f>SUMIF('[1]Consommati par usage et sect '!$C$6:$C$310,'[1]Assiette TIC'!$C28,'[1]Consommati par usage et sect '!AQ$6:AQ$310)</f>
        <v>#VALUE!</v>
      </c>
      <c r="AS26" s="104" t="e">
        <f>SUMIF('[1]Consommati par usage et sect '!$C$6:$C$310,'[1]Assiette TIC'!$C28,'[1]Consommati par usage et sect '!AR$6:AR$310)</f>
        <v>#VALUE!</v>
      </c>
      <c r="AT26" s="104" t="e">
        <f>SUMIF('[1]Consommati par usage et sect '!$C$6:$C$310,'[1]Assiette TIC'!$C28,'[1]Consommati par usage et sect '!AS$6:AS$310)</f>
        <v>#VALUE!</v>
      </c>
      <c r="AU26" s="104" t="e">
        <f>SUMIF('[1]Consommati par usage et sect '!$C$6:$C$310,'[1]Assiette TIC'!$C28,'[1]Consommati par usage et sect '!AT$6:AT$310)</f>
        <v>#VALUE!</v>
      </c>
      <c r="AV26" s="104" t="e">
        <f>SUMIF('[1]Consommati par usage et sect '!$C$6:$C$310,'[1]Assiette TIC'!$C28,'[1]Consommati par usage et sect '!AU$6:AU$310)</f>
        <v>#VALUE!</v>
      </c>
      <c r="AW26" s="104" t="e">
        <f>SUMIF('[1]Consommati par usage et sect '!$C$6:$C$310,'[1]Assiette TIC'!$C28,'[1]Consommati par usage et sect '!AV$6:AV$310)</f>
        <v>#VALUE!</v>
      </c>
      <c r="AX26" s="104" t="e">
        <f>SUMIF('[1]Consommati par usage et sect '!$C$6:$C$310,'[1]Assiette TIC'!$C28,'[1]Consommati par usage et sect '!AW$6:AW$310)</f>
        <v>#VALUE!</v>
      </c>
      <c r="AY26" s="104" t="e">
        <f>SUMIF('[1]Consommati par usage et sect '!$C$6:$C$310,'[1]Assiette TIC'!$C28,'[1]Consommati par usage et sect '!AX$6:AX$310)</f>
        <v>#VALUE!</v>
      </c>
      <c r="AZ26" s="104" t="e">
        <f>SUMIF('[1]Consommati par usage et sect '!$C$6:$C$310,'[1]Assiette TIC'!$C28,'[1]Consommati par usage et sect '!AY$6:AY$310)</f>
        <v>#VALUE!</v>
      </c>
      <c r="BA26" s="104" t="e">
        <f>SUMIF('[1]Consommati par usage et sect '!$C$6:$C$310,'[1]Assiette TIC'!$C28,'[1]Consommati par usage et sect '!AZ$6:AZ$310)</f>
        <v>#VALUE!</v>
      </c>
      <c r="BB26" s="104" t="e">
        <f>SUMIF('[1]Consommati par usage et sect '!$C$6:$C$310,'[1]Assiette TIC'!$C28,'[1]Consommati par usage et sect '!BA$6:BA$310)</f>
        <v>#VALUE!</v>
      </c>
      <c r="BC26" s="104" t="e">
        <f>SUMIF('[1]Consommati par usage et sect '!$C$6:$C$310,'[1]Assiette TIC'!$C28,'[1]Consommati par usage et sect '!BB$6:BB$310)</f>
        <v>#VALUE!</v>
      </c>
      <c r="BD26" s="104" t="e">
        <f>SUMIF('[1]Consommati par usage et sect '!$C$6:$C$310,'[1]Assiette TIC'!$C28,'[1]Consommati par usage et sect '!BC$6:BC$310)</f>
        <v>#VALUE!</v>
      </c>
      <c r="BE26" s="104" t="e">
        <f>SUMIF('[1]Consommati par usage et sect '!$C$6:$C$310,'[1]Assiette TIC'!$C28,'[1]Consommati par usage et sect '!BD$6:BD$310)</f>
        <v>#VALUE!</v>
      </c>
      <c r="BF26" s="104" t="e">
        <f>SUMIF('[1]Consommati par usage et sect '!$C$6:$C$310,'[1]Assiette TIC'!$C28,'[1]Consommati par usage et sect '!BE$6:BE$310)</f>
        <v>#VALUE!</v>
      </c>
      <c r="BG26" s="104" t="e">
        <f>SUMIF('[1]Consommati par usage et sect '!$C$6:$C$310,'[1]Assiette TIC'!$C28,'[1]Consommati par usage et sect '!BF$6:BF$310)</f>
        <v>#VALUE!</v>
      </c>
      <c r="BH26" s="104" t="e">
        <f>SUMIF('[1]Consommati par usage et sect '!$C$6:$C$310,'[1]Assiette TIC'!$C28,'[1]Consommati par usage et sect '!BG$6:BG$310)</f>
        <v>#VALUE!</v>
      </c>
      <c r="BI26" s="104" t="e">
        <f>SUMIF('[1]Consommati par usage et sect '!$C$6:$C$310,'[1]Assiette TIC'!$C28,'[1]Consommati par usage et sect '!BH$6:BH$310)</f>
        <v>#VALUE!</v>
      </c>
      <c r="BJ26" s="104" t="e">
        <f>SUMIF('[1]Consommati par usage et sect '!$C$6:$C$310,'[1]Assiette TIC'!$C28,'[1]Consommati par usage et sect '!BI$6:BI$310)</f>
        <v>#VALUE!</v>
      </c>
      <c r="BK26" s="104" t="e">
        <f>SUMIF('[1]Consommati par usage et sect '!$C$6:$C$310,'[1]Assiette TIC'!$C28,'[1]Consommati par usage et sect '!BJ$6:BJ$310)</f>
        <v>#VALUE!</v>
      </c>
      <c r="BL26" s="104" t="e">
        <f>SUMIF('[1]Consommati par usage et sect '!$C$6:$C$310,'[1]Assiette TIC'!$C28,'[1]Consommati par usage et sect '!BK$6:BK$310)</f>
        <v>#VALUE!</v>
      </c>
      <c r="BM26" s="104" t="e">
        <f>SUMIF('[1]Consommati par usage et sect '!$C$6:$C$310,'[1]Assiette TIC'!$C28,'[1]Consommati par usage et sect '!BL$6:BL$310)</f>
        <v>#VALUE!</v>
      </c>
      <c r="BN26" s="104" t="e">
        <f>SUMIF('[1]Consommati par usage et sect '!$C$6:$C$310,'[1]Assiette TIC'!$C28,'[1]Consommati par usage et sect '!BM$6:BM$310)</f>
        <v>#VALUE!</v>
      </c>
      <c r="BO26" s="104" t="e">
        <f>SUMIF('[1]Consommati par usage et sect '!$C$6:$C$310,'[1]Assiette TIC'!$C28,'[1]Consommati par usage et sect '!BN$6:BN$310)</f>
        <v>#VALUE!</v>
      </c>
      <c r="BP26" s="104" t="e">
        <f>SUMIF('[1]Consommati par usage et sect '!$C$6:$C$310,'[1]Assiette TIC'!$C28,'[1]Consommati par usage et sect '!BO$6:BO$310)</f>
        <v>#VALUE!</v>
      </c>
      <c r="BQ26" s="104" t="e">
        <f>SUMIF('[1]Consommati par usage et sect '!$C$6:$C$310,'[1]Assiette TIC'!$C28,'[1]Consommati par usage et sect '!BP$6:BP$310)</f>
        <v>#VALUE!</v>
      </c>
      <c r="BR26" s="104" t="e">
        <f>SUMIF('[1]Consommati par usage et sect '!$C$6:$C$310,'[1]Assiette TIC'!$C28,'[1]Consommati par usage et sect '!BQ$6:BQ$310)</f>
        <v>#VALUE!</v>
      </c>
      <c r="BS26" s="105" t="e">
        <f t="shared" si="4"/>
        <v>#VALUE!</v>
      </c>
      <c r="BT26" s="106" t="e">
        <f>BS26*(1-'[1]Assiette composante carbone'!D28/'[1]Assiette composante carbone'!AK28)</f>
        <v>#VALUE!</v>
      </c>
      <c r="BU26" s="102" t="e">
        <f>IF(E26-#REF!-#REF!&gt;=#REF!,AL26-E26+#REF!+#REF!,AL26-#REF!)</f>
        <v>#REF!</v>
      </c>
      <c r="BV26" s="102"/>
      <c r="BW26" s="102"/>
      <c r="BX26" s="102">
        <f t="shared" si="5"/>
        <v>0</v>
      </c>
      <c r="BY26" s="102" t="e">
        <f t="shared" si="12"/>
        <v>#REF!</v>
      </c>
      <c r="BZ26" s="107">
        <f>IF(ISNA(VLOOKUP($D26,'[1]comptes des secteurs'!$B$13:$AW$1568,31,FALSE)),0,VLOOKUP($D26,'[1]comptes des secteurs'!$B$13:$AW$1568,31,FALSE))</f>
        <v>133.9</v>
      </c>
      <c r="CA26" s="102">
        <f>IF(ISNA(VLOOKUP($D26,'[1]comptes des secteurs'!$B$13:$AW$1568,47,FALSE)),0,VLOOKUP($D26,'[1]comptes des secteurs'!$B$13:$AW$1568,47,FALSE))</f>
        <v>736.8</v>
      </c>
      <c r="CB26" s="108" t="e">
        <f t="shared" si="16"/>
        <v>#REF!</v>
      </c>
      <c r="CC26" s="108" t="e">
        <f t="shared" si="16"/>
        <v>#REF!</v>
      </c>
      <c r="CD26">
        <f>VLOOKUP(D26,Eurostat!$A$11:$H$272,5,TRUE)</f>
        <v>2735.4</v>
      </c>
    </row>
    <row r="27" spans="1:82" ht="15.65" customHeight="1" x14ac:dyDescent="0.35">
      <c r="A27" s="121"/>
      <c r="B27" s="109"/>
      <c r="C27" s="131" t="s">
        <v>286</v>
      </c>
      <c r="D27" s="128">
        <v>1084</v>
      </c>
      <c r="E27" s="97">
        <f>IFERROR(VLOOKUP(D27,'[1]Emissions ETS'!$A$2:$B$121,2,FALSE),0)/1000</f>
        <v>0</v>
      </c>
      <c r="F27" s="104" t="e">
        <f>SUMIF('[1]Consommati par usage et sect '!$C$6:$C$310,'[1]Assiette TIC'!$C29,'[1]Consommati par usage et sect '!E$6:E$310)</f>
        <v>#VALUE!</v>
      </c>
      <c r="G27" s="104" t="e">
        <f>SUMIF('[1]Consommati par usage et sect '!$C$6:$C$310,'[1]Assiette TIC'!$C29,'[1]Consommati par usage et sect '!F$6:F$310)</f>
        <v>#VALUE!</v>
      </c>
      <c r="H27" s="104" t="e">
        <f>SUMIF('[1]Consommati par usage et sect '!$C$6:$C$310,'[1]Assiette TIC'!$C29,'[1]Consommati par usage et sect '!G$6:G$310)</f>
        <v>#VALUE!</v>
      </c>
      <c r="I27" s="104" t="e">
        <f>SUMIF('[1]Consommati par usage et sect '!$C$6:$C$310,'[1]Assiette TIC'!$C29,'[1]Consommati par usage et sect '!H$6:H$310)</f>
        <v>#VALUE!</v>
      </c>
      <c r="J27" s="104" t="e">
        <f>SUMIF('[1]Consommati par usage et sect '!$C$6:$C$310,'[1]Assiette TIC'!$C29,'[1]Consommati par usage et sect '!I$6:I$310)</f>
        <v>#VALUE!</v>
      </c>
      <c r="K27" s="104" t="e">
        <f>SUMIF('[1]Consommati par usage et sect '!$C$6:$C$310,'[1]Assiette TIC'!$C29,'[1]Consommati par usage et sect '!J$6:J$310)</f>
        <v>#VALUE!</v>
      </c>
      <c r="L27" s="104" t="e">
        <f>SUMIF('[1]Consommati par usage et sect '!$C$6:$C$310,'[1]Assiette TIC'!$C29,'[1]Consommati par usage et sect '!K$6:K$310)</f>
        <v>#VALUE!</v>
      </c>
      <c r="M27" s="104" t="e">
        <f>SUMIF('[1]Consommati par usage et sect '!$C$6:$C$310,'[1]Assiette TIC'!$C29,'[1]Consommati par usage et sect '!L$6:L$310)</f>
        <v>#VALUE!</v>
      </c>
      <c r="N27" s="104" t="e">
        <f>SUMIF('[1]Consommati par usage et sect '!$C$6:$C$310,'[1]Assiette TIC'!$C29,'[1]Consommati par usage et sect '!M$6:M$310)</f>
        <v>#VALUE!</v>
      </c>
      <c r="O27" s="104" t="e">
        <f>SUMIF('[1]Consommati par usage et sect '!$C$6:$C$310,'[1]Assiette TIC'!$C29,'[1]Consommati par usage et sect '!N$6:N$310)</f>
        <v>#VALUE!</v>
      </c>
      <c r="P27" s="104" t="e">
        <f>SUMIF('[1]Consommati par usage et sect '!$C$6:$C$310,'[1]Assiette TIC'!$C29,'[1]Consommati par usage et sect '!O$6:O$310)</f>
        <v>#VALUE!</v>
      </c>
      <c r="Q27" s="104" t="e">
        <f>SUMIF('[1]Consommati par usage et sect '!$C$6:$C$310,'[1]Assiette TIC'!$C29,'[1]Consommati par usage et sect '!P$6:P$310)</f>
        <v>#VALUE!</v>
      </c>
      <c r="R27" s="104" t="e">
        <f>SUMIF('[1]Consommati par usage et sect '!$C$6:$C$310,'[1]Assiette TIC'!$C29,'[1]Consommati par usage et sect '!Q$6:Q$310)</f>
        <v>#VALUE!</v>
      </c>
      <c r="S27" s="104" t="e">
        <f>SUMIF('[1]Consommati par usage et sect '!$C$6:$C$310,'[1]Assiette TIC'!$C29,'[1]Consommati par usage et sect '!R$6:R$310)</f>
        <v>#VALUE!</v>
      </c>
      <c r="T27" s="104" t="e">
        <f>SUMIF('[1]Consommati par usage et sect '!$C$6:$C$310,'[1]Assiette TIC'!$C29,'[1]Consommati par usage et sect '!S$6:S$310)</f>
        <v>#VALUE!</v>
      </c>
      <c r="U27" s="104" t="e">
        <f>SUMIF('[1]Consommati par usage et sect '!$C$6:$C$310,'[1]Assiette TIC'!$C29,'[1]Consommati par usage et sect '!T$6:T$310)</f>
        <v>#VALUE!</v>
      </c>
      <c r="V27" s="104" t="e">
        <f>SUMIF('[1]Consommati par usage et sect '!$C$6:$C$310,'[1]Assiette TIC'!$C29,'[1]Consommati par usage et sect '!U$6:U$310)</f>
        <v>#VALUE!</v>
      </c>
      <c r="W27" s="104" t="e">
        <f>SUMIF('[1]Consommati par usage et sect '!$C$6:$C$310,'[1]Assiette TIC'!$C29,'[1]Consommati par usage et sect '!V$6:V$310)</f>
        <v>#VALUE!</v>
      </c>
      <c r="X27" s="104" t="e">
        <f>SUMIF('[1]Consommati par usage et sect '!$C$6:$C$310,'[1]Assiette TIC'!$C29,'[1]Consommati par usage et sect '!W$6:W$310)</f>
        <v>#VALUE!</v>
      </c>
      <c r="Y27" s="104" t="e">
        <f>SUMIF('[1]Consommati par usage et sect '!$C$6:$C$310,'[1]Assiette TIC'!$C29,'[1]Consommati par usage et sect '!X$6:X$310)</f>
        <v>#VALUE!</v>
      </c>
      <c r="Z27" s="104" t="e">
        <f>SUMIF('[1]Consommati par usage et sect '!$C$6:$C$310,'[1]Assiette TIC'!$C29,'[1]Consommati par usage et sect '!Y$6:Y$310)</f>
        <v>#VALUE!</v>
      </c>
      <c r="AA27" s="104" t="e">
        <f>SUMIF('[1]Consommati par usage et sect '!$C$6:$C$310,'[1]Assiette TIC'!$C29,'[1]Consommati par usage et sect '!Z$6:Z$310)</f>
        <v>#VALUE!</v>
      </c>
      <c r="AB27" s="104" t="e">
        <f>SUMIF('[1]Consommati par usage et sect '!$C$6:$C$310,'[1]Assiette TIC'!$C29,'[1]Consommati par usage et sect '!AA$6:AA$310)</f>
        <v>#VALUE!</v>
      </c>
      <c r="AC27" s="104" t="e">
        <f>SUMIF('[1]Consommati par usage et sect '!$C$6:$C$310,'[1]Assiette TIC'!$C29,'[1]Consommati par usage et sect '!AB$6:AB$310)</f>
        <v>#VALUE!</v>
      </c>
      <c r="AD27" s="104" t="e">
        <f>SUMIF('[1]Consommati par usage et sect '!$C$6:$C$310,'[1]Assiette TIC'!$C29,'[1]Consommati par usage et sect '!AC$6:AC$310)</f>
        <v>#VALUE!</v>
      </c>
      <c r="AE27" s="104" t="e">
        <f>SUMIF('[1]Consommati par usage et sect '!$C$6:$C$310,'[1]Assiette TIC'!$C29,'[1]Consommati par usage et sect '!AD$6:AD$310)</f>
        <v>#VALUE!</v>
      </c>
      <c r="AF27" s="104" t="e">
        <f>SUMIF('[1]Consommati par usage et sect '!$C$6:$C$310,'[1]Assiette TIC'!$C29,'[1]Consommati par usage et sect '!AE$6:AE$310)</f>
        <v>#VALUE!</v>
      </c>
      <c r="AG27" s="104" t="e">
        <f>SUMIF('[1]Consommati par usage et sect '!$C$6:$C$310,'[1]Assiette TIC'!$C29,'[1]Consommati par usage et sect '!AF$6:AF$310)</f>
        <v>#VALUE!</v>
      </c>
      <c r="AH27" s="104" t="e">
        <f>SUMIF('[1]Consommati par usage et sect '!$C$6:$C$310,'[1]Assiette TIC'!$C29,'[1]Consommati par usage et sect '!AG$6:AG$310)</f>
        <v>#VALUE!</v>
      </c>
      <c r="AI27" s="104" t="e">
        <f>SUMIF('[1]Consommati par usage et sect '!$C$6:$C$310,'[1]Assiette TIC'!$C29,'[1]Consommati par usage et sect '!AH$6:AH$310)</f>
        <v>#VALUE!</v>
      </c>
      <c r="AJ27" s="104" t="e">
        <f>SUMIF('[1]Consommati par usage et sect '!$C$6:$C$310,'[1]Assiette TIC'!$C29,'[1]Consommati par usage et sect '!AI$6:AI$310)</f>
        <v>#VALUE!</v>
      </c>
      <c r="AK27" s="104" t="e">
        <f>SUMIF('[1]Consommati par usage et sect '!$C$6:$C$310,'[1]Assiette TIC'!$C29,'[1]Consommati par usage et sect '!AJ$6:AJ$310)</f>
        <v>#VALUE!</v>
      </c>
      <c r="AL27" s="105" t="e">
        <f t="shared" si="0"/>
        <v>#VALUE!</v>
      </c>
      <c r="AM27" s="104" t="e">
        <f t="shared" si="11"/>
        <v>#VALUE!</v>
      </c>
      <c r="AN27" s="104" t="e">
        <f t="shared" si="1"/>
        <v>#VALUE!</v>
      </c>
      <c r="AO27" s="104" t="e">
        <f t="shared" si="2"/>
        <v>#VALUE!</v>
      </c>
      <c r="AP27" s="104" t="e">
        <f t="shared" si="3"/>
        <v>#VALUE!</v>
      </c>
      <c r="AQ27" s="104" t="e">
        <f>SUMIF('[1]Consommati par usage et sect '!$C$6:$C$310,'[1]Assiette TIC'!$C29,'[1]Consommati par usage et sect '!AP$6:AP$310)</f>
        <v>#VALUE!</v>
      </c>
      <c r="AR27" s="104" t="e">
        <f>SUMIF('[1]Consommati par usage et sect '!$C$6:$C$310,'[1]Assiette TIC'!$C29,'[1]Consommati par usage et sect '!AQ$6:AQ$310)</f>
        <v>#VALUE!</v>
      </c>
      <c r="AS27" s="104" t="e">
        <f>SUMIF('[1]Consommati par usage et sect '!$C$6:$C$310,'[1]Assiette TIC'!$C29,'[1]Consommati par usage et sect '!AR$6:AR$310)</f>
        <v>#VALUE!</v>
      </c>
      <c r="AT27" s="104" t="e">
        <f>SUMIF('[1]Consommati par usage et sect '!$C$6:$C$310,'[1]Assiette TIC'!$C29,'[1]Consommati par usage et sect '!AS$6:AS$310)</f>
        <v>#VALUE!</v>
      </c>
      <c r="AU27" s="104" t="e">
        <f>SUMIF('[1]Consommati par usage et sect '!$C$6:$C$310,'[1]Assiette TIC'!$C29,'[1]Consommati par usage et sect '!AT$6:AT$310)</f>
        <v>#VALUE!</v>
      </c>
      <c r="AV27" s="104" t="e">
        <f>SUMIF('[1]Consommati par usage et sect '!$C$6:$C$310,'[1]Assiette TIC'!$C29,'[1]Consommati par usage et sect '!AU$6:AU$310)</f>
        <v>#VALUE!</v>
      </c>
      <c r="AW27" s="104" t="e">
        <f>SUMIF('[1]Consommati par usage et sect '!$C$6:$C$310,'[1]Assiette TIC'!$C29,'[1]Consommati par usage et sect '!AV$6:AV$310)</f>
        <v>#VALUE!</v>
      </c>
      <c r="AX27" s="104" t="e">
        <f>SUMIF('[1]Consommati par usage et sect '!$C$6:$C$310,'[1]Assiette TIC'!$C29,'[1]Consommati par usage et sect '!AW$6:AW$310)</f>
        <v>#VALUE!</v>
      </c>
      <c r="AY27" s="104" t="e">
        <f>SUMIF('[1]Consommati par usage et sect '!$C$6:$C$310,'[1]Assiette TIC'!$C29,'[1]Consommati par usage et sect '!AX$6:AX$310)</f>
        <v>#VALUE!</v>
      </c>
      <c r="AZ27" s="104" t="e">
        <f>SUMIF('[1]Consommati par usage et sect '!$C$6:$C$310,'[1]Assiette TIC'!$C29,'[1]Consommati par usage et sect '!AY$6:AY$310)</f>
        <v>#VALUE!</v>
      </c>
      <c r="BA27" s="104" t="e">
        <f>SUMIF('[1]Consommati par usage et sect '!$C$6:$C$310,'[1]Assiette TIC'!$C29,'[1]Consommati par usage et sect '!AZ$6:AZ$310)</f>
        <v>#VALUE!</v>
      </c>
      <c r="BB27" s="104" t="e">
        <f>SUMIF('[1]Consommati par usage et sect '!$C$6:$C$310,'[1]Assiette TIC'!$C29,'[1]Consommati par usage et sect '!BA$6:BA$310)</f>
        <v>#VALUE!</v>
      </c>
      <c r="BC27" s="104" t="e">
        <f>SUMIF('[1]Consommati par usage et sect '!$C$6:$C$310,'[1]Assiette TIC'!$C29,'[1]Consommati par usage et sect '!BB$6:BB$310)</f>
        <v>#VALUE!</v>
      </c>
      <c r="BD27" s="104" t="e">
        <f>SUMIF('[1]Consommati par usage et sect '!$C$6:$C$310,'[1]Assiette TIC'!$C29,'[1]Consommati par usage et sect '!BC$6:BC$310)</f>
        <v>#VALUE!</v>
      </c>
      <c r="BE27" s="104" t="e">
        <f>SUMIF('[1]Consommati par usage et sect '!$C$6:$C$310,'[1]Assiette TIC'!$C29,'[1]Consommati par usage et sect '!BD$6:BD$310)</f>
        <v>#VALUE!</v>
      </c>
      <c r="BF27" s="104" t="e">
        <f>SUMIF('[1]Consommati par usage et sect '!$C$6:$C$310,'[1]Assiette TIC'!$C29,'[1]Consommati par usage et sect '!BE$6:BE$310)</f>
        <v>#VALUE!</v>
      </c>
      <c r="BG27" s="104" t="e">
        <f>SUMIF('[1]Consommati par usage et sect '!$C$6:$C$310,'[1]Assiette TIC'!$C29,'[1]Consommati par usage et sect '!BF$6:BF$310)</f>
        <v>#VALUE!</v>
      </c>
      <c r="BH27" s="104" t="e">
        <f>SUMIF('[1]Consommati par usage et sect '!$C$6:$C$310,'[1]Assiette TIC'!$C29,'[1]Consommati par usage et sect '!BG$6:BG$310)</f>
        <v>#VALUE!</v>
      </c>
      <c r="BI27" s="104" t="e">
        <f>SUMIF('[1]Consommati par usage et sect '!$C$6:$C$310,'[1]Assiette TIC'!$C29,'[1]Consommati par usage et sect '!BH$6:BH$310)</f>
        <v>#VALUE!</v>
      </c>
      <c r="BJ27" s="104" t="e">
        <f>SUMIF('[1]Consommati par usage et sect '!$C$6:$C$310,'[1]Assiette TIC'!$C29,'[1]Consommati par usage et sect '!BI$6:BI$310)</f>
        <v>#VALUE!</v>
      </c>
      <c r="BK27" s="104" t="e">
        <f>SUMIF('[1]Consommati par usage et sect '!$C$6:$C$310,'[1]Assiette TIC'!$C29,'[1]Consommati par usage et sect '!BJ$6:BJ$310)</f>
        <v>#VALUE!</v>
      </c>
      <c r="BL27" s="104" t="e">
        <f>SUMIF('[1]Consommati par usage et sect '!$C$6:$C$310,'[1]Assiette TIC'!$C29,'[1]Consommati par usage et sect '!BK$6:BK$310)</f>
        <v>#VALUE!</v>
      </c>
      <c r="BM27" s="104" t="e">
        <f>SUMIF('[1]Consommati par usage et sect '!$C$6:$C$310,'[1]Assiette TIC'!$C29,'[1]Consommati par usage et sect '!BL$6:BL$310)</f>
        <v>#VALUE!</v>
      </c>
      <c r="BN27" s="104" t="e">
        <f>SUMIF('[1]Consommati par usage et sect '!$C$6:$C$310,'[1]Assiette TIC'!$C29,'[1]Consommati par usage et sect '!BM$6:BM$310)</f>
        <v>#VALUE!</v>
      </c>
      <c r="BO27" s="104" t="e">
        <f>SUMIF('[1]Consommati par usage et sect '!$C$6:$C$310,'[1]Assiette TIC'!$C29,'[1]Consommati par usage et sect '!BN$6:BN$310)</f>
        <v>#VALUE!</v>
      </c>
      <c r="BP27" s="104" t="e">
        <f>SUMIF('[1]Consommati par usage et sect '!$C$6:$C$310,'[1]Assiette TIC'!$C29,'[1]Consommati par usage et sect '!BO$6:BO$310)</f>
        <v>#VALUE!</v>
      </c>
      <c r="BQ27" s="104" t="e">
        <f>SUMIF('[1]Consommati par usage et sect '!$C$6:$C$310,'[1]Assiette TIC'!$C29,'[1]Consommati par usage et sect '!BP$6:BP$310)</f>
        <v>#VALUE!</v>
      </c>
      <c r="BR27" s="104" t="e">
        <f>SUMIF('[1]Consommati par usage et sect '!$C$6:$C$310,'[1]Assiette TIC'!$C29,'[1]Consommati par usage et sect '!BQ$6:BQ$310)</f>
        <v>#VALUE!</v>
      </c>
      <c r="BS27" s="105" t="e">
        <f t="shared" si="4"/>
        <v>#VALUE!</v>
      </c>
      <c r="BT27" s="106" t="e">
        <f>BS27*(1-'[1]Assiette composante carbone'!D29/'[1]Assiette composante carbone'!AK29)</f>
        <v>#VALUE!</v>
      </c>
      <c r="BU27" s="102" t="e">
        <f>IF(E27-#REF!-#REF!&gt;=#REF!,AL27-E27+#REF!+#REF!,AL27-#REF!)</f>
        <v>#REF!</v>
      </c>
      <c r="BV27" s="102"/>
      <c r="BW27" s="102"/>
      <c r="BX27" s="102">
        <f t="shared" si="5"/>
        <v>0</v>
      </c>
      <c r="BY27" s="102" t="e">
        <f t="shared" si="12"/>
        <v>#REF!</v>
      </c>
      <c r="BZ27" s="107">
        <f>IF(ISNA(VLOOKUP($D27,'[1]comptes des secteurs'!$B$13:$AW$1568,31,FALSE)),0,VLOOKUP($D27,'[1]comptes des secteurs'!$B$13:$AW$1568,31,FALSE))</f>
        <v>145.80000000000001</v>
      </c>
      <c r="CA27" s="102">
        <f>IF(ISNA(VLOOKUP($D27,'[1]comptes des secteurs'!$B$13:$AW$1568,47,FALSE)),0,VLOOKUP($D27,'[1]comptes des secteurs'!$B$13:$AW$1568,47,FALSE))</f>
        <v>328.7</v>
      </c>
      <c r="CB27" s="108" t="e">
        <f t="shared" si="16"/>
        <v>#REF!</v>
      </c>
      <c r="CC27" s="108" t="e">
        <f t="shared" si="16"/>
        <v>#REF!</v>
      </c>
      <c r="CD27">
        <f>VLOOKUP(D27,Eurostat!$A$11:$H$272,5,TRUE)</f>
        <v>1127.5999999999999</v>
      </c>
    </row>
    <row r="28" spans="1:82" ht="15.5" x14ac:dyDescent="0.35">
      <c r="A28" s="121"/>
      <c r="B28" s="109"/>
      <c r="C28" s="131" t="s">
        <v>287</v>
      </c>
      <c r="D28" s="128">
        <v>1085</v>
      </c>
      <c r="E28" s="97">
        <f>IFERROR(VLOOKUP(D28,'[1]Emissions ETS'!$A$2:$B$121,2,FALSE),0)/1000</f>
        <v>9.9730000000000008</v>
      </c>
      <c r="F28" s="104" t="e">
        <f>SUMIF('[1]Consommati par usage et sect '!$C$6:$C$310,'[1]Assiette TIC'!$C30,'[1]Consommati par usage et sect '!E$6:E$310)</f>
        <v>#VALUE!</v>
      </c>
      <c r="G28" s="104" t="e">
        <f>SUMIF('[1]Consommati par usage et sect '!$C$6:$C$310,'[1]Assiette TIC'!$C30,'[1]Consommati par usage et sect '!F$6:F$310)</f>
        <v>#VALUE!</v>
      </c>
      <c r="H28" s="104" t="e">
        <f>SUMIF('[1]Consommati par usage et sect '!$C$6:$C$310,'[1]Assiette TIC'!$C30,'[1]Consommati par usage et sect '!G$6:G$310)</f>
        <v>#VALUE!</v>
      </c>
      <c r="I28" s="104" t="e">
        <f>SUMIF('[1]Consommati par usage et sect '!$C$6:$C$310,'[1]Assiette TIC'!$C30,'[1]Consommati par usage et sect '!H$6:H$310)</f>
        <v>#VALUE!</v>
      </c>
      <c r="J28" s="104" t="e">
        <f>SUMIF('[1]Consommati par usage et sect '!$C$6:$C$310,'[1]Assiette TIC'!$C30,'[1]Consommati par usage et sect '!I$6:I$310)</f>
        <v>#VALUE!</v>
      </c>
      <c r="K28" s="104" t="e">
        <f>SUMIF('[1]Consommati par usage et sect '!$C$6:$C$310,'[1]Assiette TIC'!$C30,'[1]Consommati par usage et sect '!J$6:J$310)</f>
        <v>#VALUE!</v>
      </c>
      <c r="L28" s="104" t="e">
        <f>SUMIF('[1]Consommati par usage et sect '!$C$6:$C$310,'[1]Assiette TIC'!$C30,'[1]Consommati par usage et sect '!K$6:K$310)</f>
        <v>#VALUE!</v>
      </c>
      <c r="M28" s="104" t="e">
        <f>SUMIF('[1]Consommati par usage et sect '!$C$6:$C$310,'[1]Assiette TIC'!$C30,'[1]Consommati par usage et sect '!L$6:L$310)</f>
        <v>#VALUE!</v>
      </c>
      <c r="N28" s="104" t="e">
        <f>SUMIF('[1]Consommati par usage et sect '!$C$6:$C$310,'[1]Assiette TIC'!$C30,'[1]Consommati par usage et sect '!M$6:M$310)</f>
        <v>#VALUE!</v>
      </c>
      <c r="O28" s="104" t="e">
        <f>SUMIF('[1]Consommati par usage et sect '!$C$6:$C$310,'[1]Assiette TIC'!$C30,'[1]Consommati par usage et sect '!N$6:N$310)</f>
        <v>#VALUE!</v>
      </c>
      <c r="P28" s="104" t="e">
        <f>SUMIF('[1]Consommati par usage et sect '!$C$6:$C$310,'[1]Assiette TIC'!$C30,'[1]Consommati par usage et sect '!O$6:O$310)</f>
        <v>#VALUE!</v>
      </c>
      <c r="Q28" s="104" t="e">
        <f>SUMIF('[1]Consommati par usage et sect '!$C$6:$C$310,'[1]Assiette TIC'!$C30,'[1]Consommati par usage et sect '!P$6:P$310)</f>
        <v>#VALUE!</v>
      </c>
      <c r="R28" s="104" t="e">
        <f>SUMIF('[1]Consommati par usage et sect '!$C$6:$C$310,'[1]Assiette TIC'!$C30,'[1]Consommati par usage et sect '!Q$6:Q$310)</f>
        <v>#VALUE!</v>
      </c>
      <c r="S28" s="104" t="e">
        <f>SUMIF('[1]Consommati par usage et sect '!$C$6:$C$310,'[1]Assiette TIC'!$C30,'[1]Consommati par usage et sect '!R$6:R$310)</f>
        <v>#VALUE!</v>
      </c>
      <c r="T28" s="104" t="e">
        <f>SUMIF('[1]Consommati par usage et sect '!$C$6:$C$310,'[1]Assiette TIC'!$C30,'[1]Consommati par usage et sect '!S$6:S$310)</f>
        <v>#VALUE!</v>
      </c>
      <c r="U28" s="104" t="e">
        <f>SUMIF('[1]Consommati par usage et sect '!$C$6:$C$310,'[1]Assiette TIC'!$C30,'[1]Consommati par usage et sect '!T$6:T$310)</f>
        <v>#VALUE!</v>
      </c>
      <c r="V28" s="104" t="e">
        <f>SUMIF('[1]Consommati par usage et sect '!$C$6:$C$310,'[1]Assiette TIC'!$C30,'[1]Consommati par usage et sect '!U$6:U$310)</f>
        <v>#VALUE!</v>
      </c>
      <c r="W28" s="104" t="e">
        <f>SUMIF('[1]Consommati par usage et sect '!$C$6:$C$310,'[1]Assiette TIC'!$C30,'[1]Consommati par usage et sect '!V$6:V$310)</f>
        <v>#VALUE!</v>
      </c>
      <c r="X28" s="104" t="e">
        <f>SUMIF('[1]Consommati par usage et sect '!$C$6:$C$310,'[1]Assiette TIC'!$C30,'[1]Consommati par usage et sect '!W$6:W$310)</f>
        <v>#VALUE!</v>
      </c>
      <c r="Y28" s="104" t="e">
        <f>SUMIF('[1]Consommati par usage et sect '!$C$6:$C$310,'[1]Assiette TIC'!$C30,'[1]Consommati par usage et sect '!X$6:X$310)</f>
        <v>#VALUE!</v>
      </c>
      <c r="Z28" s="104" t="e">
        <f>SUMIF('[1]Consommati par usage et sect '!$C$6:$C$310,'[1]Assiette TIC'!$C30,'[1]Consommati par usage et sect '!Y$6:Y$310)</f>
        <v>#VALUE!</v>
      </c>
      <c r="AA28" s="104" t="e">
        <f>SUMIF('[1]Consommati par usage et sect '!$C$6:$C$310,'[1]Assiette TIC'!$C30,'[1]Consommati par usage et sect '!Z$6:Z$310)</f>
        <v>#VALUE!</v>
      </c>
      <c r="AB28" s="104" t="e">
        <f>SUMIF('[1]Consommati par usage et sect '!$C$6:$C$310,'[1]Assiette TIC'!$C30,'[1]Consommati par usage et sect '!AA$6:AA$310)</f>
        <v>#VALUE!</v>
      </c>
      <c r="AC28" s="104" t="e">
        <f>SUMIF('[1]Consommati par usage et sect '!$C$6:$C$310,'[1]Assiette TIC'!$C30,'[1]Consommati par usage et sect '!AB$6:AB$310)</f>
        <v>#VALUE!</v>
      </c>
      <c r="AD28" s="104" t="e">
        <f>SUMIF('[1]Consommati par usage et sect '!$C$6:$C$310,'[1]Assiette TIC'!$C30,'[1]Consommati par usage et sect '!AC$6:AC$310)</f>
        <v>#VALUE!</v>
      </c>
      <c r="AE28" s="104" t="e">
        <f>SUMIF('[1]Consommati par usage et sect '!$C$6:$C$310,'[1]Assiette TIC'!$C30,'[1]Consommati par usage et sect '!AD$6:AD$310)</f>
        <v>#VALUE!</v>
      </c>
      <c r="AF28" s="104" t="e">
        <f>SUMIF('[1]Consommati par usage et sect '!$C$6:$C$310,'[1]Assiette TIC'!$C30,'[1]Consommati par usage et sect '!AE$6:AE$310)</f>
        <v>#VALUE!</v>
      </c>
      <c r="AG28" s="104" t="e">
        <f>SUMIF('[1]Consommati par usage et sect '!$C$6:$C$310,'[1]Assiette TIC'!$C30,'[1]Consommati par usage et sect '!AF$6:AF$310)</f>
        <v>#VALUE!</v>
      </c>
      <c r="AH28" s="104" t="e">
        <f>SUMIF('[1]Consommati par usage et sect '!$C$6:$C$310,'[1]Assiette TIC'!$C30,'[1]Consommati par usage et sect '!AG$6:AG$310)</f>
        <v>#VALUE!</v>
      </c>
      <c r="AI28" s="104" t="e">
        <f>SUMIF('[1]Consommati par usage et sect '!$C$6:$C$310,'[1]Assiette TIC'!$C30,'[1]Consommati par usage et sect '!AH$6:AH$310)</f>
        <v>#VALUE!</v>
      </c>
      <c r="AJ28" s="104" t="e">
        <f>SUMIF('[1]Consommati par usage et sect '!$C$6:$C$310,'[1]Assiette TIC'!$C30,'[1]Consommati par usage et sect '!AI$6:AI$310)</f>
        <v>#VALUE!</v>
      </c>
      <c r="AK28" s="104" t="e">
        <f>SUMIF('[1]Consommati par usage et sect '!$C$6:$C$310,'[1]Assiette TIC'!$C30,'[1]Consommati par usage et sect '!AJ$6:AJ$310)</f>
        <v>#VALUE!</v>
      </c>
      <c r="AL28" s="105" t="e">
        <f t="shared" si="0"/>
        <v>#VALUE!</v>
      </c>
      <c r="AM28" s="104" t="e">
        <f t="shared" si="11"/>
        <v>#VALUE!</v>
      </c>
      <c r="AN28" s="104" t="e">
        <f t="shared" si="1"/>
        <v>#VALUE!</v>
      </c>
      <c r="AO28" s="104" t="e">
        <f t="shared" si="2"/>
        <v>#VALUE!</v>
      </c>
      <c r="AP28" s="104" t="e">
        <f t="shared" si="3"/>
        <v>#VALUE!</v>
      </c>
      <c r="AQ28" s="104" t="e">
        <f>SUMIF('[1]Consommati par usage et sect '!$C$6:$C$310,'[1]Assiette TIC'!$C30,'[1]Consommati par usage et sect '!AP$6:AP$310)</f>
        <v>#VALUE!</v>
      </c>
      <c r="AR28" s="104" t="e">
        <f>SUMIF('[1]Consommati par usage et sect '!$C$6:$C$310,'[1]Assiette TIC'!$C30,'[1]Consommati par usage et sect '!AQ$6:AQ$310)</f>
        <v>#VALUE!</v>
      </c>
      <c r="AS28" s="104" t="e">
        <f>SUMIF('[1]Consommati par usage et sect '!$C$6:$C$310,'[1]Assiette TIC'!$C30,'[1]Consommati par usage et sect '!AR$6:AR$310)</f>
        <v>#VALUE!</v>
      </c>
      <c r="AT28" s="104" t="e">
        <f>SUMIF('[1]Consommati par usage et sect '!$C$6:$C$310,'[1]Assiette TIC'!$C30,'[1]Consommati par usage et sect '!AS$6:AS$310)</f>
        <v>#VALUE!</v>
      </c>
      <c r="AU28" s="104" t="e">
        <f>SUMIF('[1]Consommati par usage et sect '!$C$6:$C$310,'[1]Assiette TIC'!$C30,'[1]Consommati par usage et sect '!AT$6:AT$310)</f>
        <v>#VALUE!</v>
      </c>
      <c r="AV28" s="104" t="e">
        <f>SUMIF('[1]Consommati par usage et sect '!$C$6:$C$310,'[1]Assiette TIC'!$C30,'[1]Consommati par usage et sect '!AU$6:AU$310)</f>
        <v>#VALUE!</v>
      </c>
      <c r="AW28" s="104" t="e">
        <f>SUMIF('[1]Consommati par usage et sect '!$C$6:$C$310,'[1]Assiette TIC'!$C30,'[1]Consommati par usage et sect '!AV$6:AV$310)</f>
        <v>#VALUE!</v>
      </c>
      <c r="AX28" s="104" t="e">
        <f>SUMIF('[1]Consommati par usage et sect '!$C$6:$C$310,'[1]Assiette TIC'!$C30,'[1]Consommati par usage et sect '!AW$6:AW$310)</f>
        <v>#VALUE!</v>
      </c>
      <c r="AY28" s="104" t="e">
        <f>SUMIF('[1]Consommati par usage et sect '!$C$6:$C$310,'[1]Assiette TIC'!$C30,'[1]Consommati par usage et sect '!AX$6:AX$310)</f>
        <v>#VALUE!</v>
      </c>
      <c r="AZ28" s="104" t="e">
        <f>SUMIF('[1]Consommati par usage et sect '!$C$6:$C$310,'[1]Assiette TIC'!$C30,'[1]Consommati par usage et sect '!AY$6:AY$310)</f>
        <v>#VALUE!</v>
      </c>
      <c r="BA28" s="104" t="e">
        <f>SUMIF('[1]Consommati par usage et sect '!$C$6:$C$310,'[1]Assiette TIC'!$C30,'[1]Consommati par usage et sect '!AZ$6:AZ$310)</f>
        <v>#VALUE!</v>
      </c>
      <c r="BB28" s="104" t="e">
        <f>SUMIF('[1]Consommati par usage et sect '!$C$6:$C$310,'[1]Assiette TIC'!$C30,'[1]Consommati par usage et sect '!BA$6:BA$310)</f>
        <v>#VALUE!</v>
      </c>
      <c r="BC28" s="104" t="e">
        <f>SUMIF('[1]Consommati par usage et sect '!$C$6:$C$310,'[1]Assiette TIC'!$C30,'[1]Consommati par usage et sect '!BB$6:BB$310)</f>
        <v>#VALUE!</v>
      </c>
      <c r="BD28" s="104" t="e">
        <f>SUMIF('[1]Consommati par usage et sect '!$C$6:$C$310,'[1]Assiette TIC'!$C30,'[1]Consommati par usage et sect '!BC$6:BC$310)</f>
        <v>#VALUE!</v>
      </c>
      <c r="BE28" s="104" t="e">
        <f>SUMIF('[1]Consommati par usage et sect '!$C$6:$C$310,'[1]Assiette TIC'!$C30,'[1]Consommati par usage et sect '!BD$6:BD$310)</f>
        <v>#VALUE!</v>
      </c>
      <c r="BF28" s="104" t="e">
        <f>SUMIF('[1]Consommati par usage et sect '!$C$6:$C$310,'[1]Assiette TIC'!$C30,'[1]Consommati par usage et sect '!BE$6:BE$310)</f>
        <v>#VALUE!</v>
      </c>
      <c r="BG28" s="104" t="e">
        <f>SUMIF('[1]Consommati par usage et sect '!$C$6:$C$310,'[1]Assiette TIC'!$C30,'[1]Consommati par usage et sect '!BF$6:BF$310)</f>
        <v>#VALUE!</v>
      </c>
      <c r="BH28" s="104" t="e">
        <f>SUMIF('[1]Consommati par usage et sect '!$C$6:$C$310,'[1]Assiette TIC'!$C30,'[1]Consommati par usage et sect '!BG$6:BG$310)</f>
        <v>#VALUE!</v>
      </c>
      <c r="BI28" s="104" t="e">
        <f>SUMIF('[1]Consommati par usage et sect '!$C$6:$C$310,'[1]Assiette TIC'!$C30,'[1]Consommati par usage et sect '!BH$6:BH$310)</f>
        <v>#VALUE!</v>
      </c>
      <c r="BJ28" s="104" t="e">
        <f>SUMIF('[1]Consommati par usage et sect '!$C$6:$C$310,'[1]Assiette TIC'!$C30,'[1]Consommati par usage et sect '!BI$6:BI$310)</f>
        <v>#VALUE!</v>
      </c>
      <c r="BK28" s="104" t="e">
        <f>SUMIF('[1]Consommati par usage et sect '!$C$6:$C$310,'[1]Assiette TIC'!$C30,'[1]Consommati par usage et sect '!BJ$6:BJ$310)</f>
        <v>#VALUE!</v>
      </c>
      <c r="BL28" s="104" t="e">
        <f>SUMIF('[1]Consommati par usage et sect '!$C$6:$C$310,'[1]Assiette TIC'!$C30,'[1]Consommati par usage et sect '!BK$6:BK$310)</f>
        <v>#VALUE!</v>
      </c>
      <c r="BM28" s="104" t="e">
        <f>SUMIF('[1]Consommati par usage et sect '!$C$6:$C$310,'[1]Assiette TIC'!$C30,'[1]Consommati par usage et sect '!BL$6:BL$310)</f>
        <v>#VALUE!</v>
      </c>
      <c r="BN28" s="104" t="e">
        <f>SUMIF('[1]Consommati par usage et sect '!$C$6:$C$310,'[1]Assiette TIC'!$C30,'[1]Consommati par usage et sect '!BM$6:BM$310)</f>
        <v>#VALUE!</v>
      </c>
      <c r="BO28" s="104" t="e">
        <f>SUMIF('[1]Consommati par usage et sect '!$C$6:$C$310,'[1]Assiette TIC'!$C30,'[1]Consommati par usage et sect '!BN$6:BN$310)</f>
        <v>#VALUE!</v>
      </c>
      <c r="BP28" s="104" t="e">
        <f>SUMIF('[1]Consommati par usage et sect '!$C$6:$C$310,'[1]Assiette TIC'!$C30,'[1]Consommati par usage et sect '!BO$6:BO$310)</f>
        <v>#VALUE!</v>
      </c>
      <c r="BQ28" s="104" t="e">
        <f>SUMIF('[1]Consommati par usage et sect '!$C$6:$C$310,'[1]Assiette TIC'!$C30,'[1]Consommati par usage et sect '!BP$6:BP$310)</f>
        <v>#VALUE!</v>
      </c>
      <c r="BR28" s="104" t="e">
        <f>SUMIF('[1]Consommati par usage et sect '!$C$6:$C$310,'[1]Assiette TIC'!$C30,'[1]Consommati par usage et sect '!BQ$6:BQ$310)</f>
        <v>#VALUE!</v>
      </c>
      <c r="BS28" s="105" t="e">
        <f t="shared" si="4"/>
        <v>#VALUE!</v>
      </c>
      <c r="BT28" s="106" t="e">
        <f>BS28*(1-'[1]Assiette composante carbone'!D30/'[1]Assiette composante carbone'!AK30)</f>
        <v>#VALUE!</v>
      </c>
      <c r="BU28" s="102" t="e">
        <f>IF(E28-#REF!-#REF!&gt;=#REF!,AL28-E28+#REF!+#REF!,AL28-#REF!)</f>
        <v>#REF!</v>
      </c>
      <c r="BV28" s="102"/>
      <c r="BW28" s="102"/>
      <c r="BX28" s="102">
        <f t="shared" si="5"/>
        <v>0</v>
      </c>
      <c r="BY28" s="102" t="e">
        <f t="shared" si="12"/>
        <v>#REF!</v>
      </c>
      <c r="BZ28" s="107">
        <f>IF(ISNA(VLOOKUP($D28,'[1]comptes des secteurs'!$B$13:$AW$1568,31,FALSE)),0,VLOOKUP($D28,'[1]comptes des secteurs'!$B$13:$AW$1568,31,FALSE))</f>
        <v>190.9</v>
      </c>
      <c r="CA28" s="102">
        <f>IF(ISNA(VLOOKUP($D28,'[1]comptes des secteurs'!$B$13:$AW$1568,47,FALSE)),0,VLOOKUP($D28,'[1]comptes des secteurs'!$B$13:$AW$1568,47,FALSE))</f>
        <v>1056.8</v>
      </c>
      <c r="CB28" s="108" t="e">
        <f t="shared" si="16"/>
        <v>#REF!</v>
      </c>
      <c r="CC28" s="108" t="e">
        <f t="shared" si="16"/>
        <v>#REF!</v>
      </c>
      <c r="CD28">
        <f>VLOOKUP(D28,Eurostat!$A$11:$H$272,5,TRUE)</f>
        <v>4448</v>
      </c>
    </row>
    <row r="29" spans="1:82" ht="15.65" customHeight="1" x14ac:dyDescent="0.35">
      <c r="A29" s="121"/>
      <c r="B29" s="109"/>
      <c r="C29" s="131" t="s">
        <v>288</v>
      </c>
      <c r="D29" s="128">
        <v>1086</v>
      </c>
      <c r="E29" s="97">
        <f>IFERROR(VLOOKUP(D29,'[1]Emissions ETS'!$A$2:$B$121,2,FALSE),0)/1000</f>
        <v>32.170999999999999</v>
      </c>
      <c r="F29" s="104" t="e">
        <f>SUMIF('[1]Consommati par usage et sect '!$C$6:$C$310,'[1]Assiette TIC'!$C31,'[1]Consommati par usage et sect '!E$6:E$310)</f>
        <v>#VALUE!</v>
      </c>
      <c r="G29" s="104" t="e">
        <f>SUMIF('[1]Consommati par usage et sect '!$C$6:$C$310,'[1]Assiette TIC'!$C31,'[1]Consommati par usage et sect '!F$6:F$310)</f>
        <v>#VALUE!</v>
      </c>
      <c r="H29" s="104" t="e">
        <f>SUMIF('[1]Consommati par usage et sect '!$C$6:$C$310,'[1]Assiette TIC'!$C31,'[1]Consommati par usage et sect '!G$6:G$310)</f>
        <v>#VALUE!</v>
      </c>
      <c r="I29" s="104" t="e">
        <f>SUMIF('[1]Consommati par usage et sect '!$C$6:$C$310,'[1]Assiette TIC'!$C31,'[1]Consommati par usage et sect '!H$6:H$310)</f>
        <v>#VALUE!</v>
      </c>
      <c r="J29" s="104" t="e">
        <f>SUMIF('[1]Consommati par usage et sect '!$C$6:$C$310,'[1]Assiette TIC'!$C31,'[1]Consommati par usage et sect '!I$6:I$310)</f>
        <v>#VALUE!</v>
      </c>
      <c r="K29" s="104" t="e">
        <f>SUMIF('[1]Consommati par usage et sect '!$C$6:$C$310,'[1]Assiette TIC'!$C31,'[1]Consommati par usage et sect '!J$6:J$310)</f>
        <v>#VALUE!</v>
      </c>
      <c r="L29" s="104" t="e">
        <f>SUMIF('[1]Consommati par usage et sect '!$C$6:$C$310,'[1]Assiette TIC'!$C31,'[1]Consommati par usage et sect '!K$6:K$310)</f>
        <v>#VALUE!</v>
      </c>
      <c r="M29" s="104" t="e">
        <f>SUMIF('[1]Consommati par usage et sect '!$C$6:$C$310,'[1]Assiette TIC'!$C31,'[1]Consommati par usage et sect '!L$6:L$310)</f>
        <v>#VALUE!</v>
      </c>
      <c r="N29" s="104" t="e">
        <f>SUMIF('[1]Consommati par usage et sect '!$C$6:$C$310,'[1]Assiette TIC'!$C31,'[1]Consommati par usage et sect '!M$6:M$310)</f>
        <v>#VALUE!</v>
      </c>
      <c r="O29" s="104" t="e">
        <f>SUMIF('[1]Consommati par usage et sect '!$C$6:$C$310,'[1]Assiette TIC'!$C31,'[1]Consommati par usage et sect '!N$6:N$310)</f>
        <v>#VALUE!</v>
      </c>
      <c r="P29" s="104" t="e">
        <f>SUMIF('[1]Consommati par usage et sect '!$C$6:$C$310,'[1]Assiette TIC'!$C31,'[1]Consommati par usage et sect '!O$6:O$310)</f>
        <v>#VALUE!</v>
      </c>
      <c r="Q29" s="104" t="e">
        <f>SUMIF('[1]Consommati par usage et sect '!$C$6:$C$310,'[1]Assiette TIC'!$C31,'[1]Consommati par usage et sect '!P$6:P$310)</f>
        <v>#VALUE!</v>
      </c>
      <c r="R29" s="104" t="e">
        <f>SUMIF('[1]Consommati par usage et sect '!$C$6:$C$310,'[1]Assiette TIC'!$C31,'[1]Consommati par usage et sect '!Q$6:Q$310)</f>
        <v>#VALUE!</v>
      </c>
      <c r="S29" s="104" t="e">
        <f>SUMIF('[1]Consommati par usage et sect '!$C$6:$C$310,'[1]Assiette TIC'!$C31,'[1]Consommati par usage et sect '!R$6:R$310)</f>
        <v>#VALUE!</v>
      </c>
      <c r="T29" s="104" t="e">
        <f>SUMIF('[1]Consommati par usage et sect '!$C$6:$C$310,'[1]Assiette TIC'!$C31,'[1]Consommati par usage et sect '!S$6:S$310)</f>
        <v>#VALUE!</v>
      </c>
      <c r="U29" s="104" t="e">
        <f>SUMIF('[1]Consommati par usage et sect '!$C$6:$C$310,'[1]Assiette TIC'!$C31,'[1]Consommati par usage et sect '!T$6:T$310)</f>
        <v>#VALUE!</v>
      </c>
      <c r="V29" s="104" t="e">
        <f>SUMIF('[1]Consommati par usage et sect '!$C$6:$C$310,'[1]Assiette TIC'!$C31,'[1]Consommati par usage et sect '!U$6:U$310)</f>
        <v>#VALUE!</v>
      </c>
      <c r="W29" s="104" t="e">
        <f>SUMIF('[1]Consommati par usage et sect '!$C$6:$C$310,'[1]Assiette TIC'!$C31,'[1]Consommati par usage et sect '!V$6:V$310)</f>
        <v>#VALUE!</v>
      </c>
      <c r="X29" s="104" t="e">
        <f>SUMIF('[1]Consommati par usage et sect '!$C$6:$C$310,'[1]Assiette TIC'!$C31,'[1]Consommati par usage et sect '!W$6:W$310)</f>
        <v>#VALUE!</v>
      </c>
      <c r="Y29" s="104" t="e">
        <f>SUMIF('[1]Consommati par usage et sect '!$C$6:$C$310,'[1]Assiette TIC'!$C31,'[1]Consommati par usage et sect '!X$6:X$310)</f>
        <v>#VALUE!</v>
      </c>
      <c r="Z29" s="104" t="e">
        <f>SUMIF('[1]Consommati par usage et sect '!$C$6:$C$310,'[1]Assiette TIC'!$C31,'[1]Consommati par usage et sect '!Y$6:Y$310)</f>
        <v>#VALUE!</v>
      </c>
      <c r="AA29" s="104" t="e">
        <f>SUMIF('[1]Consommati par usage et sect '!$C$6:$C$310,'[1]Assiette TIC'!$C31,'[1]Consommati par usage et sect '!Z$6:Z$310)</f>
        <v>#VALUE!</v>
      </c>
      <c r="AB29" s="104" t="e">
        <f>SUMIF('[1]Consommati par usage et sect '!$C$6:$C$310,'[1]Assiette TIC'!$C31,'[1]Consommati par usage et sect '!AA$6:AA$310)</f>
        <v>#VALUE!</v>
      </c>
      <c r="AC29" s="104" t="e">
        <f>SUMIF('[1]Consommati par usage et sect '!$C$6:$C$310,'[1]Assiette TIC'!$C31,'[1]Consommati par usage et sect '!AB$6:AB$310)</f>
        <v>#VALUE!</v>
      </c>
      <c r="AD29" s="104" t="e">
        <f>SUMIF('[1]Consommati par usage et sect '!$C$6:$C$310,'[1]Assiette TIC'!$C31,'[1]Consommati par usage et sect '!AC$6:AC$310)</f>
        <v>#VALUE!</v>
      </c>
      <c r="AE29" s="104" t="e">
        <f>SUMIF('[1]Consommati par usage et sect '!$C$6:$C$310,'[1]Assiette TIC'!$C31,'[1]Consommati par usage et sect '!AD$6:AD$310)</f>
        <v>#VALUE!</v>
      </c>
      <c r="AF29" s="104" t="e">
        <f>SUMIF('[1]Consommati par usage et sect '!$C$6:$C$310,'[1]Assiette TIC'!$C31,'[1]Consommati par usage et sect '!AE$6:AE$310)</f>
        <v>#VALUE!</v>
      </c>
      <c r="AG29" s="104" t="e">
        <f>SUMIF('[1]Consommati par usage et sect '!$C$6:$C$310,'[1]Assiette TIC'!$C31,'[1]Consommati par usage et sect '!AF$6:AF$310)</f>
        <v>#VALUE!</v>
      </c>
      <c r="AH29" s="104" t="e">
        <f>SUMIF('[1]Consommati par usage et sect '!$C$6:$C$310,'[1]Assiette TIC'!$C31,'[1]Consommati par usage et sect '!AG$6:AG$310)</f>
        <v>#VALUE!</v>
      </c>
      <c r="AI29" s="104" t="e">
        <f>SUMIF('[1]Consommati par usage et sect '!$C$6:$C$310,'[1]Assiette TIC'!$C31,'[1]Consommati par usage et sect '!AH$6:AH$310)</f>
        <v>#VALUE!</v>
      </c>
      <c r="AJ29" s="104" t="e">
        <f>SUMIF('[1]Consommati par usage et sect '!$C$6:$C$310,'[1]Assiette TIC'!$C31,'[1]Consommati par usage et sect '!AI$6:AI$310)</f>
        <v>#VALUE!</v>
      </c>
      <c r="AK29" s="104" t="e">
        <f>SUMIF('[1]Consommati par usage et sect '!$C$6:$C$310,'[1]Assiette TIC'!$C31,'[1]Consommati par usage et sect '!AJ$6:AJ$310)</f>
        <v>#VALUE!</v>
      </c>
      <c r="AL29" s="105" t="e">
        <f t="shared" si="0"/>
        <v>#VALUE!</v>
      </c>
      <c r="AM29" s="104" t="e">
        <f t="shared" si="11"/>
        <v>#VALUE!</v>
      </c>
      <c r="AN29" s="104" t="e">
        <f t="shared" si="1"/>
        <v>#VALUE!</v>
      </c>
      <c r="AO29" s="104" t="e">
        <f t="shared" si="2"/>
        <v>#VALUE!</v>
      </c>
      <c r="AP29" s="104" t="e">
        <f t="shared" si="3"/>
        <v>#VALUE!</v>
      </c>
      <c r="AQ29" s="104" t="e">
        <f>SUMIF('[1]Consommati par usage et sect '!$C$6:$C$310,'[1]Assiette TIC'!$C31,'[1]Consommati par usage et sect '!AP$6:AP$310)</f>
        <v>#VALUE!</v>
      </c>
      <c r="AR29" s="104" t="e">
        <f>SUMIF('[1]Consommati par usage et sect '!$C$6:$C$310,'[1]Assiette TIC'!$C31,'[1]Consommati par usage et sect '!AQ$6:AQ$310)</f>
        <v>#VALUE!</v>
      </c>
      <c r="AS29" s="104" t="e">
        <f>SUMIF('[1]Consommati par usage et sect '!$C$6:$C$310,'[1]Assiette TIC'!$C31,'[1]Consommati par usage et sect '!AR$6:AR$310)</f>
        <v>#VALUE!</v>
      </c>
      <c r="AT29" s="104" t="e">
        <f>SUMIF('[1]Consommati par usage et sect '!$C$6:$C$310,'[1]Assiette TIC'!$C31,'[1]Consommati par usage et sect '!AS$6:AS$310)</f>
        <v>#VALUE!</v>
      </c>
      <c r="AU29" s="104" t="e">
        <f>SUMIF('[1]Consommati par usage et sect '!$C$6:$C$310,'[1]Assiette TIC'!$C31,'[1]Consommati par usage et sect '!AT$6:AT$310)</f>
        <v>#VALUE!</v>
      </c>
      <c r="AV29" s="104" t="e">
        <f>SUMIF('[1]Consommati par usage et sect '!$C$6:$C$310,'[1]Assiette TIC'!$C31,'[1]Consommati par usage et sect '!AU$6:AU$310)</f>
        <v>#VALUE!</v>
      </c>
      <c r="AW29" s="104" t="e">
        <f>SUMIF('[1]Consommati par usage et sect '!$C$6:$C$310,'[1]Assiette TIC'!$C31,'[1]Consommati par usage et sect '!AV$6:AV$310)</f>
        <v>#VALUE!</v>
      </c>
      <c r="AX29" s="104" t="e">
        <f>SUMIF('[1]Consommati par usage et sect '!$C$6:$C$310,'[1]Assiette TIC'!$C31,'[1]Consommati par usage et sect '!AW$6:AW$310)</f>
        <v>#VALUE!</v>
      </c>
      <c r="AY29" s="104" t="e">
        <f>SUMIF('[1]Consommati par usage et sect '!$C$6:$C$310,'[1]Assiette TIC'!$C31,'[1]Consommati par usage et sect '!AX$6:AX$310)</f>
        <v>#VALUE!</v>
      </c>
      <c r="AZ29" s="104" t="e">
        <f>SUMIF('[1]Consommati par usage et sect '!$C$6:$C$310,'[1]Assiette TIC'!$C31,'[1]Consommati par usage et sect '!AY$6:AY$310)</f>
        <v>#VALUE!</v>
      </c>
      <c r="BA29" s="104" t="e">
        <f>SUMIF('[1]Consommati par usage et sect '!$C$6:$C$310,'[1]Assiette TIC'!$C31,'[1]Consommati par usage et sect '!AZ$6:AZ$310)</f>
        <v>#VALUE!</v>
      </c>
      <c r="BB29" s="104" t="e">
        <f>SUMIF('[1]Consommati par usage et sect '!$C$6:$C$310,'[1]Assiette TIC'!$C31,'[1]Consommati par usage et sect '!BA$6:BA$310)</f>
        <v>#VALUE!</v>
      </c>
      <c r="BC29" s="104" t="e">
        <f>SUMIF('[1]Consommati par usage et sect '!$C$6:$C$310,'[1]Assiette TIC'!$C31,'[1]Consommati par usage et sect '!BB$6:BB$310)</f>
        <v>#VALUE!</v>
      </c>
      <c r="BD29" s="104" t="e">
        <f>SUMIF('[1]Consommati par usage et sect '!$C$6:$C$310,'[1]Assiette TIC'!$C31,'[1]Consommati par usage et sect '!BC$6:BC$310)</f>
        <v>#VALUE!</v>
      </c>
      <c r="BE29" s="104" t="e">
        <f>SUMIF('[1]Consommati par usage et sect '!$C$6:$C$310,'[1]Assiette TIC'!$C31,'[1]Consommati par usage et sect '!BD$6:BD$310)</f>
        <v>#VALUE!</v>
      </c>
      <c r="BF29" s="104" t="e">
        <f>SUMIF('[1]Consommati par usage et sect '!$C$6:$C$310,'[1]Assiette TIC'!$C31,'[1]Consommati par usage et sect '!BE$6:BE$310)</f>
        <v>#VALUE!</v>
      </c>
      <c r="BG29" s="104" t="e">
        <f>SUMIF('[1]Consommati par usage et sect '!$C$6:$C$310,'[1]Assiette TIC'!$C31,'[1]Consommati par usage et sect '!BF$6:BF$310)</f>
        <v>#VALUE!</v>
      </c>
      <c r="BH29" s="104" t="e">
        <f>SUMIF('[1]Consommati par usage et sect '!$C$6:$C$310,'[1]Assiette TIC'!$C31,'[1]Consommati par usage et sect '!BG$6:BG$310)</f>
        <v>#VALUE!</v>
      </c>
      <c r="BI29" s="104" t="e">
        <f>SUMIF('[1]Consommati par usage et sect '!$C$6:$C$310,'[1]Assiette TIC'!$C31,'[1]Consommati par usage et sect '!BH$6:BH$310)</f>
        <v>#VALUE!</v>
      </c>
      <c r="BJ29" s="104" t="e">
        <f>SUMIF('[1]Consommati par usage et sect '!$C$6:$C$310,'[1]Assiette TIC'!$C31,'[1]Consommati par usage et sect '!BI$6:BI$310)</f>
        <v>#VALUE!</v>
      </c>
      <c r="BK29" s="104" t="e">
        <f>SUMIF('[1]Consommati par usage et sect '!$C$6:$C$310,'[1]Assiette TIC'!$C31,'[1]Consommati par usage et sect '!BJ$6:BJ$310)</f>
        <v>#VALUE!</v>
      </c>
      <c r="BL29" s="104" t="e">
        <f>SUMIF('[1]Consommati par usage et sect '!$C$6:$C$310,'[1]Assiette TIC'!$C31,'[1]Consommati par usage et sect '!BK$6:BK$310)</f>
        <v>#VALUE!</v>
      </c>
      <c r="BM29" s="104" t="e">
        <f>SUMIF('[1]Consommati par usage et sect '!$C$6:$C$310,'[1]Assiette TIC'!$C31,'[1]Consommati par usage et sect '!BL$6:BL$310)</f>
        <v>#VALUE!</v>
      </c>
      <c r="BN29" s="104" t="e">
        <f>SUMIF('[1]Consommati par usage et sect '!$C$6:$C$310,'[1]Assiette TIC'!$C31,'[1]Consommati par usage et sect '!BM$6:BM$310)</f>
        <v>#VALUE!</v>
      </c>
      <c r="BO29" s="104" t="e">
        <f>SUMIF('[1]Consommati par usage et sect '!$C$6:$C$310,'[1]Assiette TIC'!$C31,'[1]Consommati par usage et sect '!BN$6:BN$310)</f>
        <v>#VALUE!</v>
      </c>
      <c r="BP29" s="104" t="e">
        <f>SUMIF('[1]Consommati par usage et sect '!$C$6:$C$310,'[1]Assiette TIC'!$C31,'[1]Consommati par usage et sect '!BO$6:BO$310)</f>
        <v>#VALUE!</v>
      </c>
      <c r="BQ29" s="104" t="e">
        <f>SUMIF('[1]Consommati par usage et sect '!$C$6:$C$310,'[1]Assiette TIC'!$C31,'[1]Consommati par usage et sect '!BP$6:BP$310)</f>
        <v>#VALUE!</v>
      </c>
      <c r="BR29" s="104" t="e">
        <f>SUMIF('[1]Consommati par usage et sect '!$C$6:$C$310,'[1]Assiette TIC'!$C31,'[1]Consommati par usage et sect '!BQ$6:BQ$310)</f>
        <v>#VALUE!</v>
      </c>
      <c r="BS29" s="105" t="e">
        <f t="shared" si="4"/>
        <v>#VALUE!</v>
      </c>
      <c r="BT29" s="106" t="e">
        <f>BS29*(1-'[1]Assiette composante carbone'!D31/'[1]Assiette composante carbone'!AK31)</f>
        <v>#VALUE!</v>
      </c>
      <c r="BU29" s="102" t="e">
        <f>IF(E29-#REF!-#REF!&gt;=#REF!,AL29-E29+#REF!+#REF!,AL29-#REF!)</f>
        <v>#REF!</v>
      </c>
      <c r="BV29" s="102" t="s">
        <v>264</v>
      </c>
      <c r="BW29" s="102"/>
      <c r="BX29" s="102">
        <f t="shared" si="5"/>
        <v>1</v>
      </c>
      <c r="BY29" s="102">
        <f t="shared" si="12"/>
        <v>0</v>
      </c>
      <c r="BZ29" s="107">
        <f>IF(ISNA(VLOOKUP($D29,'[1]comptes des secteurs'!$B$13:$AW$1568,31,FALSE)),0,VLOOKUP($D29,'[1]comptes des secteurs'!$B$13:$AW$1568,31,FALSE))</f>
        <v>233.2</v>
      </c>
      <c r="CA29" s="102">
        <f>IF(ISNA(VLOOKUP($D29,'[1]comptes des secteurs'!$B$13:$AW$1568,47,FALSE)),0,VLOOKUP($D29,'[1]comptes des secteurs'!$B$13:$AW$1568,47,FALSE))</f>
        <v>566.6</v>
      </c>
      <c r="CB29" s="108">
        <f t="shared" si="16"/>
        <v>0</v>
      </c>
      <c r="CC29" s="108">
        <f t="shared" si="16"/>
        <v>0</v>
      </c>
      <c r="CD29">
        <f>VLOOKUP(D29,Eurostat!$A$11:$H$272,5,TRUE)</f>
        <v>1932.3</v>
      </c>
    </row>
    <row r="30" spans="1:82" ht="15.5" x14ac:dyDescent="0.35">
      <c r="A30" s="121"/>
      <c r="B30" s="109"/>
      <c r="C30" s="131" t="s">
        <v>289</v>
      </c>
      <c r="D30" s="128">
        <v>1089</v>
      </c>
      <c r="E30" s="97">
        <f>IFERROR(VLOOKUP(D30,'[1]Emissions ETS'!$A$2:$B$121,2,FALSE),0)/1000</f>
        <v>143.01900000000001</v>
      </c>
      <c r="F30" s="104" t="e">
        <f>SUMIF('[1]Consommati par usage et sect '!$C$6:$C$310,'[1]Assiette TIC'!$C32,'[1]Consommati par usage et sect '!E$6:E$310)</f>
        <v>#VALUE!</v>
      </c>
      <c r="G30" s="104" t="e">
        <f>SUMIF('[1]Consommati par usage et sect '!$C$6:$C$310,'[1]Assiette TIC'!$C32,'[1]Consommati par usage et sect '!F$6:F$310)</f>
        <v>#VALUE!</v>
      </c>
      <c r="H30" s="104" t="e">
        <f>SUMIF('[1]Consommati par usage et sect '!$C$6:$C$310,'[1]Assiette TIC'!$C32,'[1]Consommati par usage et sect '!G$6:G$310)</f>
        <v>#VALUE!</v>
      </c>
      <c r="I30" s="104" t="e">
        <f>SUMIF('[1]Consommati par usage et sect '!$C$6:$C$310,'[1]Assiette TIC'!$C32,'[1]Consommati par usage et sect '!H$6:H$310)</f>
        <v>#VALUE!</v>
      </c>
      <c r="J30" s="104" t="e">
        <f>SUMIF('[1]Consommati par usage et sect '!$C$6:$C$310,'[1]Assiette TIC'!$C32,'[1]Consommati par usage et sect '!I$6:I$310)</f>
        <v>#VALUE!</v>
      </c>
      <c r="K30" s="104" t="e">
        <f>SUMIF('[1]Consommati par usage et sect '!$C$6:$C$310,'[1]Assiette TIC'!$C32,'[1]Consommati par usage et sect '!J$6:J$310)</f>
        <v>#VALUE!</v>
      </c>
      <c r="L30" s="104" t="e">
        <f>SUMIF('[1]Consommati par usage et sect '!$C$6:$C$310,'[1]Assiette TIC'!$C32,'[1]Consommati par usage et sect '!K$6:K$310)</f>
        <v>#VALUE!</v>
      </c>
      <c r="M30" s="104" t="e">
        <f>SUMIF('[1]Consommati par usage et sect '!$C$6:$C$310,'[1]Assiette TIC'!$C32,'[1]Consommati par usage et sect '!L$6:L$310)</f>
        <v>#VALUE!</v>
      </c>
      <c r="N30" s="104" t="e">
        <f>SUMIF('[1]Consommati par usage et sect '!$C$6:$C$310,'[1]Assiette TIC'!$C32,'[1]Consommati par usage et sect '!M$6:M$310)</f>
        <v>#VALUE!</v>
      </c>
      <c r="O30" s="104" t="e">
        <f>SUMIF('[1]Consommati par usage et sect '!$C$6:$C$310,'[1]Assiette TIC'!$C32,'[1]Consommati par usage et sect '!N$6:N$310)</f>
        <v>#VALUE!</v>
      </c>
      <c r="P30" s="104" t="e">
        <f>SUMIF('[1]Consommati par usage et sect '!$C$6:$C$310,'[1]Assiette TIC'!$C32,'[1]Consommati par usage et sect '!O$6:O$310)</f>
        <v>#VALUE!</v>
      </c>
      <c r="Q30" s="104" t="e">
        <f>SUMIF('[1]Consommati par usage et sect '!$C$6:$C$310,'[1]Assiette TIC'!$C32,'[1]Consommati par usage et sect '!P$6:P$310)</f>
        <v>#VALUE!</v>
      </c>
      <c r="R30" s="104" t="e">
        <f>SUMIF('[1]Consommati par usage et sect '!$C$6:$C$310,'[1]Assiette TIC'!$C32,'[1]Consommati par usage et sect '!Q$6:Q$310)</f>
        <v>#VALUE!</v>
      </c>
      <c r="S30" s="104" t="e">
        <f>SUMIF('[1]Consommati par usage et sect '!$C$6:$C$310,'[1]Assiette TIC'!$C32,'[1]Consommati par usage et sect '!R$6:R$310)</f>
        <v>#VALUE!</v>
      </c>
      <c r="T30" s="104" t="e">
        <f>SUMIF('[1]Consommati par usage et sect '!$C$6:$C$310,'[1]Assiette TIC'!$C32,'[1]Consommati par usage et sect '!S$6:S$310)</f>
        <v>#VALUE!</v>
      </c>
      <c r="U30" s="104" t="e">
        <f>SUMIF('[1]Consommati par usage et sect '!$C$6:$C$310,'[1]Assiette TIC'!$C32,'[1]Consommati par usage et sect '!T$6:T$310)</f>
        <v>#VALUE!</v>
      </c>
      <c r="V30" s="104" t="e">
        <f>SUMIF('[1]Consommati par usage et sect '!$C$6:$C$310,'[1]Assiette TIC'!$C32,'[1]Consommati par usage et sect '!U$6:U$310)</f>
        <v>#VALUE!</v>
      </c>
      <c r="W30" s="104" t="e">
        <f>SUMIF('[1]Consommati par usage et sect '!$C$6:$C$310,'[1]Assiette TIC'!$C32,'[1]Consommati par usage et sect '!V$6:V$310)</f>
        <v>#VALUE!</v>
      </c>
      <c r="X30" s="104" t="e">
        <f>SUMIF('[1]Consommati par usage et sect '!$C$6:$C$310,'[1]Assiette TIC'!$C32,'[1]Consommati par usage et sect '!W$6:W$310)</f>
        <v>#VALUE!</v>
      </c>
      <c r="Y30" s="104" t="e">
        <f>SUMIF('[1]Consommati par usage et sect '!$C$6:$C$310,'[1]Assiette TIC'!$C32,'[1]Consommati par usage et sect '!X$6:X$310)</f>
        <v>#VALUE!</v>
      </c>
      <c r="Z30" s="104" t="e">
        <f>SUMIF('[1]Consommati par usage et sect '!$C$6:$C$310,'[1]Assiette TIC'!$C32,'[1]Consommati par usage et sect '!Y$6:Y$310)</f>
        <v>#VALUE!</v>
      </c>
      <c r="AA30" s="104" t="e">
        <f>SUMIF('[1]Consommati par usage et sect '!$C$6:$C$310,'[1]Assiette TIC'!$C32,'[1]Consommati par usage et sect '!Z$6:Z$310)</f>
        <v>#VALUE!</v>
      </c>
      <c r="AB30" s="104" t="e">
        <f>SUMIF('[1]Consommati par usage et sect '!$C$6:$C$310,'[1]Assiette TIC'!$C32,'[1]Consommati par usage et sect '!AA$6:AA$310)</f>
        <v>#VALUE!</v>
      </c>
      <c r="AC30" s="104" t="e">
        <f>SUMIF('[1]Consommati par usage et sect '!$C$6:$C$310,'[1]Assiette TIC'!$C32,'[1]Consommati par usage et sect '!AB$6:AB$310)</f>
        <v>#VALUE!</v>
      </c>
      <c r="AD30" s="104" t="e">
        <f>SUMIF('[1]Consommati par usage et sect '!$C$6:$C$310,'[1]Assiette TIC'!$C32,'[1]Consommati par usage et sect '!AC$6:AC$310)</f>
        <v>#VALUE!</v>
      </c>
      <c r="AE30" s="104" t="e">
        <f>SUMIF('[1]Consommati par usage et sect '!$C$6:$C$310,'[1]Assiette TIC'!$C32,'[1]Consommati par usage et sect '!AD$6:AD$310)</f>
        <v>#VALUE!</v>
      </c>
      <c r="AF30" s="104" t="e">
        <f>SUMIF('[1]Consommati par usage et sect '!$C$6:$C$310,'[1]Assiette TIC'!$C32,'[1]Consommati par usage et sect '!AE$6:AE$310)</f>
        <v>#VALUE!</v>
      </c>
      <c r="AG30" s="104" t="e">
        <f>SUMIF('[1]Consommati par usage et sect '!$C$6:$C$310,'[1]Assiette TIC'!$C32,'[1]Consommati par usage et sect '!AF$6:AF$310)</f>
        <v>#VALUE!</v>
      </c>
      <c r="AH30" s="104" t="e">
        <f>SUMIF('[1]Consommati par usage et sect '!$C$6:$C$310,'[1]Assiette TIC'!$C32,'[1]Consommati par usage et sect '!AG$6:AG$310)</f>
        <v>#VALUE!</v>
      </c>
      <c r="AI30" s="104" t="e">
        <f>SUMIF('[1]Consommati par usage et sect '!$C$6:$C$310,'[1]Assiette TIC'!$C32,'[1]Consommati par usage et sect '!AH$6:AH$310)</f>
        <v>#VALUE!</v>
      </c>
      <c r="AJ30" s="104" t="e">
        <f>SUMIF('[1]Consommati par usage et sect '!$C$6:$C$310,'[1]Assiette TIC'!$C32,'[1]Consommati par usage et sect '!AI$6:AI$310)</f>
        <v>#VALUE!</v>
      </c>
      <c r="AK30" s="104" t="e">
        <f>SUMIF('[1]Consommati par usage et sect '!$C$6:$C$310,'[1]Assiette TIC'!$C32,'[1]Consommati par usage et sect '!AJ$6:AJ$310)</f>
        <v>#VALUE!</v>
      </c>
      <c r="AL30" s="105" t="e">
        <f t="shared" si="0"/>
        <v>#VALUE!</v>
      </c>
      <c r="AM30" s="104" t="e">
        <f t="shared" si="11"/>
        <v>#VALUE!</v>
      </c>
      <c r="AN30" s="104" t="e">
        <f t="shared" si="1"/>
        <v>#VALUE!</v>
      </c>
      <c r="AO30" s="104" t="e">
        <f t="shared" si="2"/>
        <v>#VALUE!</v>
      </c>
      <c r="AP30" s="104" t="e">
        <f t="shared" si="3"/>
        <v>#VALUE!</v>
      </c>
      <c r="AQ30" s="104" t="e">
        <f>SUMIF('[1]Consommati par usage et sect '!$C$6:$C$310,'[1]Assiette TIC'!$C32,'[1]Consommati par usage et sect '!AP$6:AP$310)</f>
        <v>#VALUE!</v>
      </c>
      <c r="AR30" s="104" t="e">
        <f>SUMIF('[1]Consommati par usage et sect '!$C$6:$C$310,'[1]Assiette TIC'!$C32,'[1]Consommati par usage et sect '!AQ$6:AQ$310)</f>
        <v>#VALUE!</v>
      </c>
      <c r="AS30" s="104" t="e">
        <f>SUMIF('[1]Consommati par usage et sect '!$C$6:$C$310,'[1]Assiette TIC'!$C32,'[1]Consommati par usage et sect '!AR$6:AR$310)</f>
        <v>#VALUE!</v>
      </c>
      <c r="AT30" s="104" t="e">
        <f>SUMIF('[1]Consommati par usage et sect '!$C$6:$C$310,'[1]Assiette TIC'!$C32,'[1]Consommati par usage et sect '!AS$6:AS$310)</f>
        <v>#VALUE!</v>
      </c>
      <c r="AU30" s="104" t="e">
        <f>SUMIF('[1]Consommati par usage et sect '!$C$6:$C$310,'[1]Assiette TIC'!$C32,'[1]Consommati par usage et sect '!AT$6:AT$310)</f>
        <v>#VALUE!</v>
      </c>
      <c r="AV30" s="104" t="e">
        <f>SUMIF('[1]Consommati par usage et sect '!$C$6:$C$310,'[1]Assiette TIC'!$C32,'[1]Consommati par usage et sect '!AU$6:AU$310)</f>
        <v>#VALUE!</v>
      </c>
      <c r="AW30" s="104" t="e">
        <f>SUMIF('[1]Consommati par usage et sect '!$C$6:$C$310,'[1]Assiette TIC'!$C32,'[1]Consommati par usage et sect '!AV$6:AV$310)</f>
        <v>#VALUE!</v>
      </c>
      <c r="AX30" s="104" t="e">
        <f>SUMIF('[1]Consommati par usage et sect '!$C$6:$C$310,'[1]Assiette TIC'!$C32,'[1]Consommati par usage et sect '!AW$6:AW$310)</f>
        <v>#VALUE!</v>
      </c>
      <c r="AY30" s="104" t="e">
        <f>SUMIF('[1]Consommati par usage et sect '!$C$6:$C$310,'[1]Assiette TIC'!$C32,'[1]Consommati par usage et sect '!AX$6:AX$310)</f>
        <v>#VALUE!</v>
      </c>
      <c r="AZ30" s="104" t="e">
        <f>SUMIF('[1]Consommati par usage et sect '!$C$6:$C$310,'[1]Assiette TIC'!$C32,'[1]Consommati par usage et sect '!AY$6:AY$310)</f>
        <v>#VALUE!</v>
      </c>
      <c r="BA30" s="104" t="e">
        <f>SUMIF('[1]Consommati par usage et sect '!$C$6:$C$310,'[1]Assiette TIC'!$C32,'[1]Consommati par usage et sect '!AZ$6:AZ$310)</f>
        <v>#VALUE!</v>
      </c>
      <c r="BB30" s="104" t="e">
        <f>SUMIF('[1]Consommati par usage et sect '!$C$6:$C$310,'[1]Assiette TIC'!$C32,'[1]Consommati par usage et sect '!BA$6:BA$310)</f>
        <v>#VALUE!</v>
      </c>
      <c r="BC30" s="104" t="e">
        <f>SUMIF('[1]Consommati par usage et sect '!$C$6:$C$310,'[1]Assiette TIC'!$C32,'[1]Consommati par usage et sect '!BB$6:BB$310)</f>
        <v>#VALUE!</v>
      </c>
      <c r="BD30" s="104" t="e">
        <f>SUMIF('[1]Consommati par usage et sect '!$C$6:$C$310,'[1]Assiette TIC'!$C32,'[1]Consommati par usage et sect '!BC$6:BC$310)</f>
        <v>#VALUE!</v>
      </c>
      <c r="BE30" s="104" t="e">
        <f>SUMIF('[1]Consommati par usage et sect '!$C$6:$C$310,'[1]Assiette TIC'!$C32,'[1]Consommati par usage et sect '!BD$6:BD$310)</f>
        <v>#VALUE!</v>
      </c>
      <c r="BF30" s="104" t="e">
        <f>SUMIF('[1]Consommati par usage et sect '!$C$6:$C$310,'[1]Assiette TIC'!$C32,'[1]Consommati par usage et sect '!BE$6:BE$310)</f>
        <v>#VALUE!</v>
      </c>
      <c r="BG30" s="104" t="e">
        <f>SUMIF('[1]Consommati par usage et sect '!$C$6:$C$310,'[1]Assiette TIC'!$C32,'[1]Consommati par usage et sect '!BF$6:BF$310)</f>
        <v>#VALUE!</v>
      </c>
      <c r="BH30" s="104" t="e">
        <f>SUMIF('[1]Consommati par usage et sect '!$C$6:$C$310,'[1]Assiette TIC'!$C32,'[1]Consommati par usage et sect '!BG$6:BG$310)</f>
        <v>#VALUE!</v>
      </c>
      <c r="BI30" s="104" t="e">
        <f>SUMIF('[1]Consommati par usage et sect '!$C$6:$C$310,'[1]Assiette TIC'!$C32,'[1]Consommati par usage et sect '!BH$6:BH$310)</f>
        <v>#VALUE!</v>
      </c>
      <c r="BJ30" s="104" t="e">
        <f>SUMIF('[1]Consommati par usage et sect '!$C$6:$C$310,'[1]Assiette TIC'!$C32,'[1]Consommati par usage et sect '!BI$6:BI$310)</f>
        <v>#VALUE!</v>
      </c>
      <c r="BK30" s="104" t="e">
        <f>SUMIF('[1]Consommati par usage et sect '!$C$6:$C$310,'[1]Assiette TIC'!$C32,'[1]Consommati par usage et sect '!BJ$6:BJ$310)</f>
        <v>#VALUE!</v>
      </c>
      <c r="BL30" s="104" t="e">
        <f>SUMIF('[1]Consommati par usage et sect '!$C$6:$C$310,'[1]Assiette TIC'!$C32,'[1]Consommati par usage et sect '!BK$6:BK$310)</f>
        <v>#VALUE!</v>
      </c>
      <c r="BM30" s="104" t="e">
        <f>SUMIF('[1]Consommati par usage et sect '!$C$6:$C$310,'[1]Assiette TIC'!$C32,'[1]Consommati par usage et sect '!BL$6:BL$310)</f>
        <v>#VALUE!</v>
      </c>
      <c r="BN30" s="104" t="e">
        <f>SUMIF('[1]Consommati par usage et sect '!$C$6:$C$310,'[1]Assiette TIC'!$C32,'[1]Consommati par usage et sect '!BM$6:BM$310)</f>
        <v>#VALUE!</v>
      </c>
      <c r="BO30" s="104" t="e">
        <f>SUMIF('[1]Consommati par usage et sect '!$C$6:$C$310,'[1]Assiette TIC'!$C32,'[1]Consommati par usage et sect '!BN$6:BN$310)</f>
        <v>#VALUE!</v>
      </c>
      <c r="BP30" s="104" t="e">
        <f>SUMIF('[1]Consommati par usage et sect '!$C$6:$C$310,'[1]Assiette TIC'!$C32,'[1]Consommati par usage et sect '!BO$6:BO$310)</f>
        <v>#VALUE!</v>
      </c>
      <c r="BQ30" s="104" t="e">
        <f>SUMIF('[1]Consommati par usage et sect '!$C$6:$C$310,'[1]Assiette TIC'!$C32,'[1]Consommati par usage et sect '!BP$6:BP$310)</f>
        <v>#VALUE!</v>
      </c>
      <c r="BR30" s="104" t="e">
        <f>SUMIF('[1]Consommati par usage et sect '!$C$6:$C$310,'[1]Assiette TIC'!$C32,'[1]Consommati par usage et sect '!BQ$6:BQ$310)</f>
        <v>#VALUE!</v>
      </c>
      <c r="BS30" s="105" t="e">
        <f t="shared" si="4"/>
        <v>#VALUE!</v>
      </c>
      <c r="BT30" s="106" t="e">
        <f>BS30*(1-'[1]Assiette composante carbone'!D32/'[1]Assiette composante carbone'!AK32)</f>
        <v>#VALUE!</v>
      </c>
      <c r="BU30" s="102" t="e">
        <f>IF(E30-#REF!-#REF!&gt;=#REF!,AL30-E30+#REF!+#REF!,AL30-#REF!)</f>
        <v>#REF!</v>
      </c>
      <c r="BV30" s="102"/>
      <c r="BW30" s="102"/>
      <c r="BX30" s="102">
        <f t="shared" si="5"/>
        <v>0</v>
      </c>
      <c r="BY30" s="102" t="e">
        <f t="shared" si="12"/>
        <v>#REF!</v>
      </c>
      <c r="BZ30" s="107">
        <f>IF(ISNA(VLOOKUP($D30,'[1]comptes des secteurs'!$B$13:$AW$1568,31,FALSE)),0,VLOOKUP($D30,'[1]comptes des secteurs'!$B$13:$AW$1568,31,FALSE))</f>
        <v>471</v>
      </c>
      <c r="CA30" s="102">
        <f>IF(ISNA(VLOOKUP($D30,'[1]comptes des secteurs'!$B$13:$AW$1568,47,FALSE)),0,VLOOKUP($D30,'[1]comptes des secteurs'!$B$13:$AW$1568,47,FALSE))</f>
        <v>1362.9</v>
      </c>
      <c r="CB30" s="108" t="e">
        <f t="shared" si="16"/>
        <v>#REF!</v>
      </c>
      <c r="CC30" s="108" t="e">
        <f t="shared" si="16"/>
        <v>#REF!</v>
      </c>
      <c r="CD30">
        <f>VLOOKUP(D30,Eurostat!$A$11:$H$272,5,TRUE)</f>
        <v>5040.2</v>
      </c>
    </row>
    <row r="31" spans="1:82" ht="15.75" customHeight="1" x14ac:dyDescent="0.35">
      <c r="A31" s="121"/>
      <c r="B31" s="195" t="s">
        <v>556</v>
      </c>
      <c r="C31" s="131" t="s">
        <v>290</v>
      </c>
      <c r="D31" s="128">
        <v>1091</v>
      </c>
      <c r="E31" s="97">
        <f>IFERROR(VLOOKUP(D31,'[1]Emissions ETS'!$A$2:$B$121,2,FALSE),0)/1000</f>
        <v>488.584</v>
      </c>
      <c r="F31" s="104" t="e">
        <f>SUMIF('[1]Consommati par usage et sect '!$C$6:$C$310,'[1]Assiette TIC'!$C33,'[1]Consommati par usage et sect '!E$6:E$310)</f>
        <v>#VALUE!</v>
      </c>
      <c r="G31" s="104" t="e">
        <f>SUMIF('[1]Consommati par usage et sect '!$C$6:$C$310,'[1]Assiette TIC'!$C33,'[1]Consommati par usage et sect '!F$6:F$310)</f>
        <v>#VALUE!</v>
      </c>
      <c r="H31" s="104" t="e">
        <f>SUMIF('[1]Consommati par usage et sect '!$C$6:$C$310,'[1]Assiette TIC'!$C33,'[1]Consommati par usage et sect '!G$6:G$310)</f>
        <v>#VALUE!</v>
      </c>
      <c r="I31" s="104" t="e">
        <f>SUMIF('[1]Consommati par usage et sect '!$C$6:$C$310,'[1]Assiette TIC'!$C33,'[1]Consommati par usage et sect '!H$6:H$310)</f>
        <v>#VALUE!</v>
      </c>
      <c r="J31" s="104" t="e">
        <f>SUMIF('[1]Consommati par usage et sect '!$C$6:$C$310,'[1]Assiette TIC'!$C33,'[1]Consommati par usage et sect '!I$6:I$310)</f>
        <v>#VALUE!</v>
      </c>
      <c r="K31" s="104" t="e">
        <f>SUMIF('[1]Consommati par usage et sect '!$C$6:$C$310,'[1]Assiette TIC'!$C33,'[1]Consommati par usage et sect '!J$6:J$310)</f>
        <v>#VALUE!</v>
      </c>
      <c r="L31" s="104" t="e">
        <f>SUMIF('[1]Consommati par usage et sect '!$C$6:$C$310,'[1]Assiette TIC'!$C33,'[1]Consommati par usage et sect '!K$6:K$310)</f>
        <v>#VALUE!</v>
      </c>
      <c r="M31" s="104" t="e">
        <f>SUMIF('[1]Consommati par usage et sect '!$C$6:$C$310,'[1]Assiette TIC'!$C33,'[1]Consommati par usage et sect '!L$6:L$310)</f>
        <v>#VALUE!</v>
      </c>
      <c r="N31" s="104" t="e">
        <f>SUMIF('[1]Consommati par usage et sect '!$C$6:$C$310,'[1]Assiette TIC'!$C33,'[1]Consommati par usage et sect '!M$6:M$310)</f>
        <v>#VALUE!</v>
      </c>
      <c r="O31" s="104" t="e">
        <f>SUMIF('[1]Consommati par usage et sect '!$C$6:$C$310,'[1]Assiette TIC'!$C33,'[1]Consommati par usage et sect '!N$6:N$310)</f>
        <v>#VALUE!</v>
      </c>
      <c r="P31" s="104" t="e">
        <f>SUMIF('[1]Consommati par usage et sect '!$C$6:$C$310,'[1]Assiette TIC'!$C33,'[1]Consommati par usage et sect '!O$6:O$310)</f>
        <v>#VALUE!</v>
      </c>
      <c r="Q31" s="104" t="e">
        <f>SUMIF('[1]Consommati par usage et sect '!$C$6:$C$310,'[1]Assiette TIC'!$C33,'[1]Consommati par usage et sect '!P$6:P$310)</f>
        <v>#VALUE!</v>
      </c>
      <c r="R31" s="104" t="e">
        <f>SUMIF('[1]Consommati par usage et sect '!$C$6:$C$310,'[1]Assiette TIC'!$C33,'[1]Consommati par usage et sect '!Q$6:Q$310)</f>
        <v>#VALUE!</v>
      </c>
      <c r="S31" s="104" t="e">
        <f>SUMIF('[1]Consommati par usage et sect '!$C$6:$C$310,'[1]Assiette TIC'!$C33,'[1]Consommati par usage et sect '!R$6:R$310)</f>
        <v>#VALUE!</v>
      </c>
      <c r="T31" s="104" t="e">
        <f>SUMIF('[1]Consommati par usage et sect '!$C$6:$C$310,'[1]Assiette TIC'!$C33,'[1]Consommati par usage et sect '!S$6:S$310)</f>
        <v>#VALUE!</v>
      </c>
      <c r="U31" s="104" t="e">
        <f>SUMIF('[1]Consommati par usage et sect '!$C$6:$C$310,'[1]Assiette TIC'!$C33,'[1]Consommati par usage et sect '!T$6:T$310)</f>
        <v>#VALUE!</v>
      </c>
      <c r="V31" s="104" t="e">
        <f>SUMIF('[1]Consommati par usage et sect '!$C$6:$C$310,'[1]Assiette TIC'!$C33,'[1]Consommati par usage et sect '!U$6:U$310)</f>
        <v>#VALUE!</v>
      </c>
      <c r="W31" s="104" t="e">
        <f>SUMIF('[1]Consommati par usage et sect '!$C$6:$C$310,'[1]Assiette TIC'!$C33,'[1]Consommati par usage et sect '!V$6:V$310)</f>
        <v>#VALUE!</v>
      </c>
      <c r="X31" s="104" t="e">
        <f>SUMIF('[1]Consommati par usage et sect '!$C$6:$C$310,'[1]Assiette TIC'!$C33,'[1]Consommati par usage et sect '!W$6:W$310)</f>
        <v>#VALUE!</v>
      </c>
      <c r="Y31" s="104" t="e">
        <f>SUMIF('[1]Consommati par usage et sect '!$C$6:$C$310,'[1]Assiette TIC'!$C33,'[1]Consommati par usage et sect '!X$6:X$310)</f>
        <v>#VALUE!</v>
      </c>
      <c r="Z31" s="104" t="e">
        <f>SUMIF('[1]Consommati par usage et sect '!$C$6:$C$310,'[1]Assiette TIC'!$C33,'[1]Consommati par usage et sect '!Y$6:Y$310)</f>
        <v>#VALUE!</v>
      </c>
      <c r="AA31" s="104" t="e">
        <f>SUMIF('[1]Consommati par usage et sect '!$C$6:$C$310,'[1]Assiette TIC'!$C33,'[1]Consommati par usage et sect '!Z$6:Z$310)</f>
        <v>#VALUE!</v>
      </c>
      <c r="AB31" s="104" t="e">
        <f>SUMIF('[1]Consommati par usage et sect '!$C$6:$C$310,'[1]Assiette TIC'!$C33,'[1]Consommati par usage et sect '!AA$6:AA$310)</f>
        <v>#VALUE!</v>
      </c>
      <c r="AC31" s="104" t="e">
        <f>SUMIF('[1]Consommati par usage et sect '!$C$6:$C$310,'[1]Assiette TIC'!$C33,'[1]Consommati par usage et sect '!AB$6:AB$310)</f>
        <v>#VALUE!</v>
      </c>
      <c r="AD31" s="104" t="e">
        <f>SUMIF('[1]Consommati par usage et sect '!$C$6:$C$310,'[1]Assiette TIC'!$C33,'[1]Consommati par usage et sect '!AC$6:AC$310)</f>
        <v>#VALUE!</v>
      </c>
      <c r="AE31" s="104" t="e">
        <f>SUMIF('[1]Consommati par usage et sect '!$C$6:$C$310,'[1]Assiette TIC'!$C33,'[1]Consommati par usage et sect '!AD$6:AD$310)</f>
        <v>#VALUE!</v>
      </c>
      <c r="AF31" s="104" t="e">
        <f>SUMIF('[1]Consommati par usage et sect '!$C$6:$C$310,'[1]Assiette TIC'!$C33,'[1]Consommati par usage et sect '!AE$6:AE$310)</f>
        <v>#VALUE!</v>
      </c>
      <c r="AG31" s="104" t="e">
        <f>SUMIF('[1]Consommati par usage et sect '!$C$6:$C$310,'[1]Assiette TIC'!$C33,'[1]Consommati par usage et sect '!AF$6:AF$310)</f>
        <v>#VALUE!</v>
      </c>
      <c r="AH31" s="104" t="e">
        <f>SUMIF('[1]Consommati par usage et sect '!$C$6:$C$310,'[1]Assiette TIC'!$C33,'[1]Consommati par usage et sect '!AG$6:AG$310)</f>
        <v>#VALUE!</v>
      </c>
      <c r="AI31" s="104" t="e">
        <f>SUMIF('[1]Consommati par usage et sect '!$C$6:$C$310,'[1]Assiette TIC'!$C33,'[1]Consommati par usage et sect '!AH$6:AH$310)</f>
        <v>#VALUE!</v>
      </c>
      <c r="AJ31" s="104" t="e">
        <f>SUMIF('[1]Consommati par usage et sect '!$C$6:$C$310,'[1]Assiette TIC'!$C33,'[1]Consommati par usage et sect '!AI$6:AI$310)</f>
        <v>#VALUE!</v>
      </c>
      <c r="AK31" s="104" t="e">
        <f>SUMIF('[1]Consommati par usage et sect '!$C$6:$C$310,'[1]Assiette TIC'!$C33,'[1]Consommati par usage et sect '!AJ$6:AJ$310)</f>
        <v>#VALUE!</v>
      </c>
      <c r="AL31" s="105" t="e">
        <f t="shared" si="0"/>
        <v>#VALUE!</v>
      </c>
      <c r="AM31" s="104" t="e">
        <f t="shared" si="11"/>
        <v>#VALUE!</v>
      </c>
      <c r="AN31" s="104" t="e">
        <f t="shared" si="1"/>
        <v>#VALUE!</v>
      </c>
      <c r="AO31" s="104" t="e">
        <f t="shared" si="2"/>
        <v>#VALUE!</v>
      </c>
      <c r="AP31" s="104" t="e">
        <f t="shared" si="3"/>
        <v>#VALUE!</v>
      </c>
      <c r="AQ31" s="104" t="e">
        <f>SUMIF('[1]Consommati par usage et sect '!$C$6:$C$310,'[1]Assiette TIC'!$C33,'[1]Consommati par usage et sect '!AP$6:AP$310)</f>
        <v>#VALUE!</v>
      </c>
      <c r="AR31" s="104" t="e">
        <f>SUMIF('[1]Consommati par usage et sect '!$C$6:$C$310,'[1]Assiette TIC'!$C33,'[1]Consommati par usage et sect '!AQ$6:AQ$310)</f>
        <v>#VALUE!</v>
      </c>
      <c r="AS31" s="104" t="e">
        <f>SUMIF('[1]Consommati par usage et sect '!$C$6:$C$310,'[1]Assiette TIC'!$C33,'[1]Consommati par usage et sect '!AR$6:AR$310)</f>
        <v>#VALUE!</v>
      </c>
      <c r="AT31" s="104" t="e">
        <f>SUMIF('[1]Consommati par usage et sect '!$C$6:$C$310,'[1]Assiette TIC'!$C33,'[1]Consommati par usage et sect '!AS$6:AS$310)</f>
        <v>#VALUE!</v>
      </c>
      <c r="AU31" s="104" t="e">
        <f>SUMIF('[1]Consommati par usage et sect '!$C$6:$C$310,'[1]Assiette TIC'!$C33,'[1]Consommati par usage et sect '!AT$6:AT$310)</f>
        <v>#VALUE!</v>
      </c>
      <c r="AV31" s="104" t="e">
        <f>SUMIF('[1]Consommati par usage et sect '!$C$6:$C$310,'[1]Assiette TIC'!$C33,'[1]Consommati par usage et sect '!AU$6:AU$310)</f>
        <v>#VALUE!</v>
      </c>
      <c r="AW31" s="104" t="e">
        <f>SUMIF('[1]Consommati par usage et sect '!$C$6:$C$310,'[1]Assiette TIC'!$C33,'[1]Consommati par usage et sect '!AV$6:AV$310)</f>
        <v>#VALUE!</v>
      </c>
      <c r="AX31" s="104" t="e">
        <f>SUMIF('[1]Consommati par usage et sect '!$C$6:$C$310,'[1]Assiette TIC'!$C33,'[1]Consommati par usage et sect '!AW$6:AW$310)</f>
        <v>#VALUE!</v>
      </c>
      <c r="AY31" s="104" t="e">
        <f>SUMIF('[1]Consommati par usage et sect '!$C$6:$C$310,'[1]Assiette TIC'!$C33,'[1]Consommati par usage et sect '!AX$6:AX$310)</f>
        <v>#VALUE!</v>
      </c>
      <c r="AZ31" s="104" t="e">
        <f>SUMIF('[1]Consommati par usage et sect '!$C$6:$C$310,'[1]Assiette TIC'!$C33,'[1]Consommati par usage et sect '!AY$6:AY$310)</f>
        <v>#VALUE!</v>
      </c>
      <c r="BA31" s="104" t="e">
        <f>SUMIF('[1]Consommati par usage et sect '!$C$6:$C$310,'[1]Assiette TIC'!$C33,'[1]Consommati par usage et sect '!AZ$6:AZ$310)</f>
        <v>#VALUE!</v>
      </c>
      <c r="BB31" s="104" t="e">
        <f>SUMIF('[1]Consommati par usage et sect '!$C$6:$C$310,'[1]Assiette TIC'!$C33,'[1]Consommati par usage et sect '!BA$6:BA$310)</f>
        <v>#VALUE!</v>
      </c>
      <c r="BC31" s="104" t="e">
        <f>SUMIF('[1]Consommati par usage et sect '!$C$6:$C$310,'[1]Assiette TIC'!$C33,'[1]Consommati par usage et sect '!BB$6:BB$310)</f>
        <v>#VALUE!</v>
      </c>
      <c r="BD31" s="104" t="e">
        <f>SUMIF('[1]Consommati par usage et sect '!$C$6:$C$310,'[1]Assiette TIC'!$C33,'[1]Consommati par usage et sect '!BC$6:BC$310)</f>
        <v>#VALUE!</v>
      </c>
      <c r="BE31" s="104" t="e">
        <f>SUMIF('[1]Consommati par usage et sect '!$C$6:$C$310,'[1]Assiette TIC'!$C33,'[1]Consommati par usage et sect '!BD$6:BD$310)</f>
        <v>#VALUE!</v>
      </c>
      <c r="BF31" s="104" t="e">
        <f>SUMIF('[1]Consommati par usage et sect '!$C$6:$C$310,'[1]Assiette TIC'!$C33,'[1]Consommati par usage et sect '!BE$6:BE$310)</f>
        <v>#VALUE!</v>
      </c>
      <c r="BG31" s="104" t="e">
        <f>SUMIF('[1]Consommati par usage et sect '!$C$6:$C$310,'[1]Assiette TIC'!$C33,'[1]Consommati par usage et sect '!BF$6:BF$310)</f>
        <v>#VALUE!</v>
      </c>
      <c r="BH31" s="104" t="e">
        <f>SUMIF('[1]Consommati par usage et sect '!$C$6:$C$310,'[1]Assiette TIC'!$C33,'[1]Consommati par usage et sect '!BG$6:BG$310)</f>
        <v>#VALUE!</v>
      </c>
      <c r="BI31" s="104" t="e">
        <f>SUMIF('[1]Consommati par usage et sect '!$C$6:$C$310,'[1]Assiette TIC'!$C33,'[1]Consommati par usage et sect '!BH$6:BH$310)</f>
        <v>#VALUE!</v>
      </c>
      <c r="BJ31" s="104" t="e">
        <f>SUMIF('[1]Consommati par usage et sect '!$C$6:$C$310,'[1]Assiette TIC'!$C33,'[1]Consommati par usage et sect '!BI$6:BI$310)</f>
        <v>#VALUE!</v>
      </c>
      <c r="BK31" s="104" t="e">
        <f>SUMIF('[1]Consommati par usage et sect '!$C$6:$C$310,'[1]Assiette TIC'!$C33,'[1]Consommati par usage et sect '!BJ$6:BJ$310)</f>
        <v>#VALUE!</v>
      </c>
      <c r="BL31" s="104" t="e">
        <f>SUMIF('[1]Consommati par usage et sect '!$C$6:$C$310,'[1]Assiette TIC'!$C33,'[1]Consommati par usage et sect '!BK$6:BK$310)</f>
        <v>#VALUE!</v>
      </c>
      <c r="BM31" s="104" t="e">
        <f>SUMIF('[1]Consommati par usage et sect '!$C$6:$C$310,'[1]Assiette TIC'!$C33,'[1]Consommati par usage et sect '!BL$6:BL$310)</f>
        <v>#VALUE!</v>
      </c>
      <c r="BN31" s="104" t="e">
        <f>SUMIF('[1]Consommati par usage et sect '!$C$6:$C$310,'[1]Assiette TIC'!$C33,'[1]Consommati par usage et sect '!BM$6:BM$310)</f>
        <v>#VALUE!</v>
      </c>
      <c r="BO31" s="104" t="e">
        <f>SUMIF('[1]Consommati par usage et sect '!$C$6:$C$310,'[1]Assiette TIC'!$C33,'[1]Consommati par usage et sect '!BN$6:BN$310)</f>
        <v>#VALUE!</v>
      </c>
      <c r="BP31" s="104" t="e">
        <f>SUMIF('[1]Consommati par usage et sect '!$C$6:$C$310,'[1]Assiette TIC'!$C33,'[1]Consommati par usage et sect '!BO$6:BO$310)</f>
        <v>#VALUE!</v>
      </c>
      <c r="BQ31" s="104" t="e">
        <f>SUMIF('[1]Consommati par usage et sect '!$C$6:$C$310,'[1]Assiette TIC'!$C33,'[1]Consommati par usage et sect '!BP$6:BP$310)</f>
        <v>#VALUE!</v>
      </c>
      <c r="BR31" s="104" t="e">
        <f>SUMIF('[1]Consommati par usage et sect '!$C$6:$C$310,'[1]Assiette TIC'!$C33,'[1]Consommati par usage et sect '!BQ$6:BQ$310)</f>
        <v>#VALUE!</v>
      </c>
      <c r="BS31" s="105" t="e">
        <f t="shared" si="4"/>
        <v>#VALUE!</v>
      </c>
      <c r="BT31" s="106" t="e">
        <f>BS31*(1-'[1]Assiette composante carbone'!D33/'[1]Assiette composante carbone'!AK33)</f>
        <v>#VALUE!</v>
      </c>
      <c r="BU31" s="102" t="e">
        <f>IF(E31-#REF!-#REF!&gt;=#REF!,AL31-E31+#REF!+#REF!,AL31-#REF!)</f>
        <v>#REF!</v>
      </c>
      <c r="BV31" s="102"/>
      <c r="BW31" s="102"/>
      <c r="BX31" s="102">
        <f t="shared" si="5"/>
        <v>0</v>
      </c>
      <c r="BY31" s="102" t="e">
        <f t="shared" si="12"/>
        <v>#REF!</v>
      </c>
      <c r="BZ31" s="107">
        <f>IF(ISNA(VLOOKUP($D31,'[1]comptes des secteurs'!$B$13:$AW$1568,31,FALSE)),0,VLOOKUP($D31,'[1]comptes des secteurs'!$B$13:$AW$1568,31,FALSE))</f>
        <v>251.5</v>
      </c>
      <c r="CA31" s="102">
        <f>IF(ISNA(VLOOKUP($D31,'[1]comptes des secteurs'!$B$13:$AW$1568,47,FALSE)),0,VLOOKUP($D31,'[1]comptes des secteurs'!$B$13:$AW$1568,47,FALSE))</f>
        <v>940.4</v>
      </c>
      <c r="CB31" s="108" t="e">
        <f t="shared" si="16"/>
        <v>#REF!</v>
      </c>
      <c r="CC31" s="108" t="e">
        <f t="shared" si="16"/>
        <v>#REF!</v>
      </c>
      <c r="CD31">
        <f>VLOOKUP(D31,Eurostat!$A$11:$H$272,5,TRUE)</f>
        <v>8510.2000000000007</v>
      </c>
    </row>
    <row r="32" spans="1:82" ht="15.65" customHeight="1" x14ac:dyDescent="0.35">
      <c r="A32" s="121"/>
      <c r="B32" s="196"/>
      <c r="C32" s="131" t="s">
        <v>291</v>
      </c>
      <c r="D32" s="128">
        <v>1092</v>
      </c>
      <c r="E32" s="97">
        <f>IFERROR(VLOOKUP(D32,'[1]Emissions ETS'!$A$2:$B$121,2,FALSE),0)/1000</f>
        <v>45.777999999999999</v>
      </c>
      <c r="F32" s="104" t="e">
        <f>SUMIF('[1]Consommati par usage et sect '!$C$6:$C$310,'[1]Assiette TIC'!$C34,'[1]Consommati par usage et sect '!E$6:E$310)</f>
        <v>#VALUE!</v>
      </c>
      <c r="G32" s="104" t="e">
        <f>SUMIF('[1]Consommati par usage et sect '!$C$6:$C$310,'[1]Assiette TIC'!$C34,'[1]Consommati par usage et sect '!F$6:F$310)</f>
        <v>#VALUE!</v>
      </c>
      <c r="H32" s="104" t="e">
        <f>SUMIF('[1]Consommati par usage et sect '!$C$6:$C$310,'[1]Assiette TIC'!$C34,'[1]Consommati par usage et sect '!G$6:G$310)</f>
        <v>#VALUE!</v>
      </c>
      <c r="I32" s="104" t="e">
        <f>SUMIF('[1]Consommati par usage et sect '!$C$6:$C$310,'[1]Assiette TIC'!$C34,'[1]Consommati par usage et sect '!H$6:H$310)</f>
        <v>#VALUE!</v>
      </c>
      <c r="J32" s="104" t="e">
        <f>SUMIF('[1]Consommati par usage et sect '!$C$6:$C$310,'[1]Assiette TIC'!$C34,'[1]Consommati par usage et sect '!I$6:I$310)</f>
        <v>#VALUE!</v>
      </c>
      <c r="K32" s="104" t="e">
        <f>SUMIF('[1]Consommati par usage et sect '!$C$6:$C$310,'[1]Assiette TIC'!$C34,'[1]Consommati par usage et sect '!J$6:J$310)</f>
        <v>#VALUE!</v>
      </c>
      <c r="L32" s="104" t="e">
        <f>SUMIF('[1]Consommati par usage et sect '!$C$6:$C$310,'[1]Assiette TIC'!$C34,'[1]Consommati par usage et sect '!K$6:K$310)</f>
        <v>#VALUE!</v>
      </c>
      <c r="M32" s="104" t="e">
        <f>SUMIF('[1]Consommati par usage et sect '!$C$6:$C$310,'[1]Assiette TIC'!$C34,'[1]Consommati par usage et sect '!L$6:L$310)</f>
        <v>#VALUE!</v>
      </c>
      <c r="N32" s="104" t="e">
        <f>SUMIF('[1]Consommati par usage et sect '!$C$6:$C$310,'[1]Assiette TIC'!$C34,'[1]Consommati par usage et sect '!M$6:M$310)</f>
        <v>#VALUE!</v>
      </c>
      <c r="O32" s="104" t="e">
        <f>SUMIF('[1]Consommati par usage et sect '!$C$6:$C$310,'[1]Assiette TIC'!$C34,'[1]Consommati par usage et sect '!N$6:N$310)</f>
        <v>#VALUE!</v>
      </c>
      <c r="P32" s="104" t="e">
        <f>SUMIF('[1]Consommati par usage et sect '!$C$6:$C$310,'[1]Assiette TIC'!$C34,'[1]Consommati par usage et sect '!O$6:O$310)</f>
        <v>#VALUE!</v>
      </c>
      <c r="Q32" s="104" t="e">
        <f>SUMIF('[1]Consommati par usage et sect '!$C$6:$C$310,'[1]Assiette TIC'!$C34,'[1]Consommati par usage et sect '!P$6:P$310)</f>
        <v>#VALUE!</v>
      </c>
      <c r="R32" s="104" t="e">
        <f>SUMIF('[1]Consommati par usage et sect '!$C$6:$C$310,'[1]Assiette TIC'!$C34,'[1]Consommati par usage et sect '!Q$6:Q$310)</f>
        <v>#VALUE!</v>
      </c>
      <c r="S32" s="104" t="e">
        <f>SUMIF('[1]Consommati par usage et sect '!$C$6:$C$310,'[1]Assiette TIC'!$C34,'[1]Consommati par usage et sect '!R$6:R$310)</f>
        <v>#VALUE!</v>
      </c>
      <c r="T32" s="104" t="e">
        <f>SUMIF('[1]Consommati par usage et sect '!$C$6:$C$310,'[1]Assiette TIC'!$C34,'[1]Consommati par usage et sect '!S$6:S$310)</f>
        <v>#VALUE!</v>
      </c>
      <c r="U32" s="104" t="e">
        <f>SUMIF('[1]Consommati par usage et sect '!$C$6:$C$310,'[1]Assiette TIC'!$C34,'[1]Consommati par usage et sect '!T$6:T$310)</f>
        <v>#VALUE!</v>
      </c>
      <c r="V32" s="104" t="e">
        <f>SUMIF('[1]Consommati par usage et sect '!$C$6:$C$310,'[1]Assiette TIC'!$C34,'[1]Consommati par usage et sect '!U$6:U$310)</f>
        <v>#VALUE!</v>
      </c>
      <c r="W32" s="104" t="e">
        <f>SUMIF('[1]Consommati par usage et sect '!$C$6:$C$310,'[1]Assiette TIC'!$C34,'[1]Consommati par usage et sect '!V$6:V$310)</f>
        <v>#VALUE!</v>
      </c>
      <c r="X32" s="104" t="e">
        <f>SUMIF('[1]Consommati par usage et sect '!$C$6:$C$310,'[1]Assiette TIC'!$C34,'[1]Consommati par usage et sect '!W$6:W$310)</f>
        <v>#VALUE!</v>
      </c>
      <c r="Y32" s="104" t="e">
        <f>SUMIF('[1]Consommati par usage et sect '!$C$6:$C$310,'[1]Assiette TIC'!$C34,'[1]Consommati par usage et sect '!X$6:X$310)</f>
        <v>#VALUE!</v>
      </c>
      <c r="Z32" s="104" t="e">
        <f>SUMIF('[1]Consommati par usage et sect '!$C$6:$C$310,'[1]Assiette TIC'!$C34,'[1]Consommati par usage et sect '!Y$6:Y$310)</f>
        <v>#VALUE!</v>
      </c>
      <c r="AA32" s="104" t="e">
        <f>SUMIF('[1]Consommati par usage et sect '!$C$6:$C$310,'[1]Assiette TIC'!$C34,'[1]Consommati par usage et sect '!Z$6:Z$310)</f>
        <v>#VALUE!</v>
      </c>
      <c r="AB32" s="104" t="e">
        <f>SUMIF('[1]Consommati par usage et sect '!$C$6:$C$310,'[1]Assiette TIC'!$C34,'[1]Consommati par usage et sect '!AA$6:AA$310)</f>
        <v>#VALUE!</v>
      </c>
      <c r="AC32" s="104" t="e">
        <f>SUMIF('[1]Consommati par usage et sect '!$C$6:$C$310,'[1]Assiette TIC'!$C34,'[1]Consommati par usage et sect '!AB$6:AB$310)</f>
        <v>#VALUE!</v>
      </c>
      <c r="AD32" s="104" t="e">
        <f>SUMIF('[1]Consommati par usage et sect '!$C$6:$C$310,'[1]Assiette TIC'!$C34,'[1]Consommati par usage et sect '!AC$6:AC$310)</f>
        <v>#VALUE!</v>
      </c>
      <c r="AE32" s="104" t="e">
        <f>SUMIF('[1]Consommati par usage et sect '!$C$6:$C$310,'[1]Assiette TIC'!$C34,'[1]Consommati par usage et sect '!AD$6:AD$310)</f>
        <v>#VALUE!</v>
      </c>
      <c r="AF32" s="104" t="e">
        <f>SUMIF('[1]Consommati par usage et sect '!$C$6:$C$310,'[1]Assiette TIC'!$C34,'[1]Consommati par usage et sect '!AE$6:AE$310)</f>
        <v>#VALUE!</v>
      </c>
      <c r="AG32" s="104" t="e">
        <f>SUMIF('[1]Consommati par usage et sect '!$C$6:$C$310,'[1]Assiette TIC'!$C34,'[1]Consommati par usage et sect '!AF$6:AF$310)</f>
        <v>#VALUE!</v>
      </c>
      <c r="AH32" s="104" t="e">
        <f>SUMIF('[1]Consommati par usage et sect '!$C$6:$C$310,'[1]Assiette TIC'!$C34,'[1]Consommati par usage et sect '!AG$6:AG$310)</f>
        <v>#VALUE!</v>
      </c>
      <c r="AI32" s="104" t="e">
        <f>SUMIF('[1]Consommati par usage et sect '!$C$6:$C$310,'[1]Assiette TIC'!$C34,'[1]Consommati par usage et sect '!AH$6:AH$310)</f>
        <v>#VALUE!</v>
      </c>
      <c r="AJ32" s="104" t="e">
        <f>SUMIF('[1]Consommati par usage et sect '!$C$6:$C$310,'[1]Assiette TIC'!$C34,'[1]Consommati par usage et sect '!AI$6:AI$310)</f>
        <v>#VALUE!</v>
      </c>
      <c r="AK32" s="104" t="e">
        <f>SUMIF('[1]Consommati par usage et sect '!$C$6:$C$310,'[1]Assiette TIC'!$C34,'[1]Consommati par usage et sect '!AJ$6:AJ$310)</f>
        <v>#VALUE!</v>
      </c>
      <c r="AL32" s="105" t="e">
        <f t="shared" si="0"/>
        <v>#VALUE!</v>
      </c>
      <c r="AM32" s="104" t="e">
        <f t="shared" si="11"/>
        <v>#VALUE!</v>
      </c>
      <c r="AN32" s="104" t="e">
        <f t="shared" si="1"/>
        <v>#VALUE!</v>
      </c>
      <c r="AO32" s="104" t="e">
        <f t="shared" si="2"/>
        <v>#VALUE!</v>
      </c>
      <c r="AP32" s="104" t="e">
        <f t="shared" si="3"/>
        <v>#VALUE!</v>
      </c>
      <c r="AQ32" s="104" t="e">
        <f>SUMIF('[1]Consommati par usage et sect '!$C$6:$C$310,'[1]Assiette TIC'!$C34,'[1]Consommati par usage et sect '!AP$6:AP$310)</f>
        <v>#VALUE!</v>
      </c>
      <c r="AR32" s="104" t="e">
        <f>SUMIF('[1]Consommati par usage et sect '!$C$6:$C$310,'[1]Assiette TIC'!$C34,'[1]Consommati par usage et sect '!AQ$6:AQ$310)</f>
        <v>#VALUE!</v>
      </c>
      <c r="AS32" s="104" t="e">
        <f>SUMIF('[1]Consommati par usage et sect '!$C$6:$C$310,'[1]Assiette TIC'!$C34,'[1]Consommati par usage et sect '!AR$6:AR$310)</f>
        <v>#VALUE!</v>
      </c>
      <c r="AT32" s="104" t="e">
        <f>SUMIF('[1]Consommati par usage et sect '!$C$6:$C$310,'[1]Assiette TIC'!$C34,'[1]Consommati par usage et sect '!AS$6:AS$310)</f>
        <v>#VALUE!</v>
      </c>
      <c r="AU32" s="104" t="e">
        <f>SUMIF('[1]Consommati par usage et sect '!$C$6:$C$310,'[1]Assiette TIC'!$C34,'[1]Consommati par usage et sect '!AT$6:AT$310)</f>
        <v>#VALUE!</v>
      </c>
      <c r="AV32" s="104" t="e">
        <f>SUMIF('[1]Consommati par usage et sect '!$C$6:$C$310,'[1]Assiette TIC'!$C34,'[1]Consommati par usage et sect '!AU$6:AU$310)</f>
        <v>#VALUE!</v>
      </c>
      <c r="AW32" s="104" t="e">
        <f>SUMIF('[1]Consommati par usage et sect '!$C$6:$C$310,'[1]Assiette TIC'!$C34,'[1]Consommati par usage et sect '!AV$6:AV$310)</f>
        <v>#VALUE!</v>
      </c>
      <c r="AX32" s="104" t="e">
        <f>SUMIF('[1]Consommati par usage et sect '!$C$6:$C$310,'[1]Assiette TIC'!$C34,'[1]Consommati par usage et sect '!AW$6:AW$310)</f>
        <v>#VALUE!</v>
      </c>
      <c r="AY32" s="104" t="e">
        <f>SUMIF('[1]Consommati par usage et sect '!$C$6:$C$310,'[1]Assiette TIC'!$C34,'[1]Consommati par usage et sect '!AX$6:AX$310)</f>
        <v>#VALUE!</v>
      </c>
      <c r="AZ32" s="104" t="e">
        <f>SUMIF('[1]Consommati par usage et sect '!$C$6:$C$310,'[1]Assiette TIC'!$C34,'[1]Consommati par usage et sect '!AY$6:AY$310)</f>
        <v>#VALUE!</v>
      </c>
      <c r="BA32" s="104" t="e">
        <f>SUMIF('[1]Consommati par usage et sect '!$C$6:$C$310,'[1]Assiette TIC'!$C34,'[1]Consommati par usage et sect '!AZ$6:AZ$310)</f>
        <v>#VALUE!</v>
      </c>
      <c r="BB32" s="104" t="e">
        <f>SUMIF('[1]Consommati par usage et sect '!$C$6:$C$310,'[1]Assiette TIC'!$C34,'[1]Consommati par usage et sect '!BA$6:BA$310)</f>
        <v>#VALUE!</v>
      </c>
      <c r="BC32" s="104" t="e">
        <f>SUMIF('[1]Consommati par usage et sect '!$C$6:$C$310,'[1]Assiette TIC'!$C34,'[1]Consommati par usage et sect '!BB$6:BB$310)</f>
        <v>#VALUE!</v>
      </c>
      <c r="BD32" s="104" t="e">
        <f>SUMIF('[1]Consommati par usage et sect '!$C$6:$C$310,'[1]Assiette TIC'!$C34,'[1]Consommati par usage et sect '!BC$6:BC$310)</f>
        <v>#VALUE!</v>
      </c>
      <c r="BE32" s="104" t="e">
        <f>SUMIF('[1]Consommati par usage et sect '!$C$6:$C$310,'[1]Assiette TIC'!$C34,'[1]Consommati par usage et sect '!BD$6:BD$310)</f>
        <v>#VALUE!</v>
      </c>
      <c r="BF32" s="104" t="e">
        <f>SUMIF('[1]Consommati par usage et sect '!$C$6:$C$310,'[1]Assiette TIC'!$C34,'[1]Consommati par usage et sect '!BE$6:BE$310)</f>
        <v>#VALUE!</v>
      </c>
      <c r="BG32" s="104" t="e">
        <f>SUMIF('[1]Consommati par usage et sect '!$C$6:$C$310,'[1]Assiette TIC'!$C34,'[1]Consommati par usage et sect '!BF$6:BF$310)</f>
        <v>#VALUE!</v>
      </c>
      <c r="BH32" s="104" t="e">
        <f>SUMIF('[1]Consommati par usage et sect '!$C$6:$C$310,'[1]Assiette TIC'!$C34,'[1]Consommati par usage et sect '!BG$6:BG$310)</f>
        <v>#VALUE!</v>
      </c>
      <c r="BI32" s="104" t="e">
        <f>SUMIF('[1]Consommati par usage et sect '!$C$6:$C$310,'[1]Assiette TIC'!$C34,'[1]Consommati par usage et sect '!BH$6:BH$310)</f>
        <v>#VALUE!</v>
      </c>
      <c r="BJ32" s="104" t="e">
        <f>SUMIF('[1]Consommati par usage et sect '!$C$6:$C$310,'[1]Assiette TIC'!$C34,'[1]Consommati par usage et sect '!BI$6:BI$310)</f>
        <v>#VALUE!</v>
      </c>
      <c r="BK32" s="104" t="e">
        <f>SUMIF('[1]Consommati par usage et sect '!$C$6:$C$310,'[1]Assiette TIC'!$C34,'[1]Consommati par usage et sect '!BJ$6:BJ$310)</f>
        <v>#VALUE!</v>
      </c>
      <c r="BL32" s="104" t="e">
        <f>SUMIF('[1]Consommati par usage et sect '!$C$6:$C$310,'[1]Assiette TIC'!$C34,'[1]Consommati par usage et sect '!BK$6:BK$310)</f>
        <v>#VALUE!</v>
      </c>
      <c r="BM32" s="104" t="e">
        <f>SUMIF('[1]Consommati par usage et sect '!$C$6:$C$310,'[1]Assiette TIC'!$C34,'[1]Consommati par usage et sect '!BL$6:BL$310)</f>
        <v>#VALUE!</v>
      </c>
      <c r="BN32" s="104" t="e">
        <f>SUMIF('[1]Consommati par usage et sect '!$C$6:$C$310,'[1]Assiette TIC'!$C34,'[1]Consommati par usage et sect '!BM$6:BM$310)</f>
        <v>#VALUE!</v>
      </c>
      <c r="BO32" s="104" t="e">
        <f>SUMIF('[1]Consommati par usage et sect '!$C$6:$C$310,'[1]Assiette TIC'!$C34,'[1]Consommati par usage et sect '!BN$6:BN$310)</f>
        <v>#VALUE!</v>
      </c>
      <c r="BP32" s="104" t="e">
        <f>SUMIF('[1]Consommati par usage et sect '!$C$6:$C$310,'[1]Assiette TIC'!$C34,'[1]Consommati par usage et sect '!BO$6:BO$310)</f>
        <v>#VALUE!</v>
      </c>
      <c r="BQ32" s="104" t="e">
        <f>SUMIF('[1]Consommati par usage et sect '!$C$6:$C$310,'[1]Assiette TIC'!$C34,'[1]Consommati par usage et sect '!BP$6:BP$310)</f>
        <v>#VALUE!</v>
      </c>
      <c r="BR32" s="104" t="e">
        <f>SUMIF('[1]Consommati par usage et sect '!$C$6:$C$310,'[1]Assiette TIC'!$C34,'[1]Consommati par usage et sect '!BQ$6:BQ$310)</f>
        <v>#VALUE!</v>
      </c>
      <c r="BS32" s="105" t="e">
        <f t="shared" si="4"/>
        <v>#VALUE!</v>
      </c>
      <c r="BT32" s="106" t="e">
        <f>BS32*(1-'[1]Assiette composante carbone'!D34/'[1]Assiette composante carbone'!AK34)</f>
        <v>#VALUE!</v>
      </c>
      <c r="BU32" s="102" t="e">
        <f>IF(E32-#REF!-#REF!&gt;=#REF!,AL32-E32+#REF!+#REF!,AL32-#REF!)</f>
        <v>#REF!</v>
      </c>
      <c r="BV32" s="102"/>
      <c r="BW32" s="102"/>
      <c r="BX32" s="102">
        <f t="shared" si="5"/>
        <v>0</v>
      </c>
      <c r="BY32" s="102" t="e">
        <f t="shared" si="12"/>
        <v>#REF!</v>
      </c>
      <c r="BZ32" s="107">
        <f>IF(ISNA(VLOOKUP($D32,'[1]comptes des secteurs'!$B$13:$AW$1568,31,FALSE)),0,VLOOKUP($D32,'[1]comptes des secteurs'!$B$13:$AW$1568,31,FALSE))</f>
        <v>372.3</v>
      </c>
      <c r="CA32" s="102">
        <f>IF(ISNA(VLOOKUP($D32,'[1]comptes des secteurs'!$B$13:$AW$1568,47,FALSE)),0,VLOOKUP($D32,'[1]comptes des secteurs'!$B$13:$AW$1568,47,FALSE))</f>
        <v>896.4</v>
      </c>
      <c r="CB32" s="108" t="e">
        <f t="shared" si="16"/>
        <v>#REF!</v>
      </c>
      <c r="CC32" s="108" t="e">
        <f t="shared" si="16"/>
        <v>#REF!</v>
      </c>
      <c r="CD32">
        <f>VLOOKUP(D32,Eurostat!$A$11:$H$272,5,TRUE)</f>
        <v>3374.8</v>
      </c>
    </row>
    <row r="33" spans="1:82" ht="15.65" customHeight="1" x14ac:dyDescent="0.35">
      <c r="A33" s="121"/>
      <c r="B33" s="195" t="s">
        <v>533</v>
      </c>
      <c r="C33" s="131" t="s">
        <v>292</v>
      </c>
      <c r="D33" s="128">
        <v>1101</v>
      </c>
      <c r="E33" s="97">
        <f>IFERROR(VLOOKUP(D33,'[1]Emissions ETS'!$A$2:$B$121,2,FALSE),0)/1000</f>
        <v>0.39200000000000002</v>
      </c>
      <c r="F33" s="104" t="e">
        <f>SUMIF('[1]Consommati par usage et sect '!$C$6:$C$310,'[1]Assiette TIC'!$C35,'[1]Consommati par usage et sect '!E$6:E$310)</f>
        <v>#VALUE!</v>
      </c>
      <c r="G33" s="104" t="e">
        <f>SUMIF('[1]Consommati par usage et sect '!$C$6:$C$310,'[1]Assiette TIC'!$C35,'[1]Consommati par usage et sect '!F$6:F$310)</f>
        <v>#VALUE!</v>
      </c>
      <c r="H33" s="104" t="e">
        <f>SUMIF('[1]Consommati par usage et sect '!$C$6:$C$310,'[1]Assiette TIC'!$C35,'[1]Consommati par usage et sect '!G$6:G$310)</f>
        <v>#VALUE!</v>
      </c>
      <c r="I33" s="104" t="e">
        <f>SUMIF('[1]Consommati par usage et sect '!$C$6:$C$310,'[1]Assiette TIC'!$C35,'[1]Consommati par usage et sect '!H$6:H$310)</f>
        <v>#VALUE!</v>
      </c>
      <c r="J33" s="104" t="e">
        <f>SUMIF('[1]Consommati par usage et sect '!$C$6:$C$310,'[1]Assiette TIC'!$C35,'[1]Consommati par usage et sect '!I$6:I$310)</f>
        <v>#VALUE!</v>
      </c>
      <c r="K33" s="104" t="e">
        <f>SUMIF('[1]Consommati par usage et sect '!$C$6:$C$310,'[1]Assiette TIC'!$C35,'[1]Consommati par usage et sect '!J$6:J$310)</f>
        <v>#VALUE!</v>
      </c>
      <c r="L33" s="104" t="e">
        <f>SUMIF('[1]Consommati par usage et sect '!$C$6:$C$310,'[1]Assiette TIC'!$C35,'[1]Consommati par usage et sect '!K$6:K$310)</f>
        <v>#VALUE!</v>
      </c>
      <c r="M33" s="104" t="e">
        <f>SUMIF('[1]Consommati par usage et sect '!$C$6:$C$310,'[1]Assiette TIC'!$C35,'[1]Consommati par usage et sect '!L$6:L$310)</f>
        <v>#VALUE!</v>
      </c>
      <c r="N33" s="104" t="e">
        <f>SUMIF('[1]Consommati par usage et sect '!$C$6:$C$310,'[1]Assiette TIC'!$C35,'[1]Consommati par usage et sect '!M$6:M$310)</f>
        <v>#VALUE!</v>
      </c>
      <c r="O33" s="104" t="e">
        <f>SUMIF('[1]Consommati par usage et sect '!$C$6:$C$310,'[1]Assiette TIC'!$C35,'[1]Consommati par usage et sect '!N$6:N$310)</f>
        <v>#VALUE!</v>
      </c>
      <c r="P33" s="104" t="e">
        <f>SUMIF('[1]Consommati par usage et sect '!$C$6:$C$310,'[1]Assiette TIC'!$C35,'[1]Consommati par usage et sect '!O$6:O$310)</f>
        <v>#VALUE!</v>
      </c>
      <c r="Q33" s="104" t="e">
        <f>SUMIF('[1]Consommati par usage et sect '!$C$6:$C$310,'[1]Assiette TIC'!$C35,'[1]Consommati par usage et sect '!P$6:P$310)</f>
        <v>#VALUE!</v>
      </c>
      <c r="R33" s="104" t="e">
        <f>SUMIF('[1]Consommati par usage et sect '!$C$6:$C$310,'[1]Assiette TIC'!$C35,'[1]Consommati par usage et sect '!Q$6:Q$310)</f>
        <v>#VALUE!</v>
      </c>
      <c r="S33" s="104" t="e">
        <f>SUMIF('[1]Consommati par usage et sect '!$C$6:$C$310,'[1]Assiette TIC'!$C35,'[1]Consommati par usage et sect '!R$6:R$310)</f>
        <v>#VALUE!</v>
      </c>
      <c r="T33" s="104" t="e">
        <f>SUMIF('[1]Consommati par usage et sect '!$C$6:$C$310,'[1]Assiette TIC'!$C35,'[1]Consommati par usage et sect '!S$6:S$310)</f>
        <v>#VALUE!</v>
      </c>
      <c r="U33" s="104" t="e">
        <f>SUMIF('[1]Consommati par usage et sect '!$C$6:$C$310,'[1]Assiette TIC'!$C35,'[1]Consommati par usage et sect '!T$6:T$310)</f>
        <v>#VALUE!</v>
      </c>
      <c r="V33" s="104" t="e">
        <f>SUMIF('[1]Consommati par usage et sect '!$C$6:$C$310,'[1]Assiette TIC'!$C35,'[1]Consommati par usage et sect '!U$6:U$310)</f>
        <v>#VALUE!</v>
      </c>
      <c r="W33" s="104" t="e">
        <f>SUMIF('[1]Consommati par usage et sect '!$C$6:$C$310,'[1]Assiette TIC'!$C35,'[1]Consommati par usage et sect '!V$6:V$310)</f>
        <v>#VALUE!</v>
      </c>
      <c r="X33" s="104" t="e">
        <f>SUMIF('[1]Consommati par usage et sect '!$C$6:$C$310,'[1]Assiette TIC'!$C35,'[1]Consommati par usage et sect '!W$6:W$310)</f>
        <v>#VALUE!</v>
      </c>
      <c r="Y33" s="104" t="e">
        <f>SUMIF('[1]Consommati par usage et sect '!$C$6:$C$310,'[1]Assiette TIC'!$C35,'[1]Consommati par usage et sect '!X$6:X$310)</f>
        <v>#VALUE!</v>
      </c>
      <c r="Z33" s="104" t="e">
        <f>SUMIF('[1]Consommati par usage et sect '!$C$6:$C$310,'[1]Assiette TIC'!$C35,'[1]Consommati par usage et sect '!Y$6:Y$310)</f>
        <v>#VALUE!</v>
      </c>
      <c r="AA33" s="104" t="e">
        <f>SUMIF('[1]Consommati par usage et sect '!$C$6:$C$310,'[1]Assiette TIC'!$C35,'[1]Consommati par usage et sect '!Z$6:Z$310)</f>
        <v>#VALUE!</v>
      </c>
      <c r="AB33" s="104" t="e">
        <f>SUMIF('[1]Consommati par usage et sect '!$C$6:$C$310,'[1]Assiette TIC'!$C35,'[1]Consommati par usage et sect '!AA$6:AA$310)</f>
        <v>#VALUE!</v>
      </c>
      <c r="AC33" s="104" t="e">
        <f>SUMIF('[1]Consommati par usage et sect '!$C$6:$C$310,'[1]Assiette TIC'!$C35,'[1]Consommati par usage et sect '!AB$6:AB$310)</f>
        <v>#VALUE!</v>
      </c>
      <c r="AD33" s="104" t="e">
        <f>SUMIF('[1]Consommati par usage et sect '!$C$6:$C$310,'[1]Assiette TIC'!$C35,'[1]Consommati par usage et sect '!AC$6:AC$310)</f>
        <v>#VALUE!</v>
      </c>
      <c r="AE33" s="104" t="e">
        <f>SUMIF('[1]Consommati par usage et sect '!$C$6:$C$310,'[1]Assiette TIC'!$C35,'[1]Consommati par usage et sect '!AD$6:AD$310)</f>
        <v>#VALUE!</v>
      </c>
      <c r="AF33" s="104" t="e">
        <f>SUMIF('[1]Consommati par usage et sect '!$C$6:$C$310,'[1]Assiette TIC'!$C35,'[1]Consommati par usage et sect '!AE$6:AE$310)</f>
        <v>#VALUE!</v>
      </c>
      <c r="AG33" s="104" t="e">
        <f>SUMIF('[1]Consommati par usage et sect '!$C$6:$C$310,'[1]Assiette TIC'!$C35,'[1]Consommati par usage et sect '!AF$6:AF$310)</f>
        <v>#VALUE!</v>
      </c>
      <c r="AH33" s="104" t="e">
        <f>SUMIF('[1]Consommati par usage et sect '!$C$6:$C$310,'[1]Assiette TIC'!$C35,'[1]Consommati par usage et sect '!AG$6:AG$310)</f>
        <v>#VALUE!</v>
      </c>
      <c r="AI33" s="104" t="e">
        <f>SUMIF('[1]Consommati par usage et sect '!$C$6:$C$310,'[1]Assiette TIC'!$C35,'[1]Consommati par usage et sect '!AH$6:AH$310)</f>
        <v>#VALUE!</v>
      </c>
      <c r="AJ33" s="104" t="e">
        <f>SUMIF('[1]Consommati par usage et sect '!$C$6:$C$310,'[1]Assiette TIC'!$C35,'[1]Consommati par usage et sect '!AI$6:AI$310)</f>
        <v>#VALUE!</v>
      </c>
      <c r="AK33" s="104" t="e">
        <f>SUMIF('[1]Consommati par usage et sect '!$C$6:$C$310,'[1]Assiette TIC'!$C35,'[1]Consommati par usage et sect '!AJ$6:AJ$310)</f>
        <v>#VALUE!</v>
      </c>
      <c r="AL33" s="105" t="e">
        <f t="shared" si="0"/>
        <v>#VALUE!</v>
      </c>
      <c r="AM33" s="104" t="e">
        <f t="shared" si="11"/>
        <v>#VALUE!</v>
      </c>
      <c r="AN33" s="104" t="e">
        <f t="shared" si="1"/>
        <v>#VALUE!</v>
      </c>
      <c r="AO33" s="104" t="e">
        <f t="shared" si="2"/>
        <v>#VALUE!</v>
      </c>
      <c r="AP33" s="104" t="e">
        <f t="shared" si="3"/>
        <v>#VALUE!</v>
      </c>
      <c r="AQ33" s="104" t="e">
        <f>SUMIF('[1]Consommati par usage et sect '!$C$6:$C$310,'[1]Assiette TIC'!$C35,'[1]Consommati par usage et sect '!AP$6:AP$310)</f>
        <v>#VALUE!</v>
      </c>
      <c r="AR33" s="104" t="e">
        <f>SUMIF('[1]Consommati par usage et sect '!$C$6:$C$310,'[1]Assiette TIC'!$C35,'[1]Consommati par usage et sect '!AQ$6:AQ$310)</f>
        <v>#VALUE!</v>
      </c>
      <c r="AS33" s="104" t="e">
        <f>SUMIF('[1]Consommati par usage et sect '!$C$6:$C$310,'[1]Assiette TIC'!$C35,'[1]Consommati par usage et sect '!AR$6:AR$310)</f>
        <v>#VALUE!</v>
      </c>
      <c r="AT33" s="104" t="e">
        <f>SUMIF('[1]Consommati par usage et sect '!$C$6:$C$310,'[1]Assiette TIC'!$C35,'[1]Consommati par usage et sect '!AS$6:AS$310)</f>
        <v>#VALUE!</v>
      </c>
      <c r="AU33" s="104" t="e">
        <f>SUMIF('[1]Consommati par usage et sect '!$C$6:$C$310,'[1]Assiette TIC'!$C35,'[1]Consommati par usage et sect '!AT$6:AT$310)</f>
        <v>#VALUE!</v>
      </c>
      <c r="AV33" s="104" t="e">
        <f>SUMIF('[1]Consommati par usage et sect '!$C$6:$C$310,'[1]Assiette TIC'!$C35,'[1]Consommati par usage et sect '!AU$6:AU$310)</f>
        <v>#VALUE!</v>
      </c>
      <c r="AW33" s="104" t="e">
        <f>SUMIF('[1]Consommati par usage et sect '!$C$6:$C$310,'[1]Assiette TIC'!$C35,'[1]Consommati par usage et sect '!AV$6:AV$310)</f>
        <v>#VALUE!</v>
      </c>
      <c r="AX33" s="104" t="e">
        <f>SUMIF('[1]Consommati par usage et sect '!$C$6:$C$310,'[1]Assiette TIC'!$C35,'[1]Consommati par usage et sect '!AW$6:AW$310)</f>
        <v>#VALUE!</v>
      </c>
      <c r="AY33" s="104" t="e">
        <f>SUMIF('[1]Consommati par usage et sect '!$C$6:$C$310,'[1]Assiette TIC'!$C35,'[1]Consommati par usage et sect '!AX$6:AX$310)</f>
        <v>#VALUE!</v>
      </c>
      <c r="AZ33" s="104" t="e">
        <f>SUMIF('[1]Consommati par usage et sect '!$C$6:$C$310,'[1]Assiette TIC'!$C35,'[1]Consommati par usage et sect '!AY$6:AY$310)</f>
        <v>#VALUE!</v>
      </c>
      <c r="BA33" s="104" t="e">
        <f>SUMIF('[1]Consommati par usage et sect '!$C$6:$C$310,'[1]Assiette TIC'!$C35,'[1]Consommati par usage et sect '!AZ$6:AZ$310)</f>
        <v>#VALUE!</v>
      </c>
      <c r="BB33" s="104" t="e">
        <f>SUMIF('[1]Consommati par usage et sect '!$C$6:$C$310,'[1]Assiette TIC'!$C35,'[1]Consommati par usage et sect '!BA$6:BA$310)</f>
        <v>#VALUE!</v>
      </c>
      <c r="BC33" s="104" t="e">
        <f>SUMIF('[1]Consommati par usage et sect '!$C$6:$C$310,'[1]Assiette TIC'!$C35,'[1]Consommati par usage et sect '!BB$6:BB$310)</f>
        <v>#VALUE!</v>
      </c>
      <c r="BD33" s="104" t="e">
        <f>SUMIF('[1]Consommati par usage et sect '!$C$6:$C$310,'[1]Assiette TIC'!$C35,'[1]Consommati par usage et sect '!BC$6:BC$310)</f>
        <v>#VALUE!</v>
      </c>
      <c r="BE33" s="104" t="e">
        <f>SUMIF('[1]Consommati par usage et sect '!$C$6:$C$310,'[1]Assiette TIC'!$C35,'[1]Consommati par usage et sect '!BD$6:BD$310)</f>
        <v>#VALUE!</v>
      </c>
      <c r="BF33" s="104" t="e">
        <f>SUMIF('[1]Consommati par usage et sect '!$C$6:$C$310,'[1]Assiette TIC'!$C35,'[1]Consommati par usage et sect '!BE$6:BE$310)</f>
        <v>#VALUE!</v>
      </c>
      <c r="BG33" s="104" t="e">
        <f>SUMIF('[1]Consommati par usage et sect '!$C$6:$C$310,'[1]Assiette TIC'!$C35,'[1]Consommati par usage et sect '!BF$6:BF$310)</f>
        <v>#VALUE!</v>
      </c>
      <c r="BH33" s="104" t="e">
        <f>SUMIF('[1]Consommati par usage et sect '!$C$6:$C$310,'[1]Assiette TIC'!$C35,'[1]Consommati par usage et sect '!BG$6:BG$310)</f>
        <v>#VALUE!</v>
      </c>
      <c r="BI33" s="104" t="e">
        <f>SUMIF('[1]Consommati par usage et sect '!$C$6:$C$310,'[1]Assiette TIC'!$C35,'[1]Consommati par usage et sect '!BH$6:BH$310)</f>
        <v>#VALUE!</v>
      </c>
      <c r="BJ33" s="104" t="e">
        <f>SUMIF('[1]Consommati par usage et sect '!$C$6:$C$310,'[1]Assiette TIC'!$C35,'[1]Consommati par usage et sect '!BI$6:BI$310)</f>
        <v>#VALUE!</v>
      </c>
      <c r="BK33" s="104" t="e">
        <f>SUMIF('[1]Consommati par usage et sect '!$C$6:$C$310,'[1]Assiette TIC'!$C35,'[1]Consommati par usage et sect '!BJ$6:BJ$310)</f>
        <v>#VALUE!</v>
      </c>
      <c r="BL33" s="104" t="e">
        <f>SUMIF('[1]Consommati par usage et sect '!$C$6:$C$310,'[1]Assiette TIC'!$C35,'[1]Consommati par usage et sect '!BK$6:BK$310)</f>
        <v>#VALUE!</v>
      </c>
      <c r="BM33" s="104" t="e">
        <f>SUMIF('[1]Consommati par usage et sect '!$C$6:$C$310,'[1]Assiette TIC'!$C35,'[1]Consommati par usage et sect '!BL$6:BL$310)</f>
        <v>#VALUE!</v>
      </c>
      <c r="BN33" s="104" t="e">
        <f>SUMIF('[1]Consommati par usage et sect '!$C$6:$C$310,'[1]Assiette TIC'!$C35,'[1]Consommati par usage et sect '!BM$6:BM$310)</f>
        <v>#VALUE!</v>
      </c>
      <c r="BO33" s="104" t="e">
        <f>SUMIF('[1]Consommati par usage et sect '!$C$6:$C$310,'[1]Assiette TIC'!$C35,'[1]Consommati par usage et sect '!BN$6:BN$310)</f>
        <v>#VALUE!</v>
      </c>
      <c r="BP33" s="104" t="e">
        <f>SUMIF('[1]Consommati par usage et sect '!$C$6:$C$310,'[1]Assiette TIC'!$C35,'[1]Consommati par usage et sect '!BO$6:BO$310)</f>
        <v>#VALUE!</v>
      </c>
      <c r="BQ33" s="104" t="e">
        <f>SUMIF('[1]Consommati par usage et sect '!$C$6:$C$310,'[1]Assiette TIC'!$C35,'[1]Consommati par usage et sect '!BP$6:BP$310)</f>
        <v>#VALUE!</v>
      </c>
      <c r="BR33" s="104" t="e">
        <f>SUMIF('[1]Consommati par usage et sect '!$C$6:$C$310,'[1]Assiette TIC'!$C35,'[1]Consommati par usage et sect '!BQ$6:BQ$310)</f>
        <v>#VALUE!</v>
      </c>
      <c r="BS33" s="105" t="e">
        <f t="shared" si="4"/>
        <v>#VALUE!</v>
      </c>
      <c r="BT33" s="106" t="e">
        <f>BS33*(1-'[1]Assiette composante carbone'!D35/'[1]Assiette composante carbone'!AK35)</f>
        <v>#VALUE!</v>
      </c>
      <c r="BU33" s="102" t="e">
        <f>IF(E33-#REF!-#REF!&gt;=#REF!,AL33-E33+#REF!+#REF!,AL33-#REF!)</f>
        <v>#REF!</v>
      </c>
      <c r="BV33" s="102" t="s">
        <v>264</v>
      </c>
      <c r="BW33" s="102"/>
      <c r="BX33" s="102">
        <f t="shared" si="5"/>
        <v>1</v>
      </c>
      <c r="BY33" s="102">
        <f t="shared" si="12"/>
        <v>0</v>
      </c>
      <c r="BZ33" s="107">
        <f>IF(ISNA(VLOOKUP($D33,'[1]comptes des secteurs'!$B$13:$AW$1568,31,FALSE)),0,VLOOKUP($D33,'[1]comptes des secteurs'!$B$13:$AW$1568,31,FALSE))</f>
        <v>997.5</v>
      </c>
      <c r="CA33" s="102">
        <f>IF(ISNA(VLOOKUP($D33,'[1]comptes des secteurs'!$B$13:$AW$1568,47,FALSE)),0,VLOOKUP($D33,'[1]comptes des secteurs'!$B$13:$AW$1568,47,FALSE))</f>
        <v>1652.3</v>
      </c>
      <c r="CB33" s="108">
        <f t="shared" si="16"/>
        <v>0</v>
      </c>
      <c r="CC33" s="108">
        <f t="shared" si="16"/>
        <v>0</v>
      </c>
      <c r="CD33">
        <f>VLOOKUP(D33,Eurostat!$A$11:$H$272,5,TRUE)</f>
        <v>5035.8999999999996</v>
      </c>
    </row>
    <row r="34" spans="1:82" ht="15.65" customHeight="1" x14ac:dyDescent="0.35">
      <c r="A34" s="121"/>
      <c r="B34" s="200"/>
      <c r="C34" s="131" t="s">
        <v>293</v>
      </c>
      <c r="D34" s="125">
        <v>1102</v>
      </c>
      <c r="E34" s="97">
        <f>IFERROR(VLOOKUP(D34,'[1]Emissions ETS'!$A$2:$B$121,2,FALSE),0)/1000</f>
        <v>0</v>
      </c>
      <c r="F34" s="104" t="e">
        <f>SUMIF('[1]Consommati par usage et sect '!$C$6:$C$310,'[1]Assiette TIC'!$C36,'[1]Consommati par usage et sect '!E$6:E$310)</f>
        <v>#VALUE!</v>
      </c>
      <c r="G34" s="104" t="e">
        <f>SUMIF('[1]Consommati par usage et sect '!$C$6:$C$310,'[1]Assiette TIC'!$C36,'[1]Consommati par usage et sect '!F$6:F$310)</f>
        <v>#VALUE!</v>
      </c>
      <c r="H34" s="104" t="e">
        <f>SUMIF('[1]Consommati par usage et sect '!$C$6:$C$310,'[1]Assiette TIC'!$C36,'[1]Consommati par usage et sect '!G$6:G$310)</f>
        <v>#VALUE!</v>
      </c>
      <c r="I34" s="104" t="e">
        <f>SUMIF('[1]Consommati par usage et sect '!$C$6:$C$310,'[1]Assiette TIC'!$C36,'[1]Consommati par usage et sect '!H$6:H$310)</f>
        <v>#VALUE!</v>
      </c>
      <c r="J34" s="104" t="e">
        <f>SUMIF('[1]Consommati par usage et sect '!$C$6:$C$310,'[1]Assiette TIC'!$C36,'[1]Consommati par usage et sect '!I$6:I$310)</f>
        <v>#VALUE!</v>
      </c>
      <c r="K34" s="104" t="e">
        <f>SUMIF('[1]Consommati par usage et sect '!$C$6:$C$310,'[1]Assiette TIC'!$C36,'[1]Consommati par usage et sect '!J$6:J$310)</f>
        <v>#VALUE!</v>
      </c>
      <c r="L34" s="104" t="e">
        <f>SUMIF('[1]Consommati par usage et sect '!$C$6:$C$310,'[1]Assiette TIC'!$C36,'[1]Consommati par usage et sect '!K$6:K$310)</f>
        <v>#VALUE!</v>
      </c>
      <c r="M34" s="104" t="e">
        <f>SUMIF('[1]Consommati par usage et sect '!$C$6:$C$310,'[1]Assiette TIC'!$C36,'[1]Consommati par usage et sect '!L$6:L$310)</f>
        <v>#VALUE!</v>
      </c>
      <c r="N34" s="104" t="e">
        <f>SUMIF('[1]Consommati par usage et sect '!$C$6:$C$310,'[1]Assiette TIC'!$C36,'[1]Consommati par usage et sect '!M$6:M$310)</f>
        <v>#VALUE!</v>
      </c>
      <c r="O34" s="104" t="e">
        <f>SUMIF('[1]Consommati par usage et sect '!$C$6:$C$310,'[1]Assiette TIC'!$C36,'[1]Consommati par usage et sect '!N$6:N$310)</f>
        <v>#VALUE!</v>
      </c>
      <c r="P34" s="104" t="e">
        <f>SUMIF('[1]Consommati par usage et sect '!$C$6:$C$310,'[1]Assiette TIC'!$C36,'[1]Consommati par usage et sect '!O$6:O$310)</f>
        <v>#VALUE!</v>
      </c>
      <c r="Q34" s="104" t="e">
        <f>SUMIF('[1]Consommati par usage et sect '!$C$6:$C$310,'[1]Assiette TIC'!$C36,'[1]Consommati par usage et sect '!P$6:P$310)</f>
        <v>#VALUE!</v>
      </c>
      <c r="R34" s="104" t="e">
        <f>SUMIF('[1]Consommati par usage et sect '!$C$6:$C$310,'[1]Assiette TIC'!$C36,'[1]Consommati par usage et sect '!Q$6:Q$310)</f>
        <v>#VALUE!</v>
      </c>
      <c r="S34" s="104" t="e">
        <f>SUMIF('[1]Consommati par usage et sect '!$C$6:$C$310,'[1]Assiette TIC'!$C36,'[1]Consommati par usage et sect '!R$6:R$310)</f>
        <v>#VALUE!</v>
      </c>
      <c r="T34" s="104" t="e">
        <f>SUMIF('[1]Consommati par usage et sect '!$C$6:$C$310,'[1]Assiette TIC'!$C36,'[1]Consommati par usage et sect '!S$6:S$310)</f>
        <v>#VALUE!</v>
      </c>
      <c r="U34" s="104" t="e">
        <f>SUMIF('[1]Consommati par usage et sect '!$C$6:$C$310,'[1]Assiette TIC'!$C36,'[1]Consommati par usage et sect '!T$6:T$310)</f>
        <v>#VALUE!</v>
      </c>
      <c r="V34" s="104" t="e">
        <f>SUMIF('[1]Consommati par usage et sect '!$C$6:$C$310,'[1]Assiette TIC'!$C36,'[1]Consommati par usage et sect '!U$6:U$310)</f>
        <v>#VALUE!</v>
      </c>
      <c r="W34" s="104" t="e">
        <f>SUMIF('[1]Consommati par usage et sect '!$C$6:$C$310,'[1]Assiette TIC'!$C36,'[1]Consommati par usage et sect '!V$6:V$310)</f>
        <v>#VALUE!</v>
      </c>
      <c r="X34" s="104" t="e">
        <f>SUMIF('[1]Consommati par usage et sect '!$C$6:$C$310,'[1]Assiette TIC'!$C36,'[1]Consommati par usage et sect '!W$6:W$310)</f>
        <v>#VALUE!</v>
      </c>
      <c r="Y34" s="104" t="e">
        <f>SUMIF('[1]Consommati par usage et sect '!$C$6:$C$310,'[1]Assiette TIC'!$C36,'[1]Consommati par usage et sect '!X$6:X$310)</f>
        <v>#VALUE!</v>
      </c>
      <c r="Z34" s="104" t="e">
        <f>SUMIF('[1]Consommati par usage et sect '!$C$6:$C$310,'[1]Assiette TIC'!$C36,'[1]Consommati par usage et sect '!Y$6:Y$310)</f>
        <v>#VALUE!</v>
      </c>
      <c r="AA34" s="104" t="e">
        <f>SUMIF('[1]Consommati par usage et sect '!$C$6:$C$310,'[1]Assiette TIC'!$C36,'[1]Consommati par usage et sect '!Z$6:Z$310)</f>
        <v>#VALUE!</v>
      </c>
      <c r="AB34" s="104" t="e">
        <f>SUMIF('[1]Consommati par usage et sect '!$C$6:$C$310,'[1]Assiette TIC'!$C36,'[1]Consommati par usage et sect '!AA$6:AA$310)</f>
        <v>#VALUE!</v>
      </c>
      <c r="AC34" s="104" t="e">
        <f>SUMIF('[1]Consommati par usage et sect '!$C$6:$C$310,'[1]Assiette TIC'!$C36,'[1]Consommati par usage et sect '!AB$6:AB$310)</f>
        <v>#VALUE!</v>
      </c>
      <c r="AD34" s="104" t="e">
        <f>SUMIF('[1]Consommati par usage et sect '!$C$6:$C$310,'[1]Assiette TIC'!$C36,'[1]Consommati par usage et sect '!AC$6:AC$310)</f>
        <v>#VALUE!</v>
      </c>
      <c r="AE34" s="104" t="e">
        <f>SUMIF('[1]Consommati par usage et sect '!$C$6:$C$310,'[1]Assiette TIC'!$C36,'[1]Consommati par usage et sect '!AD$6:AD$310)</f>
        <v>#VALUE!</v>
      </c>
      <c r="AF34" s="104" t="e">
        <f>SUMIF('[1]Consommati par usage et sect '!$C$6:$C$310,'[1]Assiette TIC'!$C36,'[1]Consommati par usage et sect '!AE$6:AE$310)</f>
        <v>#VALUE!</v>
      </c>
      <c r="AG34" s="104" t="e">
        <f>SUMIF('[1]Consommati par usage et sect '!$C$6:$C$310,'[1]Assiette TIC'!$C36,'[1]Consommati par usage et sect '!AF$6:AF$310)</f>
        <v>#VALUE!</v>
      </c>
      <c r="AH34" s="104" t="e">
        <f>SUMIF('[1]Consommati par usage et sect '!$C$6:$C$310,'[1]Assiette TIC'!$C36,'[1]Consommati par usage et sect '!AG$6:AG$310)</f>
        <v>#VALUE!</v>
      </c>
      <c r="AI34" s="104" t="e">
        <f>SUMIF('[1]Consommati par usage et sect '!$C$6:$C$310,'[1]Assiette TIC'!$C36,'[1]Consommati par usage et sect '!AH$6:AH$310)</f>
        <v>#VALUE!</v>
      </c>
      <c r="AJ34" s="104" t="e">
        <f>SUMIF('[1]Consommati par usage et sect '!$C$6:$C$310,'[1]Assiette TIC'!$C36,'[1]Consommati par usage et sect '!AI$6:AI$310)</f>
        <v>#VALUE!</v>
      </c>
      <c r="AK34" s="104" t="e">
        <f>SUMIF('[1]Consommati par usage et sect '!$C$6:$C$310,'[1]Assiette TIC'!$C36,'[1]Consommati par usage et sect '!AJ$6:AJ$310)</f>
        <v>#VALUE!</v>
      </c>
      <c r="AL34" s="105" t="e">
        <f t="shared" si="0"/>
        <v>#VALUE!</v>
      </c>
      <c r="AM34" s="104" t="e">
        <f t="shared" si="11"/>
        <v>#VALUE!</v>
      </c>
      <c r="AN34" s="104" t="e">
        <f t="shared" si="1"/>
        <v>#VALUE!</v>
      </c>
      <c r="AO34" s="104" t="e">
        <f t="shared" si="2"/>
        <v>#VALUE!</v>
      </c>
      <c r="AP34" s="104" t="e">
        <f t="shared" si="3"/>
        <v>#VALUE!</v>
      </c>
      <c r="AQ34" s="104" t="e">
        <f>SUMIF('[1]Consommati par usage et sect '!$C$6:$C$310,'[1]Assiette TIC'!$C36,'[1]Consommati par usage et sect '!AP$6:AP$310)</f>
        <v>#VALUE!</v>
      </c>
      <c r="AR34" s="104" t="e">
        <f>SUMIF('[1]Consommati par usage et sect '!$C$6:$C$310,'[1]Assiette TIC'!$C36,'[1]Consommati par usage et sect '!AQ$6:AQ$310)</f>
        <v>#VALUE!</v>
      </c>
      <c r="AS34" s="104" t="e">
        <f>SUMIF('[1]Consommati par usage et sect '!$C$6:$C$310,'[1]Assiette TIC'!$C36,'[1]Consommati par usage et sect '!AR$6:AR$310)</f>
        <v>#VALUE!</v>
      </c>
      <c r="AT34" s="104" t="e">
        <f>SUMIF('[1]Consommati par usage et sect '!$C$6:$C$310,'[1]Assiette TIC'!$C36,'[1]Consommati par usage et sect '!AS$6:AS$310)</f>
        <v>#VALUE!</v>
      </c>
      <c r="AU34" s="104" t="e">
        <f>SUMIF('[1]Consommati par usage et sect '!$C$6:$C$310,'[1]Assiette TIC'!$C36,'[1]Consommati par usage et sect '!AT$6:AT$310)</f>
        <v>#VALUE!</v>
      </c>
      <c r="AV34" s="104" t="e">
        <f>SUMIF('[1]Consommati par usage et sect '!$C$6:$C$310,'[1]Assiette TIC'!$C36,'[1]Consommati par usage et sect '!AU$6:AU$310)</f>
        <v>#VALUE!</v>
      </c>
      <c r="AW34" s="104" t="e">
        <f>SUMIF('[1]Consommati par usage et sect '!$C$6:$C$310,'[1]Assiette TIC'!$C36,'[1]Consommati par usage et sect '!AV$6:AV$310)</f>
        <v>#VALUE!</v>
      </c>
      <c r="AX34" s="104" t="e">
        <f>SUMIF('[1]Consommati par usage et sect '!$C$6:$C$310,'[1]Assiette TIC'!$C36,'[1]Consommati par usage et sect '!AW$6:AW$310)</f>
        <v>#VALUE!</v>
      </c>
      <c r="AY34" s="104" t="e">
        <f>SUMIF('[1]Consommati par usage et sect '!$C$6:$C$310,'[1]Assiette TIC'!$C36,'[1]Consommati par usage et sect '!AX$6:AX$310)</f>
        <v>#VALUE!</v>
      </c>
      <c r="AZ34" s="104" t="e">
        <f>SUMIF('[1]Consommati par usage et sect '!$C$6:$C$310,'[1]Assiette TIC'!$C36,'[1]Consommati par usage et sect '!AY$6:AY$310)</f>
        <v>#VALUE!</v>
      </c>
      <c r="BA34" s="104" t="e">
        <f>SUMIF('[1]Consommati par usage et sect '!$C$6:$C$310,'[1]Assiette TIC'!$C36,'[1]Consommati par usage et sect '!AZ$6:AZ$310)</f>
        <v>#VALUE!</v>
      </c>
      <c r="BB34" s="104" t="e">
        <f>SUMIF('[1]Consommati par usage et sect '!$C$6:$C$310,'[1]Assiette TIC'!$C36,'[1]Consommati par usage et sect '!BA$6:BA$310)</f>
        <v>#VALUE!</v>
      </c>
      <c r="BC34" s="104" t="e">
        <f>SUMIF('[1]Consommati par usage et sect '!$C$6:$C$310,'[1]Assiette TIC'!$C36,'[1]Consommati par usage et sect '!BB$6:BB$310)</f>
        <v>#VALUE!</v>
      </c>
      <c r="BD34" s="104" t="e">
        <f>SUMIF('[1]Consommati par usage et sect '!$C$6:$C$310,'[1]Assiette TIC'!$C36,'[1]Consommati par usage et sect '!BC$6:BC$310)</f>
        <v>#VALUE!</v>
      </c>
      <c r="BE34" s="104" t="e">
        <f>SUMIF('[1]Consommati par usage et sect '!$C$6:$C$310,'[1]Assiette TIC'!$C36,'[1]Consommati par usage et sect '!BD$6:BD$310)</f>
        <v>#VALUE!</v>
      </c>
      <c r="BF34" s="104" t="e">
        <f>SUMIF('[1]Consommati par usage et sect '!$C$6:$C$310,'[1]Assiette TIC'!$C36,'[1]Consommati par usage et sect '!BE$6:BE$310)</f>
        <v>#VALUE!</v>
      </c>
      <c r="BG34" s="104" t="e">
        <f>SUMIF('[1]Consommati par usage et sect '!$C$6:$C$310,'[1]Assiette TIC'!$C36,'[1]Consommati par usage et sect '!BF$6:BF$310)</f>
        <v>#VALUE!</v>
      </c>
      <c r="BH34" s="104" t="e">
        <f>SUMIF('[1]Consommati par usage et sect '!$C$6:$C$310,'[1]Assiette TIC'!$C36,'[1]Consommati par usage et sect '!BG$6:BG$310)</f>
        <v>#VALUE!</v>
      </c>
      <c r="BI34" s="104" t="e">
        <f>SUMIF('[1]Consommati par usage et sect '!$C$6:$C$310,'[1]Assiette TIC'!$C36,'[1]Consommati par usage et sect '!BH$6:BH$310)</f>
        <v>#VALUE!</v>
      </c>
      <c r="BJ34" s="104" t="e">
        <f>SUMIF('[1]Consommati par usage et sect '!$C$6:$C$310,'[1]Assiette TIC'!$C36,'[1]Consommati par usage et sect '!BI$6:BI$310)</f>
        <v>#VALUE!</v>
      </c>
      <c r="BK34" s="104" t="e">
        <f>SUMIF('[1]Consommati par usage et sect '!$C$6:$C$310,'[1]Assiette TIC'!$C36,'[1]Consommati par usage et sect '!BJ$6:BJ$310)</f>
        <v>#VALUE!</v>
      </c>
      <c r="BL34" s="104" t="e">
        <f>SUMIF('[1]Consommati par usage et sect '!$C$6:$C$310,'[1]Assiette TIC'!$C36,'[1]Consommati par usage et sect '!BK$6:BK$310)</f>
        <v>#VALUE!</v>
      </c>
      <c r="BM34" s="104" t="e">
        <f>SUMIF('[1]Consommati par usage et sect '!$C$6:$C$310,'[1]Assiette TIC'!$C36,'[1]Consommati par usage et sect '!BL$6:BL$310)</f>
        <v>#VALUE!</v>
      </c>
      <c r="BN34" s="104" t="e">
        <f>SUMIF('[1]Consommati par usage et sect '!$C$6:$C$310,'[1]Assiette TIC'!$C36,'[1]Consommati par usage et sect '!BM$6:BM$310)</f>
        <v>#VALUE!</v>
      </c>
      <c r="BO34" s="104" t="e">
        <f>SUMIF('[1]Consommati par usage et sect '!$C$6:$C$310,'[1]Assiette TIC'!$C36,'[1]Consommati par usage et sect '!BN$6:BN$310)</f>
        <v>#VALUE!</v>
      </c>
      <c r="BP34" s="104" t="e">
        <f>SUMIF('[1]Consommati par usage et sect '!$C$6:$C$310,'[1]Assiette TIC'!$C36,'[1]Consommati par usage et sect '!BO$6:BO$310)</f>
        <v>#VALUE!</v>
      </c>
      <c r="BQ34" s="104" t="e">
        <f>SUMIF('[1]Consommati par usage et sect '!$C$6:$C$310,'[1]Assiette TIC'!$C36,'[1]Consommati par usage et sect '!BP$6:BP$310)</f>
        <v>#VALUE!</v>
      </c>
      <c r="BR34" s="104" t="e">
        <f>SUMIF('[1]Consommati par usage et sect '!$C$6:$C$310,'[1]Assiette TIC'!$C36,'[1]Consommati par usage et sect '!BQ$6:BQ$310)</f>
        <v>#VALUE!</v>
      </c>
      <c r="BS34" s="105" t="e">
        <f t="shared" si="4"/>
        <v>#VALUE!</v>
      </c>
      <c r="BT34" s="106" t="e">
        <f>BS34*(1-'[1]Assiette composante carbone'!D36/'[1]Assiette composante carbone'!AK36)</f>
        <v>#VALUE!</v>
      </c>
      <c r="BU34" s="102" t="e">
        <f>IF(E34-#REF!-#REF!&gt;=#REF!,AL34-E34+#REF!+#REF!,AL34-#REF!)</f>
        <v>#REF!</v>
      </c>
      <c r="BV34" s="102" t="s">
        <v>264</v>
      </c>
      <c r="BW34" s="102"/>
      <c r="BX34" s="102">
        <f t="shared" si="5"/>
        <v>1</v>
      </c>
      <c r="BY34" s="102">
        <f t="shared" si="12"/>
        <v>0</v>
      </c>
      <c r="BZ34" s="107">
        <f>IF(ISNA(VLOOKUP($D34,'[1]comptes des secteurs'!$B$13:$AW$1568,31,FALSE)),0,VLOOKUP($D34,'[1]comptes des secteurs'!$B$13:$AW$1568,31,FALSE))</f>
        <v>1157.4000000000001</v>
      </c>
      <c r="CA34" s="102">
        <f>IF(ISNA(VLOOKUP($D34,'[1]comptes des secteurs'!$B$13:$AW$1568,47,FALSE)),0,VLOOKUP($D34,'[1]comptes des secteurs'!$B$13:$AW$1568,47,FALSE))</f>
        <v>2298.3000000000002</v>
      </c>
      <c r="CB34" s="108">
        <f t="shared" si="16"/>
        <v>0</v>
      </c>
      <c r="CC34" s="108">
        <f t="shared" si="16"/>
        <v>0</v>
      </c>
      <c r="CD34">
        <f>VLOOKUP(D34,Eurostat!$A$11:$H$272,5,TRUE)</f>
        <v>9777.4</v>
      </c>
    </row>
    <row r="35" spans="1:82" ht="15.5" x14ac:dyDescent="0.35">
      <c r="A35" s="121"/>
      <c r="B35" s="200"/>
      <c r="C35" s="131" t="s">
        <v>294</v>
      </c>
      <c r="D35" s="128">
        <v>1103</v>
      </c>
      <c r="E35" s="97">
        <f>IFERROR(VLOOKUP(D35,'[1]Emissions ETS'!$A$2:$B$121,2,FALSE),0)/1000</f>
        <v>0</v>
      </c>
      <c r="F35" s="104" t="e">
        <f>SUMIF('[1]Consommati par usage et sect '!$C$6:$C$310,'[1]Assiette TIC'!$C37,'[1]Consommati par usage et sect '!E$6:E$310)</f>
        <v>#VALUE!</v>
      </c>
      <c r="G35" s="104" t="e">
        <f>SUMIF('[1]Consommati par usage et sect '!$C$6:$C$310,'[1]Assiette TIC'!$C37,'[1]Consommati par usage et sect '!F$6:F$310)</f>
        <v>#VALUE!</v>
      </c>
      <c r="H35" s="104" t="e">
        <f>SUMIF('[1]Consommati par usage et sect '!$C$6:$C$310,'[1]Assiette TIC'!$C37,'[1]Consommati par usage et sect '!G$6:G$310)</f>
        <v>#VALUE!</v>
      </c>
      <c r="I35" s="104" t="e">
        <f>SUMIF('[1]Consommati par usage et sect '!$C$6:$C$310,'[1]Assiette TIC'!$C37,'[1]Consommati par usage et sect '!H$6:H$310)</f>
        <v>#VALUE!</v>
      </c>
      <c r="J35" s="104" t="e">
        <f>SUMIF('[1]Consommati par usage et sect '!$C$6:$C$310,'[1]Assiette TIC'!$C37,'[1]Consommati par usage et sect '!I$6:I$310)</f>
        <v>#VALUE!</v>
      </c>
      <c r="K35" s="104" t="e">
        <f>SUMIF('[1]Consommati par usage et sect '!$C$6:$C$310,'[1]Assiette TIC'!$C37,'[1]Consommati par usage et sect '!J$6:J$310)</f>
        <v>#VALUE!</v>
      </c>
      <c r="L35" s="104" t="e">
        <f>SUMIF('[1]Consommati par usage et sect '!$C$6:$C$310,'[1]Assiette TIC'!$C37,'[1]Consommati par usage et sect '!K$6:K$310)</f>
        <v>#VALUE!</v>
      </c>
      <c r="M35" s="104" t="e">
        <f>SUMIF('[1]Consommati par usage et sect '!$C$6:$C$310,'[1]Assiette TIC'!$C37,'[1]Consommati par usage et sect '!L$6:L$310)</f>
        <v>#VALUE!</v>
      </c>
      <c r="N35" s="104" t="e">
        <f>SUMIF('[1]Consommati par usage et sect '!$C$6:$C$310,'[1]Assiette TIC'!$C37,'[1]Consommati par usage et sect '!M$6:M$310)</f>
        <v>#VALUE!</v>
      </c>
      <c r="O35" s="104" t="e">
        <f>SUMIF('[1]Consommati par usage et sect '!$C$6:$C$310,'[1]Assiette TIC'!$C37,'[1]Consommati par usage et sect '!N$6:N$310)</f>
        <v>#VALUE!</v>
      </c>
      <c r="P35" s="104" t="e">
        <f>SUMIF('[1]Consommati par usage et sect '!$C$6:$C$310,'[1]Assiette TIC'!$C37,'[1]Consommati par usage et sect '!O$6:O$310)</f>
        <v>#VALUE!</v>
      </c>
      <c r="Q35" s="104" t="e">
        <f>SUMIF('[1]Consommati par usage et sect '!$C$6:$C$310,'[1]Assiette TIC'!$C37,'[1]Consommati par usage et sect '!P$6:P$310)</f>
        <v>#VALUE!</v>
      </c>
      <c r="R35" s="104" t="e">
        <f>SUMIF('[1]Consommati par usage et sect '!$C$6:$C$310,'[1]Assiette TIC'!$C37,'[1]Consommati par usage et sect '!Q$6:Q$310)</f>
        <v>#VALUE!</v>
      </c>
      <c r="S35" s="104" t="e">
        <f>SUMIF('[1]Consommati par usage et sect '!$C$6:$C$310,'[1]Assiette TIC'!$C37,'[1]Consommati par usage et sect '!R$6:R$310)</f>
        <v>#VALUE!</v>
      </c>
      <c r="T35" s="104" t="e">
        <f>SUMIF('[1]Consommati par usage et sect '!$C$6:$C$310,'[1]Assiette TIC'!$C37,'[1]Consommati par usage et sect '!S$6:S$310)</f>
        <v>#VALUE!</v>
      </c>
      <c r="U35" s="104" t="e">
        <f>SUMIF('[1]Consommati par usage et sect '!$C$6:$C$310,'[1]Assiette TIC'!$C37,'[1]Consommati par usage et sect '!T$6:T$310)</f>
        <v>#VALUE!</v>
      </c>
      <c r="V35" s="104" t="e">
        <f>SUMIF('[1]Consommati par usage et sect '!$C$6:$C$310,'[1]Assiette TIC'!$C37,'[1]Consommati par usage et sect '!U$6:U$310)</f>
        <v>#VALUE!</v>
      </c>
      <c r="W35" s="104" t="e">
        <f>SUMIF('[1]Consommati par usage et sect '!$C$6:$C$310,'[1]Assiette TIC'!$C37,'[1]Consommati par usage et sect '!V$6:V$310)</f>
        <v>#VALUE!</v>
      </c>
      <c r="X35" s="104" t="e">
        <f>SUMIF('[1]Consommati par usage et sect '!$C$6:$C$310,'[1]Assiette TIC'!$C37,'[1]Consommati par usage et sect '!W$6:W$310)</f>
        <v>#VALUE!</v>
      </c>
      <c r="Y35" s="104" t="e">
        <f>SUMIF('[1]Consommati par usage et sect '!$C$6:$C$310,'[1]Assiette TIC'!$C37,'[1]Consommati par usage et sect '!X$6:X$310)</f>
        <v>#VALUE!</v>
      </c>
      <c r="Z35" s="104" t="e">
        <f>SUMIF('[1]Consommati par usage et sect '!$C$6:$C$310,'[1]Assiette TIC'!$C37,'[1]Consommati par usage et sect '!Y$6:Y$310)</f>
        <v>#VALUE!</v>
      </c>
      <c r="AA35" s="104" t="e">
        <f>SUMIF('[1]Consommati par usage et sect '!$C$6:$C$310,'[1]Assiette TIC'!$C37,'[1]Consommati par usage et sect '!Z$6:Z$310)</f>
        <v>#VALUE!</v>
      </c>
      <c r="AB35" s="104" t="e">
        <f>SUMIF('[1]Consommati par usage et sect '!$C$6:$C$310,'[1]Assiette TIC'!$C37,'[1]Consommati par usage et sect '!AA$6:AA$310)</f>
        <v>#VALUE!</v>
      </c>
      <c r="AC35" s="104" t="e">
        <f>SUMIF('[1]Consommati par usage et sect '!$C$6:$C$310,'[1]Assiette TIC'!$C37,'[1]Consommati par usage et sect '!AB$6:AB$310)</f>
        <v>#VALUE!</v>
      </c>
      <c r="AD35" s="104" t="e">
        <f>SUMIF('[1]Consommati par usage et sect '!$C$6:$C$310,'[1]Assiette TIC'!$C37,'[1]Consommati par usage et sect '!AC$6:AC$310)</f>
        <v>#VALUE!</v>
      </c>
      <c r="AE35" s="104" t="e">
        <f>SUMIF('[1]Consommati par usage et sect '!$C$6:$C$310,'[1]Assiette TIC'!$C37,'[1]Consommati par usage et sect '!AD$6:AD$310)</f>
        <v>#VALUE!</v>
      </c>
      <c r="AF35" s="104" t="e">
        <f>SUMIF('[1]Consommati par usage et sect '!$C$6:$C$310,'[1]Assiette TIC'!$C37,'[1]Consommati par usage et sect '!AE$6:AE$310)</f>
        <v>#VALUE!</v>
      </c>
      <c r="AG35" s="104" t="e">
        <f>SUMIF('[1]Consommati par usage et sect '!$C$6:$C$310,'[1]Assiette TIC'!$C37,'[1]Consommati par usage et sect '!AF$6:AF$310)</f>
        <v>#VALUE!</v>
      </c>
      <c r="AH35" s="104" t="e">
        <f>SUMIF('[1]Consommati par usage et sect '!$C$6:$C$310,'[1]Assiette TIC'!$C37,'[1]Consommati par usage et sect '!AG$6:AG$310)</f>
        <v>#VALUE!</v>
      </c>
      <c r="AI35" s="104" t="e">
        <f>SUMIF('[1]Consommati par usage et sect '!$C$6:$C$310,'[1]Assiette TIC'!$C37,'[1]Consommati par usage et sect '!AH$6:AH$310)</f>
        <v>#VALUE!</v>
      </c>
      <c r="AJ35" s="104" t="e">
        <f>SUMIF('[1]Consommati par usage et sect '!$C$6:$C$310,'[1]Assiette TIC'!$C37,'[1]Consommati par usage et sect '!AI$6:AI$310)</f>
        <v>#VALUE!</v>
      </c>
      <c r="AK35" s="104" t="e">
        <f>SUMIF('[1]Consommati par usage et sect '!$C$6:$C$310,'[1]Assiette TIC'!$C37,'[1]Consommati par usage et sect '!AJ$6:AJ$310)</f>
        <v>#VALUE!</v>
      </c>
      <c r="AL35" s="105" t="e">
        <f t="shared" si="0"/>
        <v>#VALUE!</v>
      </c>
      <c r="AM35" s="104" t="e">
        <f t="shared" si="11"/>
        <v>#VALUE!</v>
      </c>
      <c r="AN35" s="104" t="e">
        <f t="shared" si="1"/>
        <v>#VALUE!</v>
      </c>
      <c r="AO35" s="104" t="e">
        <f t="shared" si="2"/>
        <v>#VALUE!</v>
      </c>
      <c r="AP35" s="104" t="e">
        <f t="shared" si="3"/>
        <v>#VALUE!</v>
      </c>
      <c r="AQ35" s="104" t="e">
        <f>SUMIF('[1]Consommati par usage et sect '!$C$6:$C$310,'[1]Assiette TIC'!$C37,'[1]Consommati par usage et sect '!AP$6:AP$310)</f>
        <v>#VALUE!</v>
      </c>
      <c r="AR35" s="104" t="e">
        <f>SUMIF('[1]Consommati par usage et sect '!$C$6:$C$310,'[1]Assiette TIC'!$C37,'[1]Consommati par usage et sect '!AQ$6:AQ$310)</f>
        <v>#VALUE!</v>
      </c>
      <c r="AS35" s="104" t="e">
        <f>SUMIF('[1]Consommati par usage et sect '!$C$6:$C$310,'[1]Assiette TIC'!$C37,'[1]Consommati par usage et sect '!AR$6:AR$310)</f>
        <v>#VALUE!</v>
      </c>
      <c r="AT35" s="104" t="e">
        <f>SUMIF('[1]Consommati par usage et sect '!$C$6:$C$310,'[1]Assiette TIC'!$C37,'[1]Consommati par usage et sect '!AS$6:AS$310)</f>
        <v>#VALUE!</v>
      </c>
      <c r="AU35" s="104" t="e">
        <f>SUMIF('[1]Consommati par usage et sect '!$C$6:$C$310,'[1]Assiette TIC'!$C37,'[1]Consommati par usage et sect '!AT$6:AT$310)</f>
        <v>#VALUE!</v>
      </c>
      <c r="AV35" s="104" t="e">
        <f>SUMIF('[1]Consommati par usage et sect '!$C$6:$C$310,'[1]Assiette TIC'!$C37,'[1]Consommati par usage et sect '!AU$6:AU$310)</f>
        <v>#VALUE!</v>
      </c>
      <c r="AW35" s="104" t="e">
        <f>SUMIF('[1]Consommati par usage et sect '!$C$6:$C$310,'[1]Assiette TIC'!$C37,'[1]Consommati par usage et sect '!AV$6:AV$310)</f>
        <v>#VALUE!</v>
      </c>
      <c r="AX35" s="104" t="e">
        <f>SUMIF('[1]Consommati par usage et sect '!$C$6:$C$310,'[1]Assiette TIC'!$C37,'[1]Consommati par usage et sect '!AW$6:AW$310)</f>
        <v>#VALUE!</v>
      </c>
      <c r="AY35" s="104" t="e">
        <f>SUMIF('[1]Consommati par usage et sect '!$C$6:$C$310,'[1]Assiette TIC'!$C37,'[1]Consommati par usage et sect '!AX$6:AX$310)</f>
        <v>#VALUE!</v>
      </c>
      <c r="AZ35" s="104" t="e">
        <f>SUMIF('[1]Consommati par usage et sect '!$C$6:$C$310,'[1]Assiette TIC'!$C37,'[1]Consommati par usage et sect '!AY$6:AY$310)</f>
        <v>#VALUE!</v>
      </c>
      <c r="BA35" s="104" t="e">
        <f>SUMIF('[1]Consommati par usage et sect '!$C$6:$C$310,'[1]Assiette TIC'!$C37,'[1]Consommati par usage et sect '!AZ$6:AZ$310)</f>
        <v>#VALUE!</v>
      </c>
      <c r="BB35" s="104" t="e">
        <f>SUMIF('[1]Consommati par usage et sect '!$C$6:$C$310,'[1]Assiette TIC'!$C37,'[1]Consommati par usage et sect '!BA$6:BA$310)</f>
        <v>#VALUE!</v>
      </c>
      <c r="BC35" s="104" t="e">
        <f>SUMIF('[1]Consommati par usage et sect '!$C$6:$C$310,'[1]Assiette TIC'!$C37,'[1]Consommati par usage et sect '!BB$6:BB$310)</f>
        <v>#VALUE!</v>
      </c>
      <c r="BD35" s="104" t="e">
        <f>SUMIF('[1]Consommati par usage et sect '!$C$6:$C$310,'[1]Assiette TIC'!$C37,'[1]Consommati par usage et sect '!BC$6:BC$310)</f>
        <v>#VALUE!</v>
      </c>
      <c r="BE35" s="104" t="e">
        <f>SUMIF('[1]Consommati par usage et sect '!$C$6:$C$310,'[1]Assiette TIC'!$C37,'[1]Consommati par usage et sect '!BD$6:BD$310)</f>
        <v>#VALUE!</v>
      </c>
      <c r="BF35" s="104" t="e">
        <f>SUMIF('[1]Consommati par usage et sect '!$C$6:$C$310,'[1]Assiette TIC'!$C37,'[1]Consommati par usage et sect '!BE$6:BE$310)</f>
        <v>#VALUE!</v>
      </c>
      <c r="BG35" s="104" t="e">
        <f>SUMIF('[1]Consommati par usage et sect '!$C$6:$C$310,'[1]Assiette TIC'!$C37,'[1]Consommati par usage et sect '!BF$6:BF$310)</f>
        <v>#VALUE!</v>
      </c>
      <c r="BH35" s="104" t="e">
        <f>SUMIF('[1]Consommati par usage et sect '!$C$6:$C$310,'[1]Assiette TIC'!$C37,'[1]Consommati par usage et sect '!BG$6:BG$310)</f>
        <v>#VALUE!</v>
      </c>
      <c r="BI35" s="104" t="e">
        <f>SUMIF('[1]Consommati par usage et sect '!$C$6:$C$310,'[1]Assiette TIC'!$C37,'[1]Consommati par usage et sect '!BH$6:BH$310)</f>
        <v>#VALUE!</v>
      </c>
      <c r="BJ35" s="104" t="e">
        <f>SUMIF('[1]Consommati par usage et sect '!$C$6:$C$310,'[1]Assiette TIC'!$C37,'[1]Consommati par usage et sect '!BI$6:BI$310)</f>
        <v>#VALUE!</v>
      </c>
      <c r="BK35" s="104" t="e">
        <f>SUMIF('[1]Consommati par usage et sect '!$C$6:$C$310,'[1]Assiette TIC'!$C37,'[1]Consommati par usage et sect '!BJ$6:BJ$310)</f>
        <v>#VALUE!</v>
      </c>
      <c r="BL35" s="104" t="e">
        <f>SUMIF('[1]Consommati par usage et sect '!$C$6:$C$310,'[1]Assiette TIC'!$C37,'[1]Consommati par usage et sect '!BK$6:BK$310)</f>
        <v>#VALUE!</v>
      </c>
      <c r="BM35" s="104" t="e">
        <f>SUMIF('[1]Consommati par usage et sect '!$C$6:$C$310,'[1]Assiette TIC'!$C37,'[1]Consommati par usage et sect '!BL$6:BL$310)</f>
        <v>#VALUE!</v>
      </c>
      <c r="BN35" s="104" t="e">
        <f>SUMIF('[1]Consommati par usage et sect '!$C$6:$C$310,'[1]Assiette TIC'!$C37,'[1]Consommati par usage et sect '!BM$6:BM$310)</f>
        <v>#VALUE!</v>
      </c>
      <c r="BO35" s="104" t="e">
        <f>SUMIF('[1]Consommati par usage et sect '!$C$6:$C$310,'[1]Assiette TIC'!$C37,'[1]Consommati par usage et sect '!BN$6:BN$310)</f>
        <v>#VALUE!</v>
      </c>
      <c r="BP35" s="104" t="e">
        <f>SUMIF('[1]Consommati par usage et sect '!$C$6:$C$310,'[1]Assiette TIC'!$C37,'[1]Consommati par usage et sect '!BO$6:BO$310)</f>
        <v>#VALUE!</v>
      </c>
      <c r="BQ35" s="104" t="e">
        <f>SUMIF('[1]Consommati par usage et sect '!$C$6:$C$310,'[1]Assiette TIC'!$C37,'[1]Consommati par usage et sect '!BP$6:BP$310)</f>
        <v>#VALUE!</v>
      </c>
      <c r="BR35" s="104" t="e">
        <f>SUMIF('[1]Consommati par usage et sect '!$C$6:$C$310,'[1]Assiette TIC'!$C37,'[1]Consommati par usage et sect '!BQ$6:BQ$310)</f>
        <v>#VALUE!</v>
      </c>
      <c r="BS35" s="105" t="e">
        <f t="shared" si="4"/>
        <v>#VALUE!</v>
      </c>
      <c r="BT35" s="106" t="e">
        <f>BS35*(1-'[1]Assiette composante carbone'!D37/'[1]Assiette composante carbone'!AK37)</f>
        <v>#VALUE!</v>
      </c>
      <c r="BU35" s="102" t="e">
        <f>IF(E35-#REF!-#REF!&gt;=#REF!,AL35-E35+#REF!+#REF!,AL35-#REF!)</f>
        <v>#REF!</v>
      </c>
      <c r="BV35" s="102"/>
      <c r="BW35" s="102"/>
      <c r="BX35" s="102">
        <f t="shared" si="5"/>
        <v>0</v>
      </c>
      <c r="BY35" s="102" t="e">
        <f t="shared" si="12"/>
        <v>#REF!</v>
      </c>
      <c r="BZ35" s="107">
        <f>IF(ISNA(VLOOKUP($D35,'[1]comptes des secteurs'!$B$13:$AW$1568,31,FALSE)),0,VLOOKUP($D35,'[1]comptes des secteurs'!$B$13:$AW$1568,31,FALSE))</f>
        <v>13.9</v>
      </c>
      <c r="CA35" s="102">
        <f>IF(ISNA(VLOOKUP($D35,'[1]comptes des secteurs'!$B$13:$AW$1568,47,FALSE)),0,VLOOKUP($D35,'[1]comptes des secteurs'!$B$13:$AW$1568,47,FALSE))</f>
        <v>45.1</v>
      </c>
      <c r="CB35" s="108" t="e">
        <f t="shared" si="16"/>
        <v>#REF!</v>
      </c>
      <c r="CC35" s="108" t="e">
        <f t="shared" si="16"/>
        <v>#REF!</v>
      </c>
      <c r="CD35">
        <f>VLOOKUP(D35,Eurostat!$A$11:$H$272,5,TRUE)</f>
        <v>211.8</v>
      </c>
    </row>
    <row r="36" spans="1:82" ht="15.65" customHeight="1" x14ac:dyDescent="0.35">
      <c r="A36" s="121"/>
      <c r="B36" s="200"/>
      <c r="C36" s="131" t="s">
        <v>295</v>
      </c>
      <c r="D36" s="128">
        <v>1104</v>
      </c>
      <c r="E36" s="97">
        <f>IFERROR(VLOOKUP(D36,'[1]Emissions ETS'!$A$2:$B$121,2,FALSE),0)/1000</f>
        <v>0</v>
      </c>
      <c r="F36" s="104" t="e">
        <f>SUMIF('[1]Consommati par usage et sect '!$C$6:$C$310,'[1]Assiette TIC'!$C38,'[1]Consommati par usage et sect '!E$6:E$310)</f>
        <v>#VALUE!</v>
      </c>
      <c r="G36" s="104" t="e">
        <f>SUMIF('[1]Consommati par usage et sect '!$C$6:$C$310,'[1]Assiette TIC'!$C38,'[1]Consommati par usage et sect '!F$6:F$310)</f>
        <v>#VALUE!</v>
      </c>
      <c r="H36" s="104" t="e">
        <f>SUMIF('[1]Consommati par usage et sect '!$C$6:$C$310,'[1]Assiette TIC'!$C38,'[1]Consommati par usage et sect '!G$6:G$310)</f>
        <v>#VALUE!</v>
      </c>
      <c r="I36" s="104" t="e">
        <f>SUMIF('[1]Consommati par usage et sect '!$C$6:$C$310,'[1]Assiette TIC'!$C38,'[1]Consommati par usage et sect '!H$6:H$310)</f>
        <v>#VALUE!</v>
      </c>
      <c r="J36" s="104" t="e">
        <f>SUMIF('[1]Consommati par usage et sect '!$C$6:$C$310,'[1]Assiette TIC'!$C38,'[1]Consommati par usage et sect '!I$6:I$310)</f>
        <v>#VALUE!</v>
      </c>
      <c r="K36" s="104" t="e">
        <f>SUMIF('[1]Consommati par usage et sect '!$C$6:$C$310,'[1]Assiette TIC'!$C38,'[1]Consommati par usage et sect '!J$6:J$310)</f>
        <v>#VALUE!</v>
      </c>
      <c r="L36" s="104" t="e">
        <f>SUMIF('[1]Consommati par usage et sect '!$C$6:$C$310,'[1]Assiette TIC'!$C38,'[1]Consommati par usage et sect '!K$6:K$310)</f>
        <v>#VALUE!</v>
      </c>
      <c r="M36" s="104" t="e">
        <f>SUMIF('[1]Consommati par usage et sect '!$C$6:$C$310,'[1]Assiette TIC'!$C38,'[1]Consommati par usage et sect '!L$6:L$310)</f>
        <v>#VALUE!</v>
      </c>
      <c r="N36" s="104" t="e">
        <f>SUMIF('[1]Consommati par usage et sect '!$C$6:$C$310,'[1]Assiette TIC'!$C38,'[1]Consommati par usage et sect '!M$6:M$310)</f>
        <v>#VALUE!</v>
      </c>
      <c r="O36" s="104" t="e">
        <f>SUMIF('[1]Consommati par usage et sect '!$C$6:$C$310,'[1]Assiette TIC'!$C38,'[1]Consommati par usage et sect '!N$6:N$310)</f>
        <v>#VALUE!</v>
      </c>
      <c r="P36" s="104" t="e">
        <f>SUMIF('[1]Consommati par usage et sect '!$C$6:$C$310,'[1]Assiette TIC'!$C38,'[1]Consommati par usage et sect '!O$6:O$310)</f>
        <v>#VALUE!</v>
      </c>
      <c r="Q36" s="104" t="e">
        <f>SUMIF('[1]Consommati par usage et sect '!$C$6:$C$310,'[1]Assiette TIC'!$C38,'[1]Consommati par usage et sect '!P$6:P$310)</f>
        <v>#VALUE!</v>
      </c>
      <c r="R36" s="104" t="e">
        <f>SUMIF('[1]Consommati par usage et sect '!$C$6:$C$310,'[1]Assiette TIC'!$C38,'[1]Consommati par usage et sect '!Q$6:Q$310)</f>
        <v>#VALUE!</v>
      </c>
      <c r="S36" s="104" t="e">
        <f>SUMIF('[1]Consommati par usage et sect '!$C$6:$C$310,'[1]Assiette TIC'!$C38,'[1]Consommati par usage et sect '!R$6:R$310)</f>
        <v>#VALUE!</v>
      </c>
      <c r="T36" s="104" t="e">
        <f>SUMIF('[1]Consommati par usage et sect '!$C$6:$C$310,'[1]Assiette TIC'!$C38,'[1]Consommati par usage et sect '!S$6:S$310)</f>
        <v>#VALUE!</v>
      </c>
      <c r="U36" s="104" t="e">
        <f>SUMIF('[1]Consommati par usage et sect '!$C$6:$C$310,'[1]Assiette TIC'!$C38,'[1]Consommati par usage et sect '!T$6:T$310)</f>
        <v>#VALUE!</v>
      </c>
      <c r="V36" s="104" t="e">
        <f>SUMIF('[1]Consommati par usage et sect '!$C$6:$C$310,'[1]Assiette TIC'!$C38,'[1]Consommati par usage et sect '!U$6:U$310)</f>
        <v>#VALUE!</v>
      </c>
      <c r="W36" s="104" t="e">
        <f>SUMIF('[1]Consommati par usage et sect '!$C$6:$C$310,'[1]Assiette TIC'!$C38,'[1]Consommati par usage et sect '!V$6:V$310)</f>
        <v>#VALUE!</v>
      </c>
      <c r="X36" s="104" t="e">
        <f>SUMIF('[1]Consommati par usage et sect '!$C$6:$C$310,'[1]Assiette TIC'!$C38,'[1]Consommati par usage et sect '!W$6:W$310)</f>
        <v>#VALUE!</v>
      </c>
      <c r="Y36" s="104" t="e">
        <f>SUMIF('[1]Consommati par usage et sect '!$C$6:$C$310,'[1]Assiette TIC'!$C38,'[1]Consommati par usage et sect '!X$6:X$310)</f>
        <v>#VALUE!</v>
      </c>
      <c r="Z36" s="104" t="e">
        <f>SUMIF('[1]Consommati par usage et sect '!$C$6:$C$310,'[1]Assiette TIC'!$C38,'[1]Consommati par usage et sect '!Y$6:Y$310)</f>
        <v>#VALUE!</v>
      </c>
      <c r="AA36" s="104" t="e">
        <f>SUMIF('[1]Consommati par usage et sect '!$C$6:$C$310,'[1]Assiette TIC'!$C38,'[1]Consommati par usage et sect '!Z$6:Z$310)</f>
        <v>#VALUE!</v>
      </c>
      <c r="AB36" s="104" t="e">
        <f>SUMIF('[1]Consommati par usage et sect '!$C$6:$C$310,'[1]Assiette TIC'!$C38,'[1]Consommati par usage et sect '!AA$6:AA$310)</f>
        <v>#VALUE!</v>
      </c>
      <c r="AC36" s="104" t="e">
        <f>SUMIF('[1]Consommati par usage et sect '!$C$6:$C$310,'[1]Assiette TIC'!$C38,'[1]Consommati par usage et sect '!AB$6:AB$310)</f>
        <v>#VALUE!</v>
      </c>
      <c r="AD36" s="104" t="e">
        <f>SUMIF('[1]Consommati par usage et sect '!$C$6:$C$310,'[1]Assiette TIC'!$C38,'[1]Consommati par usage et sect '!AC$6:AC$310)</f>
        <v>#VALUE!</v>
      </c>
      <c r="AE36" s="104" t="e">
        <f>SUMIF('[1]Consommati par usage et sect '!$C$6:$C$310,'[1]Assiette TIC'!$C38,'[1]Consommati par usage et sect '!AD$6:AD$310)</f>
        <v>#VALUE!</v>
      </c>
      <c r="AF36" s="104" t="e">
        <f>SUMIF('[1]Consommati par usage et sect '!$C$6:$C$310,'[1]Assiette TIC'!$C38,'[1]Consommati par usage et sect '!AE$6:AE$310)</f>
        <v>#VALUE!</v>
      </c>
      <c r="AG36" s="104" t="e">
        <f>SUMIF('[1]Consommati par usage et sect '!$C$6:$C$310,'[1]Assiette TIC'!$C38,'[1]Consommati par usage et sect '!AF$6:AF$310)</f>
        <v>#VALUE!</v>
      </c>
      <c r="AH36" s="104" t="e">
        <f>SUMIF('[1]Consommati par usage et sect '!$C$6:$C$310,'[1]Assiette TIC'!$C38,'[1]Consommati par usage et sect '!AG$6:AG$310)</f>
        <v>#VALUE!</v>
      </c>
      <c r="AI36" s="104" t="e">
        <f>SUMIF('[1]Consommati par usage et sect '!$C$6:$C$310,'[1]Assiette TIC'!$C38,'[1]Consommati par usage et sect '!AH$6:AH$310)</f>
        <v>#VALUE!</v>
      </c>
      <c r="AJ36" s="104" t="e">
        <f>SUMIF('[1]Consommati par usage et sect '!$C$6:$C$310,'[1]Assiette TIC'!$C38,'[1]Consommati par usage et sect '!AI$6:AI$310)</f>
        <v>#VALUE!</v>
      </c>
      <c r="AK36" s="104" t="e">
        <f>SUMIF('[1]Consommati par usage et sect '!$C$6:$C$310,'[1]Assiette TIC'!$C38,'[1]Consommati par usage et sect '!AJ$6:AJ$310)</f>
        <v>#VALUE!</v>
      </c>
      <c r="AL36" s="105" t="e">
        <f t="shared" si="0"/>
        <v>#VALUE!</v>
      </c>
      <c r="AM36" s="104" t="e">
        <f t="shared" si="11"/>
        <v>#VALUE!</v>
      </c>
      <c r="AN36" s="104" t="e">
        <f t="shared" si="1"/>
        <v>#VALUE!</v>
      </c>
      <c r="AO36" s="104" t="e">
        <f t="shared" si="2"/>
        <v>#VALUE!</v>
      </c>
      <c r="AP36" s="104" t="e">
        <f t="shared" si="3"/>
        <v>#VALUE!</v>
      </c>
      <c r="AQ36" s="104" t="e">
        <f>SUMIF('[1]Consommati par usage et sect '!$C$6:$C$310,'[1]Assiette TIC'!$C38,'[1]Consommati par usage et sect '!AP$6:AP$310)</f>
        <v>#VALUE!</v>
      </c>
      <c r="AR36" s="104" t="e">
        <f>SUMIF('[1]Consommati par usage et sect '!$C$6:$C$310,'[1]Assiette TIC'!$C38,'[1]Consommati par usage et sect '!AQ$6:AQ$310)</f>
        <v>#VALUE!</v>
      </c>
      <c r="AS36" s="104" t="e">
        <f>SUMIF('[1]Consommati par usage et sect '!$C$6:$C$310,'[1]Assiette TIC'!$C38,'[1]Consommati par usage et sect '!AR$6:AR$310)</f>
        <v>#VALUE!</v>
      </c>
      <c r="AT36" s="104" t="e">
        <f>SUMIF('[1]Consommati par usage et sect '!$C$6:$C$310,'[1]Assiette TIC'!$C38,'[1]Consommati par usage et sect '!AS$6:AS$310)</f>
        <v>#VALUE!</v>
      </c>
      <c r="AU36" s="104" t="e">
        <f>SUMIF('[1]Consommati par usage et sect '!$C$6:$C$310,'[1]Assiette TIC'!$C38,'[1]Consommati par usage et sect '!AT$6:AT$310)</f>
        <v>#VALUE!</v>
      </c>
      <c r="AV36" s="104" t="e">
        <f>SUMIF('[1]Consommati par usage et sect '!$C$6:$C$310,'[1]Assiette TIC'!$C38,'[1]Consommati par usage et sect '!AU$6:AU$310)</f>
        <v>#VALUE!</v>
      </c>
      <c r="AW36" s="104" t="e">
        <f>SUMIF('[1]Consommati par usage et sect '!$C$6:$C$310,'[1]Assiette TIC'!$C38,'[1]Consommati par usage et sect '!AV$6:AV$310)</f>
        <v>#VALUE!</v>
      </c>
      <c r="AX36" s="104" t="e">
        <f>SUMIF('[1]Consommati par usage et sect '!$C$6:$C$310,'[1]Assiette TIC'!$C38,'[1]Consommati par usage et sect '!AW$6:AW$310)</f>
        <v>#VALUE!</v>
      </c>
      <c r="AY36" s="104" t="e">
        <f>SUMIF('[1]Consommati par usage et sect '!$C$6:$C$310,'[1]Assiette TIC'!$C38,'[1]Consommati par usage et sect '!AX$6:AX$310)</f>
        <v>#VALUE!</v>
      </c>
      <c r="AZ36" s="104" t="e">
        <f>SUMIF('[1]Consommati par usage et sect '!$C$6:$C$310,'[1]Assiette TIC'!$C38,'[1]Consommati par usage et sect '!AY$6:AY$310)</f>
        <v>#VALUE!</v>
      </c>
      <c r="BA36" s="104" t="e">
        <f>SUMIF('[1]Consommati par usage et sect '!$C$6:$C$310,'[1]Assiette TIC'!$C38,'[1]Consommati par usage et sect '!AZ$6:AZ$310)</f>
        <v>#VALUE!</v>
      </c>
      <c r="BB36" s="104" t="e">
        <f>SUMIF('[1]Consommati par usage et sect '!$C$6:$C$310,'[1]Assiette TIC'!$C38,'[1]Consommati par usage et sect '!BA$6:BA$310)</f>
        <v>#VALUE!</v>
      </c>
      <c r="BC36" s="104" t="e">
        <f>SUMIF('[1]Consommati par usage et sect '!$C$6:$C$310,'[1]Assiette TIC'!$C38,'[1]Consommati par usage et sect '!BB$6:BB$310)</f>
        <v>#VALUE!</v>
      </c>
      <c r="BD36" s="104" t="e">
        <f>SUMIF('[1]Consommati par usage et sect '!$C$6:$C$310,'[1]Assiette TIC'!$C38,'[1]Consommati par usage et sect '!BC$6:BC$310)</f>
        <v>#VALUE!</v>
      </c>
      <c r="BE36" s="104" t="e">
        <f>SUMIF('[1]Consommati par usage et sect '!$C$6:$C$310,'[1]Assiette TIC'!$C38,'[1]Consommati par usage et sect '!BD$6:BD$310)</f>
        <v>#VALUE!</v>
      </c>
      <c r="BF36" s="104" t="e">
        <f>SUMIF('[1]Consommati par usage et sect '!$C$6:$C$310,'[1]Assiette TIC'!$C38,'[1]Consommati par usage et sect '!BE$6:BE$310)</f>
        <v>#VALUE!</v>
      </c>
      <c r="BG36" s="104" t="e">
        <f>SUMIF('[1]Consommati par usage et sect '!$C$6:$C$310,'[1]Assiette TIC'!$C38,'[1]Consommati par usage et sect '!BF$6:BF$310)</f>
        <v>#VALUE!</v>
      </c>
      <c r="BH36" s="104" t="e">
        <f>SUMIF('[1]Consommati par usage et sect '!$C$6:$C$310,'[1]Assiette TIC'!$C38,'[1]Consommati par usage et sect '!BG$6:BG$310)</f>
        <v>#VALUE!</v>
      </c>
      <c r="BI36" s="104" t="e">
        <f>SUMIF('[1]Consommati par usage et sect '!$C$6:$C$310,'[1]Assiette TIC'!$C38,'[1]Consommati par usage et sect '!BH$6:BH$310)</f>
        <v>#VALUE!</v>
      </c>
      <c r="BJ36" s="104" t="e">
        <f>SUMIF('[1]Consommati par usage et sect '!$C$6:$C$310,'[1]Assiette TIC'!$C38,'[1]Consommati par usage et sect '!BI$6:BI$310)</f>
        <v>#VALUE!</v>
      </c>
      <c r="BK36" s="104" t="e">
        <f>SUMIF('[1]Consommati par usage et sect '!$C$6:$C$310,'[1]Assiette TIC'!$C38,'[1]Consommati par usage et sect '!BJ$6:BJ$310)</f>
        <v>#VALUE!</v>
      </c>
      <c r="BL36" s="104" t="e">
        <f>SUMIF('[1]Consommati par usage et sect '!$C$6:$C$310,'[1]Assiette TIC'!$C38,'[1]Consommati par usage et sect '!BK$6:BK$310)</f>
        <v>#VALUE!</v>
      </c>
      <c r="BM36" s="104" t="e">
        <f>SUMIF('[1]Consommati par usage et sect '!$C$6:$C$310,'[1]Assiette TIC'!$C38,'[1]Consommati par usage et sect '!BL$6:BL$310)</f>
        <v>#VALUE!</v>
      </c>
      <c r="BN36" s="104" t="e">
        <f>SUMIF('[1]Consommati par usage et sect '!$C$6:$C$310,'[1]Assiette TIC'!$C38,'[1]Consommati par usage et sect '!BM$6:BM$310)</f>
        <v>#VALUE!</v>
      </c>
      <c r="BO36" s="104" t="e">
        <f>SUMIF('[1]Consommati par usage et sect '!$C$6:$C$310,'[1]Assiette TIC'!$C38,'[1]Consommati par usage et sect '!BN$6:BN$310)</f>
        <v>#VALUE!</v>
      </c>
      <c r="BP36" s="104" t="e">
        <f>SUMIF('[1]Consommati par usage et sect '!$C$6:$C$310,'[1]Assiette TIC'!$C38,'[1]Consommati par usage et sect '!BO$6:BO$310)</f>
        <v>#VALUE!</v>
      </c>
      <c r="BQ36" s="104" t="e">
        <f>SUMIF('[1]Consommati par usage et sect '!$C$6:$C$310,'[1]Assiette TIC'!$C38,'[1]Consommati par usage et sect '!BP$6:BP$310)</f>
        <v>#VALUE!</v>
      </c>
      <c r="BR36" s="104" t="e">
        <f>SUMIF('[1]Consommati par usage et sect '!$C$6:$C$310,'[1]Assiette TIC'!$C38,'[1]Consommati par usage et sect '!BQ$6:BQ$310)</f>
        <v>#VALUE!</v>
      </c>
      <c r="BS36" s="105" t="e">
        <f t="shared" si="4"/>
        <v>#VALUE!</v>
      </c>
      <c r="BT36" s="106" t="e">
        <f>BS36*(1-'[1]Assiette composante carbone'!D38/'[1]Assiette composante carbone'!AK38)</f>
        <v>#VALUE!</v>
      </c>
      <c r="BU36" s="102" t="e">
        <f>IF(E36-#REF!-#REF!&gt;=#REF!,AL36-E36+#REF!+#REF!,AL36-#REF!)</f>
        <v>#REF!</v>
      </c>
      <c r="BV36" s="102" t="s">
        <v>264</v>
      </c>
      <c r="BW36" s="102"/>
      <c r="BX36" s="102">
        <f t="shared" si="5"/>
        <v>1</v>
      </c>
      <c r="BY36" s="102">
        <f t="shared" si="12"/>
        <v>0</v>
      </c>
      <c r="BZ36" s="107">
        <f>IF(ISNA(VLOOKUP($D36,'[1]comptes des secteurs'!$B$13:$AW$1568,31,FALSE)),0,VLOOKUP($D36,'[1]comptes des secteurs'!$B$13:$AW$1568,31,FALSE))</f>
        <v>5.5</v>
      </c>
      <c r="CA36" s="102">
        <f>IF(ISNA(VLOOKUP($D36,'[1]comptes des secteurs'!$B$13:$AW$1568,47,FALSE)),0,VLOOKUP($D36,'[1]comptes des secteurs'!$B$13:$AW$1568,47,FALSE))</f>
        <v>14.6</v>
      </c>
      <c r="CB36" s="108">
        <f t="shared" si="16"/>
        <v>0</v>
      </c>
      <c r="CC36" s="108">
        <f t="shared" si="16"/>
        <v>0</v>
      </c>
      <c r="CD36">
        <f>VLOOKUP(D36,Eurostat!$A$11:$H$272,5,TRUE)</f>
        <v>31.2</v>
      </c>
    </row>
    <row r="37" spans="1:82" ht="15.65" customHeight="1" x14ac:dyDescent="0.35">
      <c r="A37" s="121"/>
      <c r="B37" s="200"/>
      <c r="C37" s="131" t="s">
        <v>296</v>
      </c>
      <c r="D37" s="128">
        <v>1105</v>
      </c>
      <c r="E37" s="97">
        <f>IFERROR(VLOOKUP(D37,'[1]Emissions ETS'!$A$2:$B$121,2,FALSE),0)/1000</f>
        <v>56.743000000000002</v>
      </c>
      <c r="F37" s="104" t="e">
        <f>SUMIF('[1]Consommati par usage et sect '!$C$6:$C$310,'[1]Assiette TIC'!$C39,'[1]Consommati par usage et sect '!E$6:E$310)</f>
        <v>#VALUE!</v>
      </c>
      <c r="G37" s="104" t="e">
        <f>SUMIF('[1]Consommati par usage et sect '!$C$6:$C$310,'[1]Assiette TIC'!$C39,'[1]Consommati par usage et sect '!F$6:F$310)</f>
        <v>#VALUE!</v>
      </c>
      <c r="H37" s="104" t="e">
        <f>SUMIF('[1]Consommati par usage et sect '!$C$6:$C$310,'[1]Assiette TIC'!$C39,'[1]Consommati par usage et sect '!G$6:G$310)</f>
        <v>#VALUE!</v>
      </c>
      <c r="I37" s="104" t="e">
        <f>SUMIF('[1]Consommati par usage et sect '!$C$6:$C$310,'[1]Assiette TIC'!$C39,'[1]Consommati par usage et sect '!H$6:H$310)</f>
        <v>#VALUE!</v>
      </c>
      <c r="J37" s="104" t="e">
        <f>SUMIF('[1]Consommati par usage et sect '!$C$6:$C$310,'[1]Assiette TIC'!$C39,'[1]Consommati par usage et sect '!I$6:I$310)</f>
        <v>#VALUE!</v>
      </c>
      <c r="K37" s="104" t="e">
        <f>SUMIF('[1]Consommati par usage et sect '!$C$6:$C$310,'[1]Assiette TIC'!$C39,'[1]Consommati par usage et sect '!J$6:J$310)</f>
        <v>#VALUE!</v>
      </c>
      <c r="L37" s="104" t="e">
        <f>SUMIF('[1]Consommati par usage et sect '!$C$6:$C$310,'[1]Assiette TIC'!$C39,'[1]Consommati par usage et sect '!K$6:K$310)</f>
        <v>#VALUE!</v>
      </c>
      <c r="M37" s="104" t="e">
        <f>SUMIF('[1]Consommati par usage et sect '!$C$6:$C$310,'[1]Assiette TIC'!$C39,'[1]Consommati par usage et sect '!L$6:L$310)</f>
        <v>#VALUE!</v>
      </c>
      <c r="N37" s="104" t="e">
        <f>SUMIF('[1]Consommati par usage et sect '!$C$6:$C$310,'[1]Assiette TIC'!$C39,'[1]Consommati par usage et sect '!M$6:M$310)</f>
        <v>#VALUE!</v>
      </c>
      <c r="O37" s="104" t="e">
        <f>SUMIF('[1]Consommati par usage et sect '!$C$6:$C$310,'[1]Assiette TIC'!$C39,'[1]Consommati par usage et sect '!N$6:N$310)</f>
        <v>#VALUE!</v>
      </c>
      <c r="P37" s="104" t="e">
        <f>SUMIF('[1]Consommati par usage et sect '!$C$6:$C$310,'[1]Assiette TIC'!$C39,'[1]Consommati par usage et sect '!O$6:O$310)</f>
        <v>#VALUE!</v>
      </c>
      <c r="Q37" s="104" t="e">
        <f>SUMIF('[1]Consommati par usage et sect '!$C$6:$C$310,'[1]Assiette TIC'!$C39,'[1]Consommati par usage et sect '!P$6:P$310)</f>
        <v>#VALUE!</v>
      </c>
      <c r="R37" s="104" t="e">
        <f>SUMIF('[1]Consommati par usage et sect '!$C$6:$C$310,'[1]Assiette TIC'!$C39,'[1]Consommati par usage et sect '!Q$6:Q$310)</f>
        <v>#VALUE!</v>
      </c>
      <c r="S37" s="104" t="e">
        <f>SUMIF('[1]Consommati par usage et sect '!$C$6:$C$310,'[1]Assiette TIC'!$C39,'[1]Consommati par usage et sect '!R$6:R$310)</f>
        <v>#VALUE!</v>
      </c>
      <c r="T37" s="104" t="e">
        <f>SUMIF('[1]Consommati par usage et sect '!$C$6:$C$310,'[1]Assiette TIC'!$C39,'[1]Consommati par usage et sect '!S$6:S$310)</f>
        <v>#VALUE!</v>
      </c>
      <c r="U37" s="104" t="e">
        <f>SUMIF('[1]Consommati par usage et sect '!$C$6:$C$310,'[1]Assiette TIC'!$C39,'[1]Consommati par usage et sect '!T$6:T$310)</f>
        <v>#VALUE!</v>
      </c>
      <c r="V37" s="104" t="e">
        <f>SUMIF('[1]Consommati par usage et sect '!$C$6:$C$310,'[1]Assiette TIC'!$C39,'[1]Consommati par usage et sect '!U$6:U$310)</f>
        <v>#VALUE!</v>
      </c>
      <c r="W37" s="104" t="e">
        <f>SUMIF('[1]Consommati par usage et sect '!$C$6:$C$310,'[1]Assiette TIC'!$C39,'[1]Consommati par usage et sect '!V$6:V$310)</f>
        <v>#VALUE!</v>
      </c>
      <c r="X37" s="104" t="e">
        <f>SUMIF('[1]Consommati par usage et sect '!$C$6:$C$310,'[1]Assiette TIC'!$C39,'[1]Consommati par usage et sect '!W$6:W$310)</f>
        <v>#VALUE!</v>
      </c>
      <c r="Y37" s="104" t="e">
        <f>SUMIF('[1]Consommati par usage et sect '!$C$6:$C$310,'[1]Assiette TIC'!$C39,'[1]Consommati par usage et sect '!X$6:X$310)</f>
        <v>#VALUE!</v>
      </c>
      <c r="Z37" s="104" t="e">
        <f>SUMIF('[1]Consommati par usage et sect '!$C$6:$C$310,'[1]Assiette TIC'!$C39,'[1]Consommati par usage et sect '!Y$6:Y$310)</f>
        <v>#VALUE!</v>
      </c>
      <c r="AA37" s="104" t="e">
        <f>SUMIF('[1]Consommati par usage et sect '!$C$6:$C$310,'[1]Assiette TIC'!$C39,'[1]Consommati par usage et sect '!Z$6:Z$310)</f>
        <v>#VALUE!</v>
      </c>
      <c r="AB37" s="104" t="e">
        <f>SUMIF('[1]Consommati par usage et sect '!$C$6:$C$310,'[1]Assiette TIC'!$C39,'[1]Consommati par usage et sect '!AA$6:AA$310)</f>
        <v>#VALUE!</v>
      </c>
      <c r="AC37" s="104" t="e">
        <f>SUMIF('[1]Consommati par usage et sect '!$C$6:$C$310,'[1]Assiette TIC'!$C39,'[1]Consommati par usage et sect '!AB$6:AB$310)</f>
        <v>#VALUE!</v>
      </c>
      <c r="AD37" s="104" t="e">
        <f>SUMIF('[1]Consommati par usage et sect '!$C$6:$C$310,'[1]Assiette TIC'!$C39,'[1]Consommati par usage et sect '!AC$6:AC$310)</f>
        <v>#VALUE!</v>
      </c>
      <c r="AE37" s="104" t="e">
        <f>SUMIF('[1]Consommati par usage et sect '!$C$6:$C$310,'[1]Assiette TIC'!$C39,'[1]Consommati par usage et sect '!AD$6:AD$310)</f>
        <v>#VALUE!</v>
      </c>
      <c r="AF37" s="104" t="e">
        <f>SUMIF('[1]Consommati par usage et sect '!$C$6:$C$310,'[1]Assiette TIC'!$C39,'[1]Consommati par usage et sect '!AE$6:AE$310)</f>
        <v>#VALUE!</v>
      </c>
      <c r="AG37" s="104" t="e">
        <f>SUMIF('[1]Consommati par usage et sect '!$C$6:$C$310,'[1]Assiette TIC'!$C39,'[1]Consommati par usage et sect '!AF$6:AF$310)</f>
        <v>#VALUE!</v>
      </c>
      <c r="AH37" s="104" t="e">
        <f>SUMIF('[1]Consommati par usage et sect '!$C$6:$C$310,'[1]Assiette TIC'!$C39,'[1]Consommati par usage et sect '!AG$6:AG$310)</f>
        <v>#VALUE!</v>
      </c>
      <c r="AI37" s="104" t="e">
        <f>SUMIF('[1]Consommati par usage et sect '!$C$6:$C$310,'[1]Assiette TIC'!$C39,'[1]Consommati par usage et sect '!AH$6:AH$310)</f>
        <v>#VALUE!</v>
      </c>
      <c r="AJ37" s="104" t="e">
        <f>SUMIF('[1]Consommati par usage et sect '!$C$6:$C$310,'[1]Assiette TIC'!$C39,'[1]Consommati par usage et sect '!AI$6:AI$310)</f>
        <v>#VALUE!</v>
      </c>
      <c r="AK37" s="104" t="e">
        <f>SUMIF('[1]Consommati par usage et sect '!$C$6:$C$310,'[1]Assiette TIC'!$C39,'[1]Consommati par usage et sect '!AJ$6:AJ$310)</f>
        <v>#VALUE!</v>
      </c>
      <c r="AL37" s="105" t="e">
        <f t="shared" si="0"/>
        <v>#VALUE!</v>
      </c>
      <c r="AM37" s="104" t="e">
        <f t="shared" si="11"/>
        <v>#VALUE!</v>
      </c>
      <c r="AN37" s="104" t="e">
        <f t="shared" si="1"/>
        <v>#VALUE!</v>
      </c>
      <c r="AO37" s="104" t="e">
        <f t="shared" si="2"/>
        <v>#VALUE!</v>
      </c>
      <c r="AP37" s="104" t="e">
        <f t="shared" si="3"/>
        <v>#VALUE!</v>
      </c>
      <c r="AQ37" s="104" t="e">
        <f>SUMIF('[1]Consommati par usage et sect '!$C$6:$C$310,'[1]Assiette TIC'!$C39,'[1]Consommati par usage et sect '!AP$6:AP$310)</f>
        <v>#VALUE!</v>
      </c>
      <c r="AR37" s="104" t="e">
        <f>SUMIF('[1]Consommati par usage et sect '!$C$6:$C$310,'[1]Assiette TIC'!$C39,'[1]Consommati par usage et sect '!AQ$6:AQ$310)</f>
        <v>#VALUE!</v>
      </c>
      <c r="AS37" s="104" t="e">
        <f>SUMIF('[1]Consommati par usage et sect '!$C$6:$C$310,'[1]Assiette TIC'!$C39,'[1]Consommati par usage et sect '!AR$6:AR$310)</f>
        <v>#VALUE!</v>
      </c>
      <c r="AT37" s="104" t="e">
        <f>SUMIF('[1]Consommati par usage et sect '!$C$6:$C$310,'[1]Assiette TIC'!$C39,'[1]Consommati par usage et sect '!AS$6:AS$310)</f>
        <v>#VALUE!</v>
      </c>
      <c r="AU37" s="104" t="e">
        <f>SUMIF('[1]Consommati par usage et sect '!$C$6:$C$310,'[1]Assiette TIC'!$C39,'[1]Consommati par usage et sect '!AT$6:AT$310)</f>
        <v>#VALUE!</v>
      </c>
      <c r="AV37" s="104" t="e">
        <f>SUMIF('[1]Consommati par usage et sect '!$C$6:$C$310,'[1]Assiette TIC'!$C39,'[1]Consommati par usage et sect '!AU$6:AU$310)</f>
        <v>#VALUE!</v>
      </c>
      <c r="AW37" s="104" t="e">
        <f>SUMIF('[1]Consommati par usage et sect '!$C$6:$C$310,'[1]Assiette TIC'!$C39,'[1]Consommati par usage et sect '!AV$6:AV$310)</f>
        <v>#VALUE!</v>
      </c>
      <c r="AX37" s="104" t="e">
        <f>SUMIF('[1]Consommati par usage et sect '!$C$6:$C$310,'[1]Assiette TIC'!$C39,'[1]Consommati par usage et sect '!AW$6:AW$310)</f>
        <v>#VALUE!</v>
      </c>
      <c r="AY37" s="104" t="e">
        <f>SUMIF('[1]Consommati par usage et sect '!$C$6:$C$310,'[1]Assiette TIC'!$C39,'[1]Consommati par usage et sect '!AX$6:AX$310)</f>
        <v>#VALUE!</v>
      </c>
      <c r="AZ37" s="104" t="e">
        <f>SUMIF('[1]Consommati par usage et sect '!$C$6:$C$310,'[1]Assiette TIC'!$C39,'[1]Consommati par usage et sect '!AY$6:AY$310)</f>
        <v>#VALUE!</v>
      </c>
      <c r="BA37" s="104" t="e">
        <f>SUMIF('[1]Consommati par usage et sect '!$C$6:$C$310,'[1]Assiette TIC'!$C39,'[1]Consommati par usage et sect '!AZ$6:AZ$310)</f>
        <v>#VALUE!</v>
      </c>
      <c r="BB37" s="104" t="e">
        <f>SUMIF('[1]Consommati par usage et sect '!$C$6:$C$310,'[1]Assiette TIC'!$C39,'[1]Consommati par usage et sect '!BA$6:BA$310)</f>
        <v>#VALUE!</v>
      </c>
      <c r="BC37" s="104" t="e">
        <f>SUMIF('[1]Consommati par usage et sect '!$C$6:$C$310,'[1]Assiette TIC'!$C39,'[1]Consommati par usage et sect '!BB$6:BB$310)</f>
        <v>#VALUE!</v>
      </c>
      <c r="BD37" s="104" t="e">
        <f>SUMIF('[1]Consommati par usage et sect '!$C$6:$C$310,'[1]Assiette TIC'!$C39,'[1]Consommati par usage et sect '!BC$6:BC$310)</f>
        <v>#VALUE!</v>
      </c>
      <c r="BE37" s="104" t="e">
        <f>SUMIF('[1]Consommati par usage et sect '!$C$6:$C$310,'[1]Assiette TIC'!$C39,'[1]Consommati par usage et sect '!BD$6:BD$310)</f>
        <v>#VALUE!</v>
      </c>
      <c r="BF37" s="104" t="e">
        <f>SUMIF('[1]Consommati par usage et sect '!$C$6:$C$310,'[1]Assiette TIC'!$C39,'[1]Consommati par usage et sect '!BE$6:BE$310)</f>
        <v>#VALUE!</v>
      </c>
      <c r="BG37" s="104" t="e">
        <f>SUMIF('[1]Consommati par usage et sect '!$C$6:$C$310,'[1]Assiette TIC'!$C39,'[1]Consommati par usage et sect '!BF$6:BF$310)</f>
        <v>#VALUE!</v>
      </c>
      <c r="BH37" s="104" t="e">
        <f>SUMIF('[1]Consommati par usage et sect '!$C$6:$C$310,'[1]Assiette TIC'!$C39,'[1]Consommati par usage et sect '!BG$6:BG$310)</f>
        <v>#VALUE!</v>
      </c>
      <c r="BI37" s="104" t="e">
        <f>SUMIF('[1]Consommati par usage et sect '!$C$6:$C$310,'[1]Assiette TIC'!$C39,'[1]Consommati par usage et sect '!BH$6:BH$310)</f>
        <v>#VALUE!</v>
      </c>
      <c r="BJ37" s="104" t="e">
        <f>SUMIF('[1]Consommati par usage et sect '!$C$6:$C$310,'[1]Assiette TIC'!$C39,'[1]Consommati par usage et sect '!BI$6:BI$310)</f>
        <v>#VALUE!</v>
      </c>
      <c r="BK37" s="104" t="e">
        <f>SUMIF('[1]Consommati par usage et sect '!$C$6:$C$310,'[1]Assiette TIC'!$C39,'[1]Consommati par usage et sect '!BJ$6:BJ$310)</f>
        <v>#VALUE!</v>
      </c>
      <c r="BL37" s="104" t="e">
        <f>SUMIF('[1]Consommati par usage et sect '!$C$6:$C$310,'[1]Assiette TIC'!$C39,'[1]Consommati par usage et sect '!BK$6:BK$310)</f>
        <v>#VALUE!</v>
      </c>
      <c r="BM37" s="104" t="e">
        <f>SUMIF('[1]Consommati par usage et sect '!$C$6:$C$310,'[1]Assiette TIC'!$C39,'[1]Consommati par usage et sect '!BL$6:BL$310)</f>
        <v>#VALUE!</v>
      </c>
      <c r="BN37" s="104" t="e">
        <f>SUMIF('[1]Consommati par usage et sect '!$C$6:$C$310,'[1]Assiette TIC'!$C39,'[1]Consommati par usage et sect '!BM$6:BM$310)</f>
        <v>#VALUE!</v>
      </c>
      <c r="BO37" s="104" t="e">
        <f>SUMIF('[1]Consommati par usage et sect '!$C$6:$C$310,'[1]Assiette TIC'!$C39,'[1]Consommati par usage et sect '!BN$6:BN$310)</f>
        <v>#VALUE!</v>
      </c>
      <c r="BP37" s="104" t="e">
        <f>SUMIF('[1]Consommati par usage et sect '!$C$6:$C$310,'[1]Assiette TIC'!$C39,'[1]Consommati par usage et sect '!BO$6:BO$310)</f>
        <v>#VALUE!</v>
      </c>
      <c r="BQ37" s="104" t="e">
        <f>SUMIF('[1]Consommati par usage et sect '!$C$6:$C$310,'[1]Assiette TIC'!$C39,'[1]Consommati par usage et sect '!BP$6:BP$310)</f>
        <v>#VALUE!</v>
      </c>
      <c r="BR37" s="104" t="e">
        <f>SUMIF('[1]Consommati par usage et sect '!$C$6:$C$310,'[1]Assiette TIC'!$C39,'[1]Consommati par usage et sect '!BQ$6:BQ$310)</f>
        <v>#VALUE!</v>
      </c>
      <c r="BS37" s="105" t="e">
        <f t="shared" si="4"/>
        <v>#VALUE!</v>
      </c>
      <c r="BT37" s="106" t="e">
        <f>BS37*(1-'[1]Assiette composante carbone'!D39/'[1]Assiette composante carbone'!AK39)</f>
        <v>#VALUE!</v>
      </c>
      <c r="BU37" s="102" t="e">
        <f>IF(E37-#REF!-#REF!&gt;=#REF!,AL37-E37+#REF!+#REF!,AL37-#REF!)</f>
        <v>#REF!</v>
      </c>
      <c r="BV37" s="102"/>
      <c r="BW37" s="102"/>
      <c r="BX37" s="102">
        <f t="shared" si="5"/>
        <v>0</v>
      </c>
      <c r="BY37" s="102" t="e">
        <f t="shared" si="12"/>
        <v>#REF!</v>
      </c>
      <c r="BZ37" s="107">
        <f>IF(ISNA(VLOOKUP($D37,'[1]comptes des secteurs'!$B$13:$AW$1568,31,FALSE)),0,VLOOKUP($D37,'[1]comptes des secteurs'!$B$13:$AW$1568,31,FALSE))</f>
        <v>377.3</v>
      </c>
      <c r="CA37" s="102">
        <f>IF(ISNA(VLOOKUP($D37,'[1]comptes des secteurs'!$B$13:$AW$1568,47,FALSE)),0,VLOOKUP($D37,'[1]comptes des secteurs'!$B$13:$AW$1568,47,FALSE))</f>
        <v>1294.5999999999999</v>
      </c>
      <c r="CB37" s="108" t="e">
        <f t="shared" si="16"/>
        <v>#REF!</v>
      </c>
      <c r="CC37" s="108" t="e">
        <f t="shared" si="16"/>
        <v>#REF!</v>
      </c>
      <c r="CD37">
        <f>VLOOKUP(D37,Eurostat!$A$11:$H$272,5,TRUE)</f>
        <v>2942.5</v>
      </c>
    </row>
    <row r="38" spans="1:82" ht="15.65" customHeight="1" x14ac:dyDescent="0.35">
      <c r="A38" s="121"/>
      <c r="B38" s="200"/>
      <c r="C38" s="131" t="s">
        <v>297</v>
      </c>
      <c r="D38" s="128">
        <v>1106</v>
      </c>
      <c r="E38" s="97">
        <f>IFERROR(VLOOKUP(D38,'[1]Emissions ETS'!$A$2:$B$121,2,FALSE),0)/1000</f>
        <v>0</v>
      </c>
      <c r="F38" s="104" t="e">
        <f>SUMIF('[1]Consommati par usage et sect '!$C$6:$C$310,'[1]Assiette TIC'!$C40,'[1]Consommati par usage et sect '!E$6:E$310)</f>
        <v>#VALUE!</v>
      </c>
      <c r="G38" s="104" t="e">
        <f>SUMIF('[1]Consommati par usage et sect '!$C$6:$C$310,'[1]Assiette TIC'!$C40,'[1]Consommati par usage et sect '!F$6:F$310)</f>
        <v>#VALUE!</v>
      </c>
      <c r="H38" s="104" t="e">
        <f>SUMIF('[1]Consommati par usage et sect '!$C$6:$C$310,'[1]Assiette TIC'!$C40,'[1]Consommati par usage et sect '!G$6:G$310)</f>
        <v>#VALUE!</v>
      </c>
      <c r="I38" s="104" t="e">
        <f>SUMIF('[1]Consommati par usage et sect '!$C$6:$C$310,'[1]Assiette TIC'!$C40,'[1]Consommati par usage et sect '!H$6:H$310)</f>
        <v>#VALUE!</v>
      </c>
      <c r="J38" s="104" t="e">
        <f>SUMIF('[1]Consommati par usage et sect '!$C$6:$C$310,'[1]Assiette TIC'!$C40,'[1]Consommati par usage et sect '!I$6:I$310)</f>
        <v>#VALUE!</v>
      </c>
      <c r="K38" s="104" t="e">
        <f>SUMIF('[1]Consommati par usage et sect '!$C$6:$C$310,'[1]Assiette TIC'!$C40,'[1]Consommati par usage et sect '!J$6:J$310)</f>
        <v>#VALUE!</v>
      </c>
      <c r="L38" s="104" t="e">
        <f>SUMIF('[1]Consommati par usage et sect '!$C$6:$C$310,'[1]Assiette TIC'!$C40,'[1]Consommati par usage et sect '!K$6:K$310)</f>
        <v>#VALUE!</v>
      </c>
      <c r="M38" s="104" t="e">
        <f>SUMIF('[1]Consommati par usage et sect '!$C$6:$C$310,'[1]Assiette TIC'!$C40,'[1]Consommati par usage et sect '!L$6:L$310)</f>
        <v>#VALUE!</v>
      </c>
      <c r="N38" s="104" t="e">
        <f>SUMIF('[1]Consommati par usage et sect '!$C$6:$C$310,'[1]Assiette TIC'!$C40,'[1]Consommati par usage et sect '!M$6:M$310)</f>
        <v>#VALUE!</v>
      </c>
      <c r="O38" s="104" t="e">
        <f>SUMIF('[1]Consommati par usage et sect '!$C$6:$C$310,'[1]Assiette TIC'!$C40,'[1]Consommati par usage et sect '!N$6:N$310)</f>
        <v>#VALUE!</v>
      </c>
      <c r="P38" s="104" t="e">
        <f>SUMIF('[1]Consommati par usage et sect '!$C$6:$C$310,'[1]Assiette TIC'!$C40,'[1]Consommati par usage et sect '!O$6:O$310)</f>
        <v>#VALUE!</v>
      </c>
      <c r="Q38" s="104" t="e">
        <f>SUMIF('[1]Consommati par usage et sect '!$C$6:$C$310,'[1]Assiette TIC'!$C40,'[1]Consommati par usage et sect '!P$6:P$310)</f>
        <v>#VALUE!</v>
      </c>
      <c r="R38" s="104" t="e">
        <f>SUMIF('[1]Consommati par usage et sect '!$C$6:$C$310,'[1]Assiette TIC'!$C40,'[1]Consommati par usage et sect '!Q$6:Q$310)</f>
        <v>#VALUE!</v>
      </c>
      <c r="S38" s="104" t="e">
        <f>SUMIF('[1]Consommati par usage et sect '!$C$6:$C$310,'[1]Assiette TIC'!$C40,'[1]Consommati par usage et sect '!R$6:R$310)</f>
        <v>#VALUE!</v>
      </c>
      <c r="T38" s="104" t="e">
        <f>SUMIF('[1]Consommati par usage et sect '!$C$6:$C$310,'[1]Assiette TIC'!$C40,'[1]Consommati par usage et sect '!S$6:S$310)</f>
        <v>#VALUE!</v>
      </c>
      <c r="U38" s="104" t="e">
        <f>SUMIF('[1]Consommati par usage et sect '!$C$6:$C$310,'[1]Assiette TIC'!$C40,'[1]Consommati par usage et sect '!T$6:T$310)</f>
        <v>#VALUE!</v>
      </c>
      <c r="V38" s="104" t="e">
        <f>SUMIF('[1]Consommati par usage et sect '!$C$6:$C$310,'[1]Assiette TIC'!$C40,'[1]Consommati par usage et sect '!U$6:U$310)</f>
        <v>#VALUE!</v>
      </c>
      <c r="W38" s="104" t="e">
        <f>SUMIF('[1]Consommati par usage et sect '!$C$6:$C$310,'[1]Assiette TIC'!$C40,'[1]Consommati par usage et sect '!V$6:V$310)</f>
        <v>#VALUE!</v>
      </c>
      <c r="X38" s="104" t="e">
        <f>SUMIF('[1]Consommati par usage et sect '!$C$6:$C$310,'[1]Assiette TIC'!$C40,'[1]Consommati par usage et sect '!W$6:W$310)</f>
        <v>#VALUE!</v>
      </c>
      <c r="Y38" s="104" t="e">
        <f>SUMIF('[1]Consommati par usage et sect '!$C$6:$C$310,'[1]Assiette TIC'!$C40,'[1]Consommati par usage et sect '!X$6:X$310)</f>
        <v>#VALUE!</v>
      </c>
      <c r="Z38" s="104" t="e">
        <f>SUMIF('[1]Consommati par usage et sect '!$C$6:$C$310,'[1]Assiette TIC'!$C40,'[1]Consommati par usage et sect '!Y$6:Y$310)</f>
        <v>#VALUE!</v>
      </c>
      <c r="AA38" s="104" t="e">
        <f>SUMIF('[1]Consommati par usage et sect '!$C$6:$C$310,'[1]Assiette TIC'!$C40,'[1]Consommati par usage et sect '!Z$6:Z$310)</f>
        <v>#VALUE!</v>
      </c>
      <c r="AB38" s="104" t="e">
        <f>SUMIF('[1]Consommati par usage et sect '!$C$6:$C$310,'[1]Assiette TIC'!$C40,'[1]Consommati par usage et sect '!AA$6:AA$310)</f>
        <v>#VALUE!</v>
      </c>
      <c r="AC38" s="104" t="e">
        <f>SUMIF('[1]Consommati par usage et sect '!$C$6:$C$310,'[1]Assiette TIC'!$C40,'[1]Consommati par usage et sect '!AB$6:AB$310)</f>
        <v>#VALUE!</v>
      </c>
      <c r="AD38" s="104" t="e">
        <f>SUMIF('[1]Consommati par usage et sect '!$C$6:$C$310,'[1]Assiette TIC'!$C40,'[1]Consommati par usage et sect '!AC$6:AC$310)</f>
        <v>#VALUE!</v>
      </c>
      <c r="AE38" s="104" t="e">
        <f>SUMIF('[1]Consommati par usage et sect '!$C$6:$C$310,'[1]Assiette TIC'!$C40,'[1]Consommati par usage et sect '!AD$6:AD$310)</f>
        <v>#VALUE!</v>
      </c>
      <c r="AF38" s="104" t="e">
        <f>SUMIF('[1]Consommati par usage et sect '!$C$6:$C$310,'[1]Assiette TIC'!$C40,'[1]Consommati par usage et sect '!AE$6:AE$310)</f>
        <v>#VALUE!</v>
      </c>
      <c r="AG38" s="104" t="e">
        <f>SUMIF('[1]Consommati par usage et sect '!$C$6:$C$310,'[1]Assiette TIC'!$C40,'[1]Consommati par usage et sect '!AF$6:AF$310)</f>
        <v>#VALUE!</v>
      </c>
      <c r="AH38" s="104" t="e">
        <f>SUMIF('[1]Consommati par usage et sect '!$C$6:$C$310,'[1]Assiette TIC'!$C40,'[1]Consommati par usage et sect '!AG$6:AG$310)</f>
        <v>#VALUE!</v>
      </c>
      <c r="AI38" s="104" t="e">
        <f>SUMIF('[1]Consommati par usage et sect '!$C$6:$C$310,'[1]Assiette TIC'!$C40,'[1]Consommati par usage et sect '!AH$6:AH$310)</f>
        <v>#VALUE!</v>
      </c>
      <c r="AJ38" s="104" t="e">
        <f>SUMIF('[1]Consommati par usage et sect '!$C$6:$C$310,'[1]Assiette TIC'!$C40,'[1]Consommati par usage et sect '!AI$6:AI$310)</f>
        <v>#VALUE!</v>
      </c>
      <c r="AK38" s="104" t="e">
        <f>SUMIF('[1]Consommati par usage et sect '!$C$6:$C$310,'[1]Assiette TIC'!$C40,'[1]Consommati par usage et sect '!AJ$6:AJ$310)</f>
        <v>#VALUE!</v>
      </c>
      <c r="AL38" s="105" t="e">
        <f t="shared" si="0"/>
        <v>#VALUE!</v>
      </c>
      <c r="AM38" s="104" t="e">
        <f t="shared" si="11"/>
        <v>#VALUE!</v>
      </c>
      <c r="AN38" s="104" t="e">
        <f t="shared" si="1"/>
        <v>#VALUE!</v>
      </c>
      <c r="AO38" s="104" t="e">
        <f t="shared" si="2"/>
        <v>#VALUE!</v>
      </c>
      <c r="AP38" s="104" t="e">
        <f t="shared" si="3"/>
        <v>#VALUE!</v>
      </c>
      <c r="AQ38" s="104" t="e">
        <f>SUMIF('[1]Consommati par usage et sect '!$C$6:$C$310,'[1]Assiette TIC'!$C40,'[1]Consommati par usage et sect '!AP$6:AP$310)</f>
        <v>#VALUE!</v>
      </c>
      <c r="AR38" s="104" t="e">
        <f>SUMIF('[1]Consommati par usage et sect '!$C$6:$C$310,'[1]Assiette TIC'!$C40,'[1]Consommati par usage et sect '!AQ$6:AQ$310)</f>
        <v>#VALUE!</v>
      </c>
      <c r="AS38" s="104" t="e">
        <f>SUMIF('[1]Consommati par usage et sect '!$C$6:$C$310,'[1]Assiette TIC'!$C40,'[1]Consommati par usage et sect '!AR$6:AR$310)</f>
        <v>#VALUE!</v>
      </c>
      <c r="AT38" s="104" t="e">
        <f>SUMIF('[1]Consommati par usage et sect '!$C$6:$C$310,'[1]Assiette TIC'!$C40,'[1]Consommati par usage et sect '!AS$6:AS$310)</f>
        <v>#VALUE!</v>
      </c>
      <c r="AU38" s="104" t="e">
        <f>SUMIF('[1]Consommati par usage et sect '!$C$6:$C$310,'[1]Assiette TIC'!$C40,'[1]Consommati par usage et sect '!AT$6:AT$310)</f>
        <v>#VALUE!</v>
      </c>
      <c r="AV38" s="104" t="e">
        <f>SUMIF('[1]Consommati par usage et sect '!$C$6:$C$310,'[1]Assiette TIC'!$C40,'[1]Consommati par usage et sect '!AU$6:AU$310)</f>
        <v>#VALUE!</v>
      </c>
      <c r="AW38" s="104" t="e">
        <f>SUMIF('[1]Consommati par usage et sect '!$C$6:$C$310,'[1]Assiette TIC'!$C40,'[1]Consommati par usage et sect '!AV$6:AV$310)</f>
        <v>#VALUE!</v>
      </c>
      <c r="AX38" s="104" t="e">
        <f>SUMIF('[1]Consommati par usage et sect '!$C$6:$C$310,'[1]Assiette TIC'!$C40,'[1]Consommati par usage et sect '!AW$6:AW$310)</f>
        <v>#VALUE!</v>
      </c>
      <c r="AY38" s="104" t="e">
        <f>SUMIF('[1]Consommati par usage et sect '!$C$6:$C$310,'[1]Assiette TIC'!$C40,'[1]Consommati par usage et sect '!AX$6:AX$310)</f>
        <v>#VALUE!</v>
      </c>
      <c r="AZ38" s="104" t="e">
        <f>SUMIF('[1]Consommati par usage et sect '!$C$6:$C$310,'[1]Assiette TIC'!$C40,'[1]Consommati par usage et sect '!AY$6:AY$310)</f>
        <v>#VALUE!</v>
      </c>
      <c r="BA38" s="104" t="e">
        <f>SUMIF('[1]Consommati par usage et sect '!$C$6:$C$310,'[1]Assiette TIC'!$C40,'[1]Consommati par usage et sect '!AZ$6:AZ$310)</f>
        <v>#VALUE!</v>
      </c>
      <c r="BB38" s="104" t="e">
        <f>SUMIF('[1]Consommati par usage et sect '!$C$6:$C$310,'[1]Assiette TIC'!$C40,'[1]Consommati par usage et sect '!BA$6:BA$310)</f>
        <v>#VALUE!</v>
      </c>
      <c r="BC38" s="104" t="e">
        <f>SUMIF('[1]Consommati par usage et sect '!$C$6:$C$310,'[1]Assiette TIC'!$C40,'[1]Consommati par usage et sect '!BB$6:BB$310)</f>
        <v>#VALUE!</v>
      </c>
      <c r="BD38" s="104" t="e">
        <f>SUMIF('[1]Consommati par usage et sect '!$C$6:$C$310,'[1]Assiette TIC'!$C40,'[1]Consommati par usage et sect '!BC$6:BC$310)</f>
        <v>#VALUE!</v>
      </c>
      <c r="BE38" s="104" t="e">
        <f>SUMIF('[1]Consommati par usage et sect '!$C$6:$C$310,'[1]Assiette TIC'!$C40,'[1]Consommati par usage et sect '!BD$6:BD$310)</f>
        <v>#VALUE!</v>
      </c>
      <c r="BF38" s="104" t="e">
        <f>SUMIF('[1]Consommati par usage et sect '!$C$6:$C$310,'[1]Assiette TIC'!$C40,'[1]Consommati par usage et sect '!BE$6:BE$310)</f>
        <v>#VALUE!</v>
      </c>
      <c r="BG38" s="104" t="e">
        <f>SUMIF('[1]Consommati par usage et sect '!$C$6:$C$310,'[1]Assiette TIC'!$C40,'[1]Consommati par usage et sect '!BF$6:BF$310)</f>
        <v>#VALUE!</v>
      </c>
      <c r="BH38" s="104" t="e">
        <f>SUMIF('[1]Consommati par usage et sect '!$C$6:$C$310,'[1]Assiette TIC'!$C40,'[1]Consommati par usage et sect '!BG$6:BG$310)</f>
        <v>#VALUE!</v>
      </c>
      <c r="BI38" s="104" t="e">
        <f>SUMIF('[1]Consommati par usage et sect '!$C$6:$C$310,'[1]Assiette TIC'!$C40,'[1]Consommati par usage et sect '!BH$6:BH$310)</f>
        <v>#VALUE!</v>
      </c>
      <c r="BJ38" s="104" t="e">
        <f>SUMIF('[1]Consommati par usage et sect '!$C$6:$C$310,'[1]Assiette TIC'!$C40,'[1]Consommati par usage et sect '!BI$6:BI$310)</f>
        <v>#VALUE!</v>
      </c>
      <c r="BK38" s="104" t="e">
        <f>SUMIF('[1]Consommati par usage et sect '!$C$6:$C$310,'[1]Assiette TIC'!$C40,'[1]Consommati par usage et sect '!BJ$6:BJ$310)</f>
        <v>#VALUE!</v>
      </c>
      <c r="BL38" s="104" t="e">
        <f>SUMIF('[1]Consommati par usage et sect '!$C$6:$C$310,'[1]Assiette TIC'!$C40,'[1]Consommati par usage et sect '!BK$6:BK$310)</f>
        <v>#VALUE!</v>
      </c>
      <c r="BM38" s="104" t="e">
        <f>SUMIF('[1]Consommati par usage et sect '!$C$6:$C$310,'[1]Assiette TIC'!$C40,'[1]Consommati par usage et sect '!BL$6:BL$310)</f>
        <v>#VALUE!</v>
      </c>
      <c r="BN38" s="104" t="e">
        <f>SUMIF('[1]Consommati par usage et sect '!$C$6:$C$310,'[1]Assiette TIC'!$C40,'[1]Consommati par usage et sect '!BM$6:BM$310)</f>
        <v>#VALUE!</v>
      </c>
      <c r="BO38" s="104" t="e">
        <f>SUMIF('[1]Consommati par usage et sect '!$C$6:$C$310,'[1]Assiette TIC'!$C40,'[1]Consommati par usage et sect '!BN$6:BN$310)</f>
        <v>#VALUE!</v>
      </c>
      <c r="BP38" s="104" t="e">
        <f>SUMIF('[1]Consommati par usage et sect '!$C$6:$C$310,'[1]Assiette TIC'!$C40,'[1]Consommati par usage et sect '!BO$6:BO$310)</f>
        <v>#VALUE!</v>
      </c>
      <c r="BQ38" s="104" t="e">
        <f>SUMIF('[1]Consommati par usage et sect '!$C$6:$C$310,'[1]Assiette TIC'!$C40,'[1]Consommati par usage et sect '!BP$6:BP$310)</f>
        <v>#VALUE!</v>
      </c>
      <c r="BR38" s="104" t="e">
        <f>SUMIF('[1]Consommati par usage et sect '!$C$6:$C$310,'[1]Assiette TIC'!$C40,'[1]Consommati par usage et sect '!BQ$6:BQ$310)</f>
        <v>#VALUE!</v>
      </c>
      <c r="BS38" s="105" t="e">
        <f t="shared" si="4"/>
        <v>#VALUE!</v>
      </c>
      <c r="BT38" s="106" t="e">
        <f>BS38*(1-'[1]Assiette composante carbone'!D40/'[1]Assiette composante carbone'!AK40)</f>
        <v>#VALUE!</v>
      </c>
      <c r="BU38" s="102" t="e">
        <f>IF(E38-#REF!-#REF!&gt;=#REF!,AL38-E38+#REF!+#REF!,AL38-#REF!)</f>
        <v>#REF!</v>
      </c>
      <c r="BV38" s="102" t="s">
        <v>264</v>
      </c>
      <c r="BW38" s="102"/>
      <c r="BX38" s="102">
        <f t="shared" si="5"/>
        <v>1</v>
      </c>
      <c r="BY38" s="102">
        <f t="shared" si="12"/>
        <v>0</v>
      </c>
      <c r="BZ38" s="107">
        <f>IF(ISNA(VLOOKUP($D38,'[1]comptes des secteurs'!$B$13:$AW$1568,31,FALSE)),0,VLOOKUP($D38,'[1]comptes des secteurs'!$B$13:$AW$1568,31,FALSE))</f>
        <v>46</v>
      </c>
      <c r="CA38" s="102">
        <f>IF(ISNA(VLOOKUP($D38,'[1]comptes des secteurs'!$B$13:$AW$1568,47,FALSE)),0,VLOOKUP($D38,'[1]comptes des secteurs'!$B$13:$AW$1568,47,FALSE))</f>
        <v>85.7</v>
      </c>
      <c r="CB38" s="108">
        <f t="shared" si="16"/>
        <v>0</v>
      </c>
      <c r="CC38" s="108">
        <f t="shared" si="16"/>
        <v>0</v>
      </c>
      <c r="CD38">
        <f>VLOOKUP(D38,Eurostat!$A$11:$H$272,5,TRUE)</f>
        <v>571.5</v>
      </c>
    </row>
    <row r="39" spans="1:82" ht="15.65" customHeight="1" x14ac:dyDescent="0.35">
      <c r="A39" s="121"/>
      <c r="B39" s="196"/>
      <c r="C39" s="131" t="s">
        <v>298</v>
      </c>
      <c r="D39" s="125">
        <v>1107</v>
      </c>
      <c r="E39" s="97">
        <f>IFERROR(VLOOKUP(D39,'[1]Emissions ETS'!$A$2:$B$121,2,FALSE),0)/1000</f>
        <v>0</v>
      </c>
      <c r="F39" s="104" t="e">
        <f>SUMIF('[1]Consommati par usage et sect '!$C$6:$C$310,'[1]Assiette TIC'!$C41,'[1]Consommati par usage et sect '!E$6:E$310)</f>
        <v>#VALUE!</v>
      </c>
      <c r="G39" s="104" t="e">
        <f>SUMIF('[1]Consommati par usage et sect '!$C$6:$C$310,'[1]Assiette TIC'!$C41,'[1]Consommati par usage et sect '!F$6:F$310)</f>
        <v>#VALUE!</v>
      </c>
      <c r="H39" s="104" t="e">
        <f>SUMIF('[1]Consommati par usage et sect '!$C$6:$C$310,'[1]Assiette TIC'!$C41,'[1]Consommati par usage et sect '!G$6:G$310)</f>
        <v>#VALUE!</v>
      </c>
      <c r="I39" s="104" t="e">
        <f>SUMIF('[1]Consommati par usage et sect '!$C$6:$C$310,'[1]Assiette TIC'!$C41,'[1]Consommati par usage et sect '!H$6:H$310)</f>
        <v>#VALUE!</v>
      </c>
      <c r="J39" s="104" t="e">
        <f>SUMIF('[1]Consommati par usage et sect '!$C$6:$C$310,'[1]Assiette TIC'!$C41,'[1]Consommati par usage et sect '!I$6:I$310)</f>
        <v>#VALUE!</v>
      </c>
      <c r="K39" s="104" t="e">
        <f>SUMIF('[1]Consommati par usage et sect '!$C$6:$C$310,'[1]Assiette TIC'!$C41,'[1]Consommati par usage et sect '!J$6:J$310)</f>
        <v>#VALUE!</v>
      </c>
      <c r="L39" s="104" t="e">
        <f>SUMIF('[1]Consommati par usage et sect '!$C$6:$C$310,'[1]Assiette TIC'!$C41,'[1]Consommati par usage et sect '!K$6:K$310)</f>
        <v>#VALUE!</v>
      </c>
      <c r="M39" s="104" t="e">
        <f>SUMIF('[1]Consommati par usage et sect '!$C$6:$C$310,'[1]Assiette TIC'!$C41,'[1]Consommati par usage et sect '!L$6:L$310)</f>
        <v>#VALUE!</v>
      </c>
      <c r="N39" s="104" t="e">
        <f>SUMIF('[1]Consommati par usage et sect '!$C$6:$C$310,'[1]Assiette TIC'!$C41,'[1]Consommati par usage et sect '!M$6:M$310)</f>
        <v>#VALUE!</v>
      </c>
      <c r="O39" s="104" t="e">
        <f>SUMIF('[1]Consommati par usage et sect '!$C$6:$C$310,'[1]Assiette TIC'!$C41,'[1]Consommati par usage et sect '!N$6:N$310)</f>
        <v>#VALUE!</v>
      </c>
      <c r="P39" s="104" t="e">
        <f>SUMIF('[1]Consommati par usage et sect '!$C$6:$C$310,'[1]Assiette TIC'!$C41,'[1]Consommati par usage et sect '!O$6:O$310)</f>
        <v>#VALUE!</v>
      </c>
      <c r="Q39" s="104" t="e">
        <f>SUMIF('[1]Consommati par usage et sect '!$C$6:$C$310,'[1]Assiette TIC'!$C41,'[1]Consommati par usage et sect '!P$6:P$310)</f>
        <v>#VALUE!</v>
      </c>
      <c r="R39" s="104" t="e">
        <f>SUMIF('[1]Consommati par usage et sect '!$C$6:$C$310,'[1]Assiette TIC'!$C41,'[1]Consommati par usage et sect '!Q$6:Q$310)</f>
        <v>#VALUE!</v>
      </c>
      <c r="S39" s="104" t="e">
        <f>SUMIF('[1]Consommati par usage et sect '!$C$6:$C$310,'[1]Assiette TIC'!$C41,'[1]Consommati par usage et sect '!R$6:R$310)</f>
        <v>#VALUE!</v>
      </c>
      <c r="T39" s="104" t="e">
        <f>SUMIF('[1]Consommati par usage et sect '!$C$6:$C$310,'[1]Assiette TIC'!$C41,'[1]Consommati par usage et sect '!S$6:S$310)</f>
        <v>#VALUE!</v>
      </c>
      <c r="U39" s="104" t="e">
        <f>SUMIF('[1]Consommati par usage et sect '!$C$6:$C$310,'[1]Assiette TIC'!$C41,'[1]Consommati par usage et sect '!T$6:T$310)</f>
        <v>#VALUE!</v>
      </c>
      <c r="V39" s="104" t="e">
        <f>SUMIF('[1]Consommati par usage et sect '!$C$6:$C$310,'[1]Assiette TIC'!$C41,'[1]Consommati par usage et sect '!U$6:U$310)</f>
        <v>#VALUE!</v>
      </c>
      <c r="W39" s="104" t="e">
        <f>SUMIF('[1]Consommati par usage et sect '!$C$6:$C$310,'[1]Assiette TIC'!$C41,'[1]Consommati par usage et sect '!V$6:V$310)</f>
        <v>#VALUE!</v>
      </c>
      <c r="X39" s="104" t="e">
        <f>SUMIF('[1]Consommati par usage et sect '!$C$6:$C$310,'[1]Assiette TIC'!$C41,'[1]Consommati par usage et sect '!W$6:W$310)</f>
        <v>#VALUE!</v>
      </c>
      <c r="Y39" s="104" t="e">
        <f>SUMIF('[1]Consommati par usage et sect '!$C$6:$C$310,'[1]Assiette TIC'!$C41,'[1]Consommati par usage et sect '!X$6:X$310)</f>
        <v>#VALUE!</v>
      </c>
      <c r="Z39" s="104" t="e">
        <f>SUMIF('[1]Consommati par usage et sect '!$C$6:$C$310,'[1]Assiette TIC'!$C41,'[1]Consommati par usage et sect '!Y$6:Y$310)</f>
        <v>#VALUE!</v>
      </c>
      <c r="AA39" s="104" t="e">
        <f>SUMIF('[1]Consommati par usage et sect '!$C$6:$C$310,'[1]Assiette TIC'!$C41,'[1]Consommati par usage et sect '!Z$6:Z$310)</f>
        <v>#VALUE!</v>
      </c>
      <c r="AB39" s="104" t="e">
        <f>SUMIF('[1]Consommati par usage et sect '!$C$6:$C$310,'[1]Assiette TIC'!$C41,'[1]Consommati par usage et sect '!AA$6:AA$310)</f>
        <v>#VALUE!</v>
      </c>
      <c r="AC39" s="104" t="e">
        <f>SUMIF('[1]Consommati par usage et sect '!$C$6:$C$310,'[1]Assiette TIC'!$C41,'[1]Consommati par usage et sect '!AB$6:AB$310)</f>
        <v>#VALUE!</v>
      </c>
      <c r="AD39" s="104" t="e">
        <f>SUMIF('[1]Consommati par usage et sect '!$C$6:$C$310,'[1]Assiette TIC'!$C41,'[1]Consommati par usage et sect '!AC$6:AC$310)</f>
        <v>#VALUE!</v>
      </c>
      <c r="AE39" s="104" t="e">
        <f>SUMIF('[1]Consommati par usage et sect '!$C$6:$C$310,'[1]Assiette TIC'!$C41,'[1]Consommati par usage et sect '!AD$6:AD$310)</f>
        <v>#VALUE!</v>
      </c>
      <c r="AF39" s="104" t="e">
        <f>SUMIF('[1]Consommati par usage et sect '!$C$6:$C$310,'[1]Assiette TIC'!$C41,'[1]Consommati par usage et sect '!AE$6:AE$310)</f>
        <v>#VALUE!</v>
      </c>
      <c r="AG39" s="104" t="e">
        <f>SUMIF('[1]Consommati par usage et sect '!$C$6:$C$310,'[1]Assiette TIC'!$C41,'[1]Consommati par usage et sect '!AF$6:AF$310)</f>
        <v>#VALUE!</v>
      </c>
      <c r="AH39" s="104" t="e">
        <f>SUMIF('[1]Consommati par usage et sect '!$C$6:$C$310,'[1]Assiette TIC'!$C41,'[1]Consommati par usage et sect '!AG$6:AG$310)</f>
        <v>#VALUE!</v>
      </c>
      <c r="AI39" s="104" t="e">
        <f>SUMIF('[1]Consommati par usage et sect '!$C$6:$C$310,'[1]Assiette TIC'!$C41,'[1]Consommati par usage et sect '!AH$6:AH$310)</f>
        <v>#VALUE!</v>
      </c>
      <c r="AJ39" s="104" t="e">
        <f>SUMIF('[1]Consommati par usage et sect '!$C$6:$C$310,'[1]Assiette TIC'!$C41,'[1]Consommati par usage et sect '!AI$6:AI$310)</f>
        <v>#VALUE!</v>
      </c>
      <c r="AK39" s="104" t="e">
        <f>SUMIF('[1]Consommati par usage et sect '!$C$6:$C$310,'[1]Assiette TIC'!$C41,'[1]Consommati par usage et sect '!AJ$6:AJ$310)</f>
        <v>#VALUE!</v>
      </c>
      <c r="AL39" s="105" t="e">
        <f t="shared" si="0"/>
        <v>#VALUE!</v>
      </c>
      <c r="AM39" s="104" t="e">
        <f t="shared" si="11"/>
        <v>#VALUE!</v>
      </c>
      <c r="AN39" s="104" t="e">
        <f t="shared" si="1"/>
        <v>#VALUE!</v>
      </c>
      <c r="AO39" s="104" t="e">
        <f t="shared" si="2"/>
        <v>#VALUE!</v>
      </c>
      <c r="AP39" s="104" t="e">
        <f t="shared" si="3"/>
        <v>#VALUE!</v>
      </c>
      <c r="AQ39" s="104" t="e">
        <f>SUMIF('[1]Consommati par usage et sect '!$C$6:$C$310,'[1]Assiette TIC'!$C41,'[1]Consommati par usage et sect '!AP$6:AP$310)</f>
        <v>#VALUE!</v>
      </c>
      <c r="AR39" s="104" t="e">
        <f>SUMIF('[1]Consommati par usage et sect '!$C$6:$C$310,'[1]Assiette TIC'!$C41,'[1]Consommati par usage et sect '!AQ$6:AQ$310)</f>
        <v>#VALUE!</v>
      </c>
      <c r="AS39" s="104" t="e">
        <f>SUMIF('[1]Consommati par usage et sect '!$C$6:$C$310,'[1]Assiette TIC'!$C41,'[1]Consommati par usage et sect '!AR$6:AR$310)</f>
        <v>#VALUE!</v>
      </c>
      <c r="AT39" s="104" t="e">
        <f>SUMIF('[1]Consommati par usage et sect '!$C$6:$C$310,'[1]Assiette TIC'!$C41,'[1]Consommati par usage et sect '!AS$6:AS$310)</f>
        <v>#VALUE!</v>
      </c>
      <c r="AU39" s="104" t="e">
        <f>SUMIF('[1]Consommati par usage et sect '!$C$6:$C$310,'[1]Assiette TIC'!$C41,'[1]Consommati par usage et sect '!AT$6:AT$310)</f>
        <v>#VALUE!</v>
      </c>
      <c r="AV39" s="104" t="e">
        <f>SUMIF('[1]Consommati par usage et sect '!$C$6:$C$310,'[1]Assiette TIC'!$C41,'[1]Consommati par usage et sect '!AU$6:AU$310)</f>
        <v>#VALUE!</v>
      </c>
      <c r="AW39" s="104" t="e">
        <f>SUMIF('[1]Consommati par usage et sect '!$C$6:$C$310,'[1]Assiette TIC'!$C41,'[1]Consommati par usage et sect '!AV$6:AV$310)</f>
        <v>#VALUE!</v>
      </c>
      <c r="AX39" s="104" t="e">
        <f>SUMIF('[1]Consommati par usage et sect '!$C$6:$C$310,'[1]Assiette TIC'!$C41,'[1]Consommati par usage et sect '!AW$6:AW$310)</f>
        <v>#VALUE!</v>
      </c>
      <c r="AY39" s="104" t="e">
        <f>SUMIF('[1]Consommati par usage et sect '!$C$6:$C$310,'[1]Assiette TIC'!$C41,'[1]Consommati par usage et sect '!AX$6:AX$310)</f>
        <v>#VALUE!</v>
      </c>
      <c r="AZ39" s="104" t="e">
        <f>SUMIF('[1]Consommati par usage et sect '!$C$6:$C$310,'[1]Assiette TIC'!$C41,'[1]Consommati par usage et sect '!AY$6:AY$310)</f>
        <v>#VALUE!</v>
      </c>
      <c r="BA39" s="104" t="e">
        <f>SUMIF('[1]Consommati par usage et sect '!$C$6:$C$310,'[1]Assiette TIC'!$C41,'[1]Consommati par usage et sect '!AZ$6:AZ$310)</f>
        <v>#VALUE!</v>
      </c>
      <c r="BB39" s="104" t="e">
        <f>SUMIF('[1]Consommati par usage et sect '!$C$6:$C$310,'[1]Assiette TIC'!$C41,'[1]Consommati par usage et sect '!BA$6:BA$310)</f>
        <v>#VALUE!</v>
      </c>
      <c r="BC39" s="104" t="e">
        <f>SUMIF('[1]Consommati par usage et sect '!$C$6:$C$310,'[1]Assiette TIC'!$C41,'[1]Consommati par usage et sect '!BB$6:BB$310)</f>
        <v>#VALUE!</v>
      </c>
      <c r="BD39" s="104" t="e">
        <f>SUMIF('[1]Consommati par usage et sect '!$C$6:$C$310,'[1]Assiette TIC'!$C41,'[1]Consommati par usage et sect '!BC$6:BC$310)</f>
        <v>#VALUE!</v>
      </c>
      <c r="BE39" s="104" t="e">
        <f>SUMIF('[1]Consommati par usage et sect '!$C$6:$C$310,'[1]Assiette TIC'!$C41,'[1]Consommati par usage et sect '!BD$6:BD$310)</f>
        <v>#VALUE!</v>
      </c>
      <c r="BF39" s="104" t="e">
        <f>SUMIF('[1]Consommati par usage et sect '!$C$6:$C$310,'[1]Assiette TIC'!$C41,'[1]Consommati par usage et sect '!BE$6:BE$310)</f>
        <v>#VALUE!</v>
      </c>
      <c r="BG39" s="104" t="e">
        <f>SUMIF('[1]Consommati par usage et sect '!$C$6:$C$310,'[1]Assiette TIC'!$C41,'[1]Consommati par usage et sect '!BF$6:BF$310)</f>
        <v>#VALUE!</v>
      </c>
      <c r="BH39" s="104" t="e">
        <f>SUMIF('[1]Consommati par usage et sect '!$C$6:$C$310,'[1]Assiette TIC'!$C41,'[1]Consommati par usage et sect '!BG$6:BG$310)</f>
        <v>#VALUE!</v>
      </c>
      <c r="BI39" s="104" t="e">
        <f>SUMIF('[1]Consommati par usage et sect '!$C$6:$C$310,'[1]Assiette TIC'!$C41,'[1]Consommati par usage et sect '!BH$6:BH$310)</f>
        <v>#VALUE!</v>
      </c>
      <c r="BJ39" s="104" t="e">
        <f>SUMIF('[1]Consommati par usage et sect '!$C$6:$C$310,'[1]Assiette TIC'!$C41,'[1]Consommati par usage et sect '!BI$6:BI$310)</f>
        <v>#VALUE!</v>
      </c>
      <c r="BK39" s="104" t="e">
        <f>SUMIF('[1]Consommati par usage et sect '!$C$6:$C$310,'[1]Assiette TIC'!$C41,'[1]Consommati par usage et sect '!BJ$6:BJ$310)</f>
        <v>#VALUE!</v>
      </c>
      <c r="BL39" s="104" t="e">
        <f>SUMIF('[1]Consommati par usage et sect '!$C$6:$C$310,'[1]Assiette TIC'!$C41,'[1]Consommati par usage et sect '!BK$6:BK$310)</f>
        <v>#VALUE!</v>
      </c>
      <c r="BM39" s="104" t="e">
        <f>SUMIF('[1]Consommati par usage et sect '!$C$6:$C$310,'[1]Assiette TIC'!$C41,'[1]Consommati par usage et sect '!BL$6:BL$310)</f>
        <v>#VALUE!</v>
      </c>
      <c r="BN39" s="104" t="e">
        <f>SUMIF('[1]Consommati par usage et sect '!$C$6:$C$310,'[1]Assiette TIC'!$C41,'[1]Consommati par usage et sect '!BM$6:BM$310)</f>
        <v>#VALUE!</v>
      </c>
      <c r="BO39" s="104" t="e">
        <f>SUMIF('[1]Consommati par usage et sect '!$C$6:$C$310,'[1]Assiette TIC'!$C41,'[1]Consommati par usage et sect '!BN$6:BN$310)</f>
        <v>#VALUE!</v>
      </c>
      <c r="BP39" s="104" t="e">
        <f>SUMIF('[1]Consommati par usage et sect '!$C$6:$C$310,'[1]Assiette TIC'!$C41,'[1]Consommati par usage et sect '!BO$6:BO$310)</f>
        <v>#VALUE!</v>
      </c>
      <c r="BQ39" s="104" t="e">
        <f>SUMIF('[1]Consommati par usage et sect '!$C$6:$C$310,'[1]Assiette TIC'!$C41,'[1]Consommati par usage et sect '!BP$6:BP$310)</f>
        <v>#VALUE!</v>
      </c>
      <c r="BR39" s="104" t="e">
        <f>SUMIF('[1]Consommati par usage et sect '!$C$6:$C$310,'[1]Assiette TIC'!$C41,'[1]Consommati par usage et sect '!BQ$6:BQ$310)</f>
        <v>#VALUE!</v>
      </c>
      <c r="BS39" s="105" t="e">
        <f t="shared" si="4"/>
        <v>#VALUE!</v>
      </c>
      <c r="BT39" s="106" t="e">
        <f>BS39*(1-'[1]Assiette composante carbone'!D41/'[1]Assiette composante carbone'!AK41)</f>
        <v>#VALUE!</v>
      </c>
      <c r="BU39" s="102" t="e">
        <f>IF(E39-#REF!-#REF!&gt;=#REF!,AL39-E39+#REF!+#REF!,AL39-#REF!)</f>
        <v>#REF!</v>
      </c>
      <c r="BV39" s="102"/>
      <c r="BW39" s="102"/>
      <c r="BX39" s="102">
        <f t="shared" si="5"/>
        <v>0</v>
      </c>
      <c r="BY39" s="102" t="e">
        <f t="shared" si="12"/>
        <v>#REF!</v>
      </c>
      <c r="BZ39" s="107">
        <f>IF(ISNA(VLOOKUP($D39,'[1]comptes des secteurs'!$B$13:$AW$1568,31,FALSE)),0,VLOOKUP($D39,'[1]comptes des secteurs'!$B$13:$AW$1568,31,FALSE))</f>
        <v>700.5</v>
      </c>
      <c r="CA39" s="102">
        <f>IF(ISNA(VLOOKUP($D39,'[1]comptes des secteurs'!$B$13:$AW$1568,47,FALSE)),0,VLOOKUP($D39,'[1]comptes des secteurs'!$B$13:$AW$1568,47,FALSE))</f>
        <v>2056.5</v>
      </c>
      <c r="CB39" s="108" t="e">
        <f t="shared" si="16"/>
        <v>#REF!</v>
      </c>
      <c r="CC39" s="108" t="e">
        <f t="shared" si="16"/>
        <v>#REF!</v>
      </c>
      <c r="CD39">
        <f>VLOOKUP(D39,Eurostat!$A$11:$H$272,5,TRUE)</f>
        <v>7552.6</v>
      </c>
    </row>
    <row r="40" spans="1:82" ht="15.65" customHeight="1" x14ac:dyDescent="0.35">
      <c r="A40" s="121"/>
      <c r="B40" s="96"/>
      <c r="C40" s="131" t="s">
        <v>299</v>
      </c>
      <c r="D40" s="128">
        <v>1200</v>
      </c>
      <c r="E40" s="97">
        <f>IFERROR(VLOOKUP(D40,'[1]Emissions ETS'!$A$2:$B$121,2,FALSE),0)/1000</f>
        <v>18.654</v>
      </c>
      <c r="F40" s="104" t="e">
        <f>SUMIF('[1]Consommati par usage et sect '!$C$6:$C$310,'[1]Assiette TIC'!$C42,'[1]Consommati par usage et sect '!E$6:E$310)</f>
        <v>#VALUE!</v>
      </c>
      <c r="G40" s="104" t="e">
        <f>SUMIF('[1]Consommati par usage et sect '!$C$6:$C$310,'[1]Assiette TIC'!$C42,'[1]Consommati par usage et sect '!F$6:F$310)</f>
        <v>#VALUE!</v>
      </c>
      <c r="H40" s="104" t="e">
        <f>SUMIF('[1]Consommati par usage et sect '!$C$6:$C$310,'[1]Assiette TIC'!$C42,'[1]Consommati par usage et sect '!G$6:G$310)</f>
        <v>#VALUE!</v>
      </c>
      <c r="I40" s="104" t="e">
        <f>SUMIF('[1]Consommati par usage et sect '!$C$6:$C$310,'[1]Assiette TIC'!$C42,'[1]Consommati par usage et sect '!H$6:H$310)</f>
        <v>#VALUE!</v>
      </c>
      <c r="J40" s="104" t="e">
        <f>SUMIF('[1]Consommati par usage et sect '!$C$6:$C$310,'[1]Assiette TIC'!$C42,'[1]Consommati par usage et sect '!I$6:I$310)</f>
        <v>#VALUE!</v>
      </c>
      <c r="K40" s="104" t="e">
        <f>SUMIF('[1]Consommati par usage et sect '!$C$6:$C$310,'[1]Assiette TIC'!$C42,'[1]Consommati par usage et sect '!J$6:J$310)</f>
        <v>#VALUE!</v>
      </c>
      <c r="L40" s="104" t="e">
        <f>SUMIF('[1]Consommati par usage et sect '!$C$6:$C$310,'[1]Assiette TIC'!$C42,'[1]Consommati par usage et sect '!K$6:K$310)</f>
        <v>#VALUE!</v>
      </c>
      <c r="M40" s="104" t="e">
        <f>SUMIF('[1]Consommati par usage et sect '!$C$6:$C$310,'[1]Assiette TIC'!$C42,'[1]Consommati par usage et sect '!L$6:L$310)</f>
        <v>#VALUE!</v>
      </c>
      <c r="N40" s="104" t="e">
        <f>SUMIF('[1]Consommati par usage et sect '!$C$6:$C$310,'[1]Assiette TIC'!$C42,'[1]Consommati par usage et sect '!M$6:M$310)</f>
        <v>#VALUE!</v>
      </c>
      <c r="O40" s="104" t="e">
        <f>SUMIF('[1]Consommati par usage et sect '!$C$6:$C$310,'[1]Assiette TIC'!$C42,'[1]Consommati par usage et sect '!N$6:N$310)</f>
        <v>#VALUE!</v>
      </c>
      <c r="P40" s="104" t="e">
        <f>SUMIF('[1]Consommati par usage et sect '!$C$6:$C$310,'[1]Assiette TIC'!$C42,'[1]Consommati par usage et sect '!O$6:O$310)</f>
        <v>#VALUE!</v>
      </c>
      <c r="Q40" s="104" t="e">
        <f>SUMIF('[1]Consommati par usage et sect '!$C$6:$C$310,'[1]Assiette TIC'!$C42,'[1]Consommati par usage et sect '!P$6:P$310)</f>
        <v>#VALUE!</v>
      </c>
      <c r="R40" s="104" t="e">
        <f>SUMIF('[1]Consommati par usage et sect '!$C$6:$C$310,'[1]Assiette TIC'!$C42,'[1]Consommati par usage et sect '!Q$6:Q$310)</f>
        <v>#VALUE!</v>
      </c>
      <c r="S40" s="104" t="e">
        <f>SUMIF('[1]Consommati par usage et sect '!$C$6:$C$310,'[1]Assiette TIC'!$C42,'[1]Consommati par usage et sect '!R$6:R$310)</f>
        <v>#VALUE!</v>
      </c>
      <c r="T40" s="104" t="e">
        <f>SUMIF('[1]Consommati par usage et sect '!$C$6:$C$310,'[1]Assiette TIC'!$C42,'[1]Consommati par usage et sect '!S$6:S$310)</f>
        <v>#VALUE!</v>
      </c>
      <c r="U40" s="104" t="e">
        <f>SUMIF('[1]Consommati par usage et sect '!$C$6:$C$310,'[1]Assiette TIC'!$C42,'[1]Consommati par usage et sect '!T$6:T$310)</f>
        <v>#VALUE!</v>
      </c>
      <c r="V40" s="104" t="e">
        <f>SUMIF('[1]Consommati par usage et sect '!$C$6:$C$310,'[1]Assiette TIC'!$C42,'[1]Consommati par usage et sect '!U$6:U$310)</f>
        <v>#VALUE!</v>
      </c>
      <c r="W40" s="104" t="e">
        <f>SUMIF('[1]Consommati par usage et sect '!$C$6:$C$310,'[1]Assiette TIC'!$C42,'[1]Consommati par usage et sect '!V$6:V$310)</f>
        <v>#VALUE!</v>
      </c>
      <c r="X40" s="104" t="e">
        <f>SUMIF('[1]Consommati par usage et sect '!$C$6:$C$310,'[1]Assiette TIC'!$C42,'[1]Consommati par usage et sect '!W$6:W$310)</f>
        <v>#VALUE!</v>
      </c>
      <c r="Y40" s="104" t="e">
        <f>SUMIF('[1]Consommati par usage et sect '!$C$6:$C$310,'[1]Assiette TIC'!$C42,'[1]Consommati par usage et sect '!X$6:X$310)</f>
        <v>#VALUE!</v>
      </c>
      <c r="Z40" s="104" t="e">
        <f>SUMIF('[1]Consommati par usage et sect '!$C$6:$C$310,'[1]Assiette TIC'!$C42,'[1]Consommati par usage et sect '!Y$6:Y$310)</f>
        <v>#VALUE!</v>
      </c>
      <c r="AA40" s="104" t="e">
        <f>SUMIF('[1]Consommati par usage et sect '!$C$6:$C$310,'[1]Assiette TIC'!$C42,'[1]Consommati par usage et sect '!Z$6:Z$310)</f>
        <v>#VALUE!</v>
      </c>
      <c r="AB40" s="104" t="e">
        <f>SUMIF('[1]Consommati par usage et sect '!$C$6:$C$310,'[1]Assiette TIC'!$C42,'[1]Consommati par usage et sect '!AA$6:AA$310)</f>
        <v>#VALUE!</v>
      </c>
      <c r="AC40" s="104" t="e">
        <f>SUMIF('[1]Consommati par usage et sect '!$C$6:$C$310,'[1]Assiette TIC'!$C42,'[1]Consommati par usage et sect '!AB$6:AB$310)</f>
        <v>#VALUE!</v>
      </c>
      <c r="AD40" s="104" t="e">
        <f>SUMIF('[1]Consommati par usage et sect '!$C$6:$C$310,'[1]Assiette TIC'!$C42,'[1]Consommati par usage et sect '!AC$6:AC$310)</f>
        <v>#VALUE!</v>
      </c>
      <c r="AE40" s="104" t="e">
        <f>SUMIF('[1]Consommati par usage et sect '!$C$6:$C$310,'[1]Assiette TIC'!$C42,'[1]Consommati par usage et sect '!AD$6:AD$310)</f>
        <v>#VALUE!</v>
      </c>
      <c r="AF40" s="104" t="e">
        <f>SUMIF('[1]Consommati par usage et sect '!$C$6:$C$310,'[1]Assiette TIC'!$C42,'[1]Consommati par usage et sect '!AE$6:AE$310)</f>
        <v>#VALUE!</v>
      </c>
      <c r="AG40" s="104" t="e">
        <f>SUMIF('[1]Consommati par usage et sect '!$C$6:$C$310,'[1]Assiette TIC'!$C42,'[1]Consommati par usage et sect '!AF$6:AF$310)</f>
        <v>#VALUE!</v>
      </c>
      <c r="AH40" s="104" t="e">
        <f>SUMIF('[1]Consommati par usage et sect '!$C$6:$C$310,'[1]Assiette TIC'!$C42,'[1]Consommati par usage et sect '!AG$6:AG$310)</f>
        <v>#VALUE!</v>
      </c>
      <c r="AI40" s="104" t="e">
        <f>SUMIF('[1]Consommati par usage et sect '!$C$6:$C$310,'[1]Assiette TIC'!$C42,'[1]Consommati par usage et sect '!AH$6:AH$310)</f>
        <v>#VALUE!</v>
      </c>
      <c r="AJ40" s="104" t="e">
        <f>SUMIF('[1]Consommati par usage et sect '!$C$6:$C$310,'[1]Assiette TIC'!$C42,'[1]Consommati par usage et sect '!AI$6:AI$310)</f>
        <v>#VALUE!</v>
      </c>
      <c r="AK40" s="104" t="e">
        <f>SUMIF('[1]Consommati par usage et sect '!$C$6:$C$310,'[1]Assiette TIC'!$C42,'[1]Consommati par usage et sect '!AJ$6:AJ$310)</f>
        <v>#VALUE!</v>
      </c>
      <c r="AL40" s="105" t="e">
        <f t="shared" si="0"/>
        <v>#VALUE!</v>
      </c>
      <c r="AM40" s="104" t="e">
        <f t="shared" si="11"/>
        <v>#VALUE!</v>
      </c>
      <c r="AN40" s="104" t="e">
        <f t="shared" si="1"/>
        <v>#VALUE!</v>
      </c>
      <c r="AO40" s="104" t="e">
        <f t="shared" si="2"/>
        <v>#VALUE!</v>
      </c>
      <c r="AP40" s="104" t="e">
        <f t="shared" si="3"/>
        <v>#VALUE!</v>
      </c>
      <c r="AQ40" s="104" t="e">
        <f>SUMIF('[1]Consommati par usage et sect '!$C$6:$C$310,'[1]Assiette TIC'!$C42,'[1]Consommati par usage et sect '!AP$6:AP$310)</f>
        <v>#VALUE!</v>
      </c>
      <c r="AR40" s="104" t="e">
        <f>SUMIF('[1]Consommati par usage et sect '!$C$6:$C$310,'[1]Assiette TIC'!$C42,'[1]Consommati par usage et sect '!AQ$6:AQ$310)</f>
        <v>#VALUE!</v>
      </c>
      <c r="AS40" s="104" t="e">
        <f>SUMIF('[1]Consommati par usage et sect '!$C$6:$C$310,'[1]Assiette TIC'!$C42,'[1]Consommati par usage et sect '!AR$6:AR$310)</f>
        <v>#VALUE!</v>
      </c>
      <c r="AT40" s="104" t="e">
        <f>SUMIF('[1]Consommati par usage et sect '!$C$6:$C$310,'[1]Assiette TIC'!$C42,'[1]Consommati par usage et sect '!AS$6:AS$310)</f>
        <v>#VALUE!</v>
      </c>
      <c r="AU40" s="104" t="e">
        <f>SUMIF('[1]Consommati par usage et sect '!$C$6:$C$310,'[1]Assiette TIC'!$C42,'[1]Consommati par usage et sect '!AT$6:AT$310)</f>
        <v>#VALUE!</v>
      </c>
      <c r="AV40" s="104" t="e">
        <f>SUMIF('[1]Consommati par usage et sect '!$C$6:$C$310,'[1]Assiette TIC'!$C42,'[1]Consommati par usage et sect '!AU$6:AU$310)</f>
        <v>#VALUE!</v>
      </c>
      <c r="AW40" s="104" t="e">
        <f>SUMIF('[1]Consommati par usage et sect '!$C$6:$C$310,'[1]Assiette TIC'!$C42,'[1]Consommati par usage et sect '!AV$6:AV$310)</f>
        <v>#VALUE!</v>
      </c>
      <c r="AX40" s="104" t="e">
        <f>SUMIF('[1]Consommati par usage et sect '!$C$6:$C$310,'[1]Assiette TIC'!$C42,'[1]Consommati par usage et sect '!AW$6:AW$310)</f>
        <v>#VALUE!</v>
      </c>
      <c r="AY40" s="104" t="e">
        <f>SUMIF('[1]Consommati par usage et sect '!$C$6:$C$310,'[1]Assiette TIC'!$C42,'[1]Consommati par usage et sect '!AX$6:AX$310)</f>
        <v>#VALUE!</v>
      </c>
      <c r="AZ40" s="104" t="e">
        <f>SUMIF('[1]Consommati par usage et sect '!$C$6:$C$310,'[1]Assiette TIC'!$C42,'[1]Consommati par usage et sect '!AY$6:AY$310)</f>
        <v>#VALUE!</v>
      </c>
      <c r="BA40" s="104" t="e">
        <f>SUMIF('[1]Consommati par usage et sect '!$C$6:$C$310,'[1]Assiette TIC'!$C42,'[1]Consommati par usage et sect '!AZ$6:AZ$310)</f>
        <v>#VALUE!</v>
      </c>
      <c r="BB40" s="104" t="e">
        <f>SUMIF('[1]Consommati par usage et sect '!$C$6:$C$310,'[1]Assiette TIC'!$C42,'[1]Consommati par usage et sect '!BA$6:BA$310)</f>
        <v>#VALUE!</v>
      </c>
      <c r="BC40" s="104" t="e">
        <f>SUMIF('[1]Consommati par usage et sect '!$C$6:$C$310,'[1]Assiette TIC'!$C42,'[1]Consommati par usage et sect '!BB$6:BB$310)</f>
        <v>#VALUE!</v>
      </c>
      <c r="BD40" s="104" t="e">
        <f>SUMIF('[1]Consommati par usage et sect '!$C$6:$C$310,'[1]Assiette TIC'!$C42,'[1]Consommati par usage et sect '!BC$6:BC$310)</f>
        <v>#VALUE!</v>
      </c>
      <c r="BE40" s="104" t="e">
        <f>SUMIF('[1]Consommati par usage et sect '!$C$6:$C$310,'[1]Assiette TIC'!$C42,'[1]Consommati par usage et sect '!BD$6:BD$310)</f>
        <v>#VALUE!</v>
      </c>
      <c r="BF40" s="104" t="e">
        <f>SUMIF('[1]Consommati par usage et sect '!$C$6:$C$310,'[1]Assiette TIC'!$C42,'[1]Consommati par usage et sect '!BE$6:BE$310)</f>
        <v>#VALUE!</v>
      </c>
      <c r="BG40" s="104" t="e">
        <f>SUMIF('[1]Consommati par usage et sect '!$C$6:$C$310,'[1]Assiette TIC'!$C42,'[1]Consommati par usage et sect '!BF$6:BF$310)</f>
        <v>#VALUE!</v>
      </c>
      <c r="BH40" s="104" t="e">
        <f>SUMIF('[1]Consommati par usage et sect '!$C$6:$C$310,'[1]Assiette TIC'!$C42,'[1]Consommati par usage et sect '!BG$6:BG$310)</f>
        <v>#VALUE!</v>
      </c>
      <c r="BI40" s="104" t="e">
        <f>SUMIF('[1]Consommati par usage et sect '!$C$6:$C$310,'[1]Assiette TIC'!$C42,'[1]Consommati par usage et sect '!BH$6:BH$310)</f>
        <v>#VALUE!</v>
      </c>
      <c r="BJ40" s="104" t="e">
        <f>SUMIF('[1]Consommati par usage et sect '!$C$6:$C$310,'[1]Assiette TIC'!$C42,'[1]Consommati par usage et sect '!BI$6:BI$310)</f>
        <v>#VALUE!</v>
      </c>
      <c r="BK40" s="104" t="e">
        <f>SUMIF('[1]Consommati par usage et sect '!$C$6:$C$310,'[1]Assiette TIC'!$C42,'[1]Consommati par usage et sect '!BJ$6:BJ$310)</f>
        <v>#VALUE!</v>
      </c>
      <c r="BL40" s="104" t="e">
        <f>SUMIF('[1]Consommati par usage et sect '!$C$6:$C$310,'[1]Assiette TIC'!$C42,'[1]Consommati par usage et sect '!BK$6:BK$310)</f>
        <v>#VALUE!</v>
      </c>
      <c r="BM40" s="104" t="e">
        <f>SUMIF('[1]Consommati par usage et sect '!$C$6:$C$310,'[1]Assiette TIC'!$C42,'[1]Consommati par usage et sect '!BL$6:BL$310)</f>
        <v>#VALUE!</v>
      </c>
      <c r="BN40" s="104" t="e">
        <f>SUMIF('[1]Consommati par usage et sect '!$C$6:$C$310,'[1]Assiette TIC'!$C42,'[1]Consommati par usage et sect '!BM$6:BM$310)</f>
        <v>#VALUE!</v>
      </c>
      <c r="BO40" s="104" t="e">
        <f>SUMIF('[1]Consommati par usage et sect '!$C$6:$C$310,'[1]Assiette TIC'!$C42,'[1]Consommati par usage et sect '!BN$6:BN$310)</f>
        <v>#VALUE!</v>
      </c>
      <c r="BP40" s="104" t="e">
        <f>SUMIF('[1]Consommati par usage et sect '!$C$6:$C$310,'[1]Assiette TIC'!$C42,'[1]Consommati par usage et sect '!BO$6:BO$310)</f>
        <v>#VALUE!</v>
      </c>
      <c r="BQ40" s="104" t="e">
        <f>SUMIF('[1]Consommati par usage et sect '!$C$6:$C$310,'[1]Assiette TIC'!$C42,'[1]Consommati par usage et sect '!BP$6:BP$310)</f>
        <v>#VALUE!</v>
      </c>
      <c r="BR40" s="104" t="e">
        <f>SUMIF('[1]Consommati par usage et sect '!$C$6:$C$310,'[1]Assiette TIC'!$C42,'[1]Consommati par usage et sect '!BQ$6:BQ$310)</f>
        <v>#VALUE!</v>
      </c>
      <c r="BS40" s="105" t="e">
        <f t="shared" si="4"/>
        <v>#VALUE!</v>
      </c>
      <c r="BT40" s="106" t="e">
        <f>BS40*(1-'[1]Assiette composante carbone'!D42/'[1]Assiette composante carbone'!AK42)</f>
        <v>#VALUE!</v>
      </c>
      <c r="BU40" s="102" t="e">
        <f>IF(E40-#REF!-#REF!&gt;=#REF!,AL40-E40+#REF!+#REF!,AL40-#REF!)</f>
        <v>#REF!</v>
      </c>
      <c r="BV40" s="102"/>
      <c r="BW40" s="102"/>
      <c r="BX40" s="102">
        <f t="shared" si="5"/>
        <v>0</v>
      </c>
      <c r="BY40" s="102" t="e">
        <f t="shared" si="12"/>
        <v>#REF!</v>
      </c>
      <c r="BZ40" s="107">
        <f>IF(ISNA(VLOOKUP($D40,'[1]comptes des secteurs'!$B$13:$AW$1568,31,FALSE)),0,VLOOKUP($D40,'[1]comptes des secteurs'!$B$13:$AW$1568,31,FALSE))</f>
        <v>400.5</v>
      </c>
      <c r="CA40" s="102">
        <f>IF(ISNA(VLOOKUP($D40,'[1]comptes des secteurs'!$B$13:$AW$1568,47,FALSE)),0,VLOOKUP($D40,'[1]comptes des secteurs'!$B$13:$AW$1568,47,FALSE))</f>
        <v>525.5</v>
      </c>
      <c r="CB40" s="108" t="e">
        <f t="shared" si="16"/>
        <v>#REF!</v>
      </c>
      <c r="CC40" s="108" t="e">
        <f t="shared" si="16"/>
        <v>#REF!</v>
      </c>
      <c r="CD40">
        <f>VLOOKUP(D40,Eurostat!$A$11:$H$272,5,TRUE)</f>
        <v>1197.5</v>
      </c>
    </row>
    <row r="41" spans="1:82" ht="15.65" customHeight="1" x14ac:dyDescent="0.35">
      <c r="A41" s="123"/>
      <c r="B41" s="110"/>
      <c r="C41" s="131" t="s">
        <v>266</v>
      </c>
      <c r="D41" s="126" t="s">
        <v>300</v>
      </c>
      <c r="E41" s="97">
        <f t="shared" ref="E41:AK41" si="17">SUM(E11:E40)</f>
        <v>2551.9089999999997</v>
      </c>
      <c r="F41" s="97" t="e">
        <f t="shared" si="17"/>
        <v>#VALUE!</v>
      </c>
      <c r="G41" s="97" t="e">
        <f t="shared" si="17"/>
        <v>#VALUE!</v>
      </c>
      <c r="H41" s="97" t="e">
        <f t="shared" si="17"/>
        <v>#VALUE!</v>
      </c>
      <c r="I41" s="97" t="e">
        <f t="shared" si="17"/>
        <v>#VALUE!</v>
      </c>
      <c r="J41" s="97" t="e">
        <f t="shared" si="17"/>
        <v>#VALUE!</v>
      </c>
      <c r="K41" s="97" t="e">
        <f t="shared" si="17"/>
        <v>#VALUE!</v>
      </c>
      <c r="L41" s="97" t="e">
        <f t="shared" si="17"/>
        <v>#VALUE!</v>
      </c>
      <c r="M41" s="97" t="e">
        <f t="shared" si="17"/>
        <v>#VALUE!</v>
      </c>
      <c r="N41" s="97" t="e">
        <f t="shared" si="17"/>
        <v>#VALUE!</v>
      </c>
      <c r="O41" s="97" t="e">
        <f t="shared" si="17"/>
        <v>#VALUE!</v>
      </c>
      <c r="P41" s="97" t="e">
        <f t="shared" si="17"/>
        <v>#VALUE!</v>
      </c>
      <c r="Q41" s="97" t="e">
        <f t="shared" si="17"/>
        <v>#VALUE!</v>
      </c>
      <c r="R41" s="97" t="e">
        <f t="shared" si="17"/>
        <v>#VALUE!</v>
      </c>
      <c r="S41" s="97" t="e">
        <f t="shared" si="17"/>
        <v>#VALUE!</v>
      </c>
      <c r="T41" s="97" t="e">
        <f t="shared" si="17"/>
        <v>#VALUE!</v>
      </c>
      <c r="U41" s="97" t="e">
        <f t="shared" si="17"/>
        <v>#VALUE!</v>
      </c>
      <c r="V41" s="97" t="e">
        <f t="shared" si="17"/>
        <v>#VALUE!</v>
      </c>
      <c r="W41" s="97" t="e">
        <f t="shared" si="17"/>
        <v>#VALUE!</v>
      </c>
      <c r="X41" s="97" t="e">
        <f t="shared" si="17"/>
        <v>#VALUE!</v>
      </c>
      <c r="Y41" s="97" t="e">
        <f t="shared" si="17"/>
        <v>#VALUE!</v>
      </c>
      <c r="Z41" s="97" t="e">
        <f t="shared" si="17"/>
        <v>#VALUE!</v>
      </c>
      <c r="AA41" s="97" t="e">
        <f t="shared" si="17"/>
        <v>#VALUE!</v>
      </c>
      <c r="AB41" s="97" t="e">
        <f t="shared" si="17"/>
        <v>#VALUE!</v>
      </c>
      <c r="AC41" s="97" t="e">
        <f t="shared" si="17"/>
        <v>#VALUE!</v>
      </c>
      <c r="AD41" s="97" t="e">
        <f t="shared" si="17"/>
        <v>#VALUE!</v>
      </c>
      <c r="AE41" s="97" t="e">
        <f t="shared" si="17"/>
        <v>#VALUE!</v>
      </c>
      <c r="AF41" s="97" t="e">
        <f t="shared" si="17"/>
        <v>#VALUE!</v>
      </c>
      <c r="AG41" s="97" t="e">
        <f t="shared" si="17"/>
        <v>#VALUE!</v>
      </c>
      <c r="AH41" s="97" t="e">
        <f t="shared" si="17"/>
        <v>#VALUE!</v>
      </c>
      <c r="AI41" s="97" t="e">
        <f t="shared" si="17"/>
        <v>#VALUE!</v>
      </c>
      <c r="AJ41" s="97" t="e">
        <f t="shared" si="17"/>
        <v>#VALUE!</v>
      </c>
      <c r="AK41" s="97" t="e">
        <f t="shared" si="17"/>
        <v>#VALUE!</v>
      </c>
      <c r="AL41" s="105" t="e">
        <f t="shared" si="0"/>
        <v>#VALUE!</v>
      </c>
      <c r="AM41" s="104" t="e">
        <f t="shared" si="11"/>
        <v>#VALUE!</v>
      </c>
      <c r="AN41" s="104" t="e">
        <f t="shared" si="1"/>
        <v>#VALUE!</v>
      </c>
      <c r="AO41" s="104" t="e">
        <f t="shared" si="2"/>
        <v>#VALUE!</v>
      </c>
      <c r="AP41" s="104" t="e">
        <f t="shared" si="3"/>
        <v>#VALUE!</v>
      </c>
      <c r="AQ41" s="97" t="e">
        <f t="shared" ref="AQ41:BR41" si="18">SUM(AQ11:AQ40)</f>
        <v>#VALUE!</v>
      </c>
      <c r="AR41" s="97" t="e">
        <f t="shared" si="18"/>
        <v>#VALUE!</v>
      </c>
      <c r="AS41" s="97" t="e">
        <f t="shared" si="18"/>
        <v>#VALUE!</v>
      </c>
      <c r="AT41" s="97" t="e">
        <f t="shared" si="18"/>
        <v>#VALUE!</v>
      </c>
      <c r="AU41" s="97" t="e">
        <f t="shared" si="18"/>
        <v>#VALUE!</v>
      </c>
      <c r="AV41" s="97" t="e">
        <f t="shared" si="18"/>
        <v>#VALUE!</v>
      </c>
      <c r="AW41" s="97" t="e">
        <f t="shared" si="18"/>
        <v>#VALUE!</v>
      </c>
      <c r="AX41" s="97" t="e">
        <f t="shared" si="18"/>
        <v>#VALUE!</v>
      </c>
      <c r="AY41" s="97" t="e">
        <f t="shared" si="18"/>
        <v>#VALUE!</v>
      </c>
      <c r="AZ41" s="97" t="e">
        <f t="shared" si="18"/>
        <v>#VALUE!</v>
      </c>
      <c r="BA41" s="97" t="e">
        <f t="shared" si="18"/>
        <v>#VALUE!</v>
      </c>
      <c r="BB41" s="97" t="e">
        <f t="shared" si="18"/>
        <v>#VALUE!</v>
      </c>
      <c r="BC41" s="97" t="e">
        <f t="shared" si="18"/>
        <v>#VALUE!</v>
      </c>
      <c r="BD41" s="97" t="e">
        <f t="shared" si="18"/>
        <v>#VALUE!</v>
      </c>
      <c r="BE41" s="97" t="e">
        <f t="shared" si="18"/>
        <v>#VALUE!</v>
      </c>
      <c r="BF41" s="97" t="e">
        <f t="shared" si="18"/>
        <v>#VALUE!</v>
      </c>
      <c r="BG41" s="97" t="e">
        <f t="shared" si="18"/>
        <v>#VALUE!</v>
      </c>
      <c r="BH41" s="97" t="e">
        <f t="shared" si="18"/>
        <v>#VALUE!</v>
      </c>
      <c r="BI41" s="97" t="e">
        <f t="shared" si="18"/>
        <v>#VALUE!</v>
      </c>
      <c r="BJ41" s="97" t="e">
        <f t="shared" si="18"/>
        <v>#VALUE!</v>
      </c>
      <c r="BK41" s="97" t="e">
        <f t="shared" si="18"/>
        <v>#VALUE!</v>
      </c>
      <c r="BL41" s="97" t="e">
        <f t="shared" si="18"/>
        <v>#VALUE!</v>
      </c>
      <c r="BM41" s="97" t="e">
        <f t="shared" si="18"/>
        <v>#VALUE!</v>
      </c>
      <c r="BN41" s="97" t="e">
        <f t="shared" si="18"/>
        <v>#VALUE!</v>
      </c>
      <c r="BO41" s="97" t="e">
        <f t="shared" si="18"/>
        <v>#VALUE!</v>
      </c>
      <c r="BP41" s="97" t="e">
        <f t="shared" si="18"/>
        <v>#VALUE!</v>
      </c>
      <c r="BQ41" s="97" t="e">
        <f t="shared" si="18"/>
        <v>#VALUE!</v>
      </c>
      <c r="BR41" s="97" t="e">
        <f t="shared" si="18"/>
        <v>#VALUE!</v>
      </c>
      <c r="BS41" s="105" t="e">
        <f t="shared" si="4"/>
        <v>#VALUE!</v>
      </c>
      <c r="BT41" s="106" t="e">
        <f>BS41*(1-'[1]Assiette composante carbone'!D43/'[1]Assiette composante carbone'!AK43)</f>
        <v>#VALUE!</v>
      </c>
      <c r="BU41" s="102" t="e">
        <f>SUM(BU11:BU40)</f>
        <v>#REF!</v>
      </c>
      <c r="BV41" s="102"/>
      <c r="BW41" s="102"/>
      <c r="BX41" s="102">
        <f t="shared" si="5"/>
        <v>0</v>
      </c>
      <c r="BY41" s="102" t="e">
        <f t="shared" si="12"/>
        <v>#REF!</v>
      </c>
      <c r="BZ41" s="102">
        <f t="shared" ref="BZ41:CA41" si="19">SUM(BZ11:BZ40)</f>
        <v>10144.099999999999</v>
      </c>
      <c r="CA41" s="102">
        <f t="shared" si="19"/>
        <v>34129.699999999997</v>
      </c>
      <c r="CB41" s="108" t="e">
        <f t="shared" si="16"/>
        <v>#REF!</v>
      </c>
      <c r="CC41" s="108" t="e">
        <f t="shared" si="16"/>
        <v>#REF!</v>
      </c>
    </row>
    <row r="42" spans="1:82" ht="15.65" customHeight="1" x14ac:dyDescent="0.35">
      <c r="A42" s="122" t="s">
        <v>301</v>
      </c>
      <c r="B42" s="30" t="s">
        <v>557</v>
      </c>
      <c r="C42" s="197" t="s">
        <v>303</v>
      </c>
      <c r="D42" s="203">
        <v>2410</v>
      </c>
      <c r="E42" s="97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5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5"/>
      <c r="BT42" s="106"/>
      <c r="BU42" s="102"/>
      <c r="BV42" s="102"/>
      <c r="BW42" s="102"/>
      <c r="BX42" s="102"/>
      <c r="BY42" s="102"/>
      <c r="BZ42" s="107"/>
      <c r="CA42" s="102"/>
      <c r="CB42" s="108"/>
      <c r="CC42" s="108"/>
      <c r="CD42">
        <f>VLOOKUP(D42,Eurostat!$A$11:$H$272,5,TRUE)</f>
        <v>12024.8</v>
      </c>
    </row>
    <row r="43" spans="1:82" ht="15.65" customHeight="1" x14ac:dyDescent="0.35">
      <c r="A43" s="121"/>
      <c r="B43" s="30" t="s">
        <v>558</v>
      </c>
      <c r="C43" s="198"/>
      <c r="D43" s="204"/>
      <c r="E43" s="97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5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5"/>
      <c r="BT43" s="106"/>
      <c r="BU43" s="102"/>
      <c r="BV43" s="102"/>
      <c r="BW43" s="102"/>
      <c r="BX43" s="102"/>
      <c r="BY43" s="102"/>
      <c r="BZ43" s="107"/>
      <c r="CA43" s="102"/>
      <c r="CB43" s="108"/>
      <c r="CC43" s="108"/>
    </row>
    <row r="44" spans="1:82" ht="15.65" customHeight="1" x14ac:dyDescent="0.35">
      <c r="A44" s="121"/>
      <c r="B44" s="30" t="s">
        <v>559</v>
      </c>
      <c r="C44" s="198"/>
      <c r="D44" s="204"/>
      <c r="E44" s="97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5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5"/>
      <c r="BT44" s="106"/>
      <c r="BU44" s="102"/>
      <c r="BV44" s="102"/>
      <c r="BW44" s="102"/>
      <c r="BX44" s="102"/>
      <c r="BY44" s="102"/>
      <c r="BZ44" s="107"/>
      <c r="CA44" s="102"/>
      <c r="CB44" s="108"/>
      <c r="CC44" s="108"/>
    </row>
    <row r="45" spans="1:82" ht="15.65" customHeight="1" x14ac:dyDescent="0.35">
      <c r="A45" s="121"/>
      <c r="B45" s="30" t="s">
        <v>560</v>
      </c>
      <c r="C45" s="198"/>
      <c r="D45" s="204"/>
      <c r="E45" s="97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5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5"/>
      <c r="BT45" s="106"/>
      <c r="BU45" s="102"/>
      <c r="BV45" s="102"/>
      <c r="BW45" s="102"/>
      <c r="BX45" s="102"/>
      <c r="BY45" s="102"/>
      <c r="BZ45" s="107"/>
      <c r="CA45" s="102"/>
      <c r="CB45" s="108"/>
      <c r="CC45" s="108"/>
    </row>
    <row r="46" spans="1:82" ht="15.65" customHeight="1" x14ac:dyDescent="0.35">
      <c r="A46" s="121"/>
      <c r="B46" s="30" t="s">
        <v>561</v>
      </c>
      <c r="C46" s="199"/>
      <c r="D46" s="205"/>
      <c r="E46" s="97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5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5"/>
      <c r="BT46" s="106"/>
      <c r="BU46" s="102"/>
      <c r="BV46" s="102"/>
      <c r="BW46" s="102"/>
      <c r="BX46" s="102"/>
      <c r="BY46" s="102"/>
      <c r="BZ46" s="107"/>
      <c r="CA46" s="102"/>
      <c r="CB46" s="108"/>
      <c r="CC46" s="108"/>
    </row>
    <row r="47" spans="1:82" ht="15.65" customHeight="1" x14ac:dyDescent="0.35">
      <c r="A47" s="123"/>
      <c r="B47" s="110"/>
      <c r="C47" s="131" t="s">
        <v>266</v>
      </c>
      <c r="D47" s="126" t="s">
        <v>300</v>
      </c>
      <c r="E47" s="97" t="e">
        <f>#REF!</f>
        <v>#REF!</v>
      </c>
      <c r="F47" s="97" t="e">
        <f>#REF!</f>
        <v>#REF!</v>
      </c>
      <c r="G47" s="97" t="e">
        <f>#REF!</f>
        <v>#REF!</v>
      </c>
      <c r="H47" s="97" t="e">
        <f>#REF!</f>
        <v>#REF!</v>
      </c>
      <c r="I47" s="97" t="e">
        <f>#REF!</f>
        <v>#REF!</v>
      </c>
      <c r="J47" s="97" t="e">
        <f>#REF!</f>
        <v>#REF!</v>
      </c>
      <c r="K47" s="97" t="e">
        <f>#REF!</f>
        <v>#REF!</v>
      </c>
      <c r="L47" s="97" t="e">
        <f>#REF!</f>
        <v>#REF!</v>
      </c>
      <c r="M47" s="97" t="e">
        <f>#REF!</f>
        <v>#REF!</v>
      </c>
      <c r="N47" s="97" t="e">
        <f>#REF!</f>
        <v>#REF!</v>
      </c>
      <c r="O47" s="97" t="e">
        <f>#REF!</f>
        <v>#REF!</v>
      </c>
      <c r="P47" s="97" t="e">
        <f>#REF!</f>
        <v>#REF!</v>
      </c>
      <c r="Q47" s="97" t="e">
        <f>#REF!</f>
        <v>#REF!</v>
      </c>
      <c r="R47" s="97" t="e">
        <f>#REF!</f>
        <v>#REF!</v>
      </c>
      <c r="S47" s="97" t="e">
        <f>#REF!</f>
        <v>#REF!</v>
      </c>
      <c r="T47" s="97" t="e">
        <f>#REF!</f>
        <v>#REF!</v>
      </c>
      <c r="U47" s="97" t="e">
        <f>#REF!</f>
        <v>#REF!</v>
      </c>
      <c r="V47" s="97" t="e">
        <f>#REF!</f>
        <v>#REF!</v>
      </c>
      <c r="W47" s="97" t="e">
        <f>#REF!</f>
        <v>#REF!</v>
      </c>
      <c r="X47" s="97" t="e">
        <f>#REF!</f>
        <v>#REF!</v>
      </c>
      <c r="Y47" s="97" t="e">
        <f>#REF!</f>
        <v>#REF!</v>
      </c>
      <c r="Z47" s="97" t="e">
        <f>#REF!</f>
        <v>#REF!</v>
      </c>
      <c r="AA47" s="97" t="e">
        <f>#REF!</f>
        <v>#REF!</v>
      </c>
      <c r="AB47" s="97" t="e">
        <f>#REF!</f>
        <v>#REF!</v>
      </c>
      <c r="AC47" s="97" t="e">
        <f>#REF!</f>
        <v>#REF!</v>
      </c>
      <c r="AD47" s="97" t="e">
        <f>#REF!</f>
        <v>#REF!</v>
      </c>
      <c r="AE47" s="97" t="e">
        <f>#REF!</f>
        <v>#REF!</v>
      </c>
      <c r="AF47" s="97" t="e">
        <f>#REF!</f>
        <v>#REF!</v>
      </c>
      <c r="AG47" s="97" t="e">
        <f>#REF!</f>
        <v>#REF!</v>
      </c>
      <c r="AH47" s="97" t="e">
        <f>#REF!</f>
        <v>#REF!</v>
      </c>
      <c r="AI47" s="97" t="e">
        <f>#REF!</f>
        <v>#REF!</v>
      </c>
      <c r="AJ47" s="97" t="e">
        <f>#REF!</f>
        <v>#REF!</v>
      </c>
      <c r="AK47" s="97" t="e">
        <f>#REF!</f>
        <v>#REF!</v>
      </c>
      <c r="AL47" s="105" t="e">
        <f t="shared" si="0"/>
        <v>#REF!</v>
      </c>
      <c r="AM47" s="104" t="e">
        <f t="shared" si="11"/>
        <v>#REF!</v>
      </c>
      <c r="AN47" s="104" t="e">
        <f t="shared" si="1"/>
        <v>#REF!</v>
      </c>
      <c r="AO47" s="104" t="e">
        <f t="shared" si="2"/>
        <v>#REF!</v>
      </c>
      <c r="AP47" s="104" t="e">
        <f t="shared" si="3"/>
        <v>#REF!</v>
      </c>
      <c r="AQ47" s="97" t="e">
        <f>#REF!</f>
        <v>#REF!</v>
      </c>
      <c r="AR47" s="97" t="e">
        <f>#REF!</f>
        <v>#REF!</v>
      </c>
      <c r="AS47" s="97" t="e">
        <f>#REF!</f>
        <v>#REF!</v>
      </c>
      <c r="AT47" s="97" t="e">
        <f>#REF!</f>
        <v>#REF!</v>
      </c>
      <c r="AU47" s="97" t="e">
        <f>#REF!</f>
        <v>#REF!</v>
      </c>
      <c r="AV47" s="97" t="e">
        <f>#REF!</f>
        <v>#REF!</v>
      </c>
      <c r="AW47" s="97" t="e">
        <f>#REF!</f>
        <v>#REF!</v>
      </c>
      <c r="AX47" s="97" t="e">
        <f>#REF!</f>
        <v>#REF!</v>
      </c>
      <c r="AY47" s="97" t="e">
        <f>#REF!</f>
        <v>#REF!</v>
      </c>
      <c r="AZ47" s="97" t="e">
        <f>#REF!</f>
        <v>#REF!</v>
      </c>
      <c r="BA47" s="97" t="e">
        <f>#REF!</f>
        <v>#REF!</v>
      </c>
      <c r="BB47" s="97" t="e">
        <f>#REF!</f>
        <v>#REF!</v>
      </c>
      <c r="BC47" s="97" t="e">
        <f>#REF!</f>
        <v>#REF!</v>
      </c>
      <c r="BD47" s="97" t="e">
        <f>#REF!</f>
        <v>#REF!</v>
      </c>
      <c r="BE47" s="97" t="e">
        <f>#REF!</f>
        <v>#REF!</v>
      </c>
      <c r="BF47" s="97" t="e">
        <f>#REF!</f>
        <v>#REF!</v>
      </c>
      <c r="BG47" s="97" t="e">
        <f>#REF!</f>
        <v>#REF!</v>
      </c>
      <c r="BH47" s="97" t="e">
        <f>#REF!</f>
        <v>#REF!</v>
      </c>
      <c r="BI47" s="97" t="e">
        <f>#REF!</f>
        <v>#REF!</v>
      </c>
      <c r="BJ47" s="97" t="e">
        <f>#REF!</f>
        <v>#REF!</v>
      </c>
      <c r="BK47" s="97" t="e">
        <f>#REF!</f>
        <v>#REF!</v>
      </c>
      <c r="BL47" s="97" t="e">
        <f>#REF!</f>
        <v>#REF!</v>
      </c>
      <c r="BM47" s="97" t="e">
        <f>#REF!</f>
        <v>#REF!</v>
      </c>
      <c r="BN47" s="97" t="e">
        <f>#REF!</f>
        <v>#REF!</v>
      </c>
      <c r="BO47" s="97" t="e">
        <f>#REF!</f>
        <v>#REF!</v>
      </c>
      <c r="BP47" s="97" t="e">
        <f>#REF!</f>
        <v>#REF!</v>
      </c>
      <c r="BQ47" s="97" t="e">
        <f>#REF!</f>
        <v>#REF!</v>
      </c>
      <c r="BR47" s="97" t="e">
        <f>#REF!</f>
        <v>#REF!</v>
      </c>
      <c r="BS47" s="105" t="e">
        <f t="shared" si="4"/>
        <v>#REF!</v>
      </c>
      <c r="BT47" s="106" t="e">
        <f>#REF!</f>
        <v>#REF!</v>
      </c>
      <c r="BU47" s="106" t="e">
        <f>#REF!</f>
        <v>#REF!</v>
      </c>
      <c r="BV47" s="102"/>
      <c r="BW47" s="102"/>
      <c r="BX47" s="102">
        <f t="shared" si="5"/>
        <v>0</v>
      </c>
      <c r="BY47" s="102" t="e">
        <f t="shared" si="12"/>
        <v>#REF!</v>
      </c>
      <c r="BZ47" s="102" t="e">
        <f>SUM(#REF!)</f>
        <v>#REF!</v>
      </c>
      <c r="CA47" s="102" t="e">
        <f>SUM(#REF!)</f>
        <v>#REF!</v>
      </c>
      <c r="CB47" s="108" t="e">
        <f t="shared" si="16"/>
        <v>#REF!</v>
      </c>
      <c r="CC47" s="108" t="e">
        <f t="shared" si="16"/>
        <v>#REF!</v>
      </c>
    </row>
    <row r="48" spans="1:82" ht="15.65" customHeight="1" x14ac:dyDescent="0.35">
      <c r="A48" s="122" t="s">
        <v>304</v>
      </c>
      <c r="B48" s="96"/>
      <c r="C48" s="131" t="s">
        <v>305</v>
      </c>
      <c r="D48" s="128">
        <v>2441</v>
      </c>
      <c r="E48" s="97">
        <f>IFERROR(VLOOKUP(D48,'[1]Emissions ETS'!$A$2:$B$121,2,FALSE),0)/1000</f>
        <v>0</v>
      </c>
      <c r="F48" s="104" t="e">
        <f>SUMIF('[1]Consommati par usage et sect '!$C$6:$C$310,'[1]Assiette TIC'!$C48,'[1]Consommati par usage et sect '!E$6:E$310)</f>
        <v>#VALUE!</v>
      </c>
      <c r="G48" s="104" t="e">
        <f>SUMIF('[1]Consommati par usage et sect '!$C$6:$C$310,'[1]Assiette TIC'!$C48,'[1]Consommati par usage et sect '!F$6:F$310)</f>
        <v>#VALUE!</v>
      </c>
      <c r="H48" s="104" t="e">
        <f>SUMIF('[1]Consommati par usage et sect '!$C$6:$C$310,'[1]Assiette TIC'!$C48,'[1]Consommati par usage et sect '!G$6:G$310)</f>
        <v>#VALUE!</v>
      </c>
      <c r="I48" s="104" t="e">
        <f>SUMIF('[1]Consommati par usage et sect '!$C$6:$C$310,'[1]Assiette TIC'!$C48,'[1]Consommati par usage et sect '!H$6:H$310)</f>
        <v>#VALUE!</v>
      </c>
      <c r="J48" s="104" t="e">
        <f>SUMIF('[1]Consommati par usage et sect '!$C$6:$C$310,'[1]Assiette TIC'!$C48,'[1]Consommati par usage et sect '!I$6:I$310)</f>
        <v>#VALUE!</v>
      </c>
      <c r="K48" s="104" t="e">
        <f>SUMIF('[1]Consommati par usage et sect '!$C$6:$C$310,'[1]Assiette TIC'!$C48,'[1]Consommati par usage et sect '!J$6:J$310)</f>
        <v>#VALUE!</v>
      </c>
      <c r="L48" s="104" t="e">
        <f>SUMIF('[1]Consommati par usage et sect '!$C$6:$C$310,'[1]Assiette TIC'!$C48,'[1]Consommati par usage et sect '!K$6:K$310)</f>
        <v>#VALUE!</v>
      </c>
      <c r="M48" s="104" t="e">
        <f>SUMIF('[1]Consommati par usage et sect '!$C$6:$C$310,'[1]Assiette TIC'!$C48,'[1]Consommati par usage et sect '!L$6:L$310)</f>
        <v>#VALUE!</v>
      </c>
      <c r="N48" s="104" t="e">
        <f>SUMIF('[1]Consommati par usage et sect '!$C$6:$C$310,'[1]Assiette TIC'!$C48,'[1]Consommati par usage et sect '!M$6:M$310)</f>
        <v>#VALUE!</v>
      </c>
      <c r="O48" s="104" t="e">
        <f>SUMIF('[1]Consommati par usage et sect '!$C$6:$C$310,'[1]Assiette TIC'!$C48,'[1]Consommati par usage et sect '!N$6:N$310)</f>
        <v>#VALUE!</v>
      </c>
      <c r="P48" s="104" t="e">
        <f>SUMIF('[1]Consommati par usage et sect '!$C$6:$C$310,'[1]Assiette TIC'!$C48,'[1]Consommati par usage et sect '!O$6:O$310)</f>
        <v>#VALUE!</v>
      </c>
      <c r="Q48" s="104" t="e">
        <f>SUMIF('[1]Consommati par usage et sect '!$C$6:$C$310,'[1]Assiette TIC'!$C48,'[1]Consommati par usage et sect '!P$6:P$310)</f>
        <v>#VALUE!</v>
      </c>
      <c r="R48" s="104" t="e">
        <f>SUMIF('[1]Consommati par usage et sect '!$C$6:$C$310,'[1]Assiette TIC'!$C48,'[1]Consommati par usage et sect '!Q$6:Q$310)</f>
        <v>#VALUE!</v>
      </c>
      <c r="S48" s="104" t="e">
        <f>SUMIF('[1]Consommati par usage et sect '!$C$6:$C$310,'[1]Assiette TIC'!$C48,'[1]Consommati par usage et sect '!R$6:R$310)</f>
        <v>#VALUE!</v>
      </c>
      <c r="T48" s="104" t="e">
        <f>SUMIF('[1]Consommati par usage et sect '!$C$6:$C$310,'[1]Assiette TIC'!$C48,'[1]Consommati par usage et sect '!S$6:S$310)</f>
        <v>#VALUE!</v>
      </c>
      <c r="U48" s="104" t="e">
        <f>SUMIF('[1]Consommati par usage et sect '!$C$6:$C$310,'[1]Assiette TIC'!$C48,'[1]Consommati par usage et sect '!T$6:T$310)</f>
        <v>#VALUE!</v>
      </c>
      <c r="V48" s="104" t="e">
        <f>SUMIF('[1]Consommati par usage et sect '!$C$6:$C$310,'[1]Assiette TIC'!$C48,'[1]Consommati par usage et sect '!U$6:U$310)</f>
        <v>#VALUE!</v>
      </c>
      <c r="W48" s="104" t="e">
        <f>SUMIF('[1]Consommati par usage et sect '!$C$6:$C$310,'[1]Assiette TIC'!$C48,'[1]Consommati par usage et sect '!V$6:V$310)</f>
        <v>#VALUE!</v>
      </c>
      <c r="X48" s="104" t="e">
        <f>SUMIF('[1]Consommati par usage et sect '!$C$6:$C$310,'[1]Assiette TIC'!$C48,'[1]Consommati par usage et sect '!W$6:W$310)</f>
        <v>#VALUE!</v>
      </c>
      <c r="Y48" s="104" t="e">
        <f>SUMIF('[1]Consommati par usage et sect '!$C$6:$C$310,'[1]Assiette TIC'!$C48,'[1]Consommati par usage et sect '!X$6:X$310)</f>
        <v>#VALUE!</v>
      </c>
      <c r="Z48" s="104" t="e">
        <f>SUMIF('[1]Consommati par usage et sect '!$C$6:$C$310,'[1]Assiette TIC'!$C48,'[1]Consommati par usage et sect '!Y$6:Y$310)</f>
        <v>#VALUE!</v>
      </c>
      <c r="AA48" s="104" t="e">
        <f>SUMIF('[1]Consommati par usage et sect '!$C$6:$C$310,'[1]Assiette TIC'!$C48,'[1]Consommati par usage et sect '!Z$6:Z$310)</f>
        <v>#VALUE!</v>
      </c>
      <c r="AB48" s="104" t="e">
        <f>SUMIF('[1]Consommati par usage et sect '!$C$6:$C$310,'[1]Assiette TIC'!$C48,'[1]Consommati par usage et sect '!AA$6:AA$310)</f>
        <v>#VALUE!</v>
      </c>
      <c r="AC48" s="104" t="e">
        <f>SUMIF('[1]Consommati par usage et sect '!$C$6:$C$310,'[1]Assiette TIC'!$C48,'[1]Consommati par usage et sect '!AB$6:AB$310)</f>
        <v>#VALUE!</v>
      </c>
      <c r="AD48" s="104" t="e">
        <f>SUMIF('[1]Consommati par usage et sect '!$C$6:$C$310,'[1]Assiette TIC'!$C48,'[1]Consommati par usage et sect '!AC$6:AC$310)</f>
        <v>#VALUE!</v>
      </c>
      <c r="AE48" s="104" t="e">
        <f>SUMIF('[1]Consommati par usage et sect '!$C$6:$C$310,'[1]Assiette TIC'!$C48,'[1]Consommati par usage et sect '!AD$6:AD$310)</f>
        <v>#VALUE!</v>
      </c>
      <c r="AF48" s="104" t="e">
        <f>SUMIF('[1]Consommati par usage et sect '!$C$6:$C$310,'[1]Assiette TIC'!$C48,'[1]Consommati par usage et sect '!AE$6:AE$310)</f>
        <v>#VALUE!</v>
      </c>
      <c r="AG48" s="104" t="e">
        <f>SUMIF('[1]Consommati par usage et sect '!$C$6:$C$310,'[1]Assiette TIC'!$C48,'[1]Consommati par usage et sect '!AF$6:AF$310)</f>
        <v>#VALUE!</v>
      </c>
      <c r="AH48" s="104" t="e">
        <f>SUMIF('[1]Consommati par usage et sect '!$C$6:$C$310,'[1]Assiette TIC'!$C48,'[1]Consommati par usage et sect '!AG$6:AG$310)</f>
        <v>#VALUE!</v>
      </c>
      <c r="AI48" s="104" t="e">
        <f>SUMIF('[1]Consommati par usage et sect '!$C$6:$C$310,'[1]Assiette TIC'!$C48,'[1]Consommati par usage et sect '!AH$6:AH$310)</f>
        <v>#VALUE!</v>
      </c>
      <c r="AJ48" s="104" t="e">
        <f>SUMIF('[1]Consommati par usage et sect '!$C$6:$C$310,'[1]Assiette TIC'!$C48,'[1]Consommati par usage et sect '!AI$6:AI$310)</f>
        <v>#VALUE!</v>
      </c>
      <c r="AK48" s="104" t="e">
        <f>SUMIF('[1]Consommati par usage et sect '!$C$6:$C$310,'[1]Assiette TIC'!$C48,'[1]Consommati par usage et sect '!AJ$6:AJ$310)</f>
        <v>#VALUE!</v>
      </c>
      <c r="AL48" s="105" t="e">
        <f t="shared" si="0"/>
        <v>#VALUE!</v>
      </c>
      <c r="AM48" s="104" t="e">
        <f t="shared" si="11"/>
        <v>#VALUE!</v>
      </c>
      <c r="AN48" s="104" t="e">
        <f t="shared" si="1"/>
        <v>#VALUE!</v>
      </c>
      <c r="AO48" s="104" t="e">
        <f t="shared" si="2"/>
        <v>#VALUE!</v>
      </c>
      <c r="AP48" s="104" t="e">
        <f t="shared" si="3"/>
        <v>#VALUE!</v>
      </c>
      <c r="AQ48" s="104" t="e">
        <f>SUMIF('[1]Consommati par usage et sect '!$C$6:$C$310,'[1]Assiette TIC'!$C48,'[1]Consommati par usage et sect '!AP$6:AP$310)</f>
        <v>#VALUE!</v>
      </c>
      <c r="AR48" s="104" t="e">
        <f>SUMIF('[1]Consommati par usage et sect '!$C$6:$C$310,'[1]Assiette TIC'!$C48,'[1]Consommati par usage et sect '!AQ$6:AQ$310)</f>
        <v>#VALUE!</v>
      </c>
      <c r="AS48" s="104" t="e">
        <f>SUMIF('[1]Consommati par usage et sect '!$C$6:$C$310,'[1]Assiette TIC'!$C48,'[1]Consommati par usage et sect '!AR$6:AR$310)</f>
        <v>#VALUE!</v>
      </c>
      <c r="AT48" s="104" t="e">
        <f>SUMIF('[1]Consommati par usage et sect '!$C$6:$C$310,'[1]Assiette TIC'!$C48,'[1]Consommati par usage et sect '!AS$6:AS$310)</f>
        <v>#VALUE!</v>
      </c>
      <c r="AU48" s="104" t="e">
        <f>SUMIF('[1]Consommati par usage et sect '!$C$6:$C$310,'[1]Assiette TIC'!$C48,'[1]Consommati par usage et sect '!AT$6:AT$310)</f>
        <v>#VALUE!</v>
      </c>
      <c r="AV48" s="104" t="e">
        <f>SUMIF('[1]Consommati par usage et sect '!$C$6:$C$310,'[1]Assiette TIC'!$C48,'[1]Consommati par usage et sect '!AU$6:AU$310)</f>
        <v>#VALUE!</v>
      </c>
      <c r="AW48" s="104" t="e">
        <f>SUMIF('[1]Consommati par usage et sect '!$C$6:$C$310,'[1]Assiette TIC'!$C48,'[1]Consommati par usage et sect '!AV$6:AV$310)</f>
        <v>#VALUE!</v>
      </c>
      <c r="AX48" s="104" t="e">
        <f>SUMIF('[1]Consommati par usage et sect '!$C$6:$C$310,'[1]Assiette TIC'!$C48,'[1]Consommati par usage et sect '!AW$6:AW$310)</f>
        <v>#VALUE!</v>
      </c>
      <c r="AY48" s="104" t="e">
        <f>SUMIF('[1]Consommati par usage et sect '!$C$6:$C$310,'[1]Assiette TIC'!$C48,'[1]Consommati par usage et sect '!AX$6:AX$310)</f>
        <v>#VALUE!</v>
      </c>
      <c r="AZ48" s="104" t="e">
        <f>SUMIF('[1]Consommati par usage et sect '!$C$6:$C$310,'[1]Assiette TIC'!$C48,'[1]Consommati par usage et sect '!AY$6:AY$310)</f>
        <v>#VALUE!</v>
      </c>
      <c r="BA48" s="104" t="e">
        <f>SUMIF('[1]Consommati par usage et sect '!$C$6:$C$310,'[1]Assiette TIC'!$C48,'[1]Consommati par usage et sect '!AZ$6:AZ$310)</f>
        <v>#VALUE!</v>
      </c>
      <c r="BB48" s="104" t="e">
        <f>SUMIF('[1]Consommati par usage et sect '!$C$6:$C$310,'[1]Assiette TIC'!$C48,'[1]Consommati par usage et sect '!BA$6:BA$310)</f>
        <v>#VALUE!</v>
      </c>
      <c r="BC48" s="104" t="e">
        <f>SUMIF('[1]Consommati par usage et sect '!$C$6:$C$310,'[1]Assiette TIC'!$C48,'[1]Consommati par usage et sect '!BB$6:BB$310)</f>
        <v>#VALUE!</v>
      </c>
      <c r="BD48" s="104" t="e">
        <f>SUMIF('[1]Consommati par usage et sect '!$C$6:$C$310,'[1]Assiette TIC'!$C48,'[1]Consommati par usage et sect '!BC$6:BC$310)</f>
        <v>#VALUE!</v>
      </c>
      <c r="BE48" s="104" t="e">
        <f>SUMIF('[1]Consommati par usage et sect '!$C$6:$C$310,'[1]Assiette TIC'!$C48,'[1]Consommati par usage et sect '!BD$6:BD$310)</f>
        <v>#VALUE!</v>
      </c>
      <c r="BF48" s="104" t="e">
        <f>SUMIF('[1]Consommati par usage et sect '!$C$6:$C$310,'[1]Assiette TIC'!$C48,'[1]Consommati par usage et sect '!BE$6:BE$310)</f>
        <v>#VALUE!</v>
      </c>
      <c r="BG48" s="104" t="e">
        <f>SUMIF('[1]Consommati par usage et sect '!$C$6:$C$310,'[1]Assiette TIC'!$C48,'[1]Consommati par usage et sect '!BF$6:BF$310)</f>
        <v>#VALUE!</v>
      </c>
      <c r="BH48" s="104" t="e">
        <f>SUMIF('[1]Consommati par usage et sect '!$C$6:$C$310,'[1]Assiette TIC'!$C48,'[1]Consommati par usage et sect '!BG$6:BG$310)</f>
        <v>#VALUE!</v>
      </c>
      <c r="BI48" s="104" t="e">
        <f>SUMIF('[1]Consommati par usage et sect '!$C$6:$C$310,'[1]Assiette TIC'!$C48,'[1]Consommati par usage et sect '!BH$6:BH$310)</f>
        <v>#VALUE!</v>
      </c>
      <c r="BJ48" s="104" t="e">
        <f>SUMIF('[1]Consommati par usage et sect '!$C$6:$C$310,'[1]Assiette TIC'!$C48,'[1]Consommati par usage et sect '!BI$6:BI$310)</f>
        <v>#VALUE!</v>
      </c>
      <c r="BK48" s="104" t="e">
        <f>SUMIF('[1]Consommati par usage et sect '!$C$6:$C$310,'[1]Assiette TIC'!$C48,'[1]Consommati par usage et sect '!BJ$6:BJ$310)</f>
        <v>#VALUE!</v>
      </c>
      <c r="BL48" s="104" t="e">
        <f>SUMIF('[1]Consommati par usage et sect '!$C$6:$C$310,'[1]Assiette TIC'!$C48,'[1]Consommati par usage et sect '!BK$6:BK$310)</f>
        <v>#VALUE!</v>
      </c>
      <c r="BM48" s="104" t="e">
        <f>SUMIF('[1]Consommati par usage et sect '!$C$6:$C$310,'[1]Assiette TIC'!$C48,'[1]Consommati par usage et sect '!BL$6:BL$310)</f>
        <v>#VALUE!</v>
      </c>
      <c r="BN48" s="104" t="e">
        <f>SUMIF('[1]Consommati par usage et sect '!$C$6:$C$310,'[1]Assiette TIC'!$C48,'[1]Consommati par usage et sect '!BM$6:BM$310)</f>
        <v>#VALUE!</v>
      </c>
      <c r="BO48" s="104" t="e">
        <f>SUMIF('[1]Consommati par usage et sect '!$C$6:$C$310,'[1]Assiette TIC'!$C48,'[1]Consommati par usage et sect '!BN$6:BN$310)</f>
        <v>#VALUE!</v>
      </c>
      <c r="BP48" s="104" t="e">
        <f>SUMIF('[1]Consommati par usage et sect '!$C$6:$C$310,'[1]Assiette TIC'!$C48,'[1]Consommati par usage et sect '!BO$6:BO$310)</f>
        <v>#VALUE!</v>
      </c>
      <c r="BQ48" s="104" t="e">
        <f>SUMIF('[1]Consommati par usage et sect '!$C$6:$C$310,'[1]Assiette TIC'!$C48,'[1]Consommati par usage et sect '!BP$6:BP$310)</f>
        <v>#VALUE!</v>
      </c>
      <c r="BR48" s="104" t="e">
        <f>SUMIF('[1]Consommati par usage et sect '!$C$6:$C$310,'[1]Assiette TIC'!$C48,'[1]Consommati par usage et sect '!BQ$6:BQ$310)</f>
        <v>#VALUE!</v>
      </c>
      <c r="BS48" s="105" t="e">
        <f t="shared" si="4"/>
        <v>#VALUE!</v>
      </c>
      <c r="BT48" s="106" t="e">
        <f>AL48-E48+#REF!+#REF!</f>
        <v>#VALUE!</v>
      </c>
      <c r="BU48" s="102" t="e">
        <f>IF(E48-#REF!-#REF!&gt;=#REF!,AL48-E48+#REF!+#REF!,AL48-#REF!)</f>
        <v>#REF!</v>
      </c>
      <c r="BV48" s="102" t="s">
        <v>264</v>
      </c>
      <c r="BW48" s="102"/>
      <c r="BX48" s="102">
        <f t="shared" si="5"/>
        <v>1</v>
      </c>
      <c r="BY48" s="102">
        <f t="shared" si="12"/>
        <v>0</v>
      </c>
      <c r="BZ48" s="107" t="str">
        <f>IF(ISNA(VLOOKUP($D48,'[1]comptes des secteurs'!$B$13:$AW$1568,31,FALSE)),0,VLOOKUP($D48,'[1]comptes des secteurs'!$B$13:$AW$1568,31,FALSE))</f>
        <v>S</v>
      </c>
      <c r="CA48" s="102" t="str">
        <f>IF(ISNA(VLOOKUP($D48,'[1]comptes des secteurs'!$B$13:$AW$1568,47,FALSE)),0,VLOOKUP($D48,'[1]comptes des secteurs'!$B$13:$AW$1568,47,FALSE))</f>
        <v>S</v>
      </c>
      <c r="CB48" s="108" t="str">
        <f t="shared" si="16"/>
        <v>S</v>
      </c>
      <c r="CC48" s="108" t="str">
        <f t="shared" si="16"/>
        <v>S</v>
      </c>
      <c r="CD48" t="str">
        <f>VLOOKUP(D48,Eurostat!$A$11:$H$272,5,TRUE)</f>
        <v>:</v>
      </c>
    </row>
    <row r="49" spans="1:82" ht="15.65" customHeight="1" x14ac:dyDescent="0.35">
      <c r="A49" s="121"/>
      <c r="B49" s="30" t="s">
        <v>562</v>
      </c>
      <c r="C49" s="197" t="s">
        <v>306</v>
      </c>
      <c r="D49" s="203">
        <v>2442</v>
      </c>
      <c r="E49" s="97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5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5"/>
      <c r="BT49" s="106"/>
      <c r="BU49" s="102"/>
      <c r="BV49" s="102"/>
      <c r="BW49" s="102"/>
      <c r="BX49" s="102"/>
      <c r="BY49" s="102"/>
      <c r="BZ49" s="107"/>
      <c r="CA49" s="102"/>
      <c r="CB49" s="108"/>
      <c r="CC49" s="108"/>
      <c r="CD49">
        <f>VLOOKUP(D49,Eurostat!$A$11:$H$272,5,TRUE)</f>
        <v>3326.5</v>
      </c>
    </row>
    <row r="50" spans="1:82" ht="15.65" customHeight="1" x14ac:dyDescent="0.35">
      <c r="A50" s="121"/>
      <c r="B50" s="30" t="s">
        <v>563</v>
      </c>
      <c r="C50" s="199"/>
      <c r="D50" s="205"/>
      <c r="E50" s="97">
        <f>IFERROR(VLOOKUP(D49,'[1]Emissions ETS'!$A$2:$B$121,2,FALSE),0)/1000</f>
        <v>1126.2</v>
      </c>
      <c r="F50" s="104" t="e">
        <f>SUMIF('[1]Consommati par usage et sect '!$C$6:$C$310,'[1]Assiette TIC'!$C49,'[1]Consommati par usage et sect '!E$6:E$310)</f>
        <v>#VALUE!</v>
      </c>
      <c r="G50" s="104" t="e">
        <f>SUMIF('[1]Consommati par usage et sect '!$C$6:$C$310,'[1]Assiette TIC'!$C49,'[1]Consommati par usage et sect '!F$6:F$310)</f>
        <v>#VALUE!</v>
      </c>
      <c r="H50" s="104" t="e">
        <f>SUMIF('[1]Consommati par usage et sect '!$C$6:$C$310,'[1]Assiette TIC'!$C49,'[1]Consommati par usage et sect '!G$6:G$310)</f>
        <v>#VALUE!</v>
      </c>
      <c r="I50" s="104" t="e">
        <f>SUMIF('[1]Consommati par usage et sect '!$C$6:$C$310,'[1]Assiette TIC'!$C49,'[1]Consommati par usage et sect '!H$6:H$310)</f>
        <v>#VALUE!</v>
      </c>
      <c r="J50" s="104" t="e">
        <f>SUMIF('[1]Consommati par usage et sect '!$C$6:$C$310,'[1]Assiette TIC'!$C49,'[1]Consommati par usage et sect '!I$6:I$310)</f>
        <v>#VALUE!</v>
      </c>
      <c r="K50" s="104" t="e">
        <f>SUMIF('[1]Consommati par usage et sect '!$C$6:$C$310,'[1]Assiette TIC'!$C49,'[1]Consommati par usage et sect '!J$6:J$310)</f>
        <v>#VALUE!</v>
      </c>
      <c r="L50" s="104" t="e">
        <f>SUMIF('[1]Consommati par usage et sect '!$C$6:$C$310,'[1]Assiette TIC'!$C49,'[1]Consommati par usage et sect '!K$6:K$310)</f>
        <v>#VALUE!</v>
      </c>
      <c r="M50" s="104" t="e">
        <f>SUMIF('[1]Consommati par usage et sect '!$C$6:$C$310,'[1]Assiette TIC'!$C49,'[1]Consommati par usage et sect '!L$6:L$310)</f>
        <v>#VALUE!</v>
      </c>
      <c r="N50" s="104" t="e">
        <f>SUMIF('[1]Consommati par usage et sect '!$C$6:$C$310,'[1]Assiette TIC'!$C49,'[1]Consommati par usage et sect '!M$6:M$310)</f>
        <v>#VALUE!</v>
      </c>
      <c r="O50" s="104" t="e">
        <f>SUMIF('[1]Consommati par usage et sect '!$C$6:$C$310,'[1]Assiette TIC'!$C49,'[1]Consommati par usage et sect '!N$6:N$310)</f>
        <v>#VALUE!</v>
      </c>
      <c r="P50" s="104" t="e">
        <f>SUMIF('[1]Consommati par usage et sect '!$C$6:$C$310,'[1]Assiette TIC'!$C49,'[1]Consommati par usage et sect '!O$6:O$310)</f>
        <v>#VALUE!</v>
      </c>
      <c r="Q50" s="104" t="e">
        <f>SUMIF('[1]Consommati par usage et sect '!$C$6:$C$310,'[1]Assiette TIC'!$C49,'[1]Consommati par usage et sect '!P$6:P$310)</f>
        <v>#VALUE!</v>
      </c>
      <c r="R50" s="104" t="e">
        <f>SUMIF('[1]Consommati par usage et sect '!$C$6:$C$310,'[1]Assiette TIC'!$C49,'[1]Consommati par usage et sect '!Q$6:Q$310)</f>
        <v>#VALUE!</v>
      </c>
      <c r="S50" s="104" t="e">
        <f>SUMIF('[1]Consommati par usage et sect '!$C$6:$C$310,'[1]Assiette TIC'!$C49,'[1]Consommati par usage et sect '!R$6:R$310)</f>
        <v>#VALUE!</v>
      </c>
      <c r="T50" s="104" t="e">
        <f>SUMIF('[1]Consommati par usage et sect '!$C$6:$C$310,'[1]Assiette TIC'!$C49,'[1]Consommati par usage et sect '!S$6:S$310)</f>
        <v>#VALUE!</v>
      </c>
      <c r="U50" s="104" t="e">
        <f>SUMIF('[1]Consommati par usage et sect '!$C$6:$C$310,'[1]Assiette TIC'!$C49,'[1]Consommati par usage et sect '!T$6:T$310)</f>
        <v>#VALUE!</v>
      </c>
      <c r="V50" s="104" t="e">
        <f>SUMIF('[1]Consommati par usage et sect '!$C$6:$C$310,'[1]Assiette TIC'!$C49,'[1]Consommati par usage et sect '!U$6:U$310)</f>
        <v>#VALUE!</v>
      </c>
      <c r="W50" s="104" t="e">
        <f>SUMIF('[1]Consommati par usage et sect '!$C$6:$C$310,'[1]Assiette TIC'!$C49,'[1]Consommati par usage et sect '!V$6:V$310)</f>
        <v>#VALUE!</v>
      </c>
      <c r="X50" s="104" t="e">
        <f>SUMIF('[1]Consommati par usage et sect '!$C$6:$C$310,'[1]Assiette TIC'!$C49,'[1]Consommati par usage et sect '!W$6:W$310)</f>
        <v>#VALUE!</v>
      </c>
      <c r="Y50" s="104" t="e">
        <f>SUMIF('[1]Consommati par usage et sect '!$C$6:$C$310,'[1]Assiette TIC'!$C49,'[1]Consommati par usage et sect '!X$6:X$310)</f>
        <v>#VALUE!</v>
      </c>
      <c r="Z50" s="104" t="e">
        <f>SUMIF('[1]Consommati par usage et sect '!$C$6:$C$310,'[1]Assiette TIC'!$C49,'[1]Consommati par usage et sect '!Y$6:Y$310)</f>
        <v>#VALUE!</v>
      </c>
      <c r="AA50" s="104" t="e">
        <f>SUMIF('[1]Consommati par usage et sect '!$C$6:$C$310,'[1]Assiette TIC'!$C49,'[1]Consommati par usage et sect '!Z$6:Z$310)</f>
        <v>#VALUE!</v>
      </c>
      <c r="AB50" s="104" t="e">
        <f>SUMIF('[1]Consommati par usage et sect '!$C$6:$C$310,'[1]Assiette TIC'!$C49,'[1]Consommati par usage et sect '!AA$6:AA$310)</f>
        <v>#VALUE!</v>
      </c>
      <c r="AC50" s="104" t="e">
        <f>SUMIF('[1]Consommati par usage et sect '!$C$6:$C$310,'[1]Assiette TIC'!$C49,'[1]Consommati par usage et sect '!AB$6:AB$310)</f>
        <v>#VALUE!</v>
      </c>
      <c r="AD50" s="104" t="e">
        <f>SUMIF('[1]Consommati par usage et sect '!$C$6:$C$310,'[1]Assiette TIC'!$C49,'[1]Consommati par usage et sect '!AC$6:AC$310)</f>
        <v>#VALUE!</v>
      </c>
      <c r="AE50" s="104" t="e">
        <f>SUMIF('[1]Consommati par usage et sect '!$C$6:$C$310,'[1]Assiette TIC'!$C49,'[1]Consommati par usage et sect '!AD$6:AD$310)</f>
        <v>#VALUE!</v>
      </c>
      <c r="AF50" s="104" t="e">
        <f>SUMIF('[1]Consommati par usage et sect '!$C$6:$C$310,'[1]Assiette TIC'!$C49,'[1]Consommati par usage et sect '!AE$6:AE$310)</f>
        <v>#VALUE!</v>
      </c>
      <c r="AG50" s="104" t="e">
        <f>SUMIF('[1]Consommati par usage et sect '!$C$6:$C$310,'[1]Assiette TIC'!$C49,'[1]Consommati par usage et sect '!AF$6:AF$310)</f>
        <v>#VALUE!</v>
      </c>
      <c r="AH50" s="104" t="e">
        <f>SUMIF('[1]Consommati par usage et sect '!$C$6:$C$310,'[1]Assiette TIC'!$C49,'[1]Consommati par usage et sect '!AG$6:AG$310)</f>
        <v>#VALUE!</v>
      </c>
      <c r="AI50" s="104" t="e">
        <f>SUMIF('[1]Consommati par usage et sect '!$C$6:$C$310,'[1]Assiette TIC'!$C49,'[1]Consommati par usage et sect '!AH$6:AH$310)</f>
        <v>#VALUE!</v>
      </c>
      <c r="AJ50" s="104" t="e">
        <f>SUMIF('[1]Consommati par usage et sect '!$C$6:$C$310,'[1]Assiette TIC'!$C49,'[1]Consommati par usage et sect '!AI$6:AI$310)</f>
        <v>#VALUE!</v>
      </c>
      <c r="AK50" s="104" t="e">
        <f>SUMIF('[1]Consommati par usage et sect '!$C$6:$C$310,'[1]Assiette TIC'!$C49,'[1]Consommati par usage et sect '!AJ$6:AJ$310)</f>
        <v>#VALUE!</v>
      </c>
      <c r="AL50" s="105" t="e">
        <f t="shared" si="0"/>
        <v>#VALUE!</v>
      </c>
      <c r="AM50" s="104" t="e">
        <f t="shared" si="11"/>
        <v>#VALUE!</v>
      </c>
      <c r="AN50" s="104" t="e">
        <f t="shared" si="1"/>
        <v>#VALUE!</v>
      </c>
      <c r="AO50" s="104" t="e">
        <f t="shared" si="2"/>
        <v>#VALUE!</v>
      </c>
      <c r="AP50" s="104" t="e">
        <f t="shared" si="3"/>
        <v>#VALUE!</v>
      </c>
      <c r="AQ50" s="104" t="e">
        <f>SUMIF('[1]Consommati par usage et sect '!$C$6:$C$310,'[1]Assiette TIC'!$C49,'[1]Consommati par usage et sect '!AP$6:AP$310)</f>
        <v>#VALUE!</v>
      </c>
      <c r="AR50" s="104" t="e">
        <f>SUMIF('[1]Consommati par usage et sect '!$C$6:$C$310,'[1]Assiette TIC'!$C49,'[1]Consommati par usage et sect '!AQ$6:AQ$310)</f>
        <v>#VALUE!</v>
      </c>
      <c r="AS50" s="104" t="e">
        <f>SUMIF('[1]Consommati par usage et sect '!$C$6:$C$310,'[1]Assiette TIC'!$C49,'[1]Consommati par usage et sect '!AR$6:AR$310)</f>
        <v>#VALUE!</v>
      </c>
      <c r="AT50" s="104" t="e">
        <f>SUMIF('[1]Consommati par usage et sect '!$C$6:$C$310,'[1]Assiette TIC'!$C49,'[1]Consommati par usage et sect '!AS$6:AS$310)</f>
        <v>#VALUE!</v>
      </c>
      <c r="AU50" s="104" t="e">
        <f>SUMIF('[1]Consommati par usage et sect '!$C$6:$C$310,'[1]Assiette TIC'!$C49,'[1]Consommati par usage et sect '!AT$6:AT$310)</f>
        <v>#VALUE!</v>
      </c>
      <c r="AV50" s="104" t="e">
        <f>SUMIF('[1]Consommati par usage et sect '!$C$6:$C$310,'[1]Assiette TIC'!$C49,'[1]Consommati par usage et sect '!AU$6:AU$310)</f>
        <v>#VALUE!</v>
      </c>
      <c r="AW50" s="104" t="e">
        <f>SUMIF('[1]Consommati par usage et sect '!$C$6:$C$310,'[1]Assiette TIC'!$C49,'[1]Consommati par usage et sect '!AV$6:AV$310)</f>
        <v>#VALUE!</v>
      </c>
      <c r="AX50" s="104" t="e">
        <f>SUMIF('[1]Consommati par usage et sect '!$C$6:$C$310,'[1]Assiette TIC'!$C49,'[1]Consommati par usage et sect '!AW$6:AW$310)</f>
        <v>#VALUE!</v>
      </c>
      <c r="AY50" s="104" t="e">
        <f>SUMIF('[1]Consommati par usage et sect '!$C$6:$C$310,'[1]Assiette TIC'!$C49,'[1]Consommati par usage et sect '!AX$6:AX$310)</f>
        <v>#VALUE!</v>
      </c>
      <c r="AZ50" s="104" t="e">
        <f>SUMIF('[1]Consommati par usage et sect '!$C$6:$C$310,'[1]Assiette TIC'!$C49,'[1]Consommati par usage et sect '!AY$6:AY$310)</f>
        <v>#VALUE!</v>
      </c>
      <c r="BA50" s="104" t="e">
        <f>SUMIF('[1]Consommati par usage et sect '!$C$6:$C$310,'[1]Assiette TIC'!$C49,'[1]Consommati par usage et sect '!AZ$6:AZ$310)</f>
        <v>#VALUE!</v>
      </c>
      <c r="BB50" s="104" t="e">
        <f>SUMIF('[1]Consommati par usage et sect '!$C$6:$C$310,'[1]Assiette TIC'!$C49,'[1]Consommati par usage et sect '!BA$6:BA$310)</f>
        <v>#VALUE!</v>
      </c>
      <c r="BC50" s="104" t="e">
        <f>SUMIF('[1]Consommati par usage et sect '!$C$6:$C$310,'[1]Assiette TIC'!$C49,'[1]Consommati par usage et sect '!BB$6:BB$310)</f>
        <v>#VALUE!</v>
      </c>
      <c r="BD50" s="104" t="e">
        <f>SUMIF('[1]Consommati par usage et sect '!$C$6:$C$310,'[1]Assiette TIC'!$C49,'[1]Consommati par usage et sect '!BC$6:BC$310)</f>
        <v>#VALUE!</v>
      </c>
      <c r="BE50" s="104" t="e">
        <f>SUMIF('[1]Consommati par usage et sect '!$C$6:$C$310,'[1]Assiette TIC'!$C49,'[1]Consommati par usage et sect '!BD$6:BD$310)</f>
        <v>#VALUE!</v>
      </c>
      <c r="BF50" s="104" t="e">
        <f>SUMIF('[1]Consommati par usage et sect '!$C$6:$C$310,'[1]Assiette TIC'!$C49,'[1]Consommati par usage et sect '!BE$6:BE$310)</f>
        <v>#VALUE!</v>
      </c>
      <c r="BG50" s="104" t="e">
        <f>SUMIF('[1]Consommati par usage et sect '!$C$6:$C$310,'[1]Assiette TIC'!$C49,'[1]Consommati par usage et sect '!BF$6:BF$310)</f>
        <v>#VALUE!</v>
      </c>
      <c r="BH50" s="104" t="e">
        <f>SUMIF('[1]Consommati par usage et sect '!$C$6:$C$310,'[1]Assiette TIC'!$C49,'[1]Consommati par usage et sect '!BG$6:BG$310)</f>
        <v>#VALUE!</v>
      </c>
      <c r="BI50" s="104" t="e">
        <f>SUMIF('[1]Consommati par usage et sect '!$C$6:$C$310,'[1]Assiette TIC'!$C49,'[1]Consommati par usage et sect '!BH$6:BH$310)</f>
        <v>#VALUE!</v>
      </c>
      <c r="BJ50" s="104" t="e">
        <f>SUMIF('[1]Consommati par usage et sect '!$C$6:$C$310,'[1]Assiette TIC'!$C49,'[1]Consommati par usage et sect '!BI$6:BI$310)</f>
        <v>#VALUE!</v>
      </c>
      <c r="BK50" s="104" t="e">
        <f>SUMIF('[1]Consommati par usage et sect '!$C$6:$C$310,'[1]Assiette TIC'!$C49,'[1]Consommati par usage et sect '!BJ$6:BJ$310)</f>
        <v>#VALUE!</v>
      </c>
      <c r="BL50" s="104" t="e">
        <f>SUMIF('[1]Consommati par usage et sect '!$C$6:$C$310,'[1]Assiette TIC'!$C49,'[1]Consommati par usage et sect '!BK$6:BK$310)</f>
        <v>#VALUE!</v>
      </c>
      <c r="BM50" s="104" t="e">
        <f>SUMIF('[1]Consommati par usage et sect '!$C$6:$C$310,'[1]Assiette TIC'!$C49,'[1]Consommati par usage et sect '!BL$6:BL$310)</f>
        <v>#VALUE!</v>
      </c>
      <c r="BN50" s="104" t="e">
        <f>SUMIF('[1]Consommati par usage et sect '!$C$6:$C$310,'[1]Assiette TIC'!$C49,'[1]Consommati par usage et sect '!BM$6:BM$310)</f>
        <v>#VALUE!</v>
      </c>
      <c r="BO50" s="104" t="e">
        <f>SUMIF('[1]Consommati par usage et sect '!$C$6:$C$310,'[1]Assiette TIC'!$C49,'[1]Consommati par usage et sect '!BN$6:BN$310)</f>
        <v>#VALUE!</v>
      </c>
      <c r="BP50" s="104" t="e">
        <f>SUMIF('[1]Consommati par usage et sect '!$C$6:$C$310,'[1]Assiette TIC'!$C49,'[1]Consommati par usage et sect '!BO$6:BO$310)</f>
        <v>#VALUE!</v>
      </c>
      <c r="BQ50" s="104" t="e">
        <f>SUMIF('[1]Consommati par usage et sect '!$C$6:$C$310,'[1]Assiette TIC'!$C49,'[1]Consommati par usage et sect '!BP$6:BP$310)</f>
        <v>#VALUE!</v>
      </c>
      <c r="BR50" s="104" t="e">
        <f>SUMIF('[1]Consommati par usage et sect '!$C$6:$C$310,'[1]Assiette TIC'!$C49,'[1]Consommati par usage et sect '!BQ$6:BQ$310)</f>
        <v>#VALUE!</v>
      </c>
      <c r="BS50" s="105" t="e">
        <f t="shared" si="4"/>
        <v>#VALUE!</v>
      </c>
      <c r="BT50" s="106" t="e">
        <f>AL50-E50+#REF!+#REF!</f>
        <v>#VALUE!</v>
      </c>
      <c r="BU50" s="102" t="e">
        <f>IF(E50-#REF!-#REF!&gt;=#REF!,AL50-E50+#REF!+#REF!,AL50-#REF!)</f>
        <v>#REF!</v>
      </c>
      <c r="BV50" s="102" t="s">
        <v>264</v>
      </c>
      <c r="BW50" s="102"/>
      <c r="BX50" s="102">
        <f t="shared" si="5"/>
        <v>1</v>
      </c>
      <c r="BY50" s="102">
        <f t="shared" si="12"/>
        <v>0</v>
      </c>
      <c r="BZ50" s="107">
        <f>IF(ISNA(VLOOKUP($D49,'[1]comptes des secteurs'!$B$13:$AW$1568,31,FALSE)),0,VLOOKUP($D49,'[1]comptes des secteurs'!$B$13:$AW$1568,31,FALSE))</f>
        <v>186.3</v>
      </c>
      <c r="CA50" s="102">
        <f>IF(ISNA(VLOOKUP($D49,'[1]comptes des secteurs'!$B$13:$AW$1568,47,FALSE)),0,VLOOKUP($D49,'[1]comptes des secteurs'!$B$13:$AW$1568,47,FALSE))</f>
        <v>686.1</v>
      </c>
      <c r="CB50" s="108">
        <f t="shared" si="16"/>
        <v>0</v>
      </c>
      <c r="CC50" s="108">
        <f t="shared" si="16"/>
        <v>0</v>
      </c>
    </row>
    <row r="51" spans="1:82" ht="15.65" customHeight="1" x14ac:dyDescent="0.35">
      <c r="A51" s="121"/>
      <c r="B51" s="109"/>
      <c r="C51" s="131" t="s">
        <v>307</v>
      </c>
      <c r="D51" s="128">
        <v>2443</v>
      </c>
      <c r="E51" s="97">
        <f>IFERROR(VLOOKUP(D51,'[1]Emissions ETS'!$A$2:$B$121,2,FALSE),0)/1000</f>
        <v>18.463999999999999</v>
      </c>
      <c r="F51" s="104" t="e">
        <f>SUMIF('[1]Consommati par usage et sect '!$C$6:$C$310,'[1]Assiette TIC'!$C50,'[1]Consommati par usage et sect '!E$6:E$310)</f>
        <v>#VALUE!</v>
      </c>
      <c r="G51" s="104" t="e">
        <f>SUMIF('[1]Consommati par usage et sect '!$C$6:$C$310,'[1]Assiette TIC'!$C50,'[1]Consommati par usage et sect '!F$6:F$310)</f>
        <v>#VALUE!</v>
      </c>
      <c r="H51" s="104" t="e">
        <f>SUMIF('[1]Consommati par usage et sect '!$C$6:$C$310,'[1]Assiette TIC'!$C50,'[1]Consommati par usage et sect '!G$6:G$310)</f>
        <v>#VALUE!</v>
      </c>
      <c r="I51" s="104" t="e">
        <f>SUMIF('[1]Consommati par usage et sect '!$C$6:$C$310,'[1]Assiette TIC'!$C50,'[1]Consommati par usage et sect '!H$6:H$310)</f>
        <v>#VALUE!</v>
      </c>
      <c r="J51" s="104" t="e">
        <f>SUMIF('[1]Consommati par usage et sect '!$C$6:$C$310,'[1]Assiette TIC'!$C50,'[1]Consommati par usage et sect '!I$6:I$310)</f>
        <v>#VALUE!</v>
      </c>
      <c r="K51" s="104" t="e">
        <f>SUMIF('[1]Consommati par usage et sect '!$C$6:$C$310,'[1]Assiette TIC'!$C50,'[1]Consommati par usage et sect '!J$6:J$310)</f>
        <v>#VALUE!</v>
      </c>
      <c r="L51" s="104" t="e">
        <f>SUMIF('[1]Consommati par usage et sect '!$C$6:$C$310,'[1]Assiette TIC'!$C50,'[1]Consommati par usage et sect '!K$6:K$310)</f>
        <v>#VALUE!</v>
      </c>
      <c r="M51" s="104" t="e">
        <f>SUMIF('[1]Consommati par usage et sect '!$C$6:$C$310,'[1]Assiette TIC'!$C50,'[1]Consommati par usage et sect '!L$6:L$310)</f>
        <v>#VALUE!</v>
      </c>
      <c r="N51" s="104" t="e">
        <f>SUMIF('[1]Consommati par usage et sect '!$C$6:$C$310,'[1]Assiette TIC'!$C50,'[1]Consommati par usage et sect '!M$6:M$310)</f>
        <v>#VALUE!</v>
      </c>
      <c r="O51" s="104" t="e">
        <f>SUMIF('[1]Consommati par usage et sect '!$C$6:$C$310,'[1]Assiette TIC'!$C50,'[1]Consommati par usage et sect '!N$6:N$310)</f>
        <v>#VALUE!</v>
      </c>
      <c r="P51" s="104" t="e">
        <f>SUMIF('[1]Consommati par usage et sect '!$C$6:$C$310,'[1]Assiette TIC'!$C50,'[1]Consommati par usage et sect '!O$6:O$310)</f>
        <v>#VALUE!</v>
      </c>
      <c r="Q51" s="104" t="e">
        <f>SUMIF('[1]Consommati par usage et sect '!$C$6:$C$310,'[1]Assiette TIC'!$C50,'[1]Consommati par usage et sect '!P$6:P$310)</f>
        <v>#VALUE!</v>
      </c>
      <c r="R51" s="104" t="e">
        <f>SUMIF('[1]Consommati par usage et sect '!$C$6:$C$310,'[1]Assiette TIC'!$C50,'[1]Consommati par usage et sect '!Q$6:Q$310)</f>
        <v>#VALUE!</v>
      </c>
      <c r="S51" s="104" t="e">
        <f>SUMIF('[1]Consommati par usage et sect '!$C$6:$C$310,'[1]Assiette TIC'!$C50,'[1]Consommati par usage et sect '!R$6:R$310)</f>
        <v>#VALUE!</v>
      </c>
      <c r="T51" s="104" t="e">
        <f>SUMIF('[1]Consommati par usage et sect '!$C$6:$C$310,'[1]Assiette TIC'!$C50,'[1]Consommati par usage et sect '!S$6:S$310)</f>
        <v>#VALUE!</v>
      </c>
      <c r="U51" s="104" t="e">
        <f>SUMIF('[1]Consommati par usage et sect '!$C$6:$C$310,'[1]Assiette TIC'!$C50,'[1]Consommati par usage et sect '!T$6:T$310)</f>
        <v>#VALUE!</v>
      </c>
      <c r="V51" s="104" t="e">
        <f>SUMIF('[1]Consommati par usage et sect '!$C$6:$C$310,'[1]Assiette TIC'!$C50,'[1]Consommati par usage et sect '!U$6:U$310)</f>
        <v>#VALUE!</v>
      </c>
      <c r="W51" s="104" t="e">
        <f>SUMIF('[1]Consommati par usage et sect '!$C$6:$C$310,'[1]Assiette TIC'!$C50,'[1]Consommati par usage et sect '!V$6:V$310)</f>
        <v>#VALUE!</v>
      </c>
      <c r="X51" s="104" t="e">
        <f>SUMIF('[1]Consommati par usage et sect '!$C$6:$C$310,'[1]Assiette TIC'!$C50,'[1]Consommati par usage et sect '!W$6:W$310)</f>
        <v>#VALUE!</v>
      </c>
      <c r="Y51" s="104" t="e">
        <f>SUMIF('[1]Consommati par usage et sect '!$C$6:$C$310,'[1]Assiette TIC'!$C50,'[1]Consommati par usage et sect '!X$6:X$310)</f>
        <v>#VALUE!</v>
      </c>
      <c r="Z51" s="104" t="e">
        <f>SUMIF('[1]Consommati par usage et sect '!$C$6:$C$310,'[1]Assiette TIC'!$C50,'[1]Consommati par usage et sect '!Y$6:Y$310)</f>
        <v>#VALUE!</v>
      </c>
      <c r="AA51" s="104" t="e">
        <f>SUMIF('[1]Consommati par usage et sect '!$C$6:$C$310,'[1]Assiette TIC'!$C50,'[1]Consommati par usage et sect '!Z$6:Z$310)</f>
        <v>#VALUE!</v>
      </c>
      <c r="AB51" s="104" t="e">
        <f>SUMIF('[1]Consommati par usage et sect '!$C$6:$C$310,'[1]Assiette TIC'!$C50,'[1]Consommati par usage et sect '!AA$6:AA$310)</f>
        <v>#VALUE!</v>
      </c>
      <c r="AC51" s="104" t="e">
        <f>SUMIF('[1]Consommati par usage et sect '!$C$6:$C$310,'[1]Assiette TIC'!$C50,'[1]Consommati par usage et sect '!AB$6:AB$310)</f>
        <v>#VALUE!</v>
      </c>
      <c r="AD51" s="104" t="e">
        <f>SUMIF('[1]Consommati par usage et sect '!$C$6:$C$310,'[1]Assiette TIC'!$C50,'[1]Consommati par usage et sect '!AC$6:AC$310)</f>
        <v>#VALUE!</v>
      </c>
      <c r="AE51" s="104" t="e">
        <f>SUMIF('[1]Consommati par usage et sect '!$C$6:$C$310,'[1]Assiette TIC'!$C50,'[1]Consommati par usage et sect '!AD$6:AD$310)</f>
        <v>#VALUE!</v>
      </c>
      <c r="AF51" s="104" t="e">
        <f>SUMIF('[1]Consommati par usage et sect '!$C$6:$C$310,'[1]Assiette TIC'!$C50,'[1]Consommati par usage et sect '!AE$6:AE$310)</f>
        <v>#VALUE!</v>
      </c>
      <c r="AG51" s="104" t="e">
        <f>SUMIF('[1]Consommati par usage et sect '!$C$6:$C$310,'[1]Assiette TIC'!$C50,'[1]Consommati par usage et sect '!AF$6:AF$310)</f>
        <v>#VALUE!</v>
      </c>
      <c r="AH51" s="104" t="e">
        <f>SUMIF('[1]Consommati par usage et sect '!$C$6:$C$310,'[1]Assiette TIC'!$C50,'[1]Consommati par usage et sect '!AG$6:AG$310)</f>
        <v>#VALUE!</v>
      </c>
      <c r="AI51" s="104" t="e">
        <f>SUMIF('[1]Consommati par usage et sect '!$C$6:$C$310,'[1]Assiette TIC'!$C50,'[1]Consommati par usage et sect '!AH$6:AH$310)</f>
        <v>#VALUE!</v>
      </c>
      <c r="AJ51" s="104" t="e">
        <f>SUMIF('[1]Consommati par usage et sect '!$C$6:$C$310,'[1]Assiette TIC'!$C50,'[1]Consommati par usage et sect '!AI$6:AI$310)</f>
        <v>#VALUE!</v>
      </c>
      <c r="AK51" s="104" t="e">
        <f>SUMIF('[1]Consommati par usage et sect '!$C$6:$C$310,'[1]Assiette TIC'!$C50,'[1]Consommati par usage et sect '!AJ$6:AJ$310)</f>
        <v>#VALUE!</v>
      </c>
      <c r="AL51" s="105" t="e">
        <f t="shared" si="0"/>
        <v>#VALUE!</v>
      </c>
      <c r="AM51" s="104" t="e">
        <f t="shared" si="11"/>
        <v>#VALUE!</v>
      </c>
      <c r="AN51" s="104" t="e">
        <f t="shared" si="1"/>
        <v>#VALUE!</v>
      </c>
      <c r="AO51" s="104" t="e">
        <f t="shared" si="2"/>
        <v>#VALUE!</v>
      </c>
      <c r="AP51" s="104" t="e">
        <f t="shared" si="3"/>
        <v>#VALUE!</v>
      </c>
      <c r="AQ51" s="104" t="e">
        <f>SUMIF('[1]Consommati par usage et sect '!$C$6:$C$310,'[1]Assiette TIC'!$C50,'[1]Consommati par usage et sect '!AP$6:AP$310)</f>
        <v>#VALUE!</v>
      </c>
      <c r="AR51" s="104" t="e">
        <f>SUMIF('[1]Consommati par usage et sect '!$C$6:$C$310,'[1]Assiette TIC'!$C50,'[1]Consommati par usage et sect '!AQ$6:AQ$310)</f>
        <v>#VALUE!</v>
      </c>
      <c r="AS51" s="104" t="e">
        <f>SUMIF('[1]Consommati par usage et sect '!$C$6:$C$310,'[1]Assiette TIC'!$C50,'[1]Consommati par usage et sect '!AR$6:AR$310)</f>
        <v>#VALUE!</v>
      </c>
      <c r="AT51" s="104" t="e">
        <f>SUMIF('[1]Consommati par usage et sect '!$C$6:$C$310,'[1]Assiette TIC'!$C50,'[1]Consommati par usage et sect '!AS$6:AS$310)</f>
        <v>#VALUE!</v>
      </c>
      <c r="AU51" s="104" t="e">
        <f>SUMIF('[1]Consommati par usage et sect '!$C$6:$C$310,'[1]Assiette TIC'!$C50,'[1]Consommati par usage et sect '!AT$6:AT$310)</f>
        <v>#VALUE!</v>
      </c>
      <c r="AV51" s="104" t="e">
        <f>SUMIF('[1]Consommati par usage et sect '!$C$6:$C$310,'[1]Assiette TIC'!$C50,'[1]Consommati par usage et sect '!AU$6:AU$310)</f>
        <v>#VALUE!</v>
      </c>
      <c r="AW51" s="104" t="e">
        <f>SUMIF('[1]Consommati par usage et sect '!$C$6:$C$310,'[1]Assiette TIC'!$C50,'[1]Consommati par usage et sect '!AV$6:AV$310)</f>
        <v>#VALUE!</v>
      </c>
      <c r="AX51" s="104" t="e">
        <f>SUMIF('[1]Consommati par usage et sect '!$C$6:$C$310,'[1]Assiette TIC'!$C50,'[1]Consommati par usage et sect '!AW$6:AW$310)</f>
        <v>#VALUE!</v>
      </c>
      <c r="AY51" s="104" t="e">
        <f>SUMIF('[1]Consommati par usage et sect '!$C$6:$C$310,'[1]Assiette TIC'!$C50,'[1]Consommati par usage et sect '!AX$6:AX$310)</f>
        <v>#VALUE!</v>
      </c>
      <c r="AZ51" s="104" t="e">
        <f>SUMIF('[1]Consommati par usage et sect '!$C$6:$C$310,'[1]Assiette TIC'!$C50,'[1]Consommati par usage et sect '!AY$6:AY$310)</f>
        <v>#VALUE!</v>
      </c>
      <c r="BA51" s="104" t="e">
        <f>SUMIF('[1]Consommati par usage et sect '!$C$6:$C$310,'[1]Assiette TIC'!$C50,'[1]Consommati par usage et sect '!AZ$6:AZ$310)</f>
        <v>#VALUE!</v>
      </c>
      <c r="BB51" s="104" t="e">
        <f>SUMIF('[1]Consommati par usage et sect '!$C$6:$C$310,'[1]Assiette TIC'!$C50,'[1]Consommati par usage et sect '!BA$6:BA$310)</f>
        <v>#VALUE!</v>
      </c>
      <c r="BC51" s="104" t="e">
        <f>SUMIF('[1]Consommati par usage et sect '!$C$6:$C$310,'[1]Assiette TIC'!$C50,'[1]Consommati par usage et sect '!BB$6:BB$310)</f>
        <v>#VALUE!</v>
      </c>
      <c r="BD51" s="104" t="e">
        <f>SUMIF('[1]Consommati par usage et sect '!$C$6:$C$310,'[1]Assiette TIC'!$C50,'[1]Consommati par usage et sect '!BC$6:BC$310)</f>
        <v>#VALUE!</v>
      </c>
      <c r="BE51" s="104" t="e">
        <f>SUMIF('[1]Consommati par usage et sect '!$C$6:$C$310,'[1]Assiette TIC'!$C50,'[1]Consommati par usage et sect '!BD$6:BD$310)</f>
        <v>#VALUE!</v>
      </c>
      <c r="BF51" s="104" t="e">
        <f>SUMIF('[1]Consommati par usage et sect '!$C$6:$C$310,'[1]Assiette TIC'!$C50,'[1]Consommati par usage et sect '!BE$6:BE$310)</f>
        <v>#VALUE!</v>
      </c>
      <c r="BG51" s="104" t="e">
        <f>SUMIF('[1]Consommati par usage et sect '!$C$6:$C$310,'[1]Assiette TIC'!$C50,'[1]Consommati par usage et sect '!BF$6:BF$310)</f>
        <v>#VALUE!</v>
      </c>
      <c r="BH51" s="104" t="e">
        <f>SUMIF('[1]Consommati par usage et sect '!$C$6:$C$310,'[1]Assiette TIC'!$C50,'[1]Consommati par usage et sect '!BG$6:BG$310)</f>
        <v>#VALUE!</v>
      </c>
      <c r="BI51" s="104" t="e">
        <f>SUMIF('[1]Consommati par usage et sect '!$C$6:$C$310,'[1]Assiette TIC'!$C50,'[1]Consommati par usage et sect '!BH$6:BH$310)</f>
        <v>#VALUE!</v>
      </c>
      <c r="BJ51" s="104" t="e">
        <f>SUMIF('[1]Consommati par usage et sect '!$C$6:$C$310,'[1]Assiette TIC'!$C50,'[1]Consommati par usage et sect '!BI$6:BI$310)</f>
        <v>#VALUE!</v>
      </c>
      <c r="BK51" s="104" t="e">
        <f>SUMIF('[1]Consommati par usage et sect '!$C$6:$C$310,'[1]Assiette TIC'!$C50,'[1]Consommati par usage et sect '!BJ$6:BJ$310)</f>
        <v>#VALUE!</v>
      </c>
      <c r="BL51" s="104" t="e">
        <f>SUMIF('[1]Consommati par usage et sect '!$C$6:$C$310,'[1]Assiette TIC'!$C50,'[1]Consommati par usage et sect '!BK$6:BK$310)</f>
        <v>#VALUE!</v>
      </c>
      <c r="BM51" s="104" t="e">
        <f>SUMIF('[1]Consommati par usage et sect '!$C$6:$C$310,'[1]Assiette TIC'!$C50,'[1]Consommati par usage et sect '!BL$6:BL$310)</f>
        <v>#VALUE!</v>
      </c>
      <c r="BN51" s="104" t="e">
        <f>SUMIF('[1]Consommati par usage et sect '!$C$6:$C$310,'[1]Assiette TIC'!$C50,'[1]Consommati par usage et sect '!BM$6:BM$310)</f>
        <v>#VALUE!</v>
      </c>
      <c r="BO51" s="104" t="e">
        <f>SUMIF('[1]Consommati par usage et sect '!$C$6:$C$310,'[1]Assiette TIC'!$C50,'[1]Consommati par usage et sect '!BN$6:BN$310)</f>
        <v>#VALUE!</v>
      </c>
      <c r="BP51" s="104" t="e">
        <f>SUMIF('[1]Consommati par usage et sect '!$C$6:$C$310,'[1]Assiette TIC'!$C50,'[1]Consommati par usage et sect '!BO$6:BO$310)</f>
        <v>#VALUE!</v>
      </c>
      <c r="BQ51" s="104" t="e">
        <f>SUMIF('[1]Consommati par usage et sect '!$C$6:$C$310,'[1]Assiette TIC'!$C50,'[1]Consommati par usage et sect '!BP$6:BP$310)</f>
        <v>#VALUE!</v>
      </c>
      <c r="BR51" s="104" t="e">
        <f>SUMIF('[1]Consommati par usage et sect '!$C$6:$C$310,'[1]Assiette TIC'!$C50,'[1]Consommati par usage et sect '!BQ$6:BQ$310)</f>
        <v>#VALUE!</v>
      </c>
      <c r="BS51" s="105" t="e">
        <f t="shared" si="4"/>
        <v>#VALUE!</v>
      </c>
      <c r="BT51" s="106" t="e">
        <f>AL51-E51+#REF!+#REF!</f>
        <v>#VALUE!</v>
      </c>
      <c r="BU51" s="102" t="e">
        <f>IF(E51-#REF!-#REF!&gt;=#REF!,AL51-E51+#REF!+#REF!,AL51-#REF!)</f>
        <v>#REF!</v>
      </c>
      <c r="BV51" s="102" t="s">
        <v>264</v>
      </c>
      <c r="BW51" s="102"/>
      <c r="BX51" s="102">
        <f t="shared" si="5"/>
        <v>1</v>
      </c>
      <c r="BY51" s="102">
        <f t="shared" si="12"/>
        <v>0</v>
      </c>
      <c r="BZ51" s="107">
        <f>IF(ISNA(VLOOKUP($D51,'[1]comptes des secteurs'!$B$13:$AW$1568,31,FALSE)),0,VLOOKUP($D51,'[1]comptes des secteurs'!$B$13:$AW$1568,31,FALSE))</f>
        <v>51.7</v>
      </c>
      <c r="CA51" s="102">
        <f>IF(ISNA(VLOOKUP($D51,'[1]comptes des secteurs'!$B$13:$AW$1568,47,FALSE)),0,VLOOKUP($D51,'[1]comptes des secteurs'!$B$13:$AW$1568,47,FALSE))</f>
        <v>154.69999999999999</v>
      </c>
      <c r="CB51" s="108">
        <f t="shared" si="16"/>
        <v>0</v>
      </c>
      <c r="CC51" s="108">
        <f t="shared" si="16"/>
        <v>0</v>
      </c>
      <c r="CD51">
        <f>VLOOKUP(D51,Eurostat!$A$11:$H$272,5,TRUE)</f>
        <v>685.9</v>
      </c>
    </row>
    <row r="52" spans="1:82" ht="15.65" customHeight="1" x14ac:dyDescent="0.35">
      <c r="A52" s="121"/>
      <c r="B52" s="109"/>
      <c r="C52" s="131" t="s">
        <v>308</v>
      </c>
      <c r="D52" s="128">
        <v>2444</v>
      </c>
      <c r="E52" s="97">
        <f>IFERROR(VLOOKUP(D52,'[1]Emissions ETS'!$A$2:$B$121,2,FALSE),0)/1000</f>
        <v>0</v>
      </c>
      <c r="F52" s="104" t="e">
        <f>SUMIF('[1]Consommati par usage et sect '!$C$6:$C$310,'[1]Assiette TIC'!$C51,'[1]Consommati par usage et sect '!E$6:E$310)</f>
        <v>#VALUE!</v>
      </c>
      <c r="G52" s="104" t="e">
        <f>SUMIF('[1]Consommati par usage et sect '!$C$6:$C$310,'[1]Assiette TIC'!$C51,'[1]Consommati par usage et sect '!F$6:F$310)</f>
        <v>#VALUE!</v>
      </c>
      <c r="H52" s="104" t="e">
        <f>SUMIF('[1]Consommati par usage et sect '!$C$6:$C$310,'[1]Assiette TIC'!$C51,'[1]Consommati par usage et sect '!G$6:G$310)</f>
        <v>#VALUE!</v>
      </c>
      <c r="I52" s="104" t="e">
        <f>SUMIF('[1]Consommati par usage et sect '!$C$6:$C$310,'[1]Assiette TIC'!$C51,'[1]Consommati par usage et sect '!H$6:H$310)</f>
        <v>#VALUE!</v>
      </c>
      <c r="J52" s="104" t="e">
        <f>SUMIF('[1]Consommati par usage et sect '!$C$6:$C$310,'[1]Assiette TIC'!$C51,'[1]Consommati par usage et sect '!I$6:I$310)</f>
        <v>#VALUE!</v>
      </c>
      <c r="K52" s="104" t="e">
        <f>SUMIF('[1]Consommati par usage et sect '!$C$6:$C$310,'[1]Assiette TIC'!$C51,'[1]Consommati par usage et sect '!J$6:J$310)</f>
        <v>#VALUE!</v>
      </c>
      <c r="L52" s="104" t="e">
        <f>SUMIF('[1]Consommati par usage et sect '!$C$6:$C$310,'[1]Assiette TIC'!$C51,'[1]Consommati par usage et sect '!K$6:K$310)</f>
        <v>#VALUE!</v>
      </c>
      <c r="M52" s="104" t="e">
        <f>SUMIF('[1]Consommati par usage et sect '!$C$6:$C$310,'[1]Assiette TIC'!$C51,'[1]Consommati par usage et sect '!L$6:L$310)</f>
        <v>#VALUE!</v>
      </c>
      <c r="N52" s="104" t="e">
        <f>SUMIF('[1]Consommati par usage et sect '!$C$6:$C$310,'[1]Assiette TIC'!$C51,'[1]Consommati par usage et sect '!M$6:M$310)</f>
        <v>#VALUE!</v>
      </c>
      <c r="O52" s="104" t="e">
        <f>SUMIF('[1]Consommati par usage et sect '!$C$6:$C$310,'[1]Assiette TIC'!$C51,'[1]Consommati par usage et sect '!N$6:N$310)</f>
        <v>#VALUE!</v>
      </c>
      <c r="P52" s="104" t="e">
        <f>SUMIF('[1]Consommati par usage et sect '!$C$6:$C$310,'[1]Assiette TIC'!$C51,'[1]Consommati par usage et sect '!O$6:O$310)</f>
        <v>#VALUE!</v>
      </c>
      <c r="Q52" s="104" t="e">
        <f>SUMIF('[1]Consommati par usage et sect '!$C$6:$C$310,'[1]Assiette TIC'!$C51,'[1]Consommati par usage et sect '!P$6:P$310)</f>
        <v>#VALUE!</v>
      </c>
      <c r="R52" s="104" t="e">
        <f>SUMIF('[1]Consommati par usage et sect '!$C$6:$C$310,'[1]Assiette TIC'!$C51,'[1]Consommati par usage et sect '!Q$6:Q$310)</f>
        <v>#VALUE!</v>
      </c>
      <c r="S52" s="104" t="e">
        <f>SUMIF('[1]Consommati par usage et sect '!$C$6:$C$310,'[1]Assiette TIC'!$C51,'[1]Consommati par usage et sect '!R$6:R$310)</f>
        <v>#VALUE!</v>
      </c>
      <c r="T52" s="104" t="e">
        <f>SUMIF('[1]Consommati par usage et sect '!$C$6:$C$310,'[1]Assiette TIC'!$C51,'[1]Consommati par usage et sect '!S$6:S$310)</f>
        <v>#VALUE!</v>
      </c>
      <c r="U52" s="104" t="e">
        <f>SUMIF('[1]Consommati par usage et sect '!$C$6:$C$310,'[1]Assiette TIC'!$C51,'[1]Consommati par usage et sect '!T$6:T$310)</f>
        <v>#VALUE!</v>
      </c>
      <c r="V52" s="104" t="e">
        <f>SUMIF('[1]Consommati par usage et sect '!$C$6:$C$310,'[1]Assiette TIC'!$C51,'[1]Consommati par usage et sect '!U$6:U$310)</f>
        <v>#VALUE!</v>
      </c>
      <c r="W52" s="104" t="e">
        <f>SUMIF('[1]Consommati par usage et sect '!$C$6:$C$310,'[1]Assiette TIC'!$C51,'[1]Consommati par usage et sect '!V$6:V$310)</f>
        <v>#VALUE!</v>
      </c>
      <c r="X52" s="104" t="e">
        <f>SUMIF('[1]Consommati par usage et sect '!$C$6:$C$310,'[1]Assiette TIC'!$C51,'[1]Consommati par usage et sect '!W$6:W$310)</f>
        <v>#VALUE!</v>
      </c>
      <c r="Y52" s="104" t="e">
        <f>SUMIF('[1]Consommati par usage et sect '!$C$6:$C$310,'[1]Assiette TIC'!$C51,'[1]Consommati par usage et sect '!X$6:X$310)</f>
        <v>#VALUE!</v>
      </c>
      <c r="Z52" s="104" t="e">
        <f>SUMIF('[1]Consommati par usage et sect '!$C$6:$C$310,'[1]Assiette TIC'!$C51,'[1]Consommati par usage et sect '!Y$6:Y$310)</f>
        <v>#VALUE!</v>
      </c>
      <c r="AA52" s="104" t="e">
        <f>SUMIF('[1]Consommati par usage et sect '!$C$6:$C$310,'[1]Assiette TIC'!$C51,'[1]Consommati par usage et sect '!Z$6:Z$310)</f>
        <v>#VALUE!</v>
      </c>
      <c r="AB52" s="104" t="e">
        <f>SUMIF('[1]Consommati par usage et sect '!$C$6:$C$310,'[1]Assiette TIC'!$C51,'[1]Consommati par usage et sect '!AA$6:AA$310)</f>
        <v>#VALUE!</v>
      </c>
      <c r="AC52" s="104" t="e">
        <f>SUMIF('[1]Consommati par usage et sect '!$C$6:$C$310,'[1]Assiette TIC'!$C51,'[1]Consommati par usage et sect '!AB$6:AB$310)</f>
        <v>#VALUE!</v>
      </c>
      <c r="AD52" s="104" t="e">
        <f>SUMIF('[1]Consommati par usage et sect '!$C$6:$C$310,'[1]Assiette TIC'!$C51,'[1]Consommati par usage et sect '!AC$6:AC$310)</f>
        <v>#VALUE!</v>
      </c>
      <c r="AE52" s="104" t="e">
        <f>SUMIF('[1]Consommati par usage et sect '!$C$6:$C$310,'[1]Assiette TIC'!$C51,'[1]Consommati par usage et sect '!AD$6:AD$310)</f>
        <v>#VALUE!</v>
      </c>
      <c r="AF52" s="104" t="e">
        <f>SUMIF('[1]Consommati par usage et sect '!$C$6:$C$310,'[1]Assiette TIC'!$C51,'[1]Consommati par usage et sect '!AE$6:AE$310)</f>
        <v>#VALUE!</v>
      </c>
      <c r="AG52" s="104" t="e">
        <f>SUMIF('[1]Consommati par usage et sect '!$C$6:$C$310,'[1]Assiette TIC'!$C51,'[1]Consommati par usage et sect '!AF$6:AF$310)</f>
        <v>#VALUE!</v>
      </c>
      <c r="AH52" s="104" t="e">
        <f>SUMIF('[1]Consommati par usage et sect '!$C$6:$C$310,'[1]Assiette TIC'!$C51,'[1]Consommati par usage et sect '!AG$6:AG$310)</f>
        <v>#VALUE!</v>
      </c>
      <c r="AI52" s="104" t="e">
        <f>SUMIF('[1]Consommati par usage et sect '!$C$6:$C$310,'[1]Assiette TIC'!$C51,'[1]Consommati par usage et sect '!AH$6:AH$310)</f>
        <v>#VALUE!</v>
      </c>
      <c r="AJ52" s="104" t="e">
        <f>SUMIF('[1]Consommati par usage et sect '!$C$6:$C$310,'[1]Assiette TIC'!$C51,'[1]Consommati par usage et sect '!AI$6:AI$310)</f>
        <v>#VALUE!</v>
      </c>
      <c r="AK52" s="104" t="e">
        <f>SUMIF('[1]Consommati par usage et sect '!$C$6:$C$310,'[1]Assiette TIC'!$C51,'[1]Consommati par usage et sect '!AJ$6:AJ$310)</f>
        <v>#VALUE!</v>
      </c>
      <c r="AL52" s="105" t="e">
        <f t="shared" si="0"/>
        <v>#VALUE!</v>
      </c>
      <c r="AM52" s="104" t="e">
        <f t="shared" si="11"/>
        <v>#VALUE!</v>
      </c>
      <c r="AN52" s="104" t="e">
        <f t="shared" si="1"/>
        <v>#VALUE!</v>
      </c>
      <c r="AO52" s="104" t="e">
        <f t="shared" si="2"/>
        <v>#VALUE!</v>
      </c>
      <c r="AP52" s="104" t="e">
        <f t="shared" si="3"/>
        <v>#VALUE!</v>
      </c>
      <c r="AQ52" s="104" t="e">
        <f>SUMIF('[1]Consommati par usage et sect '!$C$6:$C$310,'[1]Assiette TIC'!$C51,'[1]Consommati par usage et sect '!AP$6:AP$310)</f>
        <v>#VALUE!</v>
      </c>
      <c r="AR52" s="104" t="e">
        <f>SUMIF('[1]Consommati par usage et sect '!$C$6:$C$310,'[1]Assiette TIC'!$C51,'[1]Consommati par usage et sect '!AQ$6:AQ$310)</f>
        <v>#VALUE!</v>
      </c>
      <c r="AS52" s="104" t="e">
        <f>SUMIF('[1]Consommati par usage et sect '!$C$6:$C$310,'[1]Assiette TIC'!$C51,'[1]Consommati par usage et sect '!AR$6:AR$310)</f>
        <v>#VALUE!</v>
      </c>
      <c r="AT52" s="104" t="e">
        <f>SUMIF('[1]Consommati par usage et sect '!$C$6:$C$310,'[1]Assiette TIC'!$C51,'[1]Consommati par usage et sect '!AS$6:AS$310)</f>
        <v>#VALUE!</v>
      </c>
      <c r="AU52" s="104" t="e">
        <f>SUMIF('[1]Consommati par usage et sect '!$C$6:$C$310,'[1]Assiette TIC'!$C51,'[1]Consommati par usage et sect '!AT$6:AT$310)</f>
        <v>#VALUE!</v>
      </c>
      <c r="AV52" s="104" t="e">
        <f>SUMIF('[1]Consommati par usage et sect '!$C$6:$C$310,'[1]Assiette TIC'!$C51,'[1]Consommati par usage et sect '!AU$6:AU$310)</f>
        <v>#VALUE!</v>
      </c>
      <c r="AW52" s="104" t="e">
        <f>SUMIF('[1]Consommati par usage et sect '!$C$6:$C$310,'[1]Assiette TIC'!$C51,'[1]Consommati par usage et sect '!AV$6:AV$310)</f>
        <v>#VALUE!</v>
      </c>
      <c r="AX52" s="104" t="e">
        <f>SUMIF('[1]Consommati par usage et sect '!$C$6:$C$310,'[1]Assiette TIC'!$C51,'[1]Consommati par usage et sect '!AW$6:AW$310)</f>
        <v>#VALUE!</v>
      </c>
      <c r="AY52" s="104" t="e">
        <f>SUMIF('[1]Consommati par usage et sect '!$C$6:$C$310,'[1]Assiette TIC'!$C51,'[1]Consommati par usage et sect '!AX$6:AX$310)</f>
        <v>#VALUE!</v>
      </c>
      <c r="AZ52" s="104" t="e">
        <f>SUMIF('[1]Consommati par usage et sect '!$C$6:$C$310,'[1]Assiette TIC'!$C51,'[1]Consommati par usage et sect '!AY$6:AY$310)</f>
        <v>#VALUE!</v>
      </c>
      <c r="BA52" s="104" t="e">
        <f>SUMIF('[1]Consommati par usage et sect '!$C$6:$C$310,'[1]Assiette TIC'!$C51,'[1]Consommati par usage et sect '!AZ$6:AZ$310)</f>
        <v>#VALUE!</v>
      </c>
      <c r="BB52" s="104" t="e">
        <f>SUMIF('[1]Consommati par usage et sect '!$C$6:$C$310,'[1]Assiette TIC'!$C51,'[1]Consommati par usage et sect '!BA$6:BA$310)</f>
        <v>#VALUE!</v>
      </c>
      <c r="BC52" s="104" t="e">
        <f>SUMIF('[1]Consommati par usage et sect '!$C$6:$C$310,'[1]Assiette TIC'!$C51,'[1]Consommati par usage et sect '!BB$6:BB$310)</f>
        <v>#VALUE!</v>
      </c>
      <c r="BD52" s="104" t="e">
        <f>SUMIF('[1]Consommati par usage et sect '!$C$6:$C$310,'[1]Assiette TIC'!$C51,'[1]Consommati par usage et sect '!BC$6:BC$310)</f>
        <v>#VALUE!</v>
      </c>
      <c r="BE52" s="104" t="e">
        <f>SUMIF('[1]Consommati par usage et sect '!$C$6:$C$310,'[1]Assiette TIC'!$C51,'[1]Consommati par usage et sect '!BD$6:BD$310)</f>
        <v>#VALUE!</v>
      </c>
      <c r="BF52" s="104" t="e">
        <f>SUMIF('[1]Consommati par usage et sect '!$C$6:$C$310,'[1]Assiette TIC'!$C51,'[1]Consommati par usage et sect '!BE$6:BE$310)</f>
        <v>#VALUE!</v>
      </c>
      <c r="BG52" s="104" t="e">
        <f>SUMIF('[1]Consommati par usage et sect '!$C$6:$C$310,'[1]Assiette TIC'!$C51,'[1]Consommati par usage et sect '!BF$6:BF$310)</f>
        <v>#VALUE!</v>
      </c>
      <c r="BH52" s="104" t="e">
        <f>SUMIF('[1]Consommati par usage et sect '!$C$6:$C$310,'[1]Assiette TIC'!$C51,'[1]Consommati par usage et sect '!BG$6:BG$310)</f>
        <v>#VALUE!</v>
      </c>
      <c r="BI52" s="104" t="e">
        <f>SUMIF('[1]Consommati par usage et sect '!$C$6:$C$310,'[1]Assiette TIC'!$C51,'[1]Consommati par usage et sect '!BH$6:BH$310)</f>
        <v>#VALUE!</v>
      </c>
      <c r="BJ52" s="104" t="e">
        <f>SUMIF('[1]Consommati par usage et sect '!$C$6:$C$310,'[1]Assiette TIC'!$C51,'[1]Consommati par usage et sect '!BI$6:BI$310)</f>
        <v>#VALUE!</v>
      </c>
      <c r="BK52" s="104" t="e">
        <f>SUMIF('[1]Consommati par usage et sect '!$C$6:$C$310,'[1]Assiette TIC'!$C51,'[1]Consommati par usage et sect '!BJ$6:BJ$310)</f>
        <v>#VALUE!</v>
      </c>
      <c r="BL52" s="104" t="e">
        <f>SUMIF('[1]Consommati par usage et sect '!$C$6:$C$310,'[1]Assiette TIC'!$C51,'[1]Consommati par usage et sect '!BK$6:BK$310)</f>
        <v>#VALUE!</v>
      </c>
      <c r="BM52" s="104" t="e">
        <f>SUMIF('[1]Consommati par usage et sect '!$C$6:$C$310,'[1]Assiette TIC'!$C51,'[1]Consommati par usage et sect '!BL$6:BL$310)</f>
        <v>#VALUE!</v>
      </c>
      <c r="BN52" s="104" t="e">
        <f>SUMIF('[1]Consommati par usage et sect '!$C$6:$C$310,'[1]Assiette TIC'!$C51,'[1]Consommati par usage et sect '!BM$6:BM$310)</f>
        <v>#VALUE!</v>
      </c>
      <c r="BO52" s="104" t="e">
        <f>SUMIF('[1]Consommati par usage et sect '!$C$6:$C$310,'[1]Assiette TIC'!$C51,'[1]Consommati par usage et sect '!BN$6:BN$310)</f>
        <v>#VALUE!</v>
      </c>
      <c r="BP52" s="104" t="e">
        <f>SUMIF('[1]Consommati par usage et sect '!$C$6:$C$310,'[1]Assiette TIC'!$C51,'[1]Consommati par usage et sect '!BO$6:BO$310)</f>
        <v>#VALUE!</v>
      </c>
      <c r="BQ52" s="104" t="e">
        <f>SUMIF('[1]Consommati par usage et sect '!$C$6:$C$310,'[1]Assiette TIC'!$C51,'[1]Consommati par usage et sect '!BP$6:BP$310)</f>
        <v>#VALUE!</v>
      </c>
      <c r="BR52" s="104" t="e">
        <f>SUMIF('[1]Consommati par usage et sect '!$C$6:$C$310,'[1]Assiette TIC'!$C51,'[1]Consommati par usage et sect '!BQ$6:BQ$310)</f>
        <v>#VALUE!</v>
      </c>
      <c r="BS52" s="105" t="e">
        <f t="shared" si="4"/>
        <v>#VALUE!</v>
      </c>
      <c r="BT52" s="106" t="e">
        <f>AL52-E52+#REF!+#REF!</f>
        <v>#VALUE!</v>
      </c>
      <c r="BU52" s="102" t="e">
        <f>IF(E52-#REF!-#REF!&gt;=#REF!,AL52-E52+#REF!+#REF!,AL52-#REF!)</f>
        <v>#REF!</v>
      </c>
      <c r="BV52" s="102" t="s">
        <v>264</v>
      </c>
      <c r="BW52" s="102"/>
      <c r="BX52" s="102">
        <f t="shared" si="5"/>
        <v>1</v>
      </c>
      <c r="BY52" s="102">
        <f t="shared" si="12"/>
        <v>0</v>
      </c>
      <c r="BZ52" s="107">
        <f>IF(ISNA(VLOOKUP($D52,'[1]comptes des secteurs'!$B$13:$AW$1568,31,FALSE)),0,VLOOKUP($D52,'[1]comptes des secteurs'!$B$13:$AW$1568,31,FALSE))</f>
        <v>-3</v>
      </c>
      <c r="CA52" s="102">
        <f>IF(ISNA(VLOOKUP($D52,'[1]comptes des secteurs'!$B$13:$AW$1568,47,FALSE)),0,VLOOKUP($D52,'[1]comptes des secteurs'!$B$13:$AW$1568,47,FALSE))</f>
        <v>118.1</v>
      </c>
      <c r="CB52" s="108" t="str">
        <f t="shared" si="16"/>
        <v/>
      </c>
      <c r="CC52" s="108">
        <f t="shared" si="16"/>
        <v>0</v>
      </c>
      <c r="CD52">
        <f>VLOOKUP(D52,Eurostat!$A$11:$H$272,5,TRUE)</f>
        <v>981.4</v>
      </c>
    </row>
    <row r="53" spans="1:82" ht="15.65" customHeight="1" x14ac:dyDescent="0.35">
      <c r="A53" s="121"/>
      <c r="B53" s="30" t="s">
        <v>564</v>
      </c>
      <c r="C53" s="131" t="s">
        <v>309</v>
      </c>
      <c r="D53" s="128">
        <v>2445</v>
      </c>
      <c r="E53" s="97">
        <f>IFERROR(VLOOKUP(D53,'[1]Emissions ETS'!$A$2:$B$121,2,FALSE),0)/1000</f>
        <v>0</v>
      </c>
      <c r="F53" s="104" t="e">
        <f>SUMIF('[1]Consommati par usage et sect '!$C$6:$C$310,'[1]Assiette TIC'!$C52,'[1]Consommati par usage et sect '!E$6:E$310)</f>
        <v>#VALUE!</v>
      </c>
      <c r="G53" s="104" t="e">
        <f>SUMIF('[1]Consommati par usage et sect '!$C$6:$C$310,'[1]Assiette TIC'!$C52,'[1]Consommati par usage et sect '!F$6:F$310)</f>
        <v>#VALUE!</v>
      </c>
      <c r="H53" s="104" t="e">
        <f>SUMIF('[1]Consommati par usage et sect '!$C$6:$C$310,'[1]Assiette TIC'!$C52,'[1]Consommati par usage et sect '!G$6:G$310)</f>
        <v>#VALUE!</v>
      </c>
      <c r="I53" s="104" t="e">
        <f>SUMIF('[1]Consommati par usage et sect '!$C$6:$C$310,'[1]Assiette TIC'!$C52,'[1]Consommati par usage et sect '!H$6:H$310)</f>
        <v>#VALUE!</v>
      </c>
      <c r="J53" s="104" t="e">
        <f>SUMIF('[1]Consommati par usage et sect '!$C$6:$C$310,'[1]Assiette TIC'!$C52,'[1]Consommati par usage et sect '!I$6:I$310)</f>
        <v>#VALUE!</v>
      </c>
      <c r="K53" s="104" t="e">
        <f>SUMIF('[1]Consommati par usage et sect '!$C$6:$C$310,'[1]Assiette TIC'!$C52,'[1]Consommati par usage et sect '!J$6:J$310)</f>
        <v>#VALUE!</v>
      </c>
      <c r="L53" s="104" t="e">
        <f>SUMIF('[1]Consommati par usage et sect '!$C$6:$C$310,'[1]Assiette TIC'!$C52,'[1]Consommati par usage et sect '!K$6:K$310)</f>
        <v>#VALUE!</v>
      </c>
      <c r="M53" s="104" t="e">
        <f>SUMIF('[1]Consommati par usage et sect '!$C$6:$C$310,'[1]Assiette TIC'!$C52,'[1]Consommati par usage et sect '!L$6:L$310)</f>
        <v>#VALUE!</v>
      </c>
      <c r="N53" s="104" t="e">
        <f>SUMIF('[1]Consommati par usage et sect '!$C$6:$C$310,'[1]Assiette TIC'!$C52,'[1]Consommati par usage et sect '!M$6:M$310)</f>
        <v>#VALUE!</v>
      </c>
      <c r="O53" s="104" t="e">
        <f>SUMIF('[1]Consommati par usage et sect '!$C$6:$C$310,'[1]Assiette TIC'!$C52,'[1]Consommati par usage et sect '!N$6:N$310)</f>
        <v>#VALUE!</v>
      </c>
      <c r="P53" s="104" t="e">
        <f>SUMIF('[1]Consommati par usage et sect '!$C$6:$C$310,'[1]Assiette TIC'!$C52,'[1]Consommati par usage et sect '!O$6:O$310)</f>
        <v>#VALUE!</v>
      </c>
      <c r="Q53" s="104" t="e">
        <f>SUMIF('[1]Consommati par usage et sect '!$C$6:$C$310,'[1]Assiette TIC'!$C52,'[1]Consommati par usage et sect '!P$6:P$310)</f>
        <v>#VALUE!</v>
      </c>
      <c r="R53" s="104" t="e">
        <f>SUMIF('[1]Consommati par usage et sect '!$C$6:$C$310,'[1]Assiette TIC'!$C52,'[1]Consommati par usage et sect '!Q$6:Q$310)</f>
        <v>#VALUE!</v>
      </c>
      <c r="S53" s="104" t="e">
        <f>SUMIF('[1]Consommati par usage et sect '!$C$6:$C$310,'[1]Assiette TIC'!$C52,'[1]Consommati par usage et sect '!R$6:R$310)</f>
        <v>#VALUE!</v>
      </c>
      <c r="T53" s="104" t="e">
        <f>SUMIF('[1]Consommati par usage et sect '!$C$6:$C$310,'[1]Assiette TIC'!$C52,'[1]Consommati par usage et sect '!S$6:S$310)</f>
        <v>#VALUE!</v>
      </c>
      <c r="U53" s="104" t="e">
        <f>SUMIF('[1]Consommati par usage et sect '!$C$6:$C$310,'[1]Assiette TIC'!$C52,'[1]Consommati par usage et sect '!T$6:T$310)</f>
        <v>#VALUE!</v>
      </c>
      <c r="V53" s="104" t="e">
        <f>SUMIF('[1]Consommati par usage et sect '!$C$6:$C$310,'[1]Assiette TIC'!$C52,'[1]Consommati par usage et sect '!U$6:U$310)</f>
        <v>#VALUE!</v>
      </c>
      <c r="W53" s="104" t="e">
        <f>SUMIF('[1]Consommati par usage et sect '!$C$6:$C$310,'[1]Assiette TIC'!$C52,'[1]Consommati par usage et sect '!V$6:V$310)</f>
        <v>#VALUE!</v>
      </c>
      <c r="X53" s="104" t="e">
        <f>SUMIF('[1]Consommati par usage et sect '!$C$6:$C$310,'[1]Assiette TIC'!$C52,'[1]Consommati par usage et sect '!W$6:W$310)</f>
        <v>#VALUE!</v>
      </c>
      <c r="Y53" s="104" t="e">
        <f>SUMIF('[1]Consommati par usage et sect '!$C$6:$C$310,'[1]Assiette TIC'!$C52,'[1]Consommati par usage et sect '!X$6:X$310)</f>
        <v>#VALUE!</v>
      </c>
      <c r="Z53" s="104" t="e">
        <f>SUMIF('[1]Consommati par usage et sect '!$C$6:$C$310,'[1]Assiette TIC'!$C52,'[1]Consommati par usage et sect '!Y$6:Y$310)</f>
        <v>#VALUE!</v>
      </c>
      <c r="AA53" s="104" t="e">
        <f>SUMIF('[1]Consommati par usage et sect '!$C$6:$C$310,'[1]Assiette TIC'!$C52,'[1]Consommati par usage et sect '!Z$6:Z$310)</f>
        <v>#VALUE!</v>
      </c>
      <c r="AB53" s="104" t="e">
        <f>SUMIF('[1]Consommati par usage et sect '!$C$6:$C$310,'[1]Assiette TIC'!$C52,'[1]Consommati par usage et sect '!AA$6:AA$310)</f>
        <v>#VALUE!</v>
      </c>
      <c r="AC53" s="104" t="e">
        <f>SUMIF('[1]Consommati par usage et sect '!$C$6:$C$310,'[1]Assiette TIC'!$C52,'[1]Consommati par usage et sect '!AB$6:AB$310)</f>
        <v>#VALUE!</v>
      </c>
      <c r="AD53" s="104" t="e">
        <f>SUMIF('[1]Consommati par usage et sect '!$C$6:$C$310,'[1]Assiette TIC'!$C52,'[1]Consommati par usage et sect '!AC$6:AC$310)</f>
        <v>#VALUE!</v>
      </c>
      <c r="AE53" s="104" t="e">
        <f>SUMIF('[1]Consommati par usage et sect '!$C$6:$C$310,'[1]Assiette TIC'!$C52,'[1]Consommati par usage et sect '!AD$6:AD$310)</f>
        <v>#VALUE!</v>
      </c>
      <c r="AF53" s="104" t="e">
        <f>SUMIF('[1]Consommati par usage et sect '!$C$6:$C$310,'[1]Assiette TIC'!$C52,'[1]Consommati par usage et sect '!AE$6:AE$310)</f>
        <v>#VALUE!</v>
      </c>
      <c r="AG53" s="104" t="e">
        <f>SUMIF('[1]Consommati par usage et sect '!$C$6:$C$310,'[1]Assiette TIC'!$C52,'[1]Consommati par usage et sect '!AF$6:AF$310)</f>
        <v>#VALUE!</v>
      </c>
      <c r="AH53" s="104" t="e">
        <f>SUMIF('[1]Consommati par usage et sect '!$C$6:$C$310,'[1]Assiette TIC'!$C52,'[1]Consommati par usage et sect '!AG$6:AG$310)</f>
        <v>#VALUE!</v>
      </c>
      <c r="AI53" s="104" t="e">
        <f>SUMIF('[1]Consommati par usage et sect '!$C$6:$C$310,'[1]Assiette TIC'!$C52,'[1]Consommati par usage et sect '!AH$6:AH$310)</f>
        <v>#VALUE!</v>
      </c>
      <c r="AJ53" s="104" t="e">
        <f>SUMIF('[1]Consommati par usage et sect '!$C$6:$C$310,'[1]Assiette TIC'!$C52,'[1]Consommati par usage et sect '!AI$6:AI$310)</f>
        <v>#VALUE!</v>
      </c>
      <c r="AK53" s="104" t="e">
        <f>SUMIF('[1]Consommati par usage et sect '!$C$6:$C$310,'[1]Assiette TIC'!$C52,'[1]Consommati par usage et sect '!AJ$6:AJ$310)</f>
        <v>#VALUE!</v>
      </c>
      <c r="AL53" s="105" t="e">
        <f t="shared" si="0"/>
        <v>#VALUE!</v>
      </c>
      <c r="AM53" s="104" t="e">
        <f t="shared" si="11"/>
        <v>#VALUE!</v>
      </c>
      <c r="AN53" s="104" t="e">
        <f t="shared" si="1"/>
        <v>#VALUE!</v>
      </c>
      <c r="AO53" s="104" t="e">
        <f t="shared" si="2"/>
        <v>#VALUE!</v>
      </c>
      <c r="AP53" s="104" t="e">
        <f t="shared" si="3"/>
        <v>#VALUE!</v>
      </c>
      <c r="AQ53" s="104" t="e">
        <f>SUMIF('[1]Consommati par usage et sect '!$C$6:$C$310,'[1]Assiette TIC'!$C52,'[1]Consommati par usage et sect '!AP$6:AP$310)</f>
        <v>#VALUE!</v>
      </c>
      <c r="AR53" s="104" t="e">
        <f>SUMIF('[1]Consommati par usage et sect '!$C$6:$C$310,'[1]Assiette TIC'!$C52,'[1]Consommati par usage et sect '!AQ$6:AQ$310)</f>
        <v>#VALUE!</v>
      </c>
      <c r="AS53" s="104" t="e">
        <f>SUMIF('[1]Consommati par usage et sect '!$C$6:$C$310,'[1]Assiette TIC'!$C52,'[1]Consommati par usage et sect '!AR$6:AR$310)</f>
        <v>#VALUE!</v>
      </c>
      <c r="AT53" s="104" t="e">
        <f>SUMIF('[1]Consommati par usage et sect '!$C$6:$C$310,'[1]Assiette TIC'!$C52,'[1]Consommati par usage et sect '!AS$6:AS$310)</f>
        <v>#VALUE!</v>
      </c>
      <c r="AU53" s="104" t="e">
        <f>SUMIF('[1]Consommati par usage et sect '!$C$6:$C$310,'[1]Assiette TIC'!$C52,'[1]Consommati par usage et sect '!AT$6:AT$310)</f>
        <v>#VALUE!</v>
      </c>
      <c r="AV53" s="104" t="e">
        <f>SUMIF('[1]Consommati par usage et sect '!$C$6:$C$310,'[1]Assiette TIC'!$C52,'[1]Consommati par usage et sect '!AU$6:AU$310)</f>
        <v>#VALUE!</v>
      </c>
      <c r="AW53" s="104" t="e">
        <f>SUMIF('[1]Consommati par usage et sect '!$C$6:$C$310,'[1]Assiette TIC'!$C52,'[1]Consommati par usage et sect '!AV$6:AV$310)</f>
        <v>#VALUE!</v>
      </c>
      <c r="AX53" s="104" t="e">
        <f>SUMIF('[1]Consommati par usage et sect '!$C$6:$C$310,'[1]Assiette TIC'!$C52,'[1]Consommati par usage et sect '!AW$6:AW$310)</f>
        <v>#VALUE!</v>
      </c>
      <c r="AY53" s="104" t="e">
        <f>SUMIF('[1]Consommati par usage et sect '!$C$6:$C$310,'[1]Assiette TIC'!$C52,'[1]Consommati par usage et sect '!AX$6:AX$310)</f>
        <v>#VALUE!</v>
      </c>
      <c r="AZ53" s="104" t="e">
        <f>SUMIF('[1]Consommati par usage et sect '!$C$6:$C$310,'[1]Assiette TIC'!$C52,'[1]Consommati par usage et sect '!AY$6:AY$310)</f>
        <v>#VALUE!</v>
      </c>
      <c r="BA53" s="104" t="e">
        <f>SUMIF('[1]Consommati par usage et sect '!$C$6:$C$310,'[1]Assiette TIC'!$C52,'[1]Consommati par usage et sect '!AZ$6:AZ$310)</f>
        <v>#VALUE!</v>
      </c>
      <c r="BB53" s="104" t="e">
        <f>SUMIF('[1]Consommati par usage et sect '!$C$6:$C$310,'[1]Assiette TIC'!$C52,'[1]Consommati par usage et sect '!BA$6:BA$310)</f>
        <v>#VALUE!</v>
      </c>
      <c r="BC53" s="104" t="e">
        <f>SUMIF('[1]Consommati par usage et sect '!$C$6:$C$310,'[1]Assiette TIC'!$C52,'[1]Consommati par usage et sect '!BB$6:BB$310)</f>
        <v>#VALUE!</v>
      </c>
      <c r="BD53" s="104" t="e">
        <f>SUMIF('[1]Consommati par usage et sect '!$C$6:$C$310,'[1]Assiette TIC'!$C52,'[1]Consommati par usage et sect '!BC$6:BC$310)</f>
        <v>#VALUE!</v>
      </c>
      <c r="BE53" s="104" t="e">
        <f>SUMIF('[1]Consommati par usage et sect '!$C$6:$C$310,'[1]Assiette TIC'!$C52,'[1]Consommati par usage et sect '!BD$6:BD$310)</f>
        <v>#VALUE!</v>
      </c>
      <c r="BF53" s="104" t="e">
        <f>SUMIF('[1]Consommati par usage et sect '!$C$6:$C$310,'[1]Assiette TIC'!$C52,'[1]Consommati par usage et sect '!BE$6:BE$310)</f>
        <v>#VALUE!</v>
      </c>
      <c r="BG53" s="104" t="e">
        <f>SUMIF('[1]Consommati par usage et sect '!$C$6:$C$310,'[1]Assiette TIC'!$C52,'[1]Consommati par usage et sect '!BF$6:BF$310)</f>
        <v>#VALUE!</v>
      </c>
      <c r="BH53" s="104" t="e">
        <f>SUMIF('[1]Consommati par usage et sect '!$C$6:$C$310,'[1]Assiette TIC'!$C52,'[1]Consommati par usage et sect '!BG$6:BG$310)</f>
        <v>#VALUE!</v>
      </c>
      <c r="BI53" s="104" t="e">
        <f>SUMIF('[1]Consommati par usage et sect '!$C$6:$C$310,'[1]Assiette TIC'!$C52,'[1]Consommati par usage et sect '!BH$6:BH$310)</f>
        <v>#VALUE!</v>
      </c>
      <c r="BJ53" s="104" t="e">
        <f>SUMIF('[1]Consommati par usage et sect '!$C$6:$C$310,'[1]Assiette TIC'!$C52,'[1]Consommati par usage et sect '!BI$6:BI$310)</f>
        <v>#VALUE!</v>
      </c>
      <c r="BK53" s="104" t="e">
        <f>SUMIF('[1]Consommati par usage et sect '!$C$6:$C$310,'[1]Assiette TIC'!$C52,'[1]Consommati par usage et sect '!BJ$6:BJ$310)</f>
        <v>#VALUE!</v>
      </c>
      <c r="BL53" s="104" t="e">
        <f>SUMIF('[1]Consommati par usage et sect '!$C$6:$C$310,'[1]Assiette TIC'!$C52,'[1]Consommati par usage et sect '!BK$6:BK$310)</f>
        <v>#VALUE!</v>
      </c>
      <c r="BM53" s="104" t="e">
        <f>SUMIF('[1]Consommati par usage et sect '!$C$6:$C$310,'[1]Assiette TIC'!$C52,'[1]Consommati par usage et sect '!BL$6:BL$310)</f>
        <v>#VALUE!</v>
      </c>
      <c r="BN53" s="104" t="e">
        <f>SUMIF('[1]Consommati par usage et sect '!$C$6:$C$310,'[1]Assiette TIC'!$C52,'[1]Consommati par usage et sect '!BM$6:BM$310)</f>
        <v>#VALUE!</v>
      </c>
      <c r="BO53" s="104" t="e">
        <f>SUMIF('[1]Consommati par usage et sect '!$C$6:$C$310,'[1]Assiette TIC'!$C52,'[1]Consommati par usage et sect '!BN$6:BN$310)</f>
        <v>#VALUE!</v>
      </c>
      <c r="BP53" s="104" t="e">
        <f>SUMIF('[1]Consommati par usage et sect '!$C$6:$C$310,'[1]Assiette TIC'!$C52,'[1]Consommati par usage et sect '!BO$6:BO$310)</f>
        <v>#VALUE!</v>
      </c>
      <c r="BQ53" s="104" t="e">
        <f>SUMIF('[1]Consommati par usage et sect '!$C$6:$C$310,'[1]Assiette TIC'!$C52,'[1]Consommati par usage et sect '!BP$6:BP$310)</f>
        <v>#VALUE!</v>
      </c>
      <c r="BR53" s="104" t="e">
        <f>SUMIF('[1]Consommati par usage et sect '!$C$6:$C$310,'[1]Assiette TIC'!$C52,'[1]Consommati par usage et sect '!BQ$6:BQ$310)</f>
        <v>#VALUE!</v>
      </c>
      <c r="BS53" s="105" t="e">
        <f t="shared" si="4"/>
        <v>#VALUE!</v>
      </c>
      <c r="BT53" s="106" t="e">
        <f>AL53-E53+#REF!+#REF!</f>
        <v>#VALUE!</v>
      </c>
      <c r="BU53" s="102" t="e">
        <f>IF(E53-#REF!-#REF!&gt;=#REF!,AL53-E53+#REF!+#REF!,AL53-#REF!)</f>
        <v>#REF!</v>
      </c>
      <c r="BV53" s="102" t="s">
        <v>264</v>
      </c>
      <c r="BW53" s="102"/>
      <c r="BX53" s="102">
        <f t="shared" si="5"/>
        <v>1</v>
      </c>
      <c r="BY53" s="102">
        <f t="shared" si="12"/>
        <v>0</v>
      </c>
      <c r="BZ53" s="107">
        <f>IF(ISNA(VLOOKUP($D53,'[1]comptes des secteurs'!$B$13:$AW$1568,31,FALSE)),0,VLOOKUP($D53,'[1]comptes des secteurs'!$B$13:$AW$1568,31,FALSE))</f>
        <v>96.2</v>
      </c>
      <c r="CA53" s="102">
        <f>IF(ISNA(VLOOKUP($D53,'[1]comptes des secteurs'!$B$13:$AW$1568,47,FALSE)),0,VLOOKUP($D53,'[1]comptes des secteurs'!$B$13:$AW$1568,47,FALSE))</f>
        <v>226</v>
      </c>
      <c r="CB53" s="108">
        <f t="shared" si="16"/>
        <v>0</v>
      </c>
      <c r="CC53" s="108">
        <f t="shared" si="16"/>
        <v>0</v>
      </c>
      <c r="CD53">
        <f>VLOOKUP(D53,Eurostat!$A$11:$H$272,5,TRUE)</f>
        <v>951</v>
      </c>
    </row>
    <row r="54" spans="1:82" ht="15.65" customHeight="1" x14ac:dyDescent="0.35">
      <c r="A54" s="123"/>
      <c r="B54" s="110"/>
      <c r="C54" s="131" t="s">
        <v>266</v>
      </c>
      <c r="D54" s="126" t="s">
        <v>300</v>
      </c>
      <c r="E54" s="97">
        <f>SUM(E48:E53)</f>
        <v>1144.664</v>
      </c>
      <c r="F54" s="97" t="e">
        <f t="shared" ref="F54:AK54" si="20">SUM(F48:F53)</f>
        <v>#VALUE!</v>
      </c>
      <c r="G54" s="97" t="e">
        <f t="shared" si="20"/>
        <v>#VALUE!</v>
      </c>
      <c r="H54" s="97" t="e">
        <f t="shared" si="20"/>
        <v>#VALUE!</v>
      </c>
      <c r="I54" s="97" t="e">
        <f t="shared" si="20"/>
        <v>#VALUE!</v>
      </c>
      <c r="J54" s="97" t="e">
        <f t="shared" si="20"/>
        <v>#VALUE!</v>
      </c>
      <c r="K54" s="97" t="e">
        <f t="shared" si="20"/>
        <v>#VALUE!</v>
      </c>
      <c r="L54" s="97" t="e">
        <f t="shared" si="20"/>
        <v>#VALUE!</v>
      </c>
      <c r="M54" s="97" t="e">
        <f t="shared" si="20"/>
        <v>#VALUE!</v>
      </c>
      <c r="N54" s="97" t="e">
        <f t="shared" si="20"/>
        <v>#VALUE!</v>
      </c>
      <c r="O54" s="97" t="e">
        <f t="shared" si="20"/>
        <v>#VALUE!</v>
      </c>
      <c r="P54" s="97" t="e">
        <f t="shared" si="20"/>
        <v>#VALUE!</v>
      </c>
      <c r="Q54" s="97" t="e">
        <f t="shared" si="20"/>
        <v>#VALUE!</v>
      </c>
      <c r="R54" s="97" t="e">
        <f t="shared" si="20"/>
        <v>#VALUE!</v>
      </c>
      <c r="S54" s="97" t="e">
        <f t="shared" si="20"/>
        <v>#VALUE!</v>
      </c>
      <c r="T54" s="97" t="e">
        <f t="shared" si="20"/>
        <v>#VALUE!</v>
      </c>
      <c r="U54" s="97" t="e">
        <f t="shared" si="20"/>
        <v>#VALUE!</v>
      </c>
      <c r="V54" s="97" t="e">
        <f t="shared" si="20"/>
        <v>#VALUE!</v>
      </c>
      <c r="W54" s="97" t="e">
        <f t="shared" si="20"/>
        <v>#VALUE!</v>
      </c>
      <c r="X54" s="97" t="e">
        <f t="shared" si="20"/>
        <v>#VALUE!</v>
      </c>
      <c r="Y54" s="97" t="e">
        <f t="shared" si="20"/>
        <v>#VALUE!</v>
      </c>
      <c r="Z54" s="97" t="e">
        <f t="shared" si="20"/>
        <v>#VALUE!</v>
      </c>
      <c r="AA54" s="97" t="e">
        <f t="shared" si="20"/>
        <v>#VALUE!</v>
      </c>
      <c r="AB54" s="97" t="e">
        <f t="shared" si="20"/>
        <v>#VALUE!</v>
      </c>
      <c r="AC54" s="97" t="e">
        <f t="shared" si="20"/>
        <v>#VALUE!</v>
      </c>
      <c r="AD54" s="97" t="e">
        <f t="shared" si="20"/>
        <v>#VALUE!</v>
      </c>
      <c r="AE54" s="97" t="e">
        <f t="shared" si="20"/>
        <v>#VALUE!</v>
      </c>
      <c r="AF54" s="97" t="e">
        <f t="shared" si="20"/>
        <v>#VALUE!</v>
      </c>
      <c r="AG54" s="97" t="e">
        <f t="shared" si="20"/>
        <v>#VALUE!</v>
      </c>
      <c r="AH54" s="97" t="e">
        <f t="shared" si="20"/>
        <v>#VALUE!</v>
      </c>
      <c r="AI54" s="97" t="e">
        <f t="shared" si="20"/>
        <v>#VALUE!</v>
      </c>
      <c r="AJ54" s="97" t="e">
        <f t="shared" si="20"/>
        <v>#VALUE!</v>
      </c>
      <c r="AK54" s="97" t="e">
        <f t="shared" si="20"/>
        <v>#VALUE!</v>
      </c>
      <c r="AL54" s="105" t="e">
        <f t="shared" si="0"/>
        <v>#VALUE!</v>
      </c>
      <c r="AM54" s="104" t="e">
        <f t="shared" si="11"/>
        <v>#VALUE!</v>
      </c>
      <c r="AN54" s="104" t="e">
        <f t="shared" si="1"/>
        <v>#VALUE!</v>
      </c>
      <c r="AO54" s="104" t="e">
        <f t="shared" si="2"/>
        <v>#VALUE!</v>
      </c>
      <c r="AP54" s="104" t="e">
        <f t="shared" si="3"/>
        <v>#VALUE!</v>
      </c>
      <c r="AQ54" s="97" t="e">
        <f t="shared" ref="AQ54:BR54" si="21">SUM(AQ48:AQ53)</f>
        <v>#VALUE!</v>
      </c>
      <c r="AR54" s="97" t="e">
        <f t="shared" si="21"/>
        <v>#VALUE!</v>
      </c>
      <c r="AS54" s="97" t="e">
        <f t="shared" si="21"/>
        <v>#VALUE!</v>
      </c>
      <c r="AT54" s="97" t="e">
        <f t="shared" si="21"/>
        <v>#VALUE!</v>
      </c>
      <c r="AU54" s="97" t="e">
        <f t="shared" si="21"/>
        <v>#VALUE!</v>
      </c>
      <c r="AV54" s="97" t="e">
        <f t="shared" si="21"/>
        <v>#VALUE!</v>
      </c>
      <c r="AW54" s="97" t="e">
        <f t="shared" si="21"/>
        <v>#VALUE!</v>
      </c>
      <c r="AX54" s="97" t="e">
        <f t="shared" si="21"/>
        <v>#VALUE!</v>
      </c>
      <c r="AY54" s="97" t="e">
        <f t="shared" si="21"/>
        <v>#VALUE!</v>
      </c>
      <c r="AZ54" s="97" t="e">
        <f t="shared" si="21"/>
        <v>#VALUE!</v>
      </c>
      <c r="BA54" s="97" t="e">
        <f t="shared" si="21"/>
        <v>#VALUE!</v>
      </c>
      <c r="BB54" s="97" t="e">
        <f t="shared" si="21"/>
        <v>#VALUE!</v>
      </c>
      <c r="BC54" s="97" t="e">
        <f t="shared" si="21"/>
        <v>#VALUE!</v>
      </c>
      <c r="BD54" s="97" t="e">
        <f t="shared" si="21"/>
        <v>#VALUE!</v>
      </c>
      <c r="BE54" s="97" t="e">
        <f t="shared" si="21"/>
        <v>#VALUE!</v>
      </c>
      <c r="BF54" s="97" t="e">
        <f t="shared" si="21"/>
        <v>#VALUE!</v>
      </c>
      <c r="BG54" s="97" t="e">
        <f t="shared" si="21"/>
        <v>#VALUE!</v>
      </c>
      <c r="BH54" s="97" t="e">
        <f t="shared" si="21"/>
        <v>#VALUE!</v>
      </c>
      <c r="BI54" s="97" t="e">
        <f t="shared" si="21"/>
        <v>#VALUE!</v>
      </c>
      <c r="BJ54" s="97" t="e">
        <f t="shared" si="21"/>
        <v>#VALUE!</v>
      </c>
      <c r="BK54" s="97" t="e">
        <f t="shared" si="21"/>
        <v>#VALUE!</v>
      </c>
      <c r="BL54" s="97" t="e">
        <f t="shared" si="21"/>
        <v>#VALUE!</v>
      </c>
      <c r="BM54" s="97" t="e">
        <f t="shared" si="21"/>
        <v>#VALUE!</v>
      </c>
      <c r="BN54" s="97" t="e">
        <f t="shared" si="21"/>
        <v>#VALUE!</v>
      </c>
      <c r="BO54" s="97" t="e">
        <f t="shared" si="21"/>
        <v>#VALUE!</v>
      </c>
      <c r="BP54" s="97" t="e">
        <f t="shared" si="21"/>
        <v>#VALUE!</v>
      </c>
      <c r="BQ54" s="97" t="e">
        <f t="shared" si="21"/>
        <v>#VALUE!</v>
      </c>
      <c r="BR54" s="97" t="e">
        <f t="shared" si="21"/>
        <v>#VALUE!</v>
      </c>
      <c r="BS54" s="105" t="e">
        <f t="shared" si="4"/>
        <v>#VALUE!</v>
      </c>
      <c r="BT54" s="102" t="e">
        <f>SUM(BT50:BT53)</f>
        <v>#VALUE!</v>
      </c>
      <c r="BU54" s="102" t="e">
        <f>SUM(BU50:BU53)</f>
        <v>#REF!</v>
      </c>
      <c r="BV54" s="102"/>
      <c r="BW54" s="102"/>
      <c r="BX54" s="102">
        <f t="shared" si="5"/>
        <v>0</v>
      </c>
      <c r="BY54" s="102" t="e">
        <f t="shared" si="12"/>
        <v>#REF!</v>
      </c>
      <c r="BZ54" s="102">
        <f t="shared" ref="BZ54:CA54" si="22">SUM(BZ48:BZ53)</f>
        <v>331.2</v>
      </c>
      <c r="CA54" s="102">
        <f t="shared" si="22"/>
        <v>1184.9000000000001</v>
      </c>
      <c r="CB54" s="108" t="e">
        <f t="shared" si="16"/>
        <v>#REF!</v>
      </c>
      <c r="CC54" s="108" t="e">
        <f t="shared" si="16"/>
        <v>#REF!</v>
      </c>
    </row>
    <row r="55" spans="1:82" ht="15.65" customHeight="1" x14ac:dyDescent="0.35">
      <c r="A55" s="122" t="s">
        <v>310</v>
      </c>
      <c r="B55" s="193" t="s">
        <v>565</v>
      </c>
      <c r="C55" s="131" t="s">
        <v>259</v>
      </c>
      <c r="D55" s="126" t="s">
        <v>302</v>
      </c>
      <c r="E55" s="97">
        <f>IFERROR(VLOOKUP(D55,'[1]Emissions ETS'!$A$2:$B$121,2,FALSE),0)/1000</f>
        <v>0</v>
      </c>
      <c r="F55" s="104" t="e">
        <f>SUMIF('[1]Consommati par usage et sect '!$C$6:$C$310,'[1]Assiette TIC'!$C54,'[1]Consommati par usage et sect '!E$6:E$310)</f>
        <v>#VALUE!</v>
      </c>
      <c r="G55" s="104" t="e">
        <f>SUMIF('[1]Consommati par usage et sect '!$C$6:$C$310,'[1]Assiette TIC'!$C54,'[1]Consommati par usage et sect '!F$6:F$310)</f>
        <v>#VALUE!</v>
      </c>
      <c r="H55" s="104" t="e">
        <f>SUMIF('[1]Consommati par usage et sect '!$C$6:$C$310,'[1]Assiette TIC'!$C54,'[1]Consommati par usage et sect '!G$6:G$310)</f>
        <v>#VALUE!</v>
      </c>
      <c r="I55" s="104" t="e">
        <f>SUMIF('[1]Consommati par usage et sect '!$C$6:$C$310,'[1]Assiette TIC'!$C54,'[1]Consommati par usage et sect '!H$6:H$310)</f>
        <v>#VALUE!</v>
      </c>
      <c r="J55" s="104" t="e">
        <f>SUMIF('[1]Consommati par usage et sect '!$C$6:$C$310,'[1]Assiette TIC'!$C54,'[1]Consommati par usage et sect '!I$6:I$310)</f>
        <v>#VALUE!</v>
      </c>
      <c r="K55" s="104" t="e">
        <f>SUMIF('[1]Consommati par usage et sect '!$C$6:$C$310,'[1]Assiette TIC'!$C54,'[1]Consommati par usage et sect '!J$6:J$310)</f>
        <v>#VALUE!</v>
      </c>
      <c r="L55" s="104" t="e">
        <f>SUMIF('[1]Consommati par usage et sect '!$C$6:$C$310,'[1]Assiette TIC'!$C54,'[1]Consommati par usage et sect '!K$6:K$310)</f>
        <v>#VALUE!</v>
      </c>
      <c r="M55" s="104" t="e">
        <f>SUMIF('[1]Consommati par usage et sect '!$C$6:$C$310,'[1]Assiette TIC'!$C54,'[1]Consommati par usage et sect '!L$6:L$310)</f>
        <v>#VALUE!</v>
      </c>
      <c r="N55" s="104" t="e">
        <f>SUMIF('[1]Consommati par usage et sect '!$C$6:$C$310,'[1]Assiette TIC'!$C54,'[1]Consommati par usage et sect '!M$6:M$310)</f>
        <v>#VALUE!</v>
      </c>
      <c r="O55" s="104" t="e">
        <f>SUMIF('[1]Consommati par usage et sect '!$C$6:$C$310,'[1]Assiette TIC'!$C54,'[1]Consommati par usage et sect '!N$6:N$310)</f>
        <v>#VALUE!</v>
      </c>
      <c r="P55" s="104" t="e">
        <f>SUMIF('[1]Consommati par usage et sect '!$C$6:$C$310,'[1]Assiette TIC'!$C54,'[1]Consommati par usage et sect '!O$6:O$310)</f>
        <v>#VALUE!</v>
      </c>
      <c r="Q55" s="104" t="e">
        <f>SUMIF('[1]Consommati par usage et sect '!$C$6:$C$310,'[1]Assiette TIC'!$C54,'[1]Consommati par usage et sect '!P$6:P$310)</f>
        <v>#VALUE!</v>
      </c>
      <c r="R55" s="104" t="e">
        <f>SUMIF('[1]Consommati par usage et sect '!$C$6:$C$310,'[1]Assiette TIC'!$C54,'[1]Consommati par usage et sect '!Q$6:Q$310)</f>
        <v>#VALUE!</v>
      </c>
      <c r="S55" s="104" t="e">
        <f>SUMIF('[1]Consommati par usage et sect '!$C$6:$C$310,'[1]Assiette TIC'!$C54,'[1]Consommati par usage et sect '!R$6:R$310)</f>
        <v>#VALUE!</v>
      </c>
      <c r="T55" s="104" t="e">
        <f>SUMIF('[1]Consommati par usage et sect '!$C$6:$C$310,'[1]Assiette TIC'!$C54,'[1]Consommati par usage et sect '!S$6:S$310)</f>
        <v>#VALUE!</v>
      </c>
      <c r="U55" s="104" t="e">
        <f>SUMIF('[1]Consommati par usage et sect '!$C$6:$C$310,'[1]Assiette TIC'!$C54,'[1]Consommati par usage et sect '!T$6:T$310)</f>
        <v>#VALUE!</v>
      </c>
      <c r="V55" s="104" t="e">
        <f>SUMIF('[1]Consommati par usage et sect '!$C$6:$C$310,'[1]Assiette TIC'!$C54,'[1]Consommati par usage et sect '!U$6:U$310)</f>
        <v>#VALUE!</v>
      </c>
      <c r="W55" s="104" t="e">
        <f>SUMIF('[1]Consommati par usage et sect '!$C$6:$C$310,'[1]Assiette TIC'!$C54,'[1]Consommati par usage et sect '!V$6:V$310)</f>
        <v>#VALUE!</v>
      </c>
      <c r="X55" s="104" t="e">
        <f>SUMIF('[1]Consommati par usage et sect '!$C$6:$C$310,'[1]Assiette TIC'!$C54,'[1]Consommati par usage et sect '!W$6:W$310)</f>
        <v>#VALUE!</v>
      </c>
      <c r="Y55" s="104" t="e">
        <f>SUMIF('[1]Consommati par usage et sect '!$C$6:$C$310,'[1]Assiette TIC'!$C54,'[1]Consommati par usage et sect '!X$6:X$310)</f>
        <v>#VALUE!</v>
      </c>
      <c r="Z55" s="104" t="e">
        <f>SUMIF('[1]Consommati par usage et sect '!$C$6:$C$310,'[1]Assiette TIC'!$C54,'[1]Consommati par usage et sect '!Y$6:Y$310)</f>
        <v>#VALUE!</v>
      </c>
      <c r="AA55" s="104" t="e">
        <f>SUMIF('[1]Consommati par usage et sect '!$C$6:$C$310,'[1]Assiette TIC'!$C54,'[1]Consommati par usage et sect '!Z$6:Z$310)</f>
        <v>#VALUE!</v>
      </c>
      <c r="AB55" s="104" t="e">
        <f>SUMIF('[1]Consommati par usage et sect '!$C$6:$C$310,'[1]Assiette TIC'!$C54,'[1]Consommati par usage et sect '!AA$6:AA$310)</f>
        <v>#VALUE!</v>
      </c>
      <c r="AC55" s="104" t="e">
        <f>SUMIF('[1]Consommati par usage et sect '!$C$6:$C$310,'[1]Assiette TIC'!$C54,'[1]Consommati par usage et sect '!AB$6:AB$310)</f>
        <v>#VALUE!</v>
      </c>
      <c r="AD55" s="104" t="e">
        <f>SUMIF('[1]Consommati par usage et sect '!$C$6:$C$310,'[1]Assiette TIC'!$C54,'[1]Consommati par usage et sect '!AC$6:AC$310)</f>
        <v>#VALUE!</v>
      </c>
      <c r="AE55" s="104" t="e">
        <f>SUMIF('[1]Consommati par usage et sect '!$C$6:$C$310,'[1]Assiette TIC'!$C54,'[1]Consommati par usage et sect '!AD$6:AD$310)</f>
        <v>#VALUE!</v>
      </c>
      <c r="AF55" s="104" t="e">
        <f>SUMIF('[1]Consommati par usage et sect '!$C$6:$C$310,'[1]Assiette TIC'!$C54,'[1]Consommati par usage et sect '!AE$6:AE$310)</f>
        <v>#VALUE!</v>
      </c>
      <c r="AG55" s="104" t="e">
        <f>SUMIF('[1]Consommati par usage et sect '!$C$6:$C$310,'[1]Assiette TIC'!$C54,'[1]Consommati par usage et sect '!AF$6:AF$310)</f>
        <v>#VALUE!</v>
      </c>
      <c r="AH55" s="104" t="e">
        <f>SUMIF('[1]Consommati par usage et sect '!$C$6:$C$310,'[1]Assiette TIC'!$C54,'[1]Consommati par usage et sect '!AG$6:AG$310)</f>
        <v>#VALUE!</v>
      </c>
      <c r="AI55" s="104" t="e">
        <f>SUMIF('[1]Consommati par usage et sect '!$C$6:$C$310,'[1]Assiette TIC'!$C54,'[1]Consommati par usage et sect '!AH$6:AH$310)</f>
        <v>#VALUE!</v>
      </c>
      <c r="AJ55" s="104" t="e">
        <f>SUMIF('[1]Consommati par usage et sect '!$C$6:$C$310,'[1]Assiette TIC'!$C54,'[1]Consommati par usage et sect '!AI$6:AI$310)</f>
        <v>#VALUE!</v>
      </c>
      <c r="AK55" s="104" t="e">
        <f>SUMIF('[1]Consommati par usage et sect '!$C$6:$C$310,'[1]Assiette TIC'!$C54,'[1]Consommati par usage et sect '!AJ$6:AJ$310)</f>
        <v>#VALUE!</v>
      </c>
      <c r="AL55" s="105" t="e">
        <f t="shared" si="0"/>
        <v>#VALUE!</v>
      </c>
      <c r="AM55" s="104" t="e">
        <f t="shared" si="11"/>
        <v>#VALUE!</v>
      </c>
      <c r="AN55" s="104" t="e">
        <f t="shared" si="1"/>
        <v>#VALUE!</v>
      </c>
      <c r="AO55" s="104" t="e">
        <f t="shared" si="2"/>
        <v>#VALUE!</v>
      </c>
      <c r="AP55" s="104" t="e">
        <f t="shared" si="3"/>
        <v>#VALUE!</v>
      </c>
      <c r="AQ55" s="104" t="e">
        <f>SUMIF('[1]Consommati par usage et sect '!$C$6:$C$310,'[1]Assiette TIC'!$C54,'[1]Consommati par usage et sect '!AP$6:AP$310)</f>
        <v>#VALUE!</v>
      </c>
      <c r="AR55" s="104" t="e">
        <f>SUMIF('[1]Consommati par usage et sect '!$C$6:$C$310,'[1]Assiette TIC'!$C54,'[1]Consommati par usage et sect '!AQ$6:AQ$310)</f>
        <v>#VALUE!</v>
      </c>
      <c r="AS55" s="104" t="e">
        <f>SUMIF('[1]Consommati par usage et sect '!$C$6:$C$310,'[1]Assiette TIC'!$C54,'[1]Consommati par usage et sect '!AR$6:AR$310)</f>
        <v>#VALUE!</v>
      </c>
      <c r="AT55" s="104" t="e">
        <f>SUMIF('[1]Consommati par usage et sect '!$C$6:$C$310,'[1]Assiette TIC'!$C54,'[1]Consommati par usage et sect '!AS$6:AS$310)</f>
        <v>#VALUE!</v>
      </c>
      <c r="AU55" s="104" t="e">
        <f>SUMIF('[1]Consommati par usage et sect '!$C$6:$C$310,'[1]Assiette TIC'!$C54,'[1]Consommati par usage et sect '!AT$6:AT$310)</f>
        <v>#VALUE!</v>
      </c>
      <c r="AV55" s="104" t="e">
        <f>SUMIF('[1]Consommati par usage et sect '!$C$6:$C$310,'[1]Assiette TIC'!$C54,'[1]Consommati par usage et sect '!AU$6:AU$310)</f>
        <v>#VALUE!</v>
      </c>
      <c r="AW55" s="104" t="e">
        <f>SUMIF('[1]Consommati par usage et sect '!$C$6:$C$310,'[1]Assiette TIC'!$C54,'[1]Consommati par usage et sect '!AV$6:AV$310)</f>
        <v>#VALUE!</v>
      </c>
      <c r="AX55" s="104" t="e">
        <f>SUMIF('[1]Consommati par usage et sect '!$C$6:$C$310,'[1]Assiette TIC'!$C54,'[1]Consommati par usage et sect '!AW$6:AW$310)</f>
        <v>#VALUE!</v>
      </c>
      <c r="AY55" s="104" t="e">
        <f>SUMIF('[1]Consommati par usage et sect '!$C$6:$C$310,'[1]Assiette TIC'!$C54,'[1]Consommati par usage et sect '!AX$6:AX$310)</f>
        <v>#VALUE!</v>
      </c>
      <c r="AZ55" s="104" t="e">
        <f>SUMIF('[1]Consommati par usage et sect '!$C$6:$C$310,'[1]Assiette TIC'!$C54,'[1]Consommati par usage et sect '!AY$6:AY$310)</f>
        <v>#VALUE!</v>
      </c>
      <c r="BA55" s="104" t="e">
        <f>SUMIF('[1]Consommati par usage et sect '!$C$6:$C$310,'[1]Assiette TIC'!$C54,'[1]Consommati par usage et sect '!AZ$6:AZ$310)</f>
        <v>#VALUE!</v>
      </c>
      <c r="BB55" s="104" t="e">
        <f>SUMIF('[1]Consommati par usage et sect '!$C$6:$C$310,'[1]Assiette TIC'!$C54,'[1]Consommati par usage et sect '!BA$6:BA$310)</f>
        <v>#VALUE!</v>
      </c>
      <c r="BC55" s="104" t="e">
        <f>SUMIF('[1]Consommati par usage et sect '!$C$6:$C$310,'[1]Assiette TIC'!$C54,'[1]Consommati par usage et sect '!BB$6:BB$310)</f>
        <v>#VALUE!</v>
      </c>
      <c r="BD55" s="104" t="e">
        <f>SUMIF('[1]Consommati par usage et sect '!$C$6:$C$310,'[1]Assiette TIC'!$C54,'[1]Consommati par usage et sect '!BC$6:BC$310)</f>
        <v>#VALUE!</v>
      </c>
      <c r="BE55" s="104" t="e">
        <f>SUMIF('[1]Consommati par usage et sect '!$C$6:$C$310,'[1]Assiette TIC'!$C54,'[1]Consommati par usage et sect '!BD$6:BD$310)</f>
        <v>#VALUE!</v>
      </c>
      <c r="BF55" s="104" t="e">
        <f>SUMIF('[1]Consommati par usage et sect '!$C$6:$C$310,'[1]Assiette TIC'!$C54,'[1]Consommati par usage et sect '!BE$6:BE$310)</f>
        <v>#VALUE!</v>
      </c>
      <c r="BG55" s="104" t="e">
        <f>SUMIF('[1]Consommati par usage et sect '!$C$6:$C$310,'[1]Assiette TIC'!$C54,'[1]Consommati par usage et sect '!BF$6:BF$310)</f>
        <v>#VALUE!</v>
      </c>
      <c r="BH55" s="104" t="e">
        <f>SUMIF('[1]Consommati par usage et sect '!$C$6:$C$310,'[1]Assiette TIC'!$C54,'[1]Consommati par usage et sect '!BG$6:BG$310)</f>
        <v>#VALUE!</v>
      </c>
      <c r="BI55" s="104" t="e">
        <f>SUMIF('[1]Consommati par usage et sect '!$C$6:$C$310,'[1]Assiette TIC'!$C54,'[1]Consommati par usage et sect '!BH$6:BH$310)</f>
        <v>#VALUE!</v>
      </c>
      <c r="BJ55" s="104" t="e">
        <f>SUMIF('[1]Consommati par usage et sect '!$C$6:$C$310,'[1]Assiette TIC'!$C54,'[1]Consommati par usage et sect '!BI$6:BI$310)</f>
        <v>#VALUE!</v>
      </c>
      <c r="BK55" s="104" t="e">
        <f>SUMIF('[1]Consommati par usage et sect '!$C$6:$C$310,'[1]Assiette TIC'!$C54,'[1]Consommati par usage et sect '!BJ$6:BJ$310)</f>
        <v>#VALUE!</v>
      </c>
      <c r="BL55" s="104" t="e">
        <f>SUMIF('[1]Consommati par usage et sect '!$C$6:$C$310,'[1]Assiette TIC'!$C54,'[1]Consommati par usage et sect '!BK$6:BK$310)</f>
        <v>#VALUE!</v>
      </c>
      <c r="BM55" s="104" t="e">
        <f>SUMIF('[1]Consommati par usage et sect '!$C$6:$C$310,'[1]Assiette TIC'!$C54,'[1]Consommati par usage et sect '!BL$6:BL$310)</f>
        <v>#VALUE!</v>
      </c>
      <c r="BN55" s="104" t="e">
        <f>SUMIF('[1]Consommati par usage et sect '!$C$6:$C$310,'[1]Assiette TIC'!$C54,'[1]Consommati par usage et sect '!BM$6:BM$310)</f>
        <v>#VALUE!</v>
      </c>
      <c r="BO55" s="104" t="e">
        <f>SUMIF('[1]Consommati par usage et sect '!$C$6:$C$310,'[1]Assiette TIC'!$C54,'[1]Consommati par usage et sect '!BN$6:BN$310)</f>
        <v>#VALUE!</v>
      </c>
      <c r="BP55" s="104" t="e">
        <f>SUMIF('[1]Consommati par usage et sect '!$C$6:$C$310,'[1]Assiette TIC'!$C54,'[1]Consommati par usage et sect '!BO$6:BO$310)</f>
        <v>#VALUE!</v>
      </c>
      <c r="BQ55" s="104" t="e">
        <f>SUMIF('[1]Consommati par usage et sect '!$C$6:$C$310,'[1]Assiette TIC'!$C54,'[1]Consommati par usage et sect '!BP$6:BP$310)</f>
        <v>#VALUE!</v>
      </c>
      <c r="BR55" s="104" t="e">
        <f>SUMIF('[1]Consommati par usage et sect '!$C$6:$C$310,'[1]Assiette TIC'!$C54,'[1]Consommati par usage et sect '!BQ$6:BQ$310)</f>
        <v>#VALUE!</v>
      </c>
      <c r="BS55" s="105" t="e">
        <f t="shared" si="4"/>
        <v>#VALUE!</v>
      </c>
      <c r="BT55" s="106"/>
      <c r="BU55" s="102"/>
      <c r="BV55" s="102"/>
      <c r="BW55" s="102"/>
      <c r="BX55" s="102"/>
      <c r="BY55" s="102">
        <f t="shared" si="12"/>
        <v>0</v>
      </c>
      <c r="BZ55" s="107"/>
      <c r="CA55" s="102"/>
      <c r="CB55" s="108" t="str">
        <f t="shared" si="16"/>
        <v/>
      </c>
      <c r="CC55" s="108" t="str">
        <f t="shared" si="16"/>
        <v/>
      </c>
    </row>
    <row r="56" spans="1:82" ht="15.65" customHeight="1" x14ac:dyDescent="0.35">
      <c r="A56" s="121"/>
      <c r="B56" s="191"/>
      <c r="C56" s="131" t="s">
        <v>311</v>
      </c>
      <c r="D56" s="128">
        <v>729</v>
      </c>
      <c r="E56" s="97">
        <f>IFERROR(VLOOKUP(D56,'[1]Emissions ETS'!$A$2:$B$121,2,FALSE),0)/1000</f>
        <v>0</v>
      </c>
      <c r="F56" s="104" t="e">
        <f>SUMIF('[1]Consommati par usage et sect '!$C$6:$C$310,'[1]Assiette TIC'!$C55,'[1]Consommati par usage et sect '!E$6:E$310)</f>
        <v>#VALUE!</v>
      </c>
      <c r="G56" s="104" t="e">
        <f>SUMIF('[1]Consommati par usage et sect '!$C$6:$C$310,'[1]Assiette TIC'!$C55,'[1]Consommati par usage et sect '!F$6:F$310)</f>
        <v>#VALUE!</v>
      </c>
      <c r="H56" s="104" t="e">
        <f>SUMIF('[1]Consommati par usage et sect '!$C$6:$C$310,'[1]Assiette TIC'!$C55,'[1]Consommati par usage et sect '!G$6:G$310)</f>
        <v>#VALUE!</v>
      </c>
      <c r="I56" s="104" t="e">
        <f>SUMIF('[1]Consommati par usage et sect '!$C$6:$C$310,'[1]Assiette TIC'!$C55,'[1]Consommati par usage et sect '!H$6:H$310)</f>
        <v>#VALUE!</v>
      </c>
      <c r="J56" s="104" t="e">
        <f>SUMIF('[1]Consommati par usage et sect '!$C$6:$C$310,'[1]Assiette TIC'!$C55,'[1]Consommati par usage et sect '!I$6:I$310)</f>
        <v>#VALUE!</v>
      </c>
      <c r="K56" s="104" t="e">
        <f>SUMIF('[1]Consommati par usage et sect '!$C$6:$C$310,'[1]Assiette TIC'!$C55,'[1]Consommati par usage et sect '!J$6:J$310)</f>
        <v>#VALUE!</v>
      </c>
      <c r="L56" s="104" t="e">
        <f>SUMIF('[1]Consommati par usage et sect '!$C$6:$C$310,'[1]Assiette TIC'!$C55,'[1]Consommati par usage et sect '!K$6:K$310)</f>
        <v>#VALUE!</v>
      </c>
      <c r="M56" s="104" t="e">
        <f>SUMIF('[1]Consommati par usage et sect '!$C$6:$C$310,'[1]Assiette TIC'!$C55,'[1]Consommati par usage et sect '!L$6:L$310)</f>
        <v>#VALUE!</v>
      </c>
      <c r="N56" s="104" t="e">
        <f>SUMIF('[1]Consommati par usage et sect '!$C$6:$C$310,'[1]Assiette TIC'!$C55,'[1]Consommati par usage et sect '!M$6:M$310)</f>
        <v>#VALUE!</v>
      </c>
      <c r="O56" s="104" t="e">
        <f>SUMIF('[1]Consommati par usage et sect '!$C$6:$C$310,'[1]Assiette TIC'!$C55,'[1]Consommati par usage et sect '!N$6:N$310)</f>
        <v>#VALUE!</v>
      </c>
      <c r="P56" s="104" t="e">
        <f>SUMIF('[1]Consommati par usage et sect '!$C$6:$C$310,'[1]Assiette TIC'!$C55,'[1]Consommati par usage et sect '!O$6:O$310)</f>
        <v>#VALUE!</v>
      </c>
      <c r="Q56" s="104" t="e">
        <f>SUMIF('[1]Consommati par usage et sect '!$C$6:$C$310,'[1]Assiette TIC'!$C55,'[1]Consommati par usage et sect '!P$6:P$310)</f>
        <v>#VALUE!</v>
      </c>
      <c r="R56" s="104" t="e">
        <f>SUMIF('[1]Consommati par usage et sect '!$C$6:$C$310,'[1]Assiette TIC'!$C55,'[1]Consommati par usage et sect '!Q$6:Q$310)</f>
        <v>#VALUE!</v>
      </c>
      <c r="S56" s="104" t="e">
        <f>SUMIF('[1]Consommati par usage et sect '!$C$6:$C$310,'[1]Assiette TIC'!$C55,'[1]Consommati par usage et sect '!R$6:R$310)</f>
        <v>#VALUE!</v>
      </c>
      <c r="T56" s="104" t="e">
        <f>SUMIF('[1]Consommati par usage et sect '!$C$6:$C$310,'[1]Assiette TIC'!$C55,'[1]Consommati par usage et sect '!S$6:S$310)</f>
        <v>#VALUE!</v>
      </c>
      <c r="U56" s="104" t="e">
        <f>SUMIF('[1]Consommati par usage et sect '!$C$6:$C$310,'[1]Assiette TIC'!$C55,'[1]Consommati par usage et sect '!T$6:T$310)</f>
        <v>#VALUE!</v>
      </c>
      <c r="V56" s="104" t="e">
        <f>SUMIF('[1]Consommati par usage et sect '!$C$6:$C$310,'[1]Assiette TIC'!$C55,'[1]Consommati par usage et sect '!U$6:U$310)</f>
        <v>#VALUE!</v>
      </c>
      <c r="W56" s="104" t="e">
        <f>SUMIF('[1]Consommati par usage et sect '!$C$6:$C$310,'[1]Assiette TIC'!$C55,'[1]Consommati par usage et sect '!V$6:V$310)</f>
        <v>#VALUE!</v>
      </c>
      <c r="X56" s="104" t="e">
        <f>SUMIF('[1]Consommati par usage et sect '!$C$6:$C$310,'[1]Assiette TIC'!$C55,'[1]Consommati par usage et sect '!W$6:W$310)</f>
        <v>#VALUE!</v>
      </c>
      <c r="Y56" s="104" t="e">
        <f>SUMIF('[1]Consommati par usage et sect '!$C$6:$C$310,'[1]Assiette TIC'!$C55,'[1]Consommati par usage et sect '!X$6:X$310)</f>
        <v>#VALUE!</v>
      </c>
      <c r="Z56" s="104" t="e">
        <f>SUMIF('[1]Consommati par usage et sect '!$C$6:$C$310,'[1]Assiette TIC'!$C55,'[1]Consommati par usage et sect '!Y$6:Y$310)</f>
        <v>#VALUE!</v>
      </c>
      <c r="AA56" s="104" t="e">
        <f>SUMIF('[1]Consommati par usage et sect '!$C$6:$C$310,'[1]Assiette TIC'!$C55,'[1]Consommati par usage et sect '!Z$6:Z$310)</f>
        <v>#VALUE!</v>
      </c>
      <c r="AB56" s="104" t="e">
        <f>SUMIF('[1]Consommati par usage et sect '!$C$6:$C$310,'[1]Assiette TIC'!$C55,'[1]Consommati par usage et sect '!AA$6:AA$310)</f>
        <v>#VALUE!</v>
      </c>
      <c r="AC56" s="104" t="e">
        <f>SUMIF('[1]Consommati par usage et sect '!$C$6:$C$310,'[1]Assiette TIC'!$C55,'[1]Consommati par usage et sect '!AB$6:AB$310)</f>
        <v>#VALUE!</v>
      </c>
      <c r="AD56" s="104" t="e">
        <f>SUMIF('[1]Consommati par usage et sect '!$C$6:$C$310,'[1]Assiette TIC'!$C55,'[1]Consommati par usage et sect '!AC$6:AC$310)</f>
        <v>#VALUE!</v>
      </c>
      <c r="AE56" s="104" t="e">
        <f>SUMIF('[1]Consommati par usage et sect '!$C$6:$C$310,'[1]Assiette TIC'!$C55,'[1]Consommati par usage et sect '!AD$6:AD$310)</f>
        <v>#VALUE!</v>
      </c>
      <c r="AF56" s="104" t="e">
        <f>SUMIF('[1]Consommati par usage et sect '!$C$6:$C$310,'[1]Assiette TIC'!$C55,'[1]Consommati par usage et sect '!AE$6:AE$310)</f>
        <v>#VALUE!</v>
      </c>
      <c r="AG56" s="104" t="e">
        <f>SUMIF('[1]Consommati par usage et sect '!$C$6:$C$310,'[1]Assiette TIC'!$C55,'[1]Consommati par usage et sect '!AF$6:AF$310)</f>
        <v>#VALUE!</v>
      </c>
      <c r="AH56" s="104" t="e">
        <f>SUMIF('[1]Consommati par usage et sect '!$C$6:$C$310,'[1]Assiette TIC'!$C55,'[1]Consommati par usage et sect '!AG$6:AG$310)</f>
        <v>#VALUE!</v>
      </c>
      <c r="AI56" s="104" t="e">
        <f>SUMIF('[1]Consommati par usage et sect '!$C$6:$C$310,'[1]Assiette TIC'!$C55,'[1]Consommati par usage et sect '!AH$6:AH$310)</f>
        <v>#VALUE!</v>
      </c>
      <c r="AJ56" s="104" t="e">
        <f>SUMIF('[1]Consommati par usage et sect '!$C$6:$C$310,'[1]Assiette TIC'!$C55,'[1]Consommati par usage et sect '!AI$6:AI$310)</f>
        <v>#VALUE!</v>
      </c>
      <c r="AK56" s="104" t="e">
        <f>SUMIF('[1]Consommati par usage et sect '!$C$6:$C$310,'[1]Assiette TIC'!$C55,'[1]Consommati par usage et sect '!AJ$6:AJ$310)</f>
        <v>#VALUE!</v>
      </c>
      <c r="AL56" s="105" t="e">
        <f t="shared" si="0"/>
        <v>#VALUE!</v>
      </c>
      <c r="AM56" s="104" t="e">
        <f t="shared" si="11"/>
        <v>#VALUE!</v>
      </c>
      <c r="AN56" s="104" t="e">
        <f t="shared" si="1"/>
        <v>#VALUE!</v>
      </c>
      <c r="AO56" s="104" t="e">
        <f t="shared" si="2"/>
        <v>#VALUE!</v>
      </c>
      <c r="AP56" s="104" t="e">
        <f t="shared" si="3"/>
        <v>#VALUE!</v>
      </c>
      <c r="AQ56" s="104" t="e">
        <f>SUMIF('[1]Consommati par usage et sect '!$C$6:$C$310,'[1]Assiette TIC'!$C55,'[1]Consommati par usage et sect '!AP$6:AP$310)</f>
        <v>#VALUE!</v>
      </c>
      <c r="AR56" s="104" t="e">
        <f>SUMIF('[1]Consommati par usage et sect '!$C$6:$C$310,'[1]Assiette TIC'!$C55,'[1]Consommati par usage et sect '!AQ$6:AQ$310)</f>
        <v>#VALUE!</v>
      </c>
      <c r="AS56" s="104" t="e">
        <f>SUMIF('[1]Consommati par usage et sect '!$C$6:$C$310,'[1]Assiette TIC'!$C55,'[1]Consommati par usage et sect '!AR$6:AR$310)</f>
        <v>#VALUE!</v>
      </c>
      <c r="AT56" s="104" t="e">
        <f>SUMIF('[1]Consommati par usage et sect '!$C$6:$C$310,'[1]Assiette TIC'!$C55,'[1]Consommati par usage et sect '!AS$6:AS$310)</f>
        <v>#VALUE!</v>
      </c>
      <c r="AU56" s="104" t="e">
        <f>SUMIF('[1]Consommati par usage et sect '!$C$6:$C$310,'[1]Assiette TIC'!$C55,'[1]Consommati par usage et sect '!AT$6:AT$310)</f>
        <v>#VALUE!</v>
      </c>
      <c r="AV56" s="104" t="e">
        <f>SUMIF('[1]Consommati par usage et sect '!$C$6:$C$310,'[1]Assiette TIC'!$C55,'[1]Consommati par usage et sect '!AU$6:AU$310)</f>
        <v>#VALUE!</v>
      </c>
      <c r="AW56" s="104" t="e">
        <f>SUMIF('[1]Consommati par usage et sect '!$C$6:$C$310,'[1]Assiette TIC'!$C55,'[1]Consommati par usage et sect '!AV$6:AV$310)</f>
        <v>#VALUE!</v>
      </c>
      <c r="AX56" s="104" t="e">
        <f>SUMIF('[1]Consommati par usage et sect '!$C$6:$C$310,'[1]Assiette TIC'!$C55,'[1]Consommati par usage et sect '!AW$6:AW$310)</f>
        <v>#VALUE!</v>
      </c>
      <c r="AY56" s="104" t="e">
        <f>SUMIF('[1]Consommati par usage et sect '!$C$6:$C$310,'[1]Assiette TIC'!$C55,'[1]Consommati par usage et sect '!AX$6:AX$310)</f>
        <v>#VALUE!</v>
      </c>
      <c r="AZ56" s="104" t="e">
        <f>SUMIF('[1]Consommati par usage et sect '!$C$6:$C$310,'[1]Assiette TIC'!$C55,'[1]Consommati par usage et sect '!AY$6:AY$310)</f>
        <v>#VALUE!</v>
      </c>
      <c r="BA56" s="104" t="e">
        <f>SUMIF('[1]Consommati par usage et sect '!$C$6:$C$310,'[1]Assiette TIC'!$C55,'[1]Consommati par usage et sect '!AZ$6:AZ$310)</f>
        <v>#VALUE!</v>
      </c>
      <c r="BB56" s="104" t="e">
        <f>SUMIF('[1]Consommati par usage et sect '!$C$6:$C$310,'[1]Assiette TIC'!$C55,'[1]Consommati par usage et sect '!BA$6:BA$310)</f>
        <v>#VALUE!</v>
      </c>
      <c r="BC56" s="104" t="e">
        <f>SUMIF('[1]Consommati par usage et sect '!$C$6:$C$310,'[1]Assiette TIC'!$C55,'[1]Consommati par usage et sect '!BB$6:BB$310)</f>
        <v>#VALUE!</v>
      </c>
      <c r="BD56" s="104" t="e">
        <f>SUMIF('[1]Consommati par usage et sect '!$C$6:$C$310,'[1]Assiette TIC'!$C55,'[1]Consommati par usage et sect '!BC$6:BC$310)</f>
        <v>#VALUE!</v>
      </c>
      <c r="BE56" s="104" t="e">
        <f>SUMIF('[1]Consommati par usage et sect '!$C$6:$C$310,'[1]Assiette TIC'!$C55,'[1]Consommati par usage et sect '!BD$6:BD$310)</f>
        <v>#VALUE!</v>
      </c>
      <c r="BF56" s="104" t="e">
        <f>SUMIF('[1]Consommati par usage et sect '!$C$6:$C$310,'[1]Assiette TIC'!$C55,'[1]Consommati par usage et sect '!BE$6:BE$310)</f>
        <v>#VALUE!</v>
      </c>
      <c r="BG56" s="104" t="e">
        <f>SUMIF('[1]Consommati par usage et sect '!$C$6:$C$310,'[1]Assiette TIC'!$C55,'[1]Consommati par usage et sect '!BF$6:BF$310)</f>
        <v>#VALUE!</v>
      </c>
      <c r="BH56" s="104" t="e">
        <f>SUMIF('[1]Consommati par usage et sect '!$C$6:$C$310,'[1]Assiette TIC'!$C55,'[1]Consommati par usage et sect '!BG$6:BG$310)</f>
        <v>#VALUE!</v>
      </c>
      <c r="BI56" s="104" t="e">
        <f>SUMIF('[1]Consommati par usage et sect '!$C$6:$C$310,'[1]Assiette TIC'!$C55,'[1]Consommati par usage et sect '!BH$6:BH$310)</f>
        <v>#VALUE!</v>
      </c>
      <c r="BJ56" s="104" t="e">
        <f>SUMIF('[1]Consommati par usage et sect '!$C$6:$C$310,'[1]Assiette TIC'!$C55,'[1]Consommati par usage et sect '!BI$6:BI$310)</f>
        <v>#VALUE!</v>
      </c>
      <c r="BK56" s="104" t="e">
        <f>SUMIF('[1]Consommati par usage et sect '!$C$6:$C$310,'[1]Assiette TIC'!$C55,'[1]Consommati par usage et sect '!BJ$6:BJ$310)</f>
        <v>#VALUE!</v>
      </c>
      <c r="BL56" s="104" t="e">
        <f>SUMIF('[1]Consommati par usage et sect '!$C$6:$C$310,'[1]Assiette TIC'!$C55,'[1]Consommati par usage et sect '!BK$6:BK$310)</f>
        <v>#VALUE!</v>
      </c>
      <c r="BM56" s="104" t="e">
        <f>SUMIF('[1]Consommati par usage et sect '!$C$6:$C$310,'[1]Assiette TIC'!$C55,'[1]Consommati par usage et sect '!BL$6:BL$310)</f>
        <v>#VALUE!</v>
      </c>
      <c r="BN56" s="104" t="e">
        <f>SUMIF('[1]Consommati par usage et sect '!$C$6:$C$310,'[1]Assiette TIC'!$C55,'[1]Consommati par usage et sect '!BM$6:BM$310)</f>
        <v>#VALUE!</v>
      </c>
      <c r="BO56" s="104" t="e">
        <f>SUMIF('[1]Consommati par usage et sect '!$C$6:$C$310,'[1]Assiette TIC'!$C55,'[1]Consommati par usage et sect '!BN$6:BN$310)</f>
        <v>#VALUE!</v>
      </c>
      <c r="BP56" s="104" t="e">
        <f>SUMIF('[1]Consommati par usage et sect '!$C$6:$C$310,'[1]Assiette TIC'!$C55,'[1]Consommati par usage et sect '!BO$6:BO$310)</f>
        <v>#VALUE!</v>
      </c>
      <c r="BQ56" s="104" t="e">
        <f>SUMIF('[1]Consommati par usage et sect '!$C$6:$C$310,'[1]Assiette TIC'!$C55,'[1]Consommati par usage et sect '!BP$6:BP$310)</f>
        <v>#VALUE!</v>
      </c>
      <c r="BR56" s="104" t="e">
        <f>SUMIF('[1]Consommati par usage et sect '!$C$6:$C$310,'[1]Assiette TIC'!$C55,'[1]Consommati par usage et sect '!BQ$6:BQ$310)</f>
        <v>#VALUE!</v>
      </c>
      <c r="BS56" s="105" t="e">
        <f t="shared" si="4"/>
        <v>#VALUE!</v>
      </c>
      <c r="BT56" s="106" t="e">
        <f>AL56-E56+#REF!+#REF!</f>
        <v>#VALUE!</v>
      </c>
      <c r="BU56" s="102" t="e">
        <f>IF(E56-#REF!-#REF!&gt;=#REF!,AL56-E56+#REF!+#REF!,AL56-#REF!)</f>
        <v>#REF!</v>
      </c>
      <c r="BV56" s="102"/>
      <c r="BW56" s="102"/>
      <c r="BX56" s="102">
        <f t="shared" si="5"/>
        <v>0</v>
      </c>
      <c r="BY56" s="102" t="e">
        <f t="shared" si="12"/>
        <v>#REF!</v>
      </c>
      <c r="BZ56" s="107" t="str">
        <f>IF(ISNA(VLOOKUP($D56,'[1]comptes des secteurs'!$B$13:$AW$1568,31,FALSE)),0,VLOOKUP($D56,'[1]comptes des secteurs'!$B$13:$AW$1568,31,FALSE))</f>
        <v>S</v>
      </c>
      <c r="CA56" s="102" t="str">
        <f>IF(ISNA(VLOOKUP($D56,'[1]comptes des secteurs'!$B$13:$AW$1568,47,FALSE)),0,VLOOKUP($D56,'[1]comptes des secteurs'!$B$13:$AW$1568,47,FALSE))</f>
        <v>S</v>
      </c>
      <c r="CB56" s="108" t="str">
        <f t="shared" si="16"/>
        <v>S</v>
      </c>
      <c r="CC56" s="108" t="str">
        <f t="shared" si="16"/>
        <v>S</v>
      </c>
      <c r="CD56" t="str">
        <f>VLOOKUP(D56,Eurostat!$A$11:$H$272,5,TRUE)</f>
        <v>:</v>
      </c>
    </row>
    <row r="57" spans="1:82" ht="15.5" x14ac:dyDescent="0.35">
      <c r="A57" s="121"/>
      <c r="B57" s="191"/>
      <c r="C57" s="131" t="s">
        <v>312</v>
      </c>
      <c r="D57" s="128">
        <v>811</v>
      </c>
      <c r="E57" s="97">
        <f>IFERROR(VLOOKUP(D57,'[1]Emissions ETS'!$A$2:$B$121,2,FALSE),0)/1000</f>
        <v>0</v>
      </c>
      <c r="F57" s="104" t="e">
        <f>SUMIF('[1]Consommati par usage et sect '!$C$6:$C$310,'[1]Assiette TIC'!$C56,'[1]Consommati par usage et sect '!E$6:E$310)</f>
        <v>#VALUE!</v>
      </c>
      <c r="G57" s="104" t="e">
        <f>SUMIF('[1]Consommati par usage et sect '!$C$6:$C$310,'[1]Assiette TIC'!$C56,'[1]Consommati par usage et sect '!F$6:F$310)</f>
        <v>#VALUE!</v>
      </c>
      <c r="H57" s="104" t="e">
        <f>SUMIF('[1]Consommati par usage et sect '!$C$6:$C$310,'[1]Assiette TIC'!$C56,'[1]Consommati par usage et sect '!G$6:G$310)</f>
        <v>#VALUE!</v>
      </c>
      <c r="I57" s="104" t="e">
        <f>SUMIF('[1]Consommati par usage et sect '!$C$6:$C$310,'[1]Assiette TIC'!$C56,'[1]Consommati par usage et sect '!H$6:H$310)</f>
        <v>#VALUE!</v>
      </c>
      <c r="J57" s="104" t="e">
        <f>SUMIF('[1]Consommati par usage et sect '!$C$6:$C$310,'[1]Assiette TIC'!$C56,'[1]Consommati par usage et sect '!I$6:I$310)</f>
        <v>#VALUE!</v>
      </c>
      <c r="K57" s="104" t="e">
        <f>SUMIF('[1]Consommati par usage et sect '!$C$6:$C$310,'[1]Assiette TIC'!$C56,'[1]Consommati par usage et sect '!J$6:J$310)</f>
        <v>#VALUE!</v>
      </c>
      <c r="L57" s="104" t="e">
        <f>SUMIF('[1]Consommati par usage et sect '!$C$6:$C$310,'[1]Assiette TIC'!$C56,'[1]Consommati par usage et sect '!K$6:K$310)</f>
        <v>#VALUE!</v>
      </c>
      <c r="M57" s="104" t="e">
        <f>SUMIF('[1]Consommati par usage et sect '!$C$6:$C$310,'[1]Assiette TIC'!$C56,'[1]Consommati par usage et sect '!L$6:L$310)</f>
        <v>#VALUE!</v>
      </c>
      <c r="N57" s="104" t="e">
        <f>SUMIF('[1]Consommati par usage et sect '!$C$6:$C$310,'[1]Assiette TIC'!$C56,'[1]Consommati par usage et sect '!M$6:M$310)</f>
        <v>#VALUE!</v>
      </c>
      <c r="O57" s="104" t="e">
        <f>SUMIF('[1]Consommati par usage et sect '!$C$6:$C$310,'[1]Assiette TIC'!$C56,'[1]Consommati par usage et sect '!N$6:N$310)</f>
        <v>#VALUE!</v>
      </c>
      <c r="P57" s="104" t="e">
        <f>SUMIF('[1]Consommati par usage et sect '!$C$6:$C$310,'[1]Assiette TIC'!$C56,'[1]Consommati par usage et sect '!O$6:O$310)</f>
        <v>#VALUE!</v>
      </c>
      <c r="Q57" s="104" t="e">
        <f>SUMIF('[1]Consommati par usage et sect '!$C$6:$C$310,'[1]Assiette TIC'!$C56,'[1]Consommati par usage et sect '!P$6:P$310)</f>
        <v>#VALUE!</v>
      </c>
      <c r="R57" s="104" t="e">
        <f>SUMIF('[1]Consommati par usage et sect '!$C$6:$C$310,'[1]Assiette TIC'!$C56,'[1]Consommati par usage et sect '!Q$6:Q$310)</f>
        <v>#VALUE!</v>
      </c>
      <c r="S57" s="104" t="e">
        <f>SUMIF('[1]Consommati par usage et sect '!$C$6:$C$310,'[1]Assiette TIC'!$C56,'[1]Consommati par usage et sect '!R$6:R$310)</f>
        <v>#VALUE!</v>
      </c>
      <c r="T57" s="104" t="e">
        <f>SUMIF('[1]Consommati par usage et sect '!$C$6:$C$310,'[1]Assiette TIC'!$C56,'[1]Consommati par usage et sect '!S$6:S$310)</f>
        <v>#VALUE!</v>
      </c>
      <c r="U57" s="104" t="e">
        <f>SUMIF('[1]Consommati par usage et sect '!$C$6:$C$310,'[1]Assiette TIC'!$C56,'[1]Consommati par usage et sect '!T$6:T$310)</f>
        <v>#VALUE!</v>
      </c>
      <c r="V57" s="104" t="e">
        <f>SUMIF('[1]Consommati par usage et sect '!$C$6:$C$310,'[1]Assiette TIC'!$C56,'[1]Consommati par usage et sect '!U$6:U$310)</f>
        <v>#VALUE!</v>
      </c>
      <c r="W57" s="104" t="e">
        <f>SUMIF('[1]Consommati par usage et sect '!$C$6:$C$310,'[1]Assiette TIC'!$C56,'[1]Consommati par usage et sect '!V$6:V$310)</f>
        <v>#VALUE!</v>
      </c>
      <c r="X57" s="104" t="e">
        <f>SUMIF('[1]Consommati par usage et sect '!$C$6:$C$310,'[1]Assiette TIC'!$C56,'[1]Consommati par usage et sect '!W$6:W$310)</f>
        <v>#VALUE!</v>
      </c>
      <c r="Y57" s="104" t="e">
        <f>SUMIF('[1]Consommati par usage et sect '!$C$6:$C$310,'[1]Assiette TIC'!$C56,'[1]Consommati par usage et sect '!X$6:X$310)</f>
        <v>#VALUE!</v>
      </c>
      <c r="Z57" s="104" t="e">
        <f>SUMIF('[1]Consommati par usage et sect '!$C$6:$C$310,'[1]Assiette TIC'!$C56,'[1]Consommati par usage et sect '!Y$6:Y$310)</f>
        <v>#VALUE!</v>
      </c>
      <c r="AA57" s="104" t="e">
        <f>SUMIF('[1]Consommati par usage et sect '!$C$6:$C$310,'[1]Assiette TIC'!$C56,'[1]Consommati par usage et sect '!Z$6:Z$310)</f>
        <v>#VALUE!</v>
      </c>
      <c r="AB57" s="104" t="e">
        <f>SUMIF('[1]Consommati par usage et sect '!$C$6:$C$310,'[1]Assiette TIC'!$C56,'[1]Consommati par usage et sect '!AA$6:AA$310)</f>
        <v>#VALUE!</v>
      </c>
      <c r="AC57" s="104" t="e">
        <f>SUMIF('[1]Consommati par usage et sect '!$C$6:$C$310,'[1]Assiette TIC'!$C56,'[1]Consommati par usage et sect '!AB$6:AB$310)</f>
        <v>#VALUE!</v>
      </c>
      <c r="AD57" s="104" t="e">
        <f>SUMIF('[1]Consommati par usage et sect '!$C$6:$C$310,'[1]Assiette TIC'!$C56,'[1]Consommati par usage et sect '!AC$6:AC$310)</f>
        <v>#VALUE!</v>
      </c>
      <c r="AE57" s="104" t="e">
        <f>SUMIF('[1]Consommati par usage et sect '!$C$6:$C$310,'[1]Assiette TIC'!$C56,'[1]Consommati par usage et sect '!AD$6:AD$310)</f>
        <v>#VALUE!</v>
      </c>
      <c r="AF57" s="104" t="e">
        <f>SUMIF('[1]Consommati par usage et sect '!$C$6:$C$310,'[1]Assiette TIC'!$C56,'[1]Consommati par usage et sect '!AE$6:AE$310)</f>
        <v>#VALUE!</v>
      </c>
      <c r="AG57" s="104" t="e">
        <f>SUMIF('[1]Consommati par usage et sect '!$C$6:$C$310,'[1]Assiette TIC'!$C56,'[1]Consommati par usage et sect '!AF$6:AF$310)</f>
        <v>#VALUE!</v>
      </c>
      <c r="AH57" s="104" t="e">
        <f>SUMIF('[1]Consommati par usage et sect '!$C$6:$C$310,'[1]Assiette TIC'!$C56,'[1]Consommati par usage et sect '!AG$6:AG$310)</f>
        <v>#VALUE!</v>
      </c>
      <c r="AI57" s="104" t="e">
        <f>SUMIF('[1]Consommati par usage et sect '!$C$6:$C$310,'[1]Assiette TIC'!$C56,'[1]Consommati par usage et sect '!AH$6:AH$310)</f>
        <v>#VALUE!</v>
      </c>
      <c r="AJ57" s="104" t="e">
        <f>SUMIF('[1]Consommati par usage et sect '!$C$6:$C$310,'[1]Assiette TIC'!$C56,'[1]Consommati par usage et sect '!AI$6:AI$310)</f>
        <v>#VALUE!</v>
      </c>
      <c r="AK57" s="104" t="e">
        <f>SUMIF('[1]Consommati par usage et sect '!$C$6:$C$310,'[1]Assiette TIC'!$C56,'[1]Consommati par usage et sect '!AJ$6:AJ$310)</f>
        <v>#VALUE!</v>
      </c>
      <c r="AL57" s="105" t="e">
        <f t="shared" si="0"/>
        <v>#VALUE!</v>
      </c>
      <c r="AM57" s="104" t="e">
        <f t="shared" si="11"/>
        <v>#VALUE!</v>
      </c>
      <c r="AN57" s="104" t="e">
        <f t="shared" si="1"/>
        <v>#VALUE!</v>
      </c>
      <c r="AO57" s="104" t="e">
        <f t="shared" si="2"/>
        <v>#VALUE!</v>
      </c>
      <c r="AP57" s="104" t="e">
        <f t="shared" si="3"/>
        <v>#VALUE!</v>
      </c>
      <c r="AQ57" s="104" t="e">
        <f>SUMIF('[1]Consommati par usage et sect '!$C$6:$C$310,'[1]Assiette TIC'!$C56,'[1]Consommati par usage et sect '!AP$6:AP$310)</f>
        <v>#VALUE!</v>
      </c>
      <c r="AR57" s="104" t="e">
        <f>SUMIF('[1]Consommati par usage et sect '!$C$6:$C$310,'[1]Assiette TIC'!$C56,'[1]Consommati par usage et sect '!AQ$6:AQ$310)</f>
        <v>#VALUE!</v>
      </c>
      <c r="AS57" s="104" t="e">
        <f>SUMIF('[1]Consommati par usage et sect '!$C$6:$C$310,'[1]Assiette TIC'!$C56,'[1]Consommati par usage et sect '!AR$6:AR$310)</f>
        <v>#VALUE!</v>
      </c>
      <c r="AT57" s="104" t="e">
        <f>SUMIF('[1]Consommati par usage et sect '!$C$6:$C$310,'[1]Assiette TIC'!$C56,'[1]Consommati par usage et sect '!AS$6:AS$310)</f>
        <v>#VALUE!</v>
      </c>
      <c r="AU57" s="104" t="e">
        <f>SUMIF('[1]Consommati par usage et sect '!$C$6:$C$310,'[1]Assiette TIC'!$C56,'[1]Consommati par usage et sect '!AT$6:AT$310)</f>
        <v>#VALUE!</v>
      </c>
      <c r="AV57" s="104" t="e">
        <f>SUMIF('[1]Consommati par usage et sect '!$C$6:$C$310,'[1]Assiette TIC'!$C56,'[1]Consommati par usage et sect '!AU$6:AU$310)</f>
        <v>#VALUE!</v>
      </c>
      <c r="AW57" s="104" t="e">
        <f>SUMIF('[1]Consommati par usage et sect '!$C$6:$C$310,'[1]Assiette TIC'!$C56,'[1]Consommati par usage et sect '!AV$6:AV$310)</f>
        <v>#VALUE!</v>
      </c>
      <c r="AX57" s="104" t="e">
        <f>SUMIF('[1]Consommati par usage et sect '!$C$6:$C$310,'[1]Assiette TIC'!$C56,'[1]Consommati par usage et sect '!AW$6:AW$310)</f>
        <v>#VALUE!</v>
      </c>
      <c r="AY57" s="104" t="e">
        <f>SUMIF('[1]Consommati par usage et sect '!$C$6:$C$310,'[1]Assiette TIC'!$C56,'[1]Consommati par usage et sect '!AX$6:AX$310)</f>
        <v>#VALUE!</v>
      </c>
      <c r="AZ57" s="104" t="e">
        <f>SUMIF('[1]Consommati par usage et sect '!$C$6:$C$310,'[1]Assiette TIC'!$C56,'[1]Consommati par usage et sect '!AY$6:AY$310)</f>
        <v>#VALUE!</v>
      </c>
      <c r="BA57" s="104" t="e">
        <f>SUMIF('[1]Consommati par usage et sect '!$C$6:$C$310,'[1]Assiette TIC'!$C56,'[1]Consommati par usage et sect '!AZ$6:AZ$310)</f>
        <v>#VALUE!</v>
      </c>
      <c r="BB57" s="104" t="e">
        <f>SUMIF('[1]Consommati par usage et sect '!$C$6:$C$310,'[1]Assiette TIC'!$C56,'[1]Consommati par usage et sect '!BA$6:BA$310)</f>
        <v>#VALUE!</v>
      </c>
      <c r="BC57" s="104" t="e">
        <f>SUMIF('[1]Consommati par usage et sect '!$C$6:$C$310,'[1]Assiette TIC'!$C56,'[1]Consommati par usage et sect '!BB$6:BB$310)</f>
        <v>#VALUE!</v>
      </c>
      <c r="BD57" s="104" t="e">
        <f>SUMIF('[1]Consommati par usage et sect '!$C$6:$C$310,'[1]Assiette TIC'!$C56,'[1]Consommati par usage et sect '!BC$6:BC$310)</f>
        <v>#VALUE!</v>
      </c>
      <c r="BE57" s="104" t="e">
        <f>SUMIF('[1]Consommati par usage et sect '!$C$6:$C$310,'[1]Assiette TIC'!$C56,'[1]Consommati par usage et sect '!BD$6:BD$310)</f>
        <v>#VALUE!</v>
      </c>
      <c r="BF57" s="104" t="e">
        <f>SUMIF('[1]Consommati par usage et sect '!$C$6:$C$310,'[1]Assiette TIC'!$C56,'[1]Consommati par usage et sect '!BE$6:BE$310)</f>
        <v>#VALUE!</v>
      </c>
      <c r="BG57" s="104" t="e">
        <f>SUMIF('[1]Consommati par usage et sect '!$C$6:$C$310,'[1]Assiette TIC'!$C56,'[1]Consommati par usage et sect '!BF$6:BF$310)</f>
        <v>#VALUE!</v>
      </c>
      <c r="BH57" s="104" t="e">
        <f>SUMIF('[1]Consommati par usage et sect '!$C$6:$C$310,'[1]Assiette TIC'!$C56,'[1]Consommati par usage et sect '!BG$6:BG$310)</f>
        <v>#VALUE!</v>
      </c>
      <c r="BI57" s="104" t="e">
        <f>SUMIF('[1]Consommati par usage et sect '!$C$6:$C$310,'[1]Assiette TIC'!$C56,'[1]Consommati par usage et sect '!BH$6:BH$310)</f>
        <v>#VALUE!</v>
      </c>
      <c r="BJ57" s="104" t="e">
        <f>SUMIF('[1]Consommati par usage et sect '!$C$6:$C$310,'[1]Assiette TIC'!$C56,'[1]Consommati par usage et sect '!BI$6:BI$310)</f>
        <v>#VALUE!</v>
      </c>
      <c r="BK57" s="104" t="e">
        <f>SUMIF('[1]Consommati par usage et sect '!$C$6:$C$310,'[1]Assiette TIC'!$C56,'[1]Consommati par usage et sect '!BJ$6:BJ$310)</f>
        <v>#VALUE!</v>
      </c>
      <c r="BL57" s="104" t="e">
        <f>SUMIF('[1]Consommati par usage et sect '!$C$6:$C$310,'[1]Assiette TIC'!$C56,'[1]Consommati par usage et sect '!BK$6:BK$310)</f>
        <v>#VALUE!</v>
      </c>
      <c r="BM57" s="104" t="e">
        <f>SUMIF('[1]Consommati par usage et sect '!$C$6:$C$310,'[1]Assiette TIC'!$C56,'[1]Consommati par usage et sect '!BL$6:BL$310)</f>
        <v>#VALUE!</v>
      </c>
      <c r="BN57" s="104" t="e">
        <f>SUMIF('[1]Consommati par usage et sect '!$C$6:$C$310,'[1]Assiette TIC'!$C56,'[1]Consommati par usage et sect '!BM$6:BM$310)</f>
        <v>#VALUE!</v>
      </c>
      <c r="BO57" s="104" t="e">
        <f>SUMIF('[1]Consommati par usage et sect '!$C$6:$C$310,'[1]Assiette TIC'!$C56,'[1]Consommati par usage et sect '!BN$6:BN$310)</f>
        <v>#VALUE!</v>
      </c>
      <c r="BP57" s="104" t="e">
        <f>SUMIF('[1]Consommati par usage et sect '!$C$6:$C$310,'[1]Assiette TIC'!$C56,'[1]Consommati par usage et sect '!BO$6:BO$310)</f>
        <v>#VALUE!</v>
      </c>
      <c r="BQ57" s="104" t="e">
        <f>SUMIF('[1]Consommati par usage et sect '!$C$6:$C$310,'[1]Assiette TIC'!$C56,'[1]Consommati par usage et sect '!BP$6:BP$310)</f>
        <v>#VALUE!</v>
      </c>
      <c r="BR57" s="104" t="e">
        <f>SUMIF('[1]Consommati par usage et sect '!$C$6:$C$310,'[1]Assiette TIC'!$C56,'[1]Consommati par usage et sect '!BQ$6:BQ$310)</f>
        <v>#VALUE!</v>
      </c>
      <c r="BS57" s="105" t="e">
        <f t="shared" si="4"/>
        <v>#VALUE!</v>
      </c>
      <c r="BT57" s="106" t="e">
        <f>AL57-E57+#REF!+#REF!</f>
        <v>#VALUE!</v>
      </c>
      <c r="BU57" s="102" t="e">
        <f>IF(E57-#REF!-#REF!&gt;=#REF!,AL57-E57+#REF!+#REF!,AL57-#REF!)</f>
        <v>#REF!</v>
      </c>
      <c r="BV57" s="102"/>
      <c r="BW57" s="102"/>
      <c r="BX57" s="102">
        <f t="shared" si="5"/>
        <v>0</v>
      </c>
      <c r="BY57" s="102" t="e">
        <f t="shared" si="12"/>
        <v>#REF!</v>
      </c>
      <c r="BZ57" s="107">
        <f>IF(ISNA(VLOOKUP($D57,'[1]comptes des secteurs'!$B$13:$AW$1568,31,FALSE)),0,VLOOKUP($D57,'[1]comptes des secteurs'!$B$13:$AW$1568,31,FALSE))</f>
        <v>22.4</v>
      </c>
      <c r="CA57" s="102">
        <f>IF(ISNA(VLOOKUP($D57,'[1]comptes des secteurs'!$B$13:$AW$1568,47,FALSE)),0,VLOOKUP($D57,'[1]comptes des secteurs'!$B$13:$AW$1568,47,FALSE))</f>
        <v>164.8</v>
      </c>
      <c r="CB57" s="108" t="e">
        <f t="shared" si="16"/>
        <v>#REF!</v>
      </c>
      <c r="CC57" s="108" t="e">
        <f t="shared" si="16"/>
        <v>#REF!</v>
      </c>
      <c r="CD57">
        <f>VLOOKUP(D57,Eurostat!$A$11:$H$272,5,TRUE)</f>
        <v>527.6</v>
      </c>
    </row>
    <row r="58" spans="1:82" ht="15.5" x14ac:dyDescent="0.35">
      <c r="A58" s="121"/>
      <c r="B58" s="191"/>
      <c r="C58" s="131" t="s">
        <v>313</v>
      </c>
      <c r="D58" s="128">
        <v>892</v>
      </c>
      <c r="E58" s="97">
        <f>IFERROR(VLOOKUP(D58,'[1]Emissions ETS'!$A$2:$B$121,2,FALSE),0)/1000</f>
        <v>0</v>
      </c>
      <c r="F58" s="104" t="e">
        <f>SUMIF('[1]Consommati par usage et sect '!$C$6:$C$310,'[1]Assiette TIC'!$C57,'[1]Consommati par usage et sect '!E$6:E$310)</f>
        <v>#VALUE!</v>
      </c>
      <c r="G58" s="104" t="e">
        <f>SUMIF('[1]Consommati par usage et sect '!$C$6:$C$310,'[1]Assiette TIC'!$C57,'[1]Consommati par usage et sect '!F$6:F$310)</f>
        <v>#VALUE!</v>
      </c>
      <c r="H58" s="104" t="e">
        <f>SUMIF('[1]Consommati par usage et sect '!$C$6:$C$310,'[1]Assiette TIC'!$C57,'[1]Consommati par usage et sect '!G$6:G$310)</f>
        <v>#VALUE!</v>
      </c>
      <c r="I58" s="104" t="e">
        <f>SUMIF('[1]Consommati par usage et sect '!$C$6:$C$310,'[1]Assiette TIC'!$C57,'[1]Consommati par usage et sect '!H$6:H$310)</f>
        <v>#VALUE!</v>
      </c>
      <c r="J58" s="104" t="e">
        <f>SUMIF('[1]Consommati par usage et sect '!$C$6:$C$310,'[1]Assiette TIC'!$C57,'[1]Consommati par usage et sect '!I$6:I$310)</f>
        <v>#VALUE!</v>
      </c>
      <c r="K58" s="104" t="e">
        <f>SUMIF('[1]Consommati par usage et sect '!$C$6:$C$310,'[1]Assiette TIC'!$C57,'[1]Consommati par usage et sect '!J$6:J$310)</f>
        <v>#VALUE!</v>
      </c>
      <c r="L58" s="104" t="e">
        <f>SUMIF('[1]Consommati par usage et sect '!$C$6:$C$310,'[1]Assiette TIC'!$C57,'[1]Consommati par usage et sect '!K$6:K$310)</f>
        <v>#VALUE!</v>
      </c>
      <c r="M58" s="104" t="e">
        <f>SUMIF('[1]Consommati par usage et sect '!$C$6:$C$310,'[1]Assiette TIC'!$C57,'[1]Consommati par usage et sect '!L$6:L$310)</f>
        <v>#VALUE!</v>
      </c>
      <c r="N58" s="104" t="e">
        <f>SUMIF('[1]Consommati par usage et sect '!$C$6:$C$310,'[1]Assiette TIC'!$C57,'[1]Consommati par usage et sect '!M$6:M$310)</f>
        <v>#VALUE!</v>
      </c>
      <c r="O58" s="104" t="e">
        <f>SUMIF('[1]Consommati par usage et sect '!$C$6:$C$310,'[1]Assiette TIC'!$C57,'[1]Consommati par usage et sect '!N$6:N$310)</f>
        <v>#VALUE!</v>
      </c>
      <c r="P58" s="104" t="e">
        <f>SUMIF('[1]Consommati par usage et sect '!$C$6:$C$310,'[1]Assiette TIC'!$C57,'[1]Consommati par usage et sect '!O$6:O$310)</f>
        <v>#VALUE!</v>
      </c>
      <c r="Q58" s="104" t="e">
        <f>SUMIF('[1]Consommati par usage et sect '!$C$6:$C$310,'[1]Assiette TIC'!$C57,'[1]Consommati par usage et sect '!P$6:P$310)</f>
        <v>#VALUE!</v>
      </c>
      <c r="R58" s="104" t="e">
        <f>SUMIF('[1]Consommati par usage et sect '!$C$6:$C$310,'[1]Assiette TIC'!$C57,'[1]Consommati par usage et sect '!Q$6:Q$310)</f>
        <v>#VALUE!</v>
      </c>
      <c r="S58" s="104" t="e">
        <f>SUMIF('[1]Consommati par usage et sect '!$C$6:$C$310,'[1]Assiette TIC'!$C57,'[1]Consommati par usage et sect '!R$6:R$310)</f>
        <v>#VALUE!</v>
      </c>
      <c r="T58" s="104" t="e">
        <f>SUMIF('[1]Consommati par usage et sect '!$C$6:$C$310,'[1]Assiette TIC'!$C57,'[1]Consommati par usage et sect '!S$6:S$310)</f>
        <v>#VALUE!</v>
      </c>
      <c r="U58" s="104" t="e">
        <f>SUMIF('[1]Consommati par usage et sect '!$C$6:$C$310,'[1]Assiette TIC'!$C57,'[1]Consommati par usage et sect '!T$6:T$310)</f>
        <v>#VALUE!</v>
      </c>
      <c r="V58" s="104" t="e">
        <f>SUMIF('[1]Consommati par usage et sect '!$C$6:$C$310,'[1]Assiette TIC'!$C57,'[1]Consommati par usage et sect '!U$6:U$310)</f>
        <v>#VALUE!</v>
      </c>
      <c r="W58" s="104" t="e">
        <f>SUMIF('[1]Consommati par usage et sect '!$C$6:$C$310,'[1]Assiette TIC'!$C57,'[1]Consommati par usage et sect '!V$6:V$310)</f>
        <v>#VALUE!</v>
      </c>
      <c r="X58" s="104" t="e">
        <f>SUMIF('[1]Consommati par usage et sect '!$C$6:$C$310,'[1]Assiette TIC'!$C57,'[1]Consommati par usage et sect '!W$6:W$310)</f>
        <v>#VALUE!</v>
      </c>
      <c r="Y58" s="104" t="e">
        <f>SUMIF('[1]Consommati par usage et sect '!$C$6:$C$310,'[1]Assiette TIC'!$C57,'[1]Consommati par usage et sect '!X$6:X$310)</f>
        <v>#VALUE!</v>
      </c>
      <c r="Z58" s="104" t="e">
        <f>SUMIF('[1]Consommati par usage et sect '!$C$6:$C$310,'[1]Assiette TIC'!$C57,'[1]Consommati par usage et sect '!Y$6:Y$310)</f>
        <v>#VALUE!</v>
      </c>
      <c r="AA58" s="104" t="e">
        <f>SUMIF('[1]Consommati par usage et sect '!$C$6:$C$310,'[1]Assiette TIC'!$C57,'[1]Consommati par usage et sect '!Z$6:Z$310)</f>
        <v>#VALUE!</v>
      </c>
      <c r="AB58" s="104" t="e">
        <f>SUMIF('[1]Consommati par usage et sect '!$C$6:$C$310,'[1]Assiette TIC'!$C57,'[1]Consommati par usage et sect '!AA$6:AA$310)</f>
        <v>#VALUE!</v>
      </c>
      <c r="AC58" s="104" t="e">
        <f>SUMIF('[1]Consommati par usage et sect '!$C$6:$C$310,'[1]Assiette TIC'!$C57,'[1]Consommati par usage et sect '!AB$6:AB$310)</f>
        <v>#VALUE!</v>
      </c>
      <c r="AD58" s="104" t="e">
        <f>SUMIF('[1]Consommati par usage et sect '!$C$6:$C$310,'[1]Assiette TIC'!$C57,'[1]Consommati par usage et sect '!AC$6:AC$310)</f>
        <v>#VALUE!</v>
      </c>
      <c r="AE58" s="104" t="e">
        <f>SUMIF('[1]Consommati par usage et sect '!$C$6:$C$310,'[1]Assiette TIC'!$C57,'[1]Consommati par usage et sect '!AD$6:AD$310)</f>
        <v>#VALUE!</v>
      </c>
      <c r="AF58" s="104" t="e">
        <f>SUMIF('[1]Consommati par usage et sect '!$C$6:$C$310,'[1]Assiette TIC'!$C57,'[1]Consommati par usage et sect '!AE$6:AE$310)</f>
        <v>#VALUE!</v>
      </c>
      <c r="AG58" s="104" t="e">
        <f>SUMIF('[1]Consommati par usage et sect '!$C$6:$C$310,'[1]Assiette TIC'!$C57,'[1]Consommati par usage et sect '!AF$6:AF$310)</f>
        <v>#VALUE!</v>
      </c>
      <c r="AH58" s="104" t="e">
        <f>SUMIF('[1]Consommati par usage et sect '!$C$6:$C$310,'[1]Assiette TIC'!$C57,'[1]Consommati par usage et sect '!AG$6:AG$310)</f>
        <v>#VALUE!</v>
      </c>
      <c r="AI58" s="104" t="e">
        <f>SUMIF('[1]Consommati par usage et sect '!$C$6:$C$310,'[1]Assiette TIC'!$C57,'[1]Consommati par usage et sect '!AH$6:AH$310)</f>
        <v>#VALUE!</v>
      </c>
      <c r="AJ58" s="104" t="e">
        <f>SUMIF('[1]Consommati par usage et sect '!$C$6:$C$310,'[1]Assiette TIC'!$C57,'[1]Consommati par usage et sect '!AI$6:AI$310)</f>
        <v>#VALUE!</v>
      </c>
      <c r="AK58" s="104" t="e">
        <f>SUMIF('[1]Consommati par usage et sect '!$C$6:$C$310,'[1]Assiette TIC'!$C57,'[1]Consommati par usage et sect '!AJ$6:AJ$310)</f>
        <v>#VALUE!</v>
      </c>
      <c r="AL58" s="105" t="e">
        <f t="shared" si="0"/>
        <v>#VALUE!</v>
      </c>
      <c r="AM58" s="104" t="e">
        <f t="shared" si="11"/>
        <v>#VALUE!</v>
      </c>
      <c r="AN58" s="104" t="e">
        <f t="shared" si="1"/>
        <v>#VALUE!</v>
      </c>
      <c r="AO58" s="104" t="e">
        <f t="shared" si="2"/>
        <v>#VALUE!</v>
      </c>
      <c r="AP58" s="104" t="e">
        <f t="shared" si="3"/>
        <v>#VALUE!</v>
      </c>
      <c r="AQ58" s="104" t="e">
        <f>SUMIF('[1]Consommati par usage et sect '!$C$6:$C$310,'[1]Assiette TIC'!$C57,'[1]Consommati par usage et sect '!AP$6:AP$310)</f>
        <v>#VALUE!</v>
      </c>
      <c r="AR58" s="104" t="e">
        <f>SUMIF('[1]Consommati par usage et sect '!$C$6:$C$310,'[1]Assiette TIC'!$C57,'[1]Consommati par usage et sect '!AQ$6:AQ$310)</f>
        <v>#VALUE!</v>
      </c>
      <c r="AS58" s="104" t="e">
        <f>SUMIF('[1]Consommati par usage et sect '!$C$6:$C$310,'[1]Assiette TIC'!$C57,'[1]Consommati par usage et sect '!AR$6:AR$310)</f>
        <v>#VALUE!</v>
      </c>
      <c r="AT58" s="104" t="e">
        <f>SUMIF('[1]Consommati par usage et sect '!$C$6:$C$310,'[1]Assiette TIC'!$C57,'[1]Consommati par usage et sect '!AS$6:AS$310)</f>
        <v>#VALUE!</v>
      </c>
      <c r="AU58" s="104" t="e">
        <f>SUMIF('[1]Consommati par usage et sect '!$C$6:$C$310,'[1]Assiette TIC'!$C57,'[1]Consommati par usage et sect '!AT$6:AT$310)</f>
        <v>#VALUE!</v>
      </c>
      <c r="AV58" s="104" t="e">
        <f>SUMIF('[1]Consommati par usage et sect '!$C$6:$C$310,'[1]Assiette TIC'!$C57,'[1]Consommati par usage et sect '!AU$6:AU$310)</f>
        <v>#VALUE!</v>
      </c>
      <c r="AW58" s="104" t="e">
        <f>SUMIF('[1]Consommati par usage et sect '!$C$6:$C$310,'[1]Assiette TIC'!$C57,'[1]Consommati par usage et sect '!AV$6:AV$310)</f>
        <v>#VALUE!</v>
      </c>
      <c r="AX58" s="104" t="e">
        <f>SUMIF('[1]Consommati par usage et sect '!$C$6:$C$310,'[1]Assiette TIC'!$C57,'[1]Consommati par usage et sect '!AW$6:AW$310)</f>
        <v>#VALUE!</v>
      </c>
      <c r="AY58" s="104" t="e">
        <f>SUMIF('[1]Consommati par usage et sect '!$C$6:$C$310,'[1]Assiette TIC'!$C57,'[1]Consommati par usage et sect '!AX$6:AX$310)</f>
        <v>#VALUE!</v>
      </c>
      <c r="AZ58" s="104" t="e">
        <f>SUMIF('[1]Consommati par usage et sect '!$C$6:$C$310,'[1]Assiette TIC'!$C57,'[1]Consommati par usage et sect '!AY$6:AY$310)</f>
        <v>#VALUE!</v>
      </c>
      <c r="BA58" s="104" t="e">
        <f>SUMIF('[1]Consommati par usage et sect '!$C$6:$C$310,'[1]Assiette TIC'!$C57,'[1]Consommati par usage et sect '!AZ$6:AZ$310)</f>
        <v>#VALUE!</v>
      </c>
      <c r="BB58" s="104" t="e">
        <f>SUMIF('[1]Consommati par usage et sect '!$C$6:$C$310,'[1]Assiette TIC'!$C57,'[1]Consommati par usage et sect '!BA$6:BA$310)</f>
        <v>#VALUE!</v>
      </c>
      <c r="BC58" s="104" t="e">
        <f>SUMIF('[1]Consommati par usage et sect '!$C$6:$C$310,'[1]Assiette TIC'!$C57,'[1]Consommati par usage et sect '!BB$6:BB$310)</f>
        <v>#VALUE!</v>
      </c>
      <c r="BD58" s="104" t="e">
        <f>SUMIF('[1]Consommati par usage et sect '!$C$6:$C$310,'[1]Assiette TIC'!$C57,'[1]Consommati par usage et sect '!BC$6:BC$310)</f>
        <v>#VALUE!</v>
      </c>
      <c r="BE58" s="104" t="e">
        <f>SUMIF('[1]Consommati par usage et sect '!$C$6:$C$310,'[1]Assiette TIC'!$C57,'[1]Consommati par usage et sect '!BD$6:BD$310)</f>
        <v>#VALUE!</v>
      </c>
      <c r="BF58" s="104" t="e">
        <f>SUMIF('[1]Consommati par usage et sect '!$C$6:$C$310,'[1]Assiette TIC'!$C57,'[1]Consommati par usage et sect '!BE$6:BE$310)</f>
        <v>#VALUE!</v>
      </c>
      <c r="BG58" s="104" t="e">
        <f>SUMIF('[1]Consommati par usage et sect '!$C$6:$C$310,'[1]Assiette TIC'!$C57,'[1]Consommati par usage et sect '!BF$6:BF$310)</f>
        <v>#VALUE!</v>
      </c>
      <c r="BH58" s="104" t="e">
        <f>SUMIF('[1]Consommati par usage et sect '!$C$6:$C$310,'[1]Assiette TIC'!$C57,'[1]Consommati par usage et sect '!BG$6:BG$310)</f>
        <v>#VALUE!</v>
      </c>
      <c r="BI58" s="104" t="e">
        <f>SUMIF('[1]Consommati par usage et sect '!$C$6:$C$310,'[1]Assiette TIC'!$C57,'[1]Consommati par usage et sect '!BH$6:BH$310)</f>
        <v>#VALUE!</v>
      </c>
      <c r="BJ58" s="104" t="e">
        <f>SUMIF('[1]Consommati par usage et sect '!$C$6:$C$310,'[1]Assiette TIC'!$C57,'[1]Consommati par usage et sect '!BI$6:BI$310)</f>
        <v>#VALUE!</v>
      </c>
      <c r="BK58" s="104" t="e">
        <f>SUMIF('[1]Consommati par usage et sect '!$C$6:$C$310,'[1]Assiette TIC'!$C57,'[1]Consommati par usage et sect '!BJ$6:BJ$310)</f>
        <v>#VALUE!</v>
      </c>
      <c r="BL58" s="104" t="e">
        <f>SUMIF('[1]Consommati par usage et sect '!$C$6:$C$310,'[1]Assiette TIC'!$C57,'[1]Consommati par usage et sect '!BK$6:BK$310)</f>
        <v>#VALUE!</v>
      </c>
      <c r="BM58" s="104" t="e">
        <f>SUMIF('[1]Consommati par usage et sect '!$C$6:$C$310,'[1]Assiette TIC'!$C57,'[1]Consommati par usage et sect '!BL$6:BL$310)</f>
        <v>#VALUE!</v>
      </c>
      <c r="BN58" s="104" t="e">
        <f>SUMIF('[1]Consommati par usage et sect '!$C$6:$C$310,'[1]Assiette TIC'!$C57,'[1]Consommati par usage et sect '!BM$6:BM$310)</f>
        <v>#VALUE!</v>
      </c>
      <c r="BO58" s="104" t="e">
        <f>SUMIF('[1]Consommati par usage et sect '!$C$6:$C$310,'[1]Assiette TIC'!$C57,'[1]Consommati par usage et sect '!BN$6:BN$310)</f>
        <v>#VALUE!</v>
      </c>
      <c r="BP58" s="104" t="e">
        <f>SUMIF('[1]Consommati par usage et sect '!$C$6:$C$310,'[1]Assiette TIC'!$C57,'[1]Consommati par usage et sect '!BO$6:BO$310)</f>
        <v>#VALUE!</v>
      </c>
      <c r="BQ58" s="104" t="e">
        <f>SUMIF('[1]Consommati par usage et sect '!$C$6:$C$310,'[1]Assiette TIC'!$C57,'[1]Consommati par usage et sect '!BP$6:BP$310)</f>
        <v>#VALUE!</v>
      </c>
      <c r="BR58" s="104" t="e">
        <f>SUMIF('[1]Consommati par usage et sect '!$C$6:$C$310,'[1]Assiette TIC'!$C57,'[1]Consommati par usage et sect '!BQ$6:BQ$310)</f>
        <v>#VALUE!</v>
      </c>
      <c r="BS58" s="105" t="e">
        <f t="shared" si="4"/>
        <v>#VALUE!</v>
      </c>
      <c r="BT58" s="106" t="e">
        <f>AL58-E58+#REF!+#REF!</f>
        <v>#VALUE!</v>
      </c>
      <c r="BU58" s="102" t="e">
        <f>IF(E58-#REF!-#REF!&gt;=#REF!,AL58-E58+#REF!+#REF!,AL58-#REF!)</f>
        <v>#REF!</v>
      </c>
      <c r="BV58" s="102"/>
      <c r="BW58" s="102"/>
      <c r="BX58" s="102">
        <f t="shared" si="5"/>
        <v>0</v>
      </c>
      <c r="BY58" s="102" t="e">
        <f t="shared" si="12"/>
        <v>#REF!</v>
      </c>
      <c r="BZ58" s="107">
        <f>IF(ISNA(VLOOKUP($D58,'[1]comptes des secteurs'!$B$13:$AW$1568,31,FALSE)),0,VLOOKUP($D58,'[1]comptes des secteurs'!$B$13:$AW$1568,31,FALSE))</f>
        <v>-2.6</v>
      </c>
      <c r="CA58" s="102">
        <f>IF(ISNA(VLOOKUP($D58,'[1]comptes des secteurs'!$B$13:$AW$1568,47,FALSE)),0,VLOOKUP($D58,'[1]comptes des secteurs'!$B$13:$AW$1568,47,FALSE))</f>
        <v>8.1</v>
      </c>
      <c r="CB58" s="108" t="str">
        <f t="shared" si="16"/>
        <v/>
      </c>
      <c r="CC58" s="108" t="e">
        <f t="shared" si="16"/>
        <v>#REF!</v>
      </c>
      <c r="CD58">
        <f>VLOOKUP(D58,Eurostat!$A$11:$H$272,5,TRUE)</f>
        <v>66.5</v>
      </c>
    </row>
    <row r="59" spans="1:82" ht="15.5" x14ac:dyDescent="0.35">
      <c r="A59" s="121"/>
      <c r="B59" s="191"/>
      <c r="C59" s="131" t="s">
        <v>314</v>
      </c>
      <c r="D59" s="128">
        <v>893</v>
      </c>
      <c r="E59" s="97">
        <f>IFERROR(VLOOKUP(D59,'[1]Emissions ETS'!$A$2:$B$121,2,FALSE),0)/1000</f>
        <v>0</v>
      </c>
      <c r="F59" s="104" t="e">
        <f>SUMIF('[1]Consommati par usage et sect '!$C$6:$C$310,'[1]Assiette TIC'!$C58,'[1]Consommati par usage et sect '!E$6:E$310)</f>
        <v>#VALUE!</v>
      </c>
      <c r="G59" s="104" t="e">
        <f>SUMIF('[1]Consommati par usage et sect '!$C$6:$C$310,'[1]Assiette TIC'!$C58,'[1]Consommati par usage et sect '!F$6:F$310)</f>
        <v>#VALUE!</v>
      </c>
      <c r="H59" s="104" t="e">
        <f>SUMIF('[1]Consommati par usage et sect '!$C$6:$C$310,'[1]Assiette TIC'!$C58,'[1]Consommati par usage et sect '!G$6:G$310)</f>
        <v>#VALUE!</v>
      </c>
      <c r="I59" s="104" t="e">
        <f>SUMIF('[1]Consommati par usage et sect '!$C$6:$C$310,'[1]Assiette TIC'!$C58,'[1]Consommati par usage et sect '!H$6:H$310)</f>
        <v>#VALUE!</v>
      </c>
      <c r="J59" s="104" t="e">
        <f>SUMIF('[1]Consommati par usage et sect '!$C$6:$C$310,'[1]Assiette TIC'!$C58,'[1]Consommati par usage et sect '!I$6:I$310)</f>
        <v>#VALUE!</v>
      </c>
      <c r="K59" s="104" t="e">
        <f>SUMIF('[1]Consommati par usage et sect '!$C$6:$C$310,'[1]Assiette TIC'!$C58,'[1]Consommati par usage et sect '!J$6:J$310)</f>
        <v>#VALUE!</v>
      </c>
      <c r="L59" s="104" t="e">
        <f>SUMIF('[1]Consommati par usage et sect '!$C$6:$C$310,'[1]Assiette TIC'!$C58,'[1]Consommati par usage et sect '!K$6:K$310)</f>
        <v>#VALUE!</v>
      </c>
      <c r="M59" s="104" t="e">
        <f>SUMIF('[1]Consommati par usage et sect '!$C$6:$C$310,'[1]Assiette TIC'!$C58,'[1]Consommati par usage et sect '!L$6:L$310)</f>
        <v>#VALUE!</v>
      </c>
      <c r="N59" s="104" t="e">
        <f>SUMIF('[1]Consommati par usage et sect '!$C$6:$C$310,'[1]Assiette TIC'!$C58,'[1]Consommati par usage et sect '!M$6:M$310)</f>
        <v>#VALUE!</v>
      </c>
      <c r="O59" s="104" t="e">
        <f>SUMIF('[1]Consommati par usage et sect '!$C$6:$C$310,'[1]Assiette TIC'!$C58,'[1]Consommati par usage et sect '!N$6:N$310)</f>
        <v>#VALUE!</v>
      </c>
      <c r="P59" s="104" t="e">
        <f>SUMIF('[1]Consommati par usage et sect '!$C$6:$C$310,'[1]Assiette TIC'!$C58,'[1]Consommati par usage et sect '!O$6:O$310)</f>
        <v>#VALUE!</v>
      </c>
      <c r="Q59" s="104" t="e">
        <f>SUMIF('[1]Consommati par usage et sect '!$C$6:$C$310,'[1]Assiette TIC'!$C58,'[1]Consommati par usage et sect '!P$6:P$310)</f>
        <v>#VALUE!</v>
      </c>
      <c r="R59" s="104" t="e">
        <f>SUMIF('[1]Consommati par usage et sect '!$C$6:$C$310,'[1]Assiette TIC'!$C58,'[1]Consommati par usage et sect '!Q$6:Q$310)</f>
        <v>#VALUE!</v>
      </c>
      <c r="S59" s="104" t="e">
        <f>SUMIF('[1]Consommati par usage et sect '!$C$6:$C$310,'[1]Assiette TIC'!$C58,'[1]Consommati par usage et sect '!R$6:R$310)</f>
        <v>#VALUE!</v>
      </c>
      <c r="T59" s="104" t="e">
        <f>SUMIF('[1]Consommati par usage et sect '!$C$6:$C$310,'[1]Assiette TIC'!$C58,'[1]Consommati par usage et sect '!S$6:S$310)</f>
        <v>#VALUE!</v>
      </c>
      <c r="U59" s="104" t="e">
        <f>SUMIF('[1]Consommati par usage et sect '!$C$6:$C$310,'[1]Assiette TIC'!$C58,'[1]Consommati par usage et sect '!T$6:T$310)</f>
        <v>#VALUE!</v>
      </c>
      <c r="V59" s="104" t="e">
        <f>SUMIF('[1]Consommati par usage et sect '!$C$6:$C$310,'[1]Assiette TIC'!$C58,'[1]Consommati par usage et sect '!U$6:U$310)</f>
        <v>#VALUE!</v>
      </c>
      <c r="W59" s="104" t="e">
        <f>SUMIF('[1]Consommati par usage et sect '!$C$6:$C$310,'[1]Assiette TIC'!$C58,'[1]Consommati par usage et sect '!V$6:V$310)</f>
        <v>#VALUE!</v>
      </c>
      <c r="X59" s="104" t="e">
        <f>SUMIF('[1]Consommati par usage et sect '!$C$6:$C$310,'[1]Assiette TIC'!$C58,'[1]Consommati par usage et sect '!W$6:W$310)</f>
        <v>#VALUE!</v>
      </c>
      <c r="Y59" s="104" t="e">
        <f>SUMIF('[1]Consommati par usage et sect '!$C$6:$C$310,'[1]Assiette TIC'!$C58,'[1]Consommati par usage et sect '!X$6:X$310)</f>
        <v>#VALUE!</v>
      </c>
      <c r="Z59" s="104" t="e">
        <f>SUMIF('[1]Consommati par usage et sect '!$C$6:$C$310,'[1]Assiette TIC'!$C58,'[1]Consommati par usage et sect '!Y$6:Y$310)</f>
        <v>#VALUE!</v>
      </c>
      <c r="AA59" s="104" t="e">
        <f>SUMIF('[1]Consommati par usage et sect '!$C$6:$C$310,'[1]Assiette TIC'!$C58,'[1]Consommati par usage et sect '!Z$6:Z$310)</f>
        <v>#VALUE!</v>
      </c>
      <c r="AB59" s="104" t="e">
        <f>SUMIF('[1]Consommati par usage et sect '!$C$6:$C$310,'[1]Assiette TIC'!$C58,'[1]Consommati par usage et sect '!AA$6:AA$310)</f>
        <v>#VALUE!</v>
      </c>
      <c r="AC59" s="104" t="e">
        <f>SUMIF('[1]Consommati par usage et sect '!$C$6:$C$310,'[1]Assiette TIC'!$C58,'[1]Consommati par usage et sect '!AB$6:AB$310)</f>
        <v>#VALUE!</v>
      </c>
      <c r="AD59" s="104" t="e">
        <f>SUMIF('[1]Consommati par usage et sect '!$C$6:$C$310,'[1]Assiette TIC'!$C58,'[1]Consommati par usage et sect '!AC$6:AC$310)</f>
        <v>#VALUE!</v>
      </c>
      <c r="AE59" s="104" t="e">
        <f>SUMIF('[1]Consommati par usage et sect '!$C$6:$C$310,'[1]Assiette TIC'!$C58,'[1]Consommati par usage et sect '!AD$6:AD$310)</f>
        <v>#VALUE!</v>
      </c>
      <c r="AF59" s="104" t="e">
        <f>SUMIF('[1]Consommati par usage et sect '!$C$6:$C$310,'[1]Assiette TIC'!$C58,'[1]Consommati par usage et sect '!AE$6:AE$310)</f>
        <v>#VALUE!</v>
      </c>
      <c r="AG59" s="104" t="e">
        <f>SUMIF('[1]Consommati par usage et sect '!$C$6:$C$310,'[1]Assiette TIC'!$C58,'[1]Consommati par usage et sect '!AF$6:AF$310)</f>
        <v>#VALUE!</v>
      </c>
      <c r="AH59" s="104" t="e">
        <f>SUMIF('[1]Consommati par usage et sect '!$C$6:$C$310,'[1]Assiette TIC'!$C58,'[1]Consommati par usage et sect '!AG$6:AG$310)</f>
        <v>#VALUE!</v>
      </c>
      <c r="AI59" s="104" t="e">
        <f>SUMIF('[1]Consommati par usage et sect '!$C$6:$C$310,'[1]Assiette TIC'!$C58,'[1]Consommati par usage et sect '!AH$6:AH$310)</f>
        <v>#VALUE!</v>
      </c>
      <c r="AJ59" s="104" t="e">
        <f>SUMIF('[1]Consommati par usage et sect '!$C$6:$C$310,'[1]Assiette TIC'!$C58,'[1]Consommati par usage et sect '!AI$6:AI$310)</f>
        <v>#VALUE!</v>
      </c>
      <c r="AK59" s="104" t="e">
        <f>SUMIF('[1]Consommati par usage et sect '!$C$6:$C$310,'[1]Assiette TIC'!$C58,'[1]Consommati par usage et sect '!AJ$6:AJ$310)</f>
        <v>#VALUE!</v>
      </c>
      <c r="AL59" s="105" t="e">
        <f t="shared" si="0"/>
        <v>#VALUE!</v>
      </c>
      <c r="AM59" s="104" t="e">
        <f t="shared" si="11"/>
        <v>#VALUE!</v>
      </c>
      <c r="AN59" s="104" t="e">
        <f t="shared" si="1"/>
        <v>#VALUE!</v>
      </c>
      <c r="AO59" s="104" t="e">
        <f t="shared" si="2"/>
        <v>#VALUE!</v>
      </c>
      <c r="AP59" s="104" t="e">
        <f t="shared" si="3"/>
        <v>#VALUE!</v>
      </c>
      <c r="AQ59" s="104" t="e">
        <f>SUMIF('[1]Consommati par usage et sect '!$C$6:$C$310,'[1]Assiette TIC'!$C58,'[1]Consommati par usage et sect '!AP$6:AP$310)</f>
        <v>#VALUE!</v>
      </c>
      <c r="AR59" s="104" t="e">
        <f>SUMIF('[1]Consommati par usage et sect '!$C$6:$C$310,'[1]Assiette TIC'!$C58,'[1]Consommati par usage et sect '!AQ$6:AQ$310)</f>
        <v>#VALUE!</v>
      </c>
      <c r="AS59" s="104" t="e">
        <f>SUMIF('[1]Consommati par usage et sect '!$C$6:$C$310,'[1]Assiette TIC'!$C58,'[1]Consommati par usage et sect '!AR$6:AR$310)</f>
        <v>#VALUE!</v>
      </c>
      <c r="AT59" s="104" t="e">
        <f>SUMIF('[1]Consommati par usage et sect '!$C$6:$C$310,'[1]Assiette TIC'!$C58,'[1]Consommati par usage et sect '!AS$6:AS$310)</f>
        <v>#VALUE!</v>
      </c>
      <c r="AU59" s="104" t="e">
        <f>SUMIF('[1]Consommati par usage et sect '!$C$6:$C$310,'[1]Assiette TIC'!$C58,'[1]Consommati par usage et sect '!AT$6:AT$310)</f>
        <v>#VALUE!</v>
      </c>
      <c r="AV59" s="104" t="e">
        <f>SUMIF('[1]Consommati par usage et sect '!$C$6:$C$310,'[1]Assiette TIC'!$C58,'[1]Consommati par usage et sect '!AU$6:AU$310)</f>
        <v>#VALUE!</v>
      </c>
      <c r="AW59" s="104" t="e">
        <f>SUMIF('[1]Consommati par usage et sect '!$C$6:$C$310,'[1]Assiette TIC'!$C58,'[1]Consommati par usage et sect '!AV$6:AV$310)</f>
        <v>#VALUE!</v>
      </c>
      <c r="AX59" s="104" t="e">
        <f>SUMIF('[1]Consommati par usage et sect '!$C$6:$C$310,'[1]Assiette TIC'!$C58,'[1]Consommati par usage et sect '!AW$6:AW$310)</f>
        <v>#VALUE!</v>
      </c>
      <c r="AY59" s="104" t="e">
        <f>SUMIF('[1]Consommati par usage et sect '!$C$6:$C$310,'[1]Assiette TIC'!$C58,'[1]Consommati par usage et sect '!AX$6:AX$310)</f>
        <v>#VALUE!</v>
      </c>
      <c r="AZ59" s="104" t="e">
        <f>SUMIF('[1]Consommati par usage et sect '!$C$6:$C$310,'[1]Assiette TIC'!$C58,'[1]Consommati par usage et sect '!AY$6:AY$310)</f>
        <v>#VALUE!</v>
      </c>
      <c r="BA59" s="104" t="e">
        <f>SUMIF('[1]Consommati par usage et sect '!$C$6:$C$310,'[1]Assiette TIC'!$C58,'[1]Consommati par usage et sect '!AZ$6:AZ$310)</f>
        <v>#VALUE!</v>
      </c>
      <c r="BB59" s="104" t="e">
        <f>SUMIF('[1]Consommati par usage et sect '!$C$6:$C$310,'[1]Assiette TIC'!$C58,'[1]Consommati par usage et sect '!BA$6:BA$310)</f>
        <v>#VALUE!</v>
      </c>
      <c r="BC59" s="104" t="e">
        <f>SUMIF('[1]Consommati par usage et sect '!$C$6:$C$310,'[1]Assiette TIC'!$C58,'[1]Consommati par usage et sect '!BB$6:BB$310)</f>
        <v>#VALUE!</v>
      </c>
      <c r="BD59" s="104" t="e">
        <f>SUMIF('[1]Consommati par usage et sect '!$C$6:$C$310,'[1]Assiette TIC'!$C58,'[1]Consommati par usage et sect '!BC$6:BC$310)</f>
        <v>#VALUE!</v>
      </c>
      <c r="BE59" s="104" t="e">
        <f>SUMIF('[1]Consommati par usage et sect '!$C$6:$C$310,'[1]Assiette TIC'!$C58,'[1]Consommati par usage et sect '!BD$6:BD$310)</f>
        <v>#VALUE!</v>
      </c>
      <c r="BF59" s="104" t="e">
        <f>SUMIF('[1]Consommati par usage et sect '!$C$6:$C$310,'[1]Assiette TIC'!$C58,'[1]Consommati par usage et sect '!BE$6:BE$310)</f>
        <v>#VALUE!</v>
      </c>
      <c r="BG59" s="104" t="e">
        <f>SUMIF('[1]Consommati par usage et sect '!$C$6:$C$310,'[1]Assiette TIC'!$C58,'[1]Consommati par usage et sect '!BF$6:BF$310)</f>
        <v>#VALUE!</v>
      </c>
      <c r="BH59" s="104" t="e">
        <f>SUMIF('[1]Consommati par usage et sect '!$C$6:$C$310,'[1]Assiette TIC'!$C58,'[1]Consommati par usage et sect '!BG$6:BG$310)</f>
        <v>#VALUE!</v>
      </c>
      <c r="BI59" s="104" t="e">
        <f>SUMIF('[1]Consommati par usage et sect '!$C$6:$C$310,'[1]Assiette TIC'!$C58,'[1]Consommati par usage et sect '!BH$6:BH$310)</f>
        <v>#VALUE!</v>
      </c>
      <c r="BJ59" s="104" t="e">
        <f>SUMIF('[1]Consommati par usage et sect '!$C$6:$C$310,'[1]Assiette TIC'!$C58,'[1]Consommati par usage et sect '!BI$6:BI$310)</f>
        <v>#VALUE!</v>
      </c>
      <c r="BK59" s="104" t="e">
        <f>SUMIF('[1]Consommati par usage et sect '!$C$6:$C$310,'[1]Assiette TIC'!$C58,'[1]Consommati par usage et sect '!BJ$6:BJ$310)</f>
        <v>#VALUE!</v>
      </c>
      <c r="BL59" s="104" t="e">
        <f>SUMIF('[1]Consommati par usage et sect '!$C$6:$C$310,'[1]Assiette TIC'!$C58,'[1]Consommati par usage et sect '!BK$6:BK$310)</f>
        <v>#VALUE!</v>
      </c>
      <c r="BM59" s="104" t="e">
        <f>SUMIF('[1]Consommati par usage et sect '!$C$6:$C$310,'[1]Assiette TIC'!$C58,'[1]Consommati par usage et sect '!BL$6:BL$310)</f>
        <v>#VALUE!</v>
      </c>
      <c r="BN59" s="104" t="e">
        <f>SUMIF('[1]Consommati par usage et sect '!$C$6:$C$310,'[1]Assiette TIC'!$C58,'[1]Consommati par usage et sect '!BM$6:BM$310)</f>
        <v>#VALUE!</v>
      </c>
      <c r="BO59" s="104" t="e">
        <f>SUMIF('[1]Consommati par usage et sect '!$C$6:$C$310,'[1]Assiette TIC'!$C58,'[1]Consommati par usage et sect '!BN$6:BN$310)</f>
        <v>#VALUE!</v>
      </c>
      <c r="BP59" s="104" t="e">
        <f>SUMIF('[1]Consommati par usage et sect '!$C$6:$C$310,'[1]Assiette TIC'!$C58,'[1]Consommati par usage et sect '!BO$6:BO$310)</f>
        <v>#VALUE!</v>
      </c>
      <c r="BQ59" s="104" t="e">
        <f>SUMIF('[1]Consommati par usage et sect '!$C$6:$C$310,'[1]Assiette TIC'!$C58,'[1]Consommati par usage et sect '!BP$6:BP$310)</f>
        <v>#VALUE!</v>
      </c>
      <c r="BR59" s="104" t="e">
        <f>SUMIF('[1]Consommati par usage et sect '!$C$6:$C$310,'[1]Assiette TIC'!$C58,'[1]Consommati par usage et sect '!BQ$6:BQ$310)</f>
        <v>#VALUE!</v>
      </c>
      <c r="BS59" s="105" t="e">
        <f t="shared" si="4"/>
        <v>#VALUE!</v>
      </c>
      <c r="BT59" s="106" t="e">
        <f>AL59-E59+#REF!+#REF!</f>
        <v>#VALUE!</v>
      </c>
      <c r="BU59" s="102" t="e">
        <f>IF(E59-#REF!-#REF!&gt;=#REF!,AL59-E59+#REF!+#REF!,AL59-#REF!)</f>
        <v>#REF!</v>
      </c>
      <c r="BV59" s="102"/>
      <c r="BW59" s="102"/>
      <c r="BX59" s="102">
        <f t="shared" si="5"/>
        <v>0</v>
      </c>
      <c r="BY59" s="102" t="e">
        <f t="shared" si="12"/>
        <v>#REF!</v>
      </c>
      <c r="BZ59" s="107">
        <f>IF(ISNA(VLOOKUP($D59,'[1]comptes des secteurs'!$B$13:$AW$1568,31,FALSE)),0,VLOOKUP($D59,'[1]comptes des secteurs'!$B$13:$AW$1568,31,FALSE))</f>
        <v>-37.5</v>
      </c>
      <c r="CA59" s="102">
        <f>IF(ISNA(VLOOKUP($D59,'[1]comptes des secteurs'!$B$13:$AW$1568,47,FALSE)),0,VLOOKUP($D59,'[1]comptes des secteurs'!$B$13:$AW$1568,47,FALSE))</f>
        <v>16.899999999999999</v>
      </c>
      <c r="CB59" s="108" t="str">
        <f t="shared" si="16"/>
        <v/>
      </c>
      <c r="CC59" s="108" t="e">
        <f t="shared" si="16"/>
        <v>#REF!</v>
      </c>
      <c r="CD59">
        <f>VLOOKUP(D59,Eurostat!$A$11:$H$272,5,TRUE)</f>
        <v>224.3</v>
      </c>
    </row>
    <row r="60" spans="1:82" ht="15.5" x14ac:dyDescent="0.35">
      <c r="A60" s="121"/>
      <c r="B60" s="191"/>
      <c r="C60" s="131" t="s">
        <v>315</v>
      </c>
      <c r="D60" s="128">
        <v>899</v>
      </c>
      <c r="E60" s="97">
        <f>IFERROR(VLOOKUP(D60,'[1]Emissions ETS'!$A$2:$B$121,2,FALSE),0)/1000</f>
        <v>0</v>
      </c>
      <c r="F60" s="104" t="e">
        <f>SUMIF('[1]Consommati par usage et sect '!$C$6:$C$310,'[1]Assiette TIC'!$C59,'[1]Consommati par usage et sect '!E$6:E$310)</f>
        <v>#VALUE!</v>
      </c>
      <c r="G60" s="104" t="e">
        <f>SUMIF('[1]Consommati par usage et sect '!$C$6:$C$310,'[1]Assiette TIC'!$C59,'[1]Consommati par usage et sect '!F$6:F$310)</f>
        <v>#VALUE!</v>
      </c>
      <c r="H60" s="104" t="e">
        <f>SUMIF('[1]Consommati par usage et sect '!$C$6:$C$310,'[1]Assiette TIC'!$C59,'[1]Consommati par usage et sect '!G$6:G$310)</f>
        <v>#VALUE!</v>
      </c>
      <c r="I60" s="104" t="e">
        <f>SUMIF('[1]Consommati par usage et sect '!$C$6:$C$310,'[1]Assiette TIC'!$C59,'[1]Consommati par usage et sect '!H$6:H$310)</f>
        <v>#VALUE!</v>
      </c>
      <c r="J60" s="104" t="e">
        <f>SUMIF('[1]Consommati par usage et sect '!$C$6:$C$310,'[1]Assiette TIC'!$C59,'[1]Consommati par usage et sect '!I$6:I$310)</f>
        <v>#VALUE!</v>
      </c>
      <c r="K60" s="104" t="e">
        <f>SUMIF('[1]Consommati par usage et sect '!$C$6:$C$310,'[1]Assiette TIC'!$C59,'[1]Consommati par usage et sect '!J$6:J$310)</f>
        <v>#VALUE!</v>
      </c>
      <c r="L60" s="104" t="e">
        <f>SUMIF('[1]Consommati par usage et sect '!$C$6:$C$310,'[1]Assiette TIC'!$C59,'[1]Consommati par usage et sect '!K$6:K$310)</f>
        <v>#VALUE!</v>
      </c>
      <c r="M60" s="104" t="e">
        <f>SUMIF('[1]Consommati par usage et sect '!$C$6:$C$310,'[1]Assiette TIC'!$C59,'[1]Consommati par usage et sect '!L$6:L$310)</f>
        <v>#VALUE!</v>
      </c>
      <c r="N60" s="104" t="e">
        <f>SUMIF('[1]Consommati par usage et sect '!$C$6:$C$310,'[1]Assiette TIC'!$C59,'[1]Consommati par usage et sect '!M$6:M$310)</f>
        <v>#VALUE!</v>
      </c>
      <c r="O60" s="104" t="e">
        <f>SUMIF('[1]Consommati par usage et sect '!$C$6:$C$310,'[1]Assiette TIC'!$C59,'[1]Consommati par usage et sect '!N$6:N$310)</f>
        <v>#VALUE!</v>
      </c>
      <c r="P60" s="104" t="e">
        <f>SUMIF('[1]Consommati par usage et sect '!$C$6:$C$310,'[1]Assiette TIC'!$C59,'[1]Consommati par usage et sect '!O$6:O$310)</f>
        <v>#VALUE!</v>
      </c>
      <c r="Q60" s="104" t="e">
        <f>SUMIF('[1]Consommati par usage et sect '!$C$6:$C$310,'[1]Assiette TIC'!$C59,'[1]Consommati par usage et sect '!P$6:P$310)</f>
        <v>#VALUE!</v>
      </c>
      <c r="R60" s="104" t="e">
        <f>SUMIF('[1]Consommati par usage et sect '!$C$6:$C$310,'[1]Assiette TIC'!$C59,'[1]Consommati par usage et sect '!Q$6:Q$310)</f>
        <v>#VALUE!</v>
      </c>
      <c r="S60" s="104" t="e">
        <f>SUMIF('[1]Consommati par usage et sect '!$C$6:$C$310,'[1]Assiette TIC'!$C59,'[1]Consommati par usage et sect '!R$6:R$310)</f>
        <v>#VALUE!</v>
      </c>
      <c r="T60" s="104" t="e">
        <f>SUMIF('[1]Consommati par usage et sect '!$C$6:$C$310,'[1]Assiette TIC'!$C59,'[1]Consommati par usage et sect '!S$6:S$310)</f>
        <v>#VALUE!</v>
      </c>
      <c r="U60" s="104" t="e">
        <f>SUMIF('[1]Consommati par usage et sect '!$C$6:$C$310,'[1]Assiette TIC'!$C59,'[1]Consommati par usage et sect '!T$6:T$310)</f>
        <v>#VALUE!</v>
      </c>
      <c r="V60" s="104" t="e">
        <f>SUMIF('[1]Consommati par usage et sect '!$C$6:$C$310,'[1]Assiette TIC'!$C59,'[1]Consommati par usage et sect '!U$6:U$310)</f>
        <v>#VALUE!</v>
      </c>
      <c r="W60" s="104" t="e">
        <f>SUMIF('[1]Consommati par usage et sect '!$C$6:$C$310,'[1]Assiette TIC'!$C59,'[1]Consommati par usage et sect '!V$6:V$310)</f>
        <v>#VALUE!</v>
      </c>
      <c r="X60" s="104" t="e">
        <f>SUMIF('[1]Consommati par usage et sect '!$C$6:$C$310,'[1]Assiette TIC'!$C59,'[1]Consommati par usage et sect '!W$6:W$310)</f>
        <v>#VALUE!</v>
      </c>
      <c r="Y60" s="104" t="e">
        <f>SUMIF('[1]Consommati par usage et sect '!$C$6:$C$310,'[1]Assiette TIC'!$C59,'[1]Consommati par usage et sect '!X$6:X$310)</f>
        <v>#VALUE!</v>
      </c>
      <c r="Z60" s="104" t="e">
        <f>SUMIF('[1]Consommati par usage et sect '!$C$6:$C$310,'[1]Assiette TIC'!$C59,'[1]Consommati par usage et sect '!Y$6:Y$310)</f>
        <v>#VALUE!</v>
      </c>
      <c r="AA60" s="104" t="e">
        <f>SUMIF('[1]Consommati par usage et sect '!$C$6:$C$310,'[1]Assiette TIC'!$C59,'[1]Consommati par usage et sect '!Z$6:Z$310)</f>
        <v>#VALUE!</v>
      </c>
      <c r="AB60" s="104" t="e">
        <f>SUMIF('[1]Consommati par usage et sect '!$C$6:$C$310,'[1]Assiette TIC'!$C59,'[1]Consommati par usage et sect '!AA$6:AA$310)</f>
        <v>#VALUE!</v>
      </c>
      <c r="AC60" s="104" t="e">
        <f>SUMIF('[1]Consommati par usage et sect '!$C$6:$C$310,'[1]Assiette TIC'!$C59,'[1]Consommati par usage et sect '!AB$6:AB$310)</f>
        <v>#VALUE!</v>
      </c>
      <c r="AD60" s="104" t="e">
        <f>SUMIF('[1]Consommati par usage et sect '!$C$6:$C$310,'[1]Assiette TIC'!$C59,'[1]Consommati par usage et sect '!AC$6:AC$310)</f>
        <v>#VALUE!</v>
      </c>
      <c r="AE60" s="104" t="e">
        <f>SUMIF('[1]Consommati par usage et sect '!$C$6:$C$310,'[1]Assiette TIC'!$C59,'[1]Consommati par usage et sect '!AD$6:AD$310)</f>
        <v>#VALUE!</v>
      </c>
      <c r="AF60" s="104" t="e">
        <f>SUMIF('[1]Consommati par usage et sect '!$C$6:$C$310,'[1]Assiette TIC'!$C59,'[1]Consommati par usage et sect '!AE$6:AE$310)</f>
        <v>#VALUE!</v>
      </c>
      <c r="AG60" s="104" t="e">
        <f>SUMIF('[1]Consommati par usage et sect '!$C$6:$C$310,'[1]Assiette TIC'!$C59,'[1]Consommati par usage et sect '!AF$6:AF$310)</f>
        <v>#VALUE!</v>
      </c>
      <c r="AH60" s="104" t="e">
        <f>SUMIF('[1]Consommati par usage et sect '!$C$6:$C$310,'[1]Assiette TIC'!$C59,'[1]Consommati par usage et sect '!AG$6:AG$310)</f>
        <v>#VALUE!</v>
      </c>
      <c r="AI60" s="104" t="e">
        <f>SUMIF('[1]Consommati par usage et sect '!$C$6:$C$310,'[1]Assiette TIC'!$C59,'[1]Consommati par usage et sect '!AH$6:AH$310)</f>
        <v>#VALUE!</v>
      </c>
      <c r="AJ60" s="104" t="e">
        <f>SUMIF('[1]Consommati par usage et sect '!$C$6:$C$310,'[1]Assiette TIC'!$C59,'[1]Consommati par usage et sect '!AI$6:AI$310)</f>
        <v>#VALUE!</v>
      </c>
      <c r="AK60" s="104" t="e">
        <f>SUMIF('[1]Consommati par usage et sect '!$C$6:$C$310,'[1]Assiette TIC'!$C59,'[1]Consommati par usage et sect '!AJ$6:AJ$310)</f>
        <v>#VALUE!</v>
      </c>
      <c r="AL60" s="105" t="e">
        <f t="shared" si="0"/>
        <v>#VALUE!</v>
      </c>
      <c r="AM60" s="104" t="e">
        <f t="shared" si="11"/>
        <v>#VALUE!</v>
      </c>
      <c r="AN60" s="104" t="e">
        <f t="shared" si="1"/>
        <v>#VALUE!</v>
      </c>
      <c r="AO60" s="104" t="e">
        <f t="shared" si="2"/>
        <v>#VALUE!</v>
      </c>
      <c r="AP60" s="104" t="e">
        <f t="shared" si="3"/>
        <v>#VALUE!</v>
      </c>
      <c r="AQ60" s="104" t="e">
        <f>SUMIF('[1]Consommati par usage et sect '!$C$6:$C$310,'[1]Assiette TIC'!$C59,'[1]Consommati par usage et sect '!AP$6:AP$310)</f>
        <v>#VALUE!</v>
      </c>
      <c r="AR60" s="104" t="e">
        <f>SUMIF('[1]Consommati par usage et sect '!$C$6:$C$310,'[1]Assiette TIC'!$C59,'[1]Consommati par usage et sect '!AQ$6:AQ$310)</f>
        <v>#VALUE!</v>
      </c>
      <c r="AS60" s="104" t="e">
        <f>SUMIF('[1]Consommati par usage et sect '!$C$6:$C$310,'[1]Assiette TIC'!$C59,'[1]Consommati par usage et sect '!AR$6:AR$310)</f>
        <v>#VALUE!</v>
      </c>
      <c r="AT60" s="104" t="e">
        <f>SUMIF('[1]Consommati par usage et sect '!$C$6:$C$310,'[1]Assiette TIC'!$C59,'[1]Consommati par usage et sect '!AS$6:AS$310)</f>
        <v>#VALUE!</v>
      </c>
      <c r="AU60" s="104" t="e">
        <f>SUMIF('[1]Consommati par usage et sect '!$C$6:$C$310,'[1]Assiette TIC'!$C59,'[1]Consommati par usage et sect '!AT$6:AT$310)</f>
        <v>#VALUE!</v>
      </c>
      <c r="AV60" s="104" t="e">
        <f>SUMIF('[1]Consommati par usage et sect '!$C$6:$C$310,'[1]Assiette TIC'!$C59,'[1]Consommati par usage et sect '!AU$6:AU$310)</f>
        <v>#VALUE!</v>
      </c>
      <c r="AW60" s="104" t="e">
        <f>SUMIF('[1]Consommati par usage et sect '!$C$6:$C$310,'[1]Assiette TIC'!$C59,'[1]Consommati par usage et sect '!AV$6:AV$310)</f>
        <v>#VALUE!</v>
      </c>
      <c r="AX60" s="104" t="e">
        <f>SUMIF('[1]Consommati par usage et sect '!$C$6:$C$310,'[1]Assiette TIC'!$C59,'[1]Consommati par usage et sect '!AW$6:AW$310)</f>
        <v>#VALUE!</v>
      </c>
      <c r="AY60" s="104" t="e">
        <f>SUMIF('[1]Consommati par usage et sect '!$C$6:$C$310,'[1]Assiette TIC'!$C59,'[1]Consommati par usage et sect '!AX$6:AX$310)</f>
        <v>#VALUE!</v>
      </c>
      <c r="AZ60" s="104" t="e">
        <f>SUMIF('[1]Consommati par usage et sect '!$C$6:$C$310,'[1]Assiette TIC'!$C59,'[1]Consommati par usage et sect '!AY$6:AY$310)</f>
        <v>#VALUE!</v>
      </c>
      <c r="BA60" s="104" t="e">
        <f>SUMIF('[1]Consommati par usage et sect '!$C$6:$C$310,'[1]Assiette TIC'!$C59,'[1]Consommati par usage et sect '!AZ$6:AZ$310)</f>
        <v>#VALUE!</v>
      </c>
      <c r="BB60" s="104" t="e">
        <f>SUMIF('[1]Consommati par usage et sect '!$C$6:$C$310,'[1]Assiette TIC'!$C59,'[1]Consommati par usage et sect '!BA$6:BA$310)</f>
        <v>#VALUE!</v>
      </c>
      <c r="BC60" s="104" t="e">
        <f>SUMIF('[1]Consommati par usage et sect '!$C$6:$C$310,'[1]Assiette TIC'!$C59,'[1]Consommati par usage et sect '!BB$6:BB$310)</f>
        <v>#VALUE!</v>
      </c>
      <c r="BD60" s="104" t="e">
        <f>SUMIF('[1]Consommati par usage et sect '!$C$6:$C$310,'[1]Assiette TIC'!$C59,'[1]Consommati par usage et sect '!BC$6:BC$310)</f>
        <v>#VALUE!</v>
      </c>
      <c r="BE60" s="104" t="e">
        <f>SUMIF('[1]Consommati par usage et sect '!$C$6:$C$310,'[1]Assiette TIC'!$C59,'[1]Consommati par usage et sect '!BD$6:BD$310)</f>
        <v>#VALUE!</v>
      </c>
      <c r="BF60" s="104" t="e">
        <f>SUMIF('[1]Consommati par usage et sect '!$C$6:$C$310,'[1]Assiette TIC'!$C59,'[1]Consommati par usage et sect '!BE$6:BE$310)</f>
        <v>#VALUE!</v>
      </c>
      <c r="BG60" s="104" t="e">
        <f>SUMIF('[1]Consommati par usage et sect '!$C$6:$C$310,'[1]Assiette TIC'!$C59,'[1]Consommati par usage et sect '!BF$6:BF$310)</f>
        <v>#VALUE!</v>
      </c>
      <c r="BH60" s="104" t="e">
        <f>SUMIF('[1]Consommati par usage et sect '!$C$6:$C$310,'[1]Assiette TIC'!$C59,'[1]Consommati par usage et sect '!BG$6:BG$310)</f>
        <v>#VALUE!</v>
      </c>
      <c r="BI60" s="104" t="e">
        <f>SUMIF('[1]Consommati par usage et sect '!$C$6:$C$310,'[1]Assiette TIC'!$C59,'[1]Consommati par usage et sect '!BH$6:BH$310)</f>
        <v>#VALUE!</v>
      </c>
      <c r="BJ60" s="104" t="e">
        <f>SUMIF('[1]Consommati par usage et sect '!$C$6:$C$310,'[1]Assiette TIC'!$C59,'[1]Consommati par usage et sect '!BI$6:BI$310)</f>
        <v>#VALUE!</v>
      </c>
      <c r="BK60" s="104" t="e">
        <f>SUMIF('[1]Consommati par usage et sect '!$C$6:$C$310,'[1]Assiette TIC'!$C59,'[1]Consommati par usage et sect '!BJ$6:BJ$310)</f>
        <v>#VALUE!</v>
      </c>
      <c r="BL60" s="104" t="e">
        <f>SUMIF('[1]Consommati par usage et sect '!$C$6:$C$310,'[1]Assiette TIC'!$C59,'[1]Consommati par usage et sect '!BK$6:BK$310)</f>
        <v>#VALUE!</v>
      </c>
      <c r="BM60" s="104" t="e">
        <f>SUMIF('[1]Consommati par usage et sect '!$C$6:$C$310,'[1]Assiette TIC'!$C59,'[1]Consommati par usage et sect '!BL$6:BL$310)</f>
        <v>#VALUE!</v>
      </c>
      <c r="BN60" s="104" t="e">
        <f>SUMIF('[1]Consommati par usage et sect '!$C$6:$C$310,'[1]Assiette TIC'!$C59,'[1]Consommati par usage et sect '!BM$6:BM$310)</f>
        <v>#VALUE!</v>
      </c>
      <c r="BO60" s="104" t="e">
        <f>SUMIF('[1]Consommati par usage et sect '!$C$6:$C$310,'[1]Assiette TIC'!$C59,'[1]Consommati par usage et sect '!BN$6:BN$310)</f>
        <v>#VALUE!</v>
      </c>
      <c r="BP60" s="104" t="e">
        <f>SUMIF('[1]Consommati par usage et sect '!$C$6:$C$310,'[1]Assiette TIC'!$C59,'[1]Consommati par usage et sect '!BO$6:BO$310)</f>
        <v>#VALUE!</v>
      </c>
      <c r="BQ60" s="104" t="e">
        <f>SUMIF('[1]Consommati par usage et sect '!$C$6:$C$310,'[1]Assiette TIC'!$C59,'[1]Consommati par usage et sect '!BP$6:BP$310)</f>
        <v>#VALUE!</v>
      </c>
      <c r="BR60" s="104" t="e">
        <f>SUMIF('[1]Consommati par usage et sect '!$C$6:$C$310,'[1]Assiette TIC'!$C59,'[1]Consommati par usage et sect '!BQ$6:BQ$310)</f>
        <v>#VALUE!</v>
      </c>
      <c r="BS60" s="105" t="e">
        <f t="shared" si="4"/>
        <v>#VALUE!</v>
      </c>
      <c r="BT60" s="106" t="e">
        <f>AL60-E60+#REF!+#REF!</f>
        <v>#VALUE!</v>
      </c>
      <c r="BU60" s="102" t="e">
        <f>IF(E60-#REF!-#REF!&gt;=#REF!,AL60-E60+#REF!+#REF!,AL60-#REF!)</f>
        <v>#REF!</v>
      </c>
      <c r="BV60" s="102"/>
      <c r="BW60" s="102"/>
      <c r="BX60" s="102">
        <f t="shared" si="5"/>
        <v>0</v>
      </c>
      <c r="BY60" s="102" t="e">
        <f t="shared" si="12"/>
        <v>#REF!</v>
      </c>
      <c r="BZ60" s="107">
        <f>IF(ISNA(VLOOKUP($D60,'[1]comptes des secteurs'!$B$13:$AW$1568,31,FALSE)),0,VLOOKUP($D60,'[1]comptes des secteurs'!$B$13:$AW$1568,31,FALSE))</f>
        <v>4.0999999999999996</v>
      </c>
      <c r="CA60" s="102">
        <f>IF(ISNA(VLOOKUP($D60,'[1]comptes des secteurs'!$B$13:$AW$1568,47,FALSE)),0,VLOOKUP($D60,'[1]comptes des secteurs'!$B$13:$AW$1568,47,FALSE))</f>
        <v>42.7</v>
      </c>
      <c r="CB60" s="108" t="e">
        <f t="shared" si="16"/>
        <v>#REF!</v>
      </c>
      <c r="CC60" s="108" t="e">
        <f t="shared" si="16"/>
        <v>#REF!</v>
      </c>
      <c r="CD60">
        <f>VLOOKUP(D60,Eurostat!$A$11:$H$272,5,TRUE)</f>
        <v>190.2</v>
      </c>
    </row>
    <row r="61" spans="1:82" ht="15.65" customHeight="1" x14ac:dyDescent="0.35">
      <c r="A61" s="121"/>
      <c r="B61" s="191"/>
      <c r="C61" s="131" t="s">
        <v>316</v>
      </c>
      <c r="D61" s="128">
        <v>990</v>
      </c>
      <c r="E61" s="97">
        <f>IFERROR(VLOOKUP(D61,'[1]Emissions ETS'!$A$2:$B$121,2,FALSE),0)/1000</f>
        <v>0</v>
      </c>
      <c r="F61" s="104" t="e">
        <f>SUMIF('[1]Consommati par usage et sect '!$C$6:$C$310,'[1]Assiette TIC'!$C60,'[1]Consommati par usage et sect '!E$6:E$310)</f>
        <v>#VALUE!</v>
      </c>
      <c r="G61" s="104" t="e">
        <f>SUMIF('[1]Consommati par usage et sect '!$C$6:$C$310,'[1]Assiette TIC'!$C60,'[1]Consommati par usage et sect '!F$6:F$310)</f>
        <v>#VALUE!</v>
      </c>
      <c r="H61" s="104" t="e">
        <f>SUMIF('[1]Consommati par usage et sect '!$C$6:$C$310,'[1]Assiette TIC'!$C60,'[1]Consommati par usage et sect '!G$6:G$310)</f>
        <v>#VALUE!</v>
      </c>
      <c r="I61" s="104" t="e">
        <f>SUMIF('[1]Consommati par usage et sect '!$C$6:$C$310,'[1]Assiette TIC'!$C60,'[1]Consommati par usage et sect '!H$6:H$310)</f>
        <v>#VALUE!</v>
      </c>
      <c r="J61" s="104" t="e">
        <f>SUMIF('[1]Consommati par usage et sect '!$C$6:$C$310,'[1]Assiette TIC'!$C60,'[1]Consommati par usage et sect '!I$6:I$310)</f>
        <v>#VALUE!</v>
      </c>
      <c r="K61" s="104" t="e">
        <f>SUMIF('[1]Consommati par usage et sect '!$C$6:$C$310,'[1]Assiette TIC'!$C60,'[1]Consommati par usage et sect '!J$6:J$310)</f>
        <v>#VALUE!</v>
      </c>
      <c r="L61" s="104" t="e">
        <f>SUMIF('[1]Consommati par usage et sect '!$C$6:$C$310,'[1]Assiette TIC'!$C60,'[1]Consommati par usage et sect '!K$6:K$310)</f>
        <v>#VALUE!</v>
      </c>
      <c r="M61" s="104" t="e">
        <f>SUMIF('[1]Consommati par usage et sect '!$C$6:$C$310,'[1]Assiette TIC'!$C60,'[1]Consommati par usage et sect '!L$6:L$310)</f>
        <v>#VALUE!</v>
      </c>
      <c r="N61" s="104" t="e">
        <f>SUMIF('[1]Consommati par usage et sect '!$C$6:$C$310,'[1]Assiette TIC'!$C60,'[1]Consommati par usage et sect '!M$6:M$310)</f>
        <v>#VALUE!</v>
      </c>
      <c r="O61" s="104" t="e">
        <f>SUMIF('[1]Consommati par usage et sect '!$C$6:$C$310,'[1]Assiette TIC'!$C60,'[1]Consommati par usage et sect '!N$6:N$310)</f>
        <v>#VALUE!</v>
      </c>
      <c r="P61" s="104" t="e">
        <f>SUMIF('[1]Consommati par usage et sect '!$C$6:$C$310,'[1]Assiette TIC'!$C60,'[1]Consommati par usage et sect '!O$6:O$310)</f>
        <v>#VALUE!</v>
      </c>
      <c r="Q61" s="104" t="e">
        <f>SUMIF('[1]Consommati par usage et sect '!$C$6:$C$310,'[1]Assiette TIC'!$C60,'[1]Consommati par usage et sect '!P$6:P$310)</f>
        <v>#VALUE!</v>
      </c>
      <c r="R61" s="104" t="e">
        <f>SUMIF('[1]Consommati par usage et sect '!$C$6:$C$310,'[1]Assiette TIC'!$C60,'[1]Consommati par usage et sect '!Q$6:Q$310)</f>
        <v>#VALUE!</v>
      </c>
      <c r="S61" s="104" t="e">
        <f>SUMIF('[1]Consommati par usage et sect '!$C$6:$C$310,'[1]Assiette TIC'!$C60,'[1]Consommati par usage et sect '!R$6:R$310)</f>
        <v>#VALUE!</v>
      </c>
      <c r="T61" s="104" t="e">
        <f>SUMIF('[1]Consommati par usage et sect '!$C$6:$C$310,'[1]Assiette TIC'!$C60,'[1]Consommati par usage et sect '!S$6:S$310)</f>
        <v>#VALUE!</v>
      </c>
      <c r="U61" s="104" t="e">
        <f>SUMIF('[1]Consommati par usage et sect '!$C$6:$C$310,'[1]Assiette TIC'!$C60,'[1]Consommati par usage et sect '!T$6:T$310)</f>
        <v>#VALUE!</v>
      </c>
      <c r="V61" s="104" t="e">
        <f>SUMIF('[1]Consommati par usage et sect '!$C$6:$C$310,'[1]Assiette TIC'!$C60,'[1]Consommati par usage et sect '!U$6:U$310)</f>
        <v>#VALUE!</v>
      </c>
      <c r="W61" s="104" t="e">
        <f>SUMIF('[1]Consommati par usage et sect '!$C$6:$C$310,'[1]Assiette TIC'!$C60,'[1]Consommati par usage et sect '!V$6:V$310)</f>
        <v>#VALUE!</v>
      </c>
      <c r="X61" s="104" t="e">
        <f>SUMIF('[1]Consommati par usage et sect '!$C$6:$C$310,'[1]Assiette TIC'!$C60,'[1]Consommati par usage et sect '!W$6:W$310)</f>
        <v>#VALUE!</v>
      </c>
      <c r="Y61" s="104" t="e">
        <f>SUMIF('[1]Consommati par usage et sect '!$C$6:$C$310,'[1]Assiette TIC'!$C60,'[1]Consommati par usage et sect '!X$6:X$310)</f>
        <v>#VALUE!</v>
      </c>
      <c r="Z61" s="104" t="e">
        <f>SUMIF('[1]Consommati par usage et sect '!$C$6:$C$310,'[1]Assiette TIC'!$C60,'[1]Consommati par usage et sect '!Y$6:Y$310)</f>
        <v>#VALUE!</v>
      </c>
      <c r="AA61" s="104" t="e">
        <f>SUMIF('[1]Consommati par usage et sect '!$C$6:$C$310,'[1]Assiette TIC'!$C60,'[1]Consommati par usage et sect '!Z$6:Z$310)</f>
        <v>#VALUE!</v>
      </c>
      <c r="AB61" s="104" t="e">
        <f>SUMIF('[1]Consommati par usage et sect '!$C$6:$C$310,'[1]Assiette TIC'!$C60,'[1]Consommati par usage et sect '!AA$6:AA$310)</f>
        <v>#VALUE!</v>
      </c>
      <c r="AC61" s="104" t="e">
        <f>SUMIF('[1]Consommati par usage et sect '!$C$6:$C$310,'[1]Assiette TIC'!$C60,'[1]Consommati par usage et sect '!AB$6:AB$310)</f>
        <v>#VALUE!</v>
      </c>
      <c r="AD61" s="104" t="e">
        <f>SUMIF('[1]Consommati par usage et sect '!$C$6:$C$310,'[1]Assiette TIC'!$C60,'[1]Consommati par usage et sect '!AC$6:AC$310)</f>
        <v>#VALUE!</v>
      </c>
      <c r="AE61" s="104" t="e">
        <f>SUMIF('[1]Consommati par usage et sect '!$C$6:$C$310,'[1]Assiette TIC'!$C60,'[1]Consommati par usage et sect '!AD$6:AD$310)</f>
        <v>#VALUE!</v>
      </c>
      <c r="AF61" s="104" t="e">
        <f>SUMIF('[1]Consommati par usage et sect '!$C$6:$C$310,'[1]Assiette TIC'!$C60,'[1]Consommati par usage et sect '!AE$6:AE$310)</f>
        <v>#VALUE!</v>
      </c>
      <c r="AG61" s="104" t="e">
        <f>SUMIF('[1]Consommati par usage et sect '!$C$6:$C$310,'[1]Assiette TIC'!$C60,'[1]Consommati par usage et sect '!AF$6:AF$310)</f>
        <v>#VALUE!</v>
      </c>
      <c r="AH61" s="104" t="e">
        <f>SUMIF('[1]Consommati par usage et sect '!$C$6:$C$310,'[1]Assiette TIC'!$C60,'[1]Consommati par usage et sect '!AG$6:AG$310)</f>
        <v>#VALUE!</v>
      </c>
      <c r="AI61" s="104" t="e">
        <f>SUMIF('[1]Consommati par usage et sect '!$C$6:$C$310,'[1]Assiette TIC'!$C60,'[1]Consommati par usage et sect '!AH$6:AH$310)</f>
        <v>#VALUE!</v>
      </c>
      <c r="AJ61" s="104" t="e">
        <f>SUMIF('[1]Consommati par usage et sect '!$C$6:$C$310,'[1]Assiette TIC'!$C60,'[1]Consommati par usage et sect '!AI$6:AI$310)</f>
        <v>#VALUE!</v>
      </c>
      <c r="AK61" s="104" t="e">
        <f>SUMIF('[1]Consommati par usage et sect '!$C$6:$C$310,'[1]Assiette TIC'!$C60,'[1]Consommati par usage et sect '!AJ$6:AJ$310)</f>
        <v>#VALUE!</v>
      </c>
      <c r="AL61" s="105" t="e">
        <f t="shared" si="0"/>
        <v>#VALUE!</v>
      </c>
      <c r="AM61" s="104" t="e">
        <f t="shared" si="11"/>
        <v>#VALUE!</v>
      </c>
      <c r="AN61" s="104" t="e">
        <f t="shared" si="1"/>
        <v>#VALUE!</v>
      </c>
      <c r="AO61" s="104" t="e">
        <f t="shared" si="2"/>
        <v>#VALUE!</v>
      </c>
      <c r="AP61" s="104" t="e">
        <f t="shared" si="3"/>
        <v>#VALUE!</v>
      </c>
      <c r="AQ61" s="104" t="e">
        <f>SUMIF('[1]Consommati par usage et sect '!$C$6:$C$310,'[1]Assiette TIC'!$C60,'[1]Consommati par usage et sect '!AP$6:AP$310)</f>
        <v>#VALUE!</v>
      </c>
      <c r="AR61" s="104" t="e">
        <f>SUMIF('[1]Consommati par usage et sect '!$C$6:$C$310,'[1]Assiette TIC'!$C60,'[1]Consommati par usage et sect '!AQ$6:AQ$310)</f>
        <v>#VALUE!</v>
      </c>
      <c r="AS61" s="104" t="e">
        <f>SUMIF('[1]Consommati par usage et sect '!$C$6:$C$310,'[1]Assiette TIC'!$C60,'[1]Consommati par usage et sect '!AR$6:AR$310)</f>
        <v>#VALUE!</v>
      </c>
      <c r="AT61" s="104" t="e">
        <f>SUMIF('[1]Consommati par usage et sect '!$C$6:$C$310,'[1]Assiette TIC'!$C60,'[1]Consommati par usage et sect '!AS$6:AS$310)</f>
        <v>#VALUE!</v>
      </c>
      <c r="AU61" s="104" t="e">
        <f>SUMIF('[1]Consommati par usage et sect '!$C$6:$C$310,'[1]Assiette TIC'!$C60,'[1]Consommati par usage et sect '!AT$6:AT$310)</f>
        <v>#VALUE!</v>
      </c>
      <c r="AV61" s="104" t="e">
        <f>SUMIF('[1]Consommati par usage et sect '!$C$6:$C$310,'[1]Assiette TIC'!$C60,'[1]Consommati par usage et sect '!AU$6:AU$310)</f>
        <v>#VALUE!</v>
      </c>
      <c r="AW61" s="104" t="e">
        <f>SUMIF('[1]Consommati par usage et sect '!$C$6:$C$310,'[1]Assiette TIC'!$C60,'[1]Consommati par usage et sect '!AV$6:AV$310)</f>
        <v>#VALUE!</v>
      </c>
      <c r="AX61" s="104" t="e">
        <f>SUMIF('[1]Consommati par usage et sect '!$C$6:$C$310,'[1]Assiette TIC'!$C60,'[1]Consommati par usage et sect '!AW$6:AW$310)</f>
        <v>#VALUE!</v>
      </c>
      <c r="AY61" s="104" t="e">
        <f>SUMIF('[1]Consommati par usage et sect '!$C$6:$C$310,'[1]Assiette TIC'!$C60,'[1]Consommati par usage et sect '!AX$6:AX$310)</f>
        <v>#VALUE!</v>
      </c>
      <c r="AZ61" s="104" t="e">
        <f>SUMIF('[1]Consommati par usage et sect '!$C$6:$C$310,'[1]Assiette TIC'!$C60,'[1]Consommati par usage et sect '!AY$6:AY$310)</f>
        <v>#VALUE!</v>
      </c>
      <c r="BA61" s="104" t="e">
        <f>SUMIF('[1]Consommati par usage et sect '!$C$6:$C$310,'[1]Assiette TIC'!$C60,'[1]Consommati par usage et sect '!AZ$6:AZ$310)</f>
        <v>#VALUE!</v>
      </c>
      <c r="BB61" s="104" t="e">
        <f>SUMIF('[1]Consommati par usage et sect '!$C$6:$C$310,'[1]Assiette TIC'!$C60,'[1]Consommati par usage et sect '!BA$6:BA$310)</f>
        <v>#VALUE!</v>
      </c>
      <c r="BC61" s="104" t="e">
        <f>SUMIF('[1]Consommati par usage et sect '!$C$6:$C$310,'[1]Assiette TIC'!$C60,'[1]Consommati par usage et sect '!BB$6:BB$310)</f>
        <v>#VALUE!</v>
      </c>
      <c r="BD61" s="104" t="e">
        <f>SUMIF('[1]Consommati par usage et sect '!$C$6:$C$310,'[1]Assiette TIC'!$C60,'[1]Consommati par usage et sect '!BC$6:BC$310)</f>
        <v>#VALUE!</v>
      </c>
      <c r="BE61" s="104" t="e">
        <f>SUMIF('[1]Consommati par usage et sect '!$C$6:$C$310,'[1]Assiette TIC'!$C60,'[1]Consommati par usage et sect '!BD$6:BD$310)</f>
        <v>#VALUE!</v>
      </c>
      <c r="BF61" s="104" t="e">
        <f>SUMIF('[1]Consommati par usage et sect '!$C$6:$C$310,'[1]Assiette TIC'!$C60,'[1]Consommati par usage et sect '!BE$6:BE$310)</f>
        <v>#VALUE!</v>
      </c>
      <c r="BG61" s="104" t="e">
        <f>SUMIF('[1]Consommati par usage et sect '!$C$6:$C$310,'[1]Assiette TIC'!$C60,'[1]Consommati par usage et sect '!BF$6:BF$310)</f>
        <v>#VALUE!</v>
      </c>
      <c r="BH61" s="104" t="e">
        <f>SUMIF('[1]Consommati par usage et sect '!$C$6:$C$310,'[1]Assiette TIC'!$C60,'[1]Consommati par usage et sect '!BG$6:BG$310)</f>
        <v>#VALUE!</v>
      </c>
      <c r="BI61" s="104" t="e">
        <f>SUMIF('[1]Consommati par usage et sect '!$C$6:$C$310,'[1]Assiette TIC'!$C60,'[1]Consommati par usage et sect '!BH$6:BH$310)</f>
        <v>#VALUE!</v>
      </c>
      <c r="BJ61" s="104" t="e">
        <f>SUMIF('[1]Consommati par usage et sect '!$C$6:$C$310,'[1]Assiette TIC'!$C60,'[1]Consommati par usage et sect '!BI$6:BI$310)</f>
        <v>#VALUE!</v>
      </c>
      <c r="BK61" s="104" t="e">
        <f>SUMIF('[1]Consommati par usage et sect '!$C$6:$C$310,'[1]Assiette TIC'!$C60,'[1]Consommati par usage et sect '!BJ$6:BJ$310)</f>
        <v>#VALUE!</v>
      </c>
      <c r="BL61" s="104" t="e">
        <f>SUMIF('[1]Consommati par usage et sect '!$C$6:$C$310,'[1]Assiette TIC'!$C60,'[1]Consommati par usage et sect '!BK$6:BK$310)</f>
        <v>#VALUE!</v>
      </c>
      <c r="BM61" s="104" t="e">
        <f>SUMIF('[1]Consommati par usage et sect '!$C$6:$C$310,'[1]Assiette TIC'!$C60,'[1]Consommati par usage et sect '!BL$6:BL$310)</f>
        <v>#VALUE!</v>
      </c>
      <c r="BN61" s="104" t="e">
        <f>SUMIF('[1]Consommati par usage et sect '!$C$6:$C$310,'[1]Assiette TIC'!$C60,'[1]Consommati par usage et sect '!BM$6:BM$310)</f>
        <v>#VALUE!</v>
      </c>
      <c r="BO61" s="104" t="e">
        <f>SUMIF('[1]Consommati par usage et sect '!$C$6:$C$310,'[1]Assiette TIC'!$C60,'[1]Consommati par usage et sect '!BN$6:BN$310)</f>
        <v>#VALUE!</v>
      </c>
      <c r="BP61" s="104" t="e">
        <f>SUMIF('[1]Consommati par usage et sect '!$C$6:$C$310,'[1]Assiette TIC'!$C60,'[1]Consommati par usage et sect '!BO$6:BO$310)</f>
        <v>#VALUE!</v>
      </c>
      <c r="BQ61" s="104" t="e">
        <f>SUMIF('[1]Consommati par usage et sect '!$C$6:$C$310,'[1]Assiette TIC'!$C60,'[1]Consommati par usage et sect '!BP$6:BP$310)</f>
        <v>#VALUE!</v>
      </c>
      <c r="BR61" s="104" t="e">
        <f>SUMIF('[1]Consommati par usage et sect '!$C$6:$C$310,'[1]Assiette TIC'!$C60,'[1]Consommati par usage et sect '!BQ$6:BQ$310)</f>
        <v>#VALUE!</v>
      </c>
      <c r="BS61" s="105" t="e">
        <f t="shared" si="4"/>
        <v>#VALUE!</v>
      </c>
      <c r="BT61" s="106" t="e">
        <f>AL61-E61+#REF!+#REF!</f>
        <v>#VALUE!</v>
      </c>
      <c r="BU61" s="102" t="e">
        <f>IF(E61-#REF!-#REF!&gt;=#REF!,AL61-E61+#REF!+#REF!,AL61-#REF!)</f>
        <v>#REF!</v>
      </c>
      <c r="BV61" s="102"/>
      <c r="BW61" s="102"/>
      <c r="BX61" s="102">
        <f t="shared" si="5"/>
        <v>0</v>
      </c>
      <c r="BY61" s="102" t="e">
        <f t="shared" si="12"/>
        <v>#REF!</v>
      </c>
      <c r="BZ61" s="107">
        <f>IF(ISNA(VLOOKUP($D61,'[1]comptes des secteurs'!$B$13:$AW$1568,31,FALSE)),0,VLOOKUP($D61,'[1]comptes des secteurs'!$B$13:$AW$1568,31,FALSE))</f>
        <v>-1.5</v>
      </c>
      <c r="CA61" s="102">
        <f>IF(ISNA(VLOOKUP($D61,'[1]comptes des secteurs'!$B$13:$AW$1568,47,FALSE)),0,VLOOKUP($D61,'[1]comptes des secteurs'!$B$13:$AW$1568,47,FALSE))</f>
        <v>3.4</v>
      </c>
      <c r="CB61" s="108" t="str">
        <f t="shared" si="16"/>
        <v/>
      </c>
      <c r="CC61" s="108" t="e">
        <f t="shared" si="16"/>
        <v>#REF!</v>
      </c>
      <c r="CD61">
        <f>VLOOKUP(D61,Eurostat!$A$11:$H$272,5,TRUE)</f>
        <v>19.2</v>
      </c>
    </row>
    <row r="62" spans="1:82" ht="15.65" customHeight="1" x14ac:dyDescent="0.35">
      <c r="A62" s="123"/>
      <c r="B62" s="194"/>
      <c r="C62" s="131" t="s">
        <v>266</v>
      </c>
      <c r="D62" s="126" t="s">
        <v>300</v>
      </c>
      <c r="E62" s="97">
        <f>SUM(E56:E61)</f>
        <v>0</v>
      </c>
      <c r="F62" s="97" t="e">
        <f t="shared" ref="F62:AK62" si="23">SUM(F56:F61)</f>
        <v>#VALUE!</v>
      </c>
      <c r="G62" s="97" t="e">
        <f t="shared" si="23"/>
        <v>#VALUE!</v>
      </c>
      <c r="H62" s="97" t="e">
        <f t="shared" si="23"/>
        <v>#VALUE!</v>
      </c>
      <c r="I62" s="97" t="e">
        <f t="shared" si="23"/>
        <v>#VALUE!</v>
      </c>
      <c r="J62" s="97" t="e">
        <f t="shared" si="23"/>
        <v>#VALUE!</v>
      </c>
      <c r="K62" s="97" t="e">
        <f t="shared" si="23"/>
        <v>#VALUE!</v>
      </c>
      <c r="L62" s="97" t="e">
        <f t="shared" si="23"/>
        <v>#VALUE!</v>
      </c>
      <c r="M62" s="97" t="e">
        <f t="shared" si="23"/>
        <v>#VALUE!</v>
      </c>
      <c r="N62" s="97" t="e">
        <f t="shared" si="23"/>
        <v>#VALUE!</v>
      </c>
      <c r="O62" s="97" t="e">
        <f t="shared" si="23"/>
        <v>#VALUE!</v>
      </c>
      <c r="P62" s="97" t="e">
        <f t="shared" si="23"/>
        <v>#VALUE!</v>
      </c>
      <c r="Q62" s="97" t="e">
        <f t="shared" si="23"/>
        <v>#VALUE!</v>
      </c>
      <c r="R62" s="97" t="e">
        <f t="shared" si="23"/>
        <v>#VALUE!</v>
      </c>
      <c r="S62" s="97" t="e">
        <f t="shared" si="23"/>
        <v>#VALUE!</v>
      </c>
      <c r="T62" s="97" t="e">
        <f t="shared" si="23"/>
        <v>#VALUE!</v>
      </c>
      <c r="U62" s="97" t="e">
        <f t="shared" si="23"/>
        <v>#VALUE!</v>
      </c>
      <c r="V62" s="97" t="e">
        <f t="shared" si="23"/>
        <v>#VALUE!</v>
      </c>
      <c r="W62" s="97" t="e">
        <f t="shared" si="23"/>
        <v>#VALUE!</v>
      </c>
      <c r="X62" s="97" t="e">
        <f t="shared" si="23"/>
        <v>#VALUE!</v>
      </c>
      <c r="Y62" s="97" t="e">
        <f t="shared" si="23"/>
        <v>#VALUE!</v>
      </c>
      <c r="Z62" s="97" t="e">
        <f t="shared" si="23"/>
        <v>#VALUE!</v>
      </c>
      <c r="AA62" s="97" t="e">
        <f t="shared" si="23"/>
        <v>#VALUE!</v>
      </c>
      <c r="AB62" s="97" t="e">
        <f t="shared" si="23"/>
        <v>#VALUE!</v>
      </c>
      <c r="AC62" s="97" t="e">
        <f t="shared" si="23"/>
        <v>#VALUE!</v>
      </c>
      <c r="AD62" s="97" t="e">
        <f t="shared" si="23"/>
        <v>#VALUE!</v>
      </c>
      <c r="AE62" s="97" t="e">
        <f t="shared" si="23"/>
        <v>#VALUE!</v>
      </c>
      <c r="AF62" s="97" t="e">
        <f t="shared" si="23"/>
        <v>#VALUE!</v>
      </c>
      <c r="AG62" s="97" t="e">
        <f t="shared" si="23"/>
        <v>#VALUE!</v>
      </c>
      <c r="AH62" s="97" t="e">
        <f t="shared" si="23"/>
        <v>#VALUE!</v>
      </c>
      <c r="AI62" s="97" t="e">
        <f t="shared" si="23"/>
        <v>#VALUE!</v>
      </c>
      <c r="AJ62" s="97" t="e">
        <f t="shared" si="23"/>
        <v>#VALUE!</v>
      </c>
      <c r="AK62" s="97" t="e">
        <f t="shared" si="23"/>
        <v>#VALUE!</v>
      </c>
      <c r="AL62" s="105" t="e">
        <f t="shared" si="0"/>
        <v>#VALUE!</v>
      </c>
      <c r="AM62" s="104" t="e">
        <f t="shared" si="11"/>
        <v>#VALUE!</v>
      </c>
      <c r="AN62" s="104" t="e">
        <f t="shared" si="1"/>
        <v>#VALUE!</v>
      </c>
      <c r="AO62" s="104" t="e">
        <f t="shared" si="2"/>
        <v>#VALUE!</v>
      </c>
      <c r="AP62" s="104" t="e">
        <f t="shared" si="3"/>
        <v>#VALUE!</v>
      </c>
      <c r="AQ62" s="97" t="e">
        <f t="shared" ref="AQ62:BR62" si="24">SUM(AQ56:AQ61)</f>
        <v>#VALUE!</v>
      </c>
      <c r="AR62" s="97" t="e">
        <f t="shared" si="24"/>
        <v>#VALUE!</v>
      </c>
      <c r="AS62" s="97" t="e">
        <f t="shared" si="24"/>
        <v>#VALUE!</v>
      </c>
      <c r="AT62" s="97" t="e">
        <f t="shared" si="24"/>
        <v>#VALUE!</v>
      </c>
      <c r="AU62" s="97" t="e">
        <f t="shared" si="24"/>
        <v>#VALUE!</v>
      </c>
      <c r="AV62" s="97" t="e">
        <f t="shared" si="24"/>
        <v>#VALUE!</v>
      </c>
      <c r="AW62" s="97" t="e">
        <f t="shared" si="24"/>
        <v>#VALUE!</v>
      </c>
      <c r="AX62" s="97" t="e">
        <f t="shared" si="24"/>
        <v>#VALUE!</v>
      </c>
      <c r="AY62" s="97" t="e">
        <f t="shared" si="24"/>
        <v>#VALUE!</v>
      </c>
      <c r="AZ62" s="97" t="e">
        <f t="shared" si="24"/>
        <v>#VALUE!</v>
      </c>
      <c r="BA62" s="97" t="e">
        <f t="shared" si="24"/>
        <v>#VALUE!</v>
      </c>
      <c r="BB62" s="97" t="e">
        <f t="shared" si="24"/>
        <v>#VALUE!</v>
      </c>
      <c r="BC62" s="97" t="e">
        <f t="shared" si="24"/>
        <v>#VALUE!</v>
      </c>
      <c r="BD62" s="97" t="e">
        <f t="shared" si="24"/>
        <v>#VALUE!</v>
      </c>
      <c r="BE62" s="97" t="e">
        <f t="shared" si="24"/>
        <v>#VALUE!</v>
      </c>
      <c r="BF62" s="97" t="e">
        <f t="shared" si="24"/>
        <v>#VALUE!</v>
      </c>
      <c r="BG62" s="97" t="e">
        <f t="shared" si="24"/>
        <v>#VALUE!</v>
      </c>
      <c r="BH62" s="97" t="e">
        <f t="shared" si="24"/>
        <v>#VALUE!</v>
      </c>
      <c r="BI62" s="97" t="e">
        <f t="shared" si="24"/>
        <v>#VALUE!</v>
      </c>
      <c r="BJ62" s="97" t="e">
        <f t="shared" si="24"/>
        <v>#VALUE!</v>
      </c>
      <c r="BK62" s="97" t="e">
        <f t="shared" si="24"/>
        <v>#VALUE!</v>
      </c>
      <c r="BL62" s="97" t="e">
        <f t="shared" si="24"/>
        <v>#VALUE!</v>
      </c>
      <c r="BM62" s="97" t="e">
        <f t="shared" si="24"/>
        <v>#VALUE!</v>
      </c>
      <c r="BN62" s="97" t="e">
        <f t="shared" si="24"/>
        <v>#VALUE!</v>
      </c>
      <c r="BO62" s="97" t="e">
        <f t="shared" si="24"/>
        <v>#VALUE!</v>
      </c>
      <c r="BP62" s="97" t="e">
        <f t="shared" si="24"/>
        <v>#VALUE!</v>
      </c>
      <c r="BQ62" s="97" t="e">
        <f t="shared" si="24"/>
        <v>#VALUE!</v>
      </c>
      <c r="BR62" s="97" t="e">
        <f t="shared" si="24"/>
        <v>#VALUE!</v>
      </c>
      <c r="BS62" s="105" t="e">
        <f t="shared" si="4"/>
        <v>#VALUE!</v>
      </c>
      <c r="BT62" s="106" t="e">
        <f>AL62-E62+#REF!+#REF!</f>
        <v>#VALUE!</v>
      </c>
      <c r="BU62" s="102" t="e">
        <f>IF(E62-#REF!-#REF!&gt;=#REF!,AL62-E62+#REF!+#REF!,AL62-#REF!)</f>
        <v>#REF!</v>
      </c>
      <c r="BV62" s="102"/>
      <c r="BW62" s="102"/>
      <c r="BX62" s="102">
        <f t="shared" si="5"/>
        <v>0</v>
      </c>
      <c r="BY62" s="102" t="e">
        <f t="shared" si="12"/>
        <v>#REF!</v>
      </c>
      <c r="BZ62" s="102">
        <f>SUM(BZ56:BZ61)</f>
        <v>-15.100000000000003</v>
      </c>
      <c r="CA62" s="102">
        <f t="shared" ref="CA62" si="25">SUM(CA56:CA61)</f>
        <v>235.9</v>
      </c>
      <c r="CB62" s="108" t="str">
        <f t="shared" si="16"/>
        <v/>
      </c>
      <c r="CC62" s="108" t="e">
        <f t="shared" si="16"/>
        <v>#REF!</v>
      </c>
    </row>
    <row r="63" spans="1:82" ht="15.65" customHeight="1" x14ac:dyDescent="0.35">
      <c r="A63" s="122" t="s">
        <v>317</v>
      </c>
      <c r="B63" s="195" t="s">
        <v>566</v>
      </c>
      <c r="C63" s="131" t="s">
        <v>318</v>
      </c>
      <c r="D63" s="128">
        <v>2351</v>
      </c>
      <c r="E63" s="97">
        <f>IFERROR(VLOOKUP(D63,'[1]Emissions ETS'!$A$2:$B$121,2,FALSE),0)/1000</f>
        <v>9840.2209999999995</v>
      </c>
      <c r="F63" s="104" t="e">
        <f>SUMIF('[1]Consommati par usage et sect '!$C$6:$C$310,'[1]Assiette TIC'!$C63,'[1]Consommati par usage et sect '!E$6:E$310)</f>
        <v>#VALUE!</v>
      </c>
      <c r="G63" s="104" t="e">
        <f>SUMIF('[1]Consommati par usage et sect '!$C$6:$C$310,'[1]Assiette TIC'!$C63,'[1]Consommati par usage et sect '!F$6:F$310)</f>
        <v>#VALUE!</v>
      </c>
      <c r="H63" s="104" t="e">
        <f>SUMIF('[1]Consommati par usage et sect '!$C$6:$C$310,'[1]Assiette TIC'!$C63,'[1]Consommati par usage et sect '!G$6:G$310)</f>
        <v>#VALUE!</v>
      </c>
      <c r="I63" s="104" t="e">
        <f>SUMIF('[1]Consommati par usage et sect '!$C$6:$C$310,'[1]Assiette TIC'!$C63,'[1]Consommati par usage et sect '!H$6:H$310)</f>
        <v>#VALUE!</v>
      </c>
      <c r="J63" s="104" t="e">
        <f>SUMIF('[1]Consommati par usage et sect '!$C$6:$C$310,'[1]Assiette TIC'!$C63,'[1]Consommati par usage et sect '!I$6:I$310)</f>
        <v>#VALUE!</v>
      </c>
      <c r="K63" s="104" t="e">
        <f>SUMIF('[1]Consommati par usage et sect '!$C$6:$C$310,'[1]Assiette TIC'!$C63,'[1]Consommati par usage et sect '!J$6:J$310)</f>
        <v>#VALUE!</v>
      </c>
      <c r="L63" s="104" t="e">
        <f>SUMIF('[1]Consommati par usage et sect '!$C$6:$C$310,'[1]Assiette TIC'!$C63,'[1]Consommati par usage et sect '!K$6:K$310)</f>
        <v>#VALUE!</v>
      </c>
      <c r="M63" s="104" t="e">
        <f>SUMIF('[1]Consommati par usage et sect '!$C$6:$C$310,'[1]Assiette TIC'!$C63,'[1]Consommati par usage et sect '!L$6:L$310)</f>
        <v>#VALUE!</v>
      </c>
      <c r="N63" s="104" t="e">
        <f>SUMIF('[1]Consommati par usage et sect '!$C$6:$C$310,'[1]Assiette TIC'!$C63,'[1]Consommati par usage et sect '!M$6:M$310)</f>
        <v>#VALUE!</v>
      </c>
      <c r="O63" s="104" t="e">
        <f>SUMIF('[1]Consommati par usage et sect '!$C$6:$C$310,'[1]Assiette TIC'!$C63,'[1]Consommati par usage et sect '!N$6:N$310)</f>
        <v>#VALUE!</v>
      </c>
      <c r="P63" s="104" t="e">
        <f>SUMIF('[1]Consommati par usage et sect '!$C$6:$C$310,'[1]Assiette TIC'!$C63,'[1]Consommati par usage et sect '!O$6:O$310)</f>
        <v>#VALUE!</v>
      </c>
      <c r="Q63" s="104" t="e">
        <f>SUMIF('[1]Consommati par usage et sect '!$C$6:$C$310,'[1]Assiette TIC'!$C63,'[1]Consommati par usage et sect '!P$6:P$310)</f>
        <v>#VALUE!</v>
      </c>
      <c r="R63" s="104" t="e">
        <f>SUMIF('[1]Consommati par usage et sect '!$C$6:$C$310,'[1]Assiette TIC'!$C63,'[1]Consommati par usage et sect '!Q$6:Q$310)</f>
        <v>#VALUE!</v>
      </c>
      <c r="S63" s="104" t="e">
        <f>SUMIF('[1]Consommati par usage et sect '!$C$6:$C$310,'[1]Assiette TIC'!$C63,'[1]Consommati par usage et sect '!R$6:R$310)</f>
        <v>#VALUE!</v>
      </c>
      <c r="T63" s="104" t="e">
        <f>SUMIF('[1]Consommati par usage et sect '!$C$6:$C$310,'[1]Assiette TIC'!$C63,'[1]Consommati par usage et sect '!S$6:S$310)</f>
        <v>#VALUE!</v>
      </c>
      <c r="U63" s="104" t="e">
        <f>SUMIF('[1]Consommati par usage et sect '!$C$6:$C$310,'[1]Assiette TIC'!$C63,'[1]Consommati par usage et sect '!T$6:T$310)</f>
        <v>#VALUE!</v>
      </c>
      <c r="V63" s="104" t="e">
        <f>SUMIF('[1]Consommati par usage et sect '!$C$6:$C$310,'[1]Assiette TIC'!$C63,'[1]Consommati par usage et sect '!U$6:U$310)</f>
        <v>#VALUE!</v>
      </c>
      <c r="W63" s="104" t="e">
        <f>SUMIF('[1]Consommati par usage et sect '!$C$6:$C$310,'[1]Assiette TIC'!$C63,'[1]Consommati par usage et sect '!V$6:V$310)</f>
        <v>#VALUE!</v>
      </c>
      <c r="X63" s="104" t="e">
        <f>SUMIF('[1]Consommati par usage et sect '!$C$6:$C$310,'[1]Assiette TIC'!$C63,'[1]Consommati par usage et sect '!W$6:W$310)</f>
        <v>#VALUE!</v>
      </c>
      <c r="Y63" s="104" t="e">
        <f>SUMIF('[1]Consommati par usage et sect '!$C$6:$C$310,'[1]Assiette TIC'!$C63,'[1]Consommati par usage et sect '!X$6:X$310)</f>
        <v>#VALUE!</v>
      </c>
      <c r="Z63" s="104" t="e">
        <f>SUMIF('[1]Consommati par usage et sect '!$C$6:$C$310,'[1]Assiette TIC'!$C63,'[1]Consommati par usage et sect '!Y$6:Y$310)</f>
        <v>#VALUE!</v>
      </c>
      <c r="AA63" s="104" t="e">
        <f>SUMIF('[1]Consommati par usage et sect '!$C$6:$C$310,'[1]Assiette TIC'!$C63,'[1]Consommati par usage et sect '!Z$6:Z$310)</f>
        <v>#VALUE!</v>
      </c>
      <c r="AB63" s="104" t="e">
        <f>SUMIF('[1]Consommati par usage et sect '!$C$6:$C$310,'[1]Assiette TIC'!$C63,'[1]Consommati par usage et sect '!AA$6:AA$310)</f>
        <v>#VALUE!</v>
      </c>
      <c r="AC63" s="104" t="e">
        <f>SUMIF('[1]Consommati par usage et sect '!$C$6:$C$310,'[1]Assiette TIC'!$C63,'[1]Consommati par usage et sect '!AB$6:AB$310)</f>
        <v>#VALUE!</v>
      </c>
      <c r="AD63" s="104" t="e">
        <f>SUMIF('[1]Consommati par usage et sect '!$C$6:$C$310,'[1]Assiette TIC'!$C63,'[1]Consommati par usage et sect '!AC$6:AC$310)</f>
        <v>#VALUE!</v>
      </c>
      <c r="AE63" s="104" t="e">
        <f>SUMIF('[1]Consommati par usage et sect '!$C$6:$C$310,'[1]Assiette TIC'!$C63,'[1]Consommati par usage et sect '!AD$6:AD$310)</f>
        <v>#VALUE!</v>
      </c>
      <c r="AF63" s="104" t="e">
        <f>SUMIF('[1]Consommati par usage et sect '!$C$6:$C$310,'[1]Assiette TIC'!$C63,'[1]Consommati par usage et sect '!AE$6:AE$310)</f>
        <v>#VALUE!</v>
      </c>
      <c r="AG63" s="104" t="e">
        <f>SUMIF('[1]Consommati par usage et sect '!$C$6:$C$310,'[1]Assiette TIC'!$C63,'[1]Consommati par usage et sect '!AF$6:AF$310)</f>
        <v>#VALUE!</v>
      </c>
      <c r="AH63" s="104" t="e">
        <f>SUMIF('[1]Consommati par usage et sect '!$C$6:$C$310,'[1]Assiette TIC'!$C63,'[1]Consommati par usage et sect '!AG$6:AG$310)</f>
        <v>#VALUE!</v>
      </c>
      <c r="AI63" s="104" t="e">
        <f>SUMIF('[1]Consommati par usage et sect '!$C$6:$C$310,'[1]Assiette TIC'!$C63,'[1]Consommati par usage et sect '!AH$6:AH$310)</f>
        <v>#VALUE!</v>
      </c>
      <c r="AJ63" s="104" t="e">
        <f>SUMIF('[1]Consommati par usage et sect '!$C$6:$C$310,'[1]Assiette TIC'!$C63,'[1]Consommati par usage et sect '!AI$6:AI$310)</f>
        <v>#VALUE!</v>
      </c>
      <c r="AK63" s="104" t="e">
        <f>SUMIF('[1]Consommati par usage et sect '!$C$6:$C$310,'[1]Assiette TIC'!$C63,'[1]Consommati par usage et sect '!AJ$6:AJ$310)</f>
        <v>#VALUE!</v>
      </c>
      <c r="AL63" s="105" t="e">
        <f t="shared" si="0"/>
        <v>#VALUE!</v>
      </c>
      <c r="AM63" s="104" t="e">
        <f t="shared" si="11"/>
        <v>#VALUE!</v>
      </c>
      <c r="AN63" s="104" t="e">
        <f t="shared" si="1"/>
        <v>#VALUE!</v>
      </c>
      <c r="AO63" s="104" t="e">
        <f t="shared" si="2"/>
        <v>#VALUE!</v>
      </c>
      <c r="AP63" s="104" t="e">
        <f t="shared" si="3"/>
        <v>#VALUE!</v>
      </c>
      <c r="AQ63" s="104" t="e">
        <f>SUMIF('[1]Consommati par usage et sect '!$C$6:$C$310,'[1]Assiette TIC'!$C63,'[1]Consommati par usage et sect '!AP$6:AP$310)</f>
        <v>#VALUE!</v>
      </c>
      <c r="AR63" s="104" t="e">
        <f>SUMIF('[1]Consommati par usage et sect '!$C$6:$C$310,'[1]Assiette TIC'!$C63,'[1]Consommati par usage et sect '!AQ$6:AQ$310)</f>
        <v>#VALUE!</v>
      </c>
      <c r="AS63" s="104" t="e">
        <f>SUMIF('[1]Consommati par usage et sect '!$C$6:$C$310,'[1]Assiette TIC'!$C63,'[1]Consommati par usage et sect '!AR$6:AR$310)</f>
        <v>#VALUE!</v>
      </c>
      <c r="AT63" s="104" t="e">
        <f>SUMIF('[1]Consommati par usage et sect '!$C$6:$C$310,'[1]Assiette TIC'!$C63,'[1]Consommati par usage et sect '!AS$6:AS$310)</f>
        <v>#VALUE!</v>
      </c>
      <c r="AU63" s="104" t="e">
        <f>SUMIF('[1]Consommati par usage et sect '!$C$6:$C$310,'[1]Assiette TIC'!$C63,'[1]Consommati par usage et sect '!AT$6:AT$310)</f>
        <v>#VALUE!</v>
      </c>
      <c r="AV63" s="104" t="e">
        <f>SUMIF('[1]Consommati par usage et sect '!$C$6:$C$310,'[1]Assiette TIC'!$C63,'[1]Consommati par usage et sect '!AU$6:AU$310)</f>
        <v>#VALUE!</v>
      </c>
      <c r="AW63" s="104" t="e">
        <f>SUMIF('[1]Consommati par usage et sect '!$C$6:$C$310,'[1]Assiette TIC'!$C63,'[1]Consommati par usage et sect '!AV$6:AV$310)</f>
        <v>#VALUE!</v>
      </c>
      <c r="AX63" s="104" t="e">
        <f>SUMIF('[1]Consommati par usage et sect '!$C$6:$C$310,'[1]Assiette TIC'!$C63,'[1]Consommati par usage et sect '!AW$6:AW$310)</f>
        <v>#VALUE!</v>
      </c>
      <c r="AY63" s="104" t="e">
        <f>SUMIF('[1]Consommati par usage et sect '!$C$6:$C$310,'[1]Assiette TIC'!$C63,'[1]Consommati par usage et sect '!AX$6:AX$310)</f>
        <v>#VALUE!</v>
      </c>
      <c r="AZ63" s="104" t="e">
        <f>SUMIF('[1]Consommati par usage et sect '!$C$6:$C$310,'[1]Assiette TIC'!$C63,'[1]Consommati par usage et sect '!AY$6:AY$310)</f>
        <v>#VALUE!</v>
      </c>
      <c r="BA63" s="104" t="e">
        <f>SUMIF('[1]Consommati par usage et sect '!$C$6:$C$310,'[1]Assiette TIC'!$C63,'[1]Consommati par usage et sect '!AZ$6:AZ$310)</f>
        <v>#VALUE!</v>
      </c>
      <c r="BB63" s="104" t="e">
        <f>SUMIF('[1]Consommati par usage et sect '!$C$6:$C$310,'[1]Assiette TIC'!$C63,'[1]Consommati par usage et sect '!BA$6:BA$310)</f>
        <v>#VALUE!</v>
      </c>
      <c r="BC63" s="104" t="e">
        <f>SUMIF('[1]Consommati par usage et sect '!$C$6:$C$310,'[1]Assiette TIC'!$C63,'[1]Consommati par usage et sect '!BB$6:BB$310)</f>
        <v>#VALUE!</v>
      </c>
      <c r="BD63" s="104" t="e">
        <f>SUMIF('[1]Consommati par usage et sect '!$C$6:$C$310,'[1]Assiette TIC'!$C63,'[1]Consommati par usage et sect '!BC$6:BC$310)</f>
        <v>#VALUE!</v>
      </c>
      <c r="BE63" s="104" t="e">
        <f>SUMIF('[1]Consommati par usage et sect '!$C$6:$C$310,'[1]Assiette TIC'!$C63,'[1]Consommati par usage et sect '!BD$6:BD$310)</f>
        <v>#VALUE!</v>
      </c>
      <c r="BF63" s="104" t="e">
        <f>SUMIF('[1]Consommati par usage et sect '!$C$6:$C$310,'[1]Assiette TIC'!$C63,'[1]Consommati par usage et sect '!BE$6:BE$310)</f>
        <v>#VALUE!</v>
      </c>
      <c r="BG63" s="104" t="e">
        <f>SUMIF('[1]Consommati par usage et sect '!$C$6:$C$310,'[1]Assiette TIC'!$C63,'[1]Consommati par usage et sect '!BF$6:BF$310)</f>
        <v>#VALUE!</v>
      </c>
      <c r="BH63" s="104" t="e">
        <f>SUMIF('[1]Consommati par usage et sect '!$C$6:$C$310,'[1]Assiette TIC'!$C63,'[1]Consommati par usage et sect '!BG$6:BG$310)</f>
        <v>#VALUE!</v>
      </c>
      <c r="BI63" s="104" t="e">
        <f>SUMIF('[1]Consommati par usage et sect '!$C$6:$C$310,'[1]Assiette TIC'!$C63,'[1]Consommati par usage et sect '!BH$6:BH$310)</f>
        <v>#VALUE!</v>
      </c>
      <c r="BJ63" s="104" t="e">
        <f>SUMIF('[1]Consommati par usage et sect '!$C$6:$C$310,'[1]Assiette TIC'!$C63,'[1]Consommati par usage et sect '!BI$6:BI$310)</f>
        <v>#VALUE!</v>
      </c>
      <c r="BK63" s="104" t="e">
        <f>SUMIF('[1]Consommati par usage et sect '!$C$6:$C$310,'[1]Assiette TIC'!$C63,'[1]Consommati par usage et sect '!BJ$6:BJ$310)</f>
        <v>#VALUE!</v>
      </c>
      <c r="BL63" s="104" t="e">
        <f>SUMIF('[1]Consommati par usage et sect '!$C$6:$C$310,'[1]Assiette TIC'!$C63,'[1]Consommati par usage et sect '!BK$6:BK$310)</f>
        <v>#VALUE!</v>
      </c>
      <c r="BM63" s="104" t="e">
        <f>SUMIF('[1]Consommati par usage et sect '!$C$6:$C$310,'[1]Assiette TIC'!$C63,'[1]Consommati par usage et sect '!BL$6:BL$310)</f>
        <v>#VALUE!</v>
      </c>
      <c r="BN63" s="104" t="e">
        <f>SUMIF('[1]Consommati par usage et sect '!$C$6:$C$310,'[1]Assiette TIC'!$C63,'[1]Consommati par usage et sect '!BM$6:BM$310)</f>
        <v>#VALUE!</v>
      </c>
      <c r="BO63" s="104" t="e">
        <f>SUMIF('[1]Consommati par usage et sect '!$C$6:$C$310,'[1]Assiette TIC'!$C63,'[1]Consommati par usage et sect '!BN$6:BN$310)</f>
        <v>#VALUE!</v>
      </c>
      <c r="BP63" s="104" t="e">
        <f>SUMIF('[1]Consommati par usage et sect '!$C$6:$C$310,'[1]Assiette TIC'!$C63,'[1]Consommati par usage et sect '!BO$6:BO$310)</f>
        <v>#VALUE!</v>
      </c>
      <c r="BQ63" s="104" t="e">
        <f>SUMIF('[1]Consommati par usage et sect '!$C$6:$C$310,'[1]Assiette TIC'!$C63,'[1]Consommati par usage et sect '!BP$6:BP$310)</f>
        <v>#VALUE!</v>
      </c>
      <c r="BR63" s="104" t="e">
        <f>SUMIF('[1]Consommati par usage et sect '!$C$6:$C$310,'[1]Assiette TIC'!$C63,'[1]Consommati par usage et sect '!BQ$6:BQ$310)</f>
        <v>#VALUE!</v>
      </c>
      <c r="BS63" s="105" t="e">
        <f t="shared" si="4"/>
        <v>#VALUE!</v>
      </c>
      <c r="BT63" s="106" t="e">
        <f>AL63-E63+#REF!+#REF!</f>
        <v>#VALUE!</v>
      </c>
      <c r="BU63" s="102" t="e">
        <f>IF(E63-#REF!-#REF!&gt;=#REF!,AL63-E63+#REF!+#REF!,AL63-#REF!)</f>
        <v>#REF!</v>
      </c>
      <c r="BV63" s="102" t="s">
        <v>264</v>
      </c>
      <c r="BW63" s="102" t="s">
        <v>264</v>
      </c>
      <c r="BX63" s="102">
        <f t="shared" si="5"/>
        <v>1</v>
      </c>
      <c r="BY63" s="102">
        <f t="shared" si="12"/>
        <v>0</v>
      </c>
      <c r="BZ63" s="107">
        <f>IF(ISNA(VLOOKUP($D63,'[1]comptes des secteurs'!$B$13:$AW$1568,31,FALSE)),0,VLOOKUP($D63,'[1]comptes des secteurs'!$B$13:$AW$1568,31,FALSE))</f>
        <v>479.8</v>
      </c>
      <c r="CA63" s="102">
        <f>IF(ISNA(VLOOKUP($D63,'[1]comptes des secteurs'!$B$13:$AW$1568,47,FALSE)),0,VLOOKUP($D63,'[1]comptes des secteurs'!$B$13:$AW$1568,47,FALSE))</f>
        <v>974.8</v>
      </c>
      <c r="CB63" s="108">
        <f t="shared" si="16"/>
        <v>0</v>
      </c>
      <c r="CC63" s="108">
        <f t="shared" si="16"/>
        <v>0</v>
      </c>
      <c r="CD63">
        <f>VLOOKUP(D63,Eurostat!$A$11:$H$272,5,TRUE)</f>
        <v>2622.9</v>
      </c>
    </row>
    <row r="64" spans="1:82" ht="15.65" customHeight="1" x14ac:dyDescent="0.35">
      <c r="A64" s="121"/>
      <c r="B64" s="196"/>
      <c r="C64" s="131" t="s">
        <v>319</v>
      </c>
      <c r="D64" s="128">
        <v>2352</v>
      </c>
      <c r="E64" s="97">
        <f>IFERROR(VLOOKUP(D64,'[1]Emissions ETS'!$A$2:$B$121,2,FALSE),0)/1000</f>
        <v>2883.95</v>
      </c>
      <c r="F64" s="104" t="e">
        <f>SUMIF('[1]Consommati par usage et sect '!$C$6:$C$310,'[1]Assiette TIC'!$C64,'[1]Consommati par usage et sect '!E$6:E$310)</f>
        <v>#VALUE!</v>
      </c>
      <c r="G64" s="104" t="e">
        <f>SUMIF('[1]Consommati par usage et sect '!$C$6:$C$310,'[1]Assiette TIC'!$C64,'[1]Consommati par usage et sect '!F$6:F$310)</f>
        <v>#VALUE!</v>
      </c>
      <c r="H64" s="104" t="e">
        <f>SUMIF('[1]Consommati par usage et sect '!$C$6:$C$310,'[1]Assiette TIC'!$C64,'[1]Consommati par usage et sect '!G$6:G$310)</f>
        <v>#VALUE!</v>
      </c>
      <c r="I64" s="104" t="e">
        <f>SUMIF('[1]Consommati par usage et sect '!$C$6:$C$310,'[1]Assiette TIC'!$C64,'[1]Consommati par usage et sect '!H$6:H$310)</f>
        <v>#VALUE!</v>
      </c>
      <c r="J64" s="104" t="e">
        <f>SUMIF('[1]Consommati par usage et sect '!$C$6:$C$310,'[1]Assiette TIC'!$C64,'[1]Consommati par usage et sect '!I$6:I$310)</f>
        <v>#VALUE!</v>
      </c>
      <c r="K64" s="104" t="e">
        <f>SUMIF('[1]Consommati par usage et sect '!$C$6:$C$310,'[1]Assiette TIC'!$C64,'[1]Consommati par usage et sect '!J$6:J$310)</f>
        <v>#VALUE!</v>
      </c>
      <c r="L64" s="104" t="e">
        <f>SUMIF('[1]Consommati par usage et sect '!$C$6:$C$310,'[1]Assiette TIC'!$C64,'[1]Consommati par usage et sect '!K$6:K$310)</f>
        <v>#VALUE!</v>
      </c>
      <c r="M64" s="104" t="e">
        <f>SUMIF('[1]Consommati par usage et sect '!$C$6:$C$310,'[1]Assiette TIC'!$C64,'[1]Consommati par usage et sect '!L$6:L$310)</f>
        <v>#VALUE!</v>
      </c>
      <c r="N64" s="104" t="e">
        <f>SUMIF('[1]Consommati par usage et sect '!$C$6:$C$310,'[1]Assiette TIC'!$C64,'[1]Consommati par usage et sect '!M$6:M$310)</f>
        <v>#VALUE!</v>
      </c>
      <c r="O64" s="104" t="e">
        <f>SUMIF('[1]Consommati par usage et sect '!$C$6:$C$310,'[1]Assiette TIC'!$C64,'[1]Consommati par usage et sect '!N$6:N$310)</f>
        <v>#VALUE!</v>
      </c>
      <c r="P64" s="104" t="e">
        <f>SUMIF('[1]Consommati par usage et sect '!$C$6:$C$310,'[1]Assiette TIC'!$C64,'[1]Consommati par usage et sect '!O$6:O$310)</f>
        <v>#VALUE!</v>
      </c>
      <c r="Q64" s="104" t="e">
        <f>SUMIF('[1]Consommati par usage et sect '!$C$6:$C$310,'[1]Assiette TIC'!$C64,'[1]Consommati par usage et sect '!P$6:P$310)</f>
        <v>#VALUE!</v>
      </c>
      <c r="R64" s="104" t="e">
        <f>SUMIF('[1]Consommati par usage et sect '!$C$6:$C$310,'[1]Assiette TIC'!$C64,'[1]Consommati par usage et sect '!Q$6:Q$310)</f>
        <v>#VALUE!</v>
      </c>
      <c r="S64" s="104" t="e">
        <f>SUMIF('[1]Consommati par usage et sect '!$C$6:$C$310,'[1]Assiette TIC'!$C64,'[1]Consommati par usage et sect '!R$6:R$310)</f>
        <v>#VALUE!</v>
      </c>
      <c r="T64" s="104" t="e">
        <f>SUMIF('[1]Consommati par usage et sect '!$C$6:$C$310,'[1]Assiette TIC'!$C64,'[1]Consommati par usage et sect '!S$6:S$310)</f>
        <v>#VALUE!</v>
      </c>
      <c r="U64" s="104" t="e">
        <f>SUMIF('[1]Consommati par usage et sect '!$C$6:$C$310,'[1]Assiette TIC'!$C64,'[1]Consommati par usage et sect '!T$6:T$310)</f>
        <v>#VALUE!</v>
      </c>
      <c r="V64" s="104" t="e">
        <f>SUMIF('[1]Consommati par usage et sect '!$C$6:$C$310,'[1]Assiette TIC'!$C64,'[1]Consommati par usage et sect '!U$6:U$310)</f>
        <v>#VALUE!</v>
      </c>
      <c r="W64" s="104" t="e">
        <f>SUMIF('[1]Consommati par usage et sect '!$C$6:$C$310,'[1]Assiette TIC'!$C64,'[1]Consommati par usage et sect '!V$6:V$310)</f>
        <v>#VALUE!</v>
      </c>
      <c r="X64" s="104" t="e">
        <f>SUMIF('[1]Consommati par usage et sect '!$C$6:$C$310,'[1]Assiette TIC'!$C64,'[1]Consommati par usage et sect '!W$6:W$310)</f>
        <v>#VALUE!</v>
      </c>
      <c r="Y64" s="104" t="e">
        <f>SUMIF('[1]Consommati par usage et sect '!$C$6:$C$310,'[1]Assiette TIC'!$C64,'[1]Consommati par usage et sect '!X$6:X$310)</f>
        <v>#VALUE!</v>
      </c>
      <c r="Z64" s="104" t="e">
        <f>SUMIF('[1]Consommati par usage et sect '!$C$6:$C$310,'[1]Assiette TIC'!$C64,'[1]Consommati par usage et sect '!Y$6:Y$310)</f>
        <v>#VALUE!</v>
      </c>
      <c r="AA64" s="104" t="e">
        <f>SUMIF('[1]Consommati par usage et sect '!$C$6:$C$310,'[1]Assiette TIC'!$C64,'[1]Consommati par usage et sect '!Z$6:Z$310)</f>
        <v>#VALUE!</v>
      </c>
      <c r="AB64" s="104" t="e">
        <f>SUMIF('[1]Consommati par usage et sect '!$C$6:$C$310,'[1]Assiette TIC'!$C64,'[1]Consommati par usage et sect '!AA$6:AA$310)</f>
        <v>#VALUE!</v>
      </c>
      <c r="AC64" s="104" t="e">
        <f>SUMIF('[1]Consommati par usage et sect '!$C$6:$C$310,'[1]Assiette TIC'!$C64,'[1]Consommati par usage et sect '!AB$6:AB$310)</f>
        <v>#VALUE!</v>
      </c>
      <c r="AD64" s="104" t="e">
        <f>SUMIF('[1]Consommati par usage et sect '!$C$6:$C$310,'[1]Assiette TIC'!$C64,'[1]Consommati par usage et sect '!AC$6:AC$310)</f>
        <v>#VALUE!</v>
      </c>
      <c r="AE64" s="104" t="e">
        <f>SUMIF('[1]Consommati par usage et sect '!$C$6:$C$310,'[1]Assiette TIC'!$C64,'[1]Consommati par usage et sect '!AD$6:AD$310)</f>
        <v>#VALUE!</v>
      </c>
      <c r="AF64" s="104" t="e">
        <f>SUMIF('[1]Consommati par usage et sect '!$C$6:$C$310,'[1]Assiette TIC'!$C64,'[1]Consommati par usage et sect '!AE$6:AE$310)</f>
        <v>#VALUE!</v>
      </c>
      <c r="AG64" s="104" t="e">
        <f>SUMIF('[1]Consommati par usage et sect '!$C$6:$C$310,'[1]Assiette TIC'!$C64,'[1]Consommati par usage et sect '!AF$6:AF$310)</f>
        <v>#VALUE!</v>
      </c>
      <c r="AH64" s="104" t="e">
        <f>SUMIF('[1]Consommati par usage et sect '!$C$6:$C$310,'[1]Assiette TIC'!$C64,'[1]Consommati par usage et sect '!AG$6:AG$310)</f>
        <v>#VALUE!</v>
      </c>
      <c r="AI64" s="104" t="e">
        <f>SUMIF('[1]Consommati par usage et sect '!$C$6:$C$310,'[1]Assiette TIC'!$C64,'[1]Consommati par usage et sect '!AH$6:AH$310)</f>
        <v>#VALUE!</v>
      </c>
      <c r="AJ64" s="104" t="e">
        <f>SUMIF('[1]Consommati par usage et sect '!$C$6:$C$310,'[1]Assiette TIC'!$C64,'[1]Consommati par usage et sect '!AI$6:AI$310)</f>
        <v>#VALUE!</v>
      </c>
      <c r="AK64" s="104" t="e">
        <f>SUMIF('[1]Consommati par usage et sect '!$C$6:$C$310,'[1]Assiette TIC'!$C64,'[1]Consommati par usage et sect '!AJ$6:AJ$310)</f>
        <v>#VALUE!</v>
      </c>
      <c r="AL64" s="105" t="e">
        <f t="shared" si="0"/>
        <v>#VALUE!</v>
      </c>
      <c r="AM64" s="104" t="e">
        <f t="shared" si="11"/>
        <v>#VALUE!</v>
      </c>
      <c r="AN64" s="104" t="e">
        <f t="shared" si="1"/>
        <v>#VALUE!</v>
      </c>
      <c r="AO64" s="104" t="e">
        <f t="shared" si="2"/>
        <v>#VALUE!</v>
      </c>
      <c r="AP64" s="104" t="e">
        <f t="shared" si="3"/>
        <v>#VALUE!</v>
      </c>
      <c r="AQ64" s="104" t="e">
        <f>SUMIF('[1]Consommati par usage et sect '!$C$6:$C$310,'[1]Assiette TIC'!$C64,'[1]Consommati par usage et sect '!AP$6:AP$310)</f>
        <v>#VALUE!</v>
      </c>
      <c r="AR64" s="104" t="e">
        <f>SUMIF('[1]Consommati par usage et sect '!$C$6:$C$310,'[1]Assiette TIC'!$C64,'[1]Consommati par usage et sect '!AQ$6:AQ$310)</f>
        <v>#VALUE!</v>
      </c>
      <c r="AS64" s="104" t="e">
        <f>SUMIF('[1]Consommati par usage et sect '!$C$6:$C$310,'[1]Assiette TIC'!$C64,'[1]Consommati par usage et sect '!AR$6:AR$310)</f>
        <v>#VALUE!</v>
      </c>
      <c r="AT64" s="104" t="e">
        <f>SUMIF('[1]Consommati par usage et sect '!$C$6:$C$310,'[1]Assiette TIC'!$C64,'[1]Consommati par usage et sect '!AS$6:AS$310)</f>
        <v>#VALUE!</v>
      </c>
      <c r="AU64" s="104" t="e">
        <f>SUMIF('[1]Consommati par usage et sect '!$C$6:$C$310,'[1]Assiette TIC'!$C64,'[1]Consommati par usage et sect '!AT$6:AT$310)</f>
        <v>#VALUE!</v>
      </c>
      <c r="AV64" s="104" t="e">
        <f>SUMIF('[1]Consommati par usage et sect '!$C$6:$C$310,'[1]Assiette TIC'!$C64,'[1]Consommati par usage et sect '!AU$6:AU$310)</f>
        <v>#VALUE!</v>
      </c>
      <c r="AW64" s="104" t="e">
        <f>SUMIF('[1]Consommati par usage et sect '!$C$6:$C$310,'[1]Assiette TIC'!$C64,'[1]Consommati par usage et sect '!AV$6:AV$310)</f>
        <v>#VALUE!</v>
      </c>
      <c r="AX64" s="104" t="e">
        <f>SUMIF('[1]Consommati par usage et sect '!$C$6:$C$310,'[1]Assiette TIC'!$C64,'[1]Consommati par usage et sect '!AW$6:AW$310)</f>
        <v>#VALUE!</v>
      </c>
      <c r="AY64" s="104" t="e">
        <f>SUMIF('[1]Consommati par usage et sect '!$C$6:$C$310,'[1]Assiette TIC'!$C64,'[1]Consommati par usage et sect '!AX$6:AX$310)</f>
        <v>#VALUE!</v>
      </c>
      <c r="AZ64" s="104" t="e">
        <f>SUMIF('[1]Consommati par usage et sect '!$C$6:$C$310,'[1]Assiette TIC'!$C64,'[1]Consommati par usage et sect '!AY$6:AY$310)</f>
        <v>#VALUE!</v>
      </c>
      <c r="BA64" s="104" t="e">
        <f>SUMIF('[1]Consommati par usage et sect '!$C$6:$C$310,'[1]Assiette TIC'!$C64,'[1]Consommati par usage et sect '!AZ$6:AZ$310)</f>
        <v>#VALUE!</v>
      </c>
      <c r="BB64" s="104" t="e">
        <f>SUMIF('[1]Consommati par usage et sect '!$C$6:$C$310,'[1]Assiette TIC'!$C64,'[1]Consommati par usage et sect '!BA$6:BA$310)</f>
        <v>#VALUE!</v>
      </c>
      <c r="BC64" s="104" t="e">
        <f>SUMIF('[1]Consommati par usage et sect '!$C$6:$C$310,'[1]Assiette TIC'!$C64,'[1]Consommati par usage et sect '!BB$6:BB$310)</f>
        <v>#VALUE!</v>
      </c>
      <c r="BD64" s="104" t="e">
        <f>SUMIF('[1]Consommati par usage et sect '!$C$6:$C$310,'[1]Assiette TIC'!$C64,'[1]Consommati par usage et sect '!BC$6:BC$310)</f>
        <v>#VALUE!</v>
      </c>
      <c r="BE64" s="104" t="e">
        <f>SUMIF('[1]Consommati par usage et sect '!$C$6:$C$310,'[1]Assiette TIC'!$C64,'[1]Consommati par usage et sect '!BD$6:BD$310)</f>
        <v>#VALUE!</v>
      </c>
      <c r="BF64" s="104" t="e">
        <f>SUMIF('[1]Consommati par usage et sect '!$C$6:$C$310,'[1]Assiette TIC'!$C64,'[1]Consommati par usage et sect '!BE$6:BE$310)</f>
        <v>#VALUE!</v>
      </c>
      <c r="BG64" s="104" t="e">
        <f>SUMIF('[1]Consommati par usage et sect '!$C$6:$C$310,'[1]Assiette TIC'!$C64,'[1]Consommati par usage et sect '!BF$6:BF$310)</f>
        <v>#VALUE!</v>
      </c>
      <c r="BH64" s="104" t="e">
        <f>SUMIF('[1]Consommati par usage et sect '!$C$6:$C$310,'[1]Assiette TIC'!$C64,'[1]Consommati par usage et sect '!BG$6:BG$310)</f>
        <v>#VALUE!</v>
      </c>
      <c r="BI64" s="104" t="e">
        <f>SUMIF('[1]Consommati par usage et sect '!$C$6:$C$310,'[1]Assiette TIC'!$C64,'[1]Consommati par usage et sect '!BH$6:BH$310)</f>
        <v>#VALUE!</v>
      </c>
      <c r="BJ64" s="104" t="e">
        <f>SUMIF('[1]Consommati par usage et sect '!$C$6:$C$310,'[1]Assiette TIC'!$C64,'[1]Consommati par usage et sect '!BI$6:BI$310)</f>
        <v>#VALUE!</v>
      </c>
      <c r="BK64" s="104" t="e">
        <f>SUMIF('[1]Consommati par usage et sect '!$C$6:$C$310,'[1]Assiette TIC'!$C64,'[1]Consommati par usage et sect '!BJ$6:BJ$310)</f>
        <v>#VALUE!</v>
      </c>
      <c r="BL64" s="104" t="e">
        <f>SUMIF('[1]Consommati par usage et sect '!$C$6:$C$310,'[1]Assiette TIC'!$C64,'[1]Consommati par usage et sect '!BK$6:BK$310)</f>
        <v>#VALUE!</v>
      </c>
      <c r="BM64" s="104" t="e">
        <f>SUMIF('[1]Consommati par usage et sect '!$C$6:$C$310,'[1]Assiette TIC'!$C64,'[1]Consommati par usage et sect '!BL$6:BL$310)</f>
        <v>#VALUE!</v>
      </c>
      <c r="BN64" s="104" t="e">
        <f>SUMIF('[1]Consommati par usage et sect '!$C$6:$C$310,'[1]Assiette TIC'!$C64,'[1]Consommati par usage et sect '!BM$6:BM$310)</f>
        <v>#VALUE!</v>
      </c>
      <c r="BO64" s="104" t="e">
        <f>SUMIF('[1]Consommati par usage et sect '!$C$6:$C$310,'[1]Assiette TIC'!$C64,'[1]Consommati par usage et sect '!BN$6:BN$310)</f>
        <v>#VALUE!</v>
      </c>
      <c r="BP64" s="104" t="e">
        <f>SUMIF('[1]Consommati par usage et sect '!$C$6:$C$310,'[1]Assiette TIC'!$C64,'[1]Consommati par usage et sect '!BO$6:BO$310)</f>
        <v>#VALUE!</v>
      </c>
      <c r="BQ64" s="104" t="e">
        <f>SUMIF('[1]Consommati par usage et sect '!$C$6:$C$310,'[1]Assiette TIC'!$C64,'[1]Consommati par usage et sect '!BP$6:BP$310)</f>
        <v>#VALUE!</v>
      </c>
      <c r="BR64" s="104" t="e">
        <f>SUMIF('[1]Consommati par usage et sect '!$C$6:$C$310,'[1]Assiette TIC'!$C64,'[1]Consommati par usage et sect '!BQ$6:BQ$310)</f>
        <v>#VALUE!</v>
      </c>
      <c r="BS64" s="105" t="e">
        <f t="shared" si="4"/>
        <v>#VALUE!</v>
      </c>
      <c r="BT64" s="106" t="e">
        <f>AL64-E64+#REF!+#REF!</f>
        <v>#VALUE!</v>
      </c>
      <c r="BU64" s="102" t="e">
        <f>IF(E64-#REF!-#REF!&gt;=#REF!,AL64-E64+#REF!+#REF!,AL64-#REF!)</f>
        <v>#REF!</v>
      </c>
      <c r="BV64" s="102" t="s">
        <v>264</v>
      </c>
      <c r="BW64" s="102" t="s">
        <v>264</v>
      </c>
      <c r="BX64" s="102">
        <f t="shared" si="5"/>
        <v>1</v>
      </c>
      <c r="BY64" s="102">
        <f t="shared" si="12"/>
        <v>0</v>
      </c>
      <c r="BZ64" s="107">
        <f>IF(ISNA(VLOOKUP($D64,'[1]comptes des secteurs'!$B$13:$AW$1568,31,FALSE)),0,VLOOKUP($D64,'[1]comptes des secteurs'!$B$13:$AW$1568,31,FALSE))</f>
        <v>59.6</v>
      </c>
      <c r="CA64" s="102">
        <f>IF(ISNA(VLOOKUP($D64,'[1]comptes des secteurs'!$B$13:$AW$1568,47,FALSE)),0,VLOOKUP($D64,'[1]comptes des secteurs'!$B$13:$AW$1568,47,FALSE))</f>
        <v>112.6</v>
      </c>
      <c r="CB64" s="108">
        <f t="shared" si="16"/>
        <v>0</v>
      </c>
      <c r="CC64" s="108">
        <f t="shared" si="16"/>
        <v>0</v>
      </c>
      <c r="CD64">
        <f>VLOOKUP(D64,Eurostat!$A$11:$H$272,5,TRUE)</f>
        <v>387.8</v>
      </c>
    </row>
    <row r="65" spans="1:82" ht="15.65" customHeight="1" x14ac:dyDescent="0.35">
      <c r="A65" s="121"/>
      <c r="B65" s="96"/>
      <c r="C65" s="131" t="s">
        <v>320</v>
      </c>
      <c r="D65" s="128">
        <v>2362</v>
      </c>
      <c r="E65" s="97">
        <f>IFERROR(VLOOKUP(D65,'[1]Emissions ETS'!$A$2:$B$121,2,FALSE),0)/1000</f>
        <v>351.72500000000002</v>
      </c>
      <c r="F65" s="104" t="e">
        <f>SUMIF('[1]Consommati par usage et sect '!$C$6:$C$310,'[1]Assiette TIC'!$C65,'[1]Consommati par usage et sect '!E$6:E$310)</f>
        <v>#VALUE!</v>
      </c>
      <c r="G65" s="104" t="e">
        <f>SUMIF('[1]Consommati par usage et sect '!$C$6:$C$310,'[1]Assiette TIC'!$C65,'[1]Consommati par usage et sect '!F$6:F$310)</f>
        <v>#VALUE!</v>
      </c>
      <c r="H65" s="104" t="e">
        <f>SUMIF('[1]Consommati par usage et sect '!$C$6:$C$310,'[1]Assiette TIC'!$C65,'[1]Consommati par usage et sect '!G$6:G$310)</f>
        <v>#VALUE!</v>
      </c>
      <c r="I65" s="104" t="e">
        <f>SUMIF('[1]Consommati par usage et sect '!$C$6:$C$310,'[1]Assiette TIC'!$C65,'[1]Consommati par usage et sect '!H$6:H$310)</f>
        <v>#VALUE!</v>
      </c>
      <c r="J65" s="104" t="e">
        <f>SUMIF('[1]Consommati par usage et sect '!$C$6:$C$310,'[1]Assiette TIC'!$C65,'[1]Consommati par usage et sect '!I$6:I$310)</f>
        <v>#VALUE!</v>
      </c>
      <c r="K65" s="104" t="e">
        <f>SUMIF('[1]Consommati par usage et sect '!$C$6:$C$310,'[1]Assiette TIC'!$C65,'[1]Consommati par usage et sect '!J$6:J$310)</f>
        <v>#VALUE!</v>
      </c>
      <c r="L65" s="104" t="e">
        <f>SUMIF('[1]Consommati par usage et sect '!$C$6:$C$310,'[1]Assiette TIC'!$C65,'[1]Consommati par usage et sect '!K$6:K$310)</f>
        <v>#VALUE!</v>
      </c>
      <c r="M65" s="104" t="e">
        <f>SUMIF('[1]Consommati par usage et sect '!$C$6:$C$310,'[1]Assiette TIC'!$C65,'[1]Consommati par usage et sect '!L$6:L$310)</f>
        <v>#VALUE!</v>
      </c>
      <c r="N65" s="104" t="e">
        <f>SUMIF('[1]Consommati par usage et sect '!$C$6:$C$310,'[1]Assiette TIC'!$C65,'[1]Consommati par usage et sect '!M$6:M$310)</f>
        <v>#VALUE!</v>
      </c>
      <c r="O65" s="104" t="e">
        <f>SUMIF('[1]Consommati par usage et sect '!$C$6:$C$310,'[1]Assiette TIC'!$C65,'[1]Consommati par usage et sect '!N$6:N$310)</f>
        <v>#VALUE!</v>
      </c>
      <c r="P65" s="104" t="e">
        <f>SUMIF('[1]Consommati par usage et sect '!$C$6:$C$310,'[1]Assiette TIC'!$C65,'[1]Consommati par usage et sect '!O$6:O$310)</f>
        <v>#VALUE!</v>
      </c>
      <c r="Q65" s="104" t="e">
        <f>SUMIF('[1]Consommati par usage et sect '!$C$6:$C$310,'[1]Assiette TIC'!$C65,'[1]Consommati par usage et sect '!P$6:P$310)</f>
        <v>#VALUE!</v>
      </c>
      <c r="R65" s="104" t="e">
        <f>SUMIF('[1]Consommati par usage et sect '!$C$6:$C$310,'[1]Assiette TIC'!$C65,'[1]Consommati par usage et sect '!Q$6:Q$310)</f>
        <v>#VALUE!</v>
      </c>
      <c r="S65" s="104" t="e">
        <f>SUMIF('[1]Consommati par usage et sect '!$C$6:$C$310,'[1]Assiette TIC'!$C65,'[1]Consommati par usage et sect '!R$6:R$310)</f>
        <v>#VALUE!</v>
      </c>
      <c r="T65" s="104" t="e">
        <f>SUMIF('[1]Consommati par usage et sect '!$C$6:$C$310,'[1]Assiette TIC'!$C65,'[1]Consommati par usage et sect '!S$6:S$310)</f>
        <v>#VALUE!</v>
      </c>
      <c r="U65" s="104" t="e">
        <f>SUMIF('[1]Consommati par usage et sect '!$C$6:$C$310,'[1]Assiette TIC'!$C65,'[1]Consommati par usage et sect '!T$6:T$310)</f>
        <v>#VALUE!</v>
      </c>
      <c r="V65" s="104" t="e">
        <f>SUMIF('[1]Consommati par usage et sect '!$C$6:$C$310,'[1]Assiette TIC'!$C65,'[1]Consommati par usage et sect '!U$6:U$310)</f>
        <v>#VALUE!</v>
      </c>
      <c r="W65" s="104" t="e">
        <f>SUMIF('[1]Consommati par usage et sect '!$C$6:$C$310,'[1]Assiette TIC'!$C65,'[1]Consommati par usage et sect '!V$6:V$310)</f>
        <v>#VALUE!</v>
      </c>
      <c r="X65" s="104" t="e">
        <f>SUMIF('[1]Consommati par usage et sect '!$C$6:$C$310,'[1]Assiette TIC'!$C65,'[1]Consommati par usage et sect '!W$6:W$310)</f>
        <v>#VALUE!</v>
      </c>
      <c r="Y65" s="104" t="e">
        <f>SUMIF('[1]Consommati par usage et sect '!$C$6:$C$310,'[1]Assiette TIC'!$C65,'[1]Consommati par usage et sect '!X$6:X$310)</f>
        <v>#VALUE!</v>
      </c>
      <c r="Z65" s="104" t="e">
        <f>SUMIF('[1]Consommati par usage et sect '!$C$6:$C$310,'[1]Assiette TIC'!$C65,'[1]Consommati par usage et sect '!Y$6:Y$310)</f>
        <v>#VALUE!</v>
      </c>
      <c r="AA65" s="104" t="e">
        <f>SUMIF('[1]Consommati par usage et sect '!$C$6:$C$310,'[1]Assiette TIC'!$C65,'[1]Consommati par usage et sect '!Z$6:Z$310)</f>
        <v>#VALUE!</v>
      </c>
      <c r="AB65" s="104" t="e">
        <f>SUMIF('[1]Consommati par usage et sect '!$C$6:$C$310,'[1]Assiette TIC'!$C65,'[1]Consommati par usage et sect '!AA$6:AA$310)</f>
        <v>#VALUE!</v>
      </c>
      <c r="AC65" s="104" t="e">
        <f>SUMIF('[1]Consommati par usage et sect '!$C$6:$C$310,'[1]Assiette TIC'!$C65,'[1]Consommati par usage et sect '!AB$6:AB$310)</f>
        <v>#VALUE!</v>
      </c>
      <c r="AD65" s="104" t="e">
        <f>SUMIF('[1]Consommati par usage et sect '!$C$6:$C$310,'[1]Assiette TIC'!$C65,'[1]Consommati par usage et sect '!AC$6:AC$310)</f>
        <v>#VALUE!</v>
      </c>
      <c r="AE65" s="104" t="e">
        <f>SUMIF('[1]Consommati par usage et sect '!$C$6:$C$310,'[1]Assiette TIC'!$C65,'[1]Consommati par usage et sect '!AD$6:AD$310)</f>
        <v>#VALUE!</v>
      </c>
      <c r="AF65" s="104" t="e">
        <f>SUMIF('[1]Consommati par usage et sect '!$C$6:$C$310,'[1]Assiette TIC'!$C65,'[1]Consommati par usage et sect '!AE$6:AE$310)</f>
        <v>#VALUE!</v>
      </c>
      <c r="AG65" s="104" t="e">
        <f>SUMIF('[1]Consommati par usage et sect '!$C$6:$C$310,'[1]Assiette TIC'!$C65,'[1]Consommati par usage et sect '!AF$6:AF$310)</f>
        <v>#VALUE!</v>
      </c>
      <c r="AH65" s="104" t="e">
        <f>SUMIF('[1]Consommati par usage et sect '!$C$6:$C$310,'[1]Assiette TIC'!$C65,'[1]Consommati par usage et sect '!AG$6:AG$310)</f>
        <v>#VALUE!</v>
      </c>
      <c r="AI65" s="104" t="e">
        <f>SUMIF('[1]Consommati par usage et sect '!$C$6:$C$310,'[1]Assiette TIC'!$C65,'[1]Consommati par usage et sect '!AH$6:AH$310)</f>
        <v>#VALUE!</v>
      </c>
      <c r="AJ65" s="104" t="e">
        <f>SUMIF('[1]Consommati par usage et sect '!$C$6:$C$310,'[1]Assiette TIC'!$C65,'[1]Consommati par usage et sect '!AI$6:AI$310)</f>
        <v>#VALUE!</v>
      </c>
      <c r="AK65" s="104" t="e">
        <f>SUMIF('[1]Consommati par usage et sect '!$C$6:$C$310,'[1]Assiette TIC'!$C65,'[1]Consommati par usage et sect '!AJ$6:AJ$310)</f>
        <v>#VALUE!</v>
      </c>
      <c r="AL65" s="105" t="e">
        <f t="shared" si="0"/>
        <v>#VALUE!</v>
      </c>
      <c r="AM65" s="104" t="e">
        <f t="shared" si="11"/>
        <v>#VALUE!</v>
      </c>
      <c r="AN65" s="104" t="e">
        <f t="shared" si="1"/>
        <v>#VALUE!</v>
      </c>
      <c r="AO65" s="104" t="e">
        <f t="shared" si="2"/>
        <v>#VALUE!</v>
      </c>
      <c r="AP65" s="104" t="e">
        <f t="shared" si="3"/>
        <v>#VALUE!</v>
      </c>
      <c r="AQ65" s="104" t="e">
        <f>SUMIF('[1]Consommati par usage et sect '!$C$6:$C$310,'[1]Assiette TIC'!$C65,'[1]Consommati par usage et sect '!AP$6:AP$310)</f>
        <v>#VALUE!</v>
      </c>
      <c r="AR65" s="104" t="e">
        <f>SUMIF('[1]Consommati par usage et sect '!$C$6:$C$310,'[1]Assiette TIC'!$C65,'[1]Consommati par usage et sect '!AQ$6:AQ$310)</f>
        <v>#VALUE!</v>
      </c>
      <c r="AS65" s="104" t="e">
        <f>SUMIF('[1]Consommati par usage et sect '!$C$6:$C$310,'[1]Assiette TIC'!$C65,'[1]Consommati par usage et sect '!AR$6:AR$310)</f>
        <v>#VALUE!</v>
      </c>
      <c r="AT65" s="104" t="e">
        <f>SUMIF('[1]Consommati par usage et sect '!$C$6:$C$310,'[1]Assiette TIC'!$C65,'[1]Consommati par usage et sect '!AS$6:AS$310)</f>
        <v>#VALUE!</v>
      </c>
      <c r="AU65" s="104" t="e">
        <f>SUMIF('[1]Consommati par usage et sect '!$C$6:$C$310,'[1]Assiette TIC'!$C65,'[1]Consommati par usage et sect '!AT$6:AT$310)</f>
        <v>#VALUE!</v>
      </c>
      <c r="AV65" s="104" t="e">
        <f>SUMIF('[1]Consommati par usage et sect '!$C$6:$C$310,'[1]Assiette TIC'!$C65,'[1]Consommati par usage et sect '!AU$6:AU$310)</f>
        <v>#VALUE!</v>
      </c>
      <c r="AW65" s="104" t="e">
        <f>SUMIF('[1]Consommati par usage et sect '!$C$6:$C$310,'[1]Assiette TIC'!$C65,'[1]Consommati par usage et sect '!AV$6:AV$310)</f>
        <v>#VALUE!</v>
      </c>
      <c r="AX65" s="104" t="e">
        <f>SUMIF('[1]Consommati par usage et sect '!$C$6:$C$310,'[1]Assiette TIC'!$C65,'[1]Consommati par usage et sect '!AW$6:AW$310)</f>
        <v>#VALUE!</v>
      </c>
      <c r="AY65" s="104" t="e">
        <f>SUMIF('[1]Consommati par usage et sect '!$C$6:$C$310,'[1]Assiette TIC'!$C65,'[1]Consommati par usage et sect '!AX$6:AX$310)</f>
        <v>#VALUE!</v>
      </c>
      <c r="AZ65" s="104" t="e">
        <f>SUMIF('[1]Consommati par usage et sect '!$C$6:$C$310,'[1]Assiette TIC'!$C65,'[1]Consommati par usage et sect '!AY$6:AY$310)</f>
        <v>#VALUE!</v>
      </c>
      <c r="BA65" s="104" t="e">
        <f>SUMIF('[1]Consommati par usage et sect '!$C$6:$C$310,'[1]Assiette TIC'!$C65,'[1]Consommati par usage et sect '!AZ$6:AZ$310)</f>
        <v>#VALUE!</v>
      </c>
      <c r="BB65" s="104" t="e">
        <f>SUMIF('[1]Consommati par usage et sect '!$C$6:$C$310,'[1]Assiette TIC'!$C65,'[1]Consommati par usage et sect '!BA$6:BA$310)</f>
        <v>#VALUE!</v>
      </c>
      <c r="BC65" s="104" t="e">
        <f>SUMIF('[1]Consommati par usage et sect '!$C$6:$C$310,'[1]Assiette TIC'!$C65,'[1]Consommati par usage et sect '!BB$6:BB$310)</f>
        <v>#VALUE!</v>
      </c>
      <c r="BD65" s="104" t="e">
        <f>SUMIF('[1]Consommati par usage et sect '!$C$6:$C$310,'[1]Assiette TIC'!$C65,'[1]Consommati par usage et sect '!BC$6:BC$310)</f>
        <v>#VALUE!</v>
      </c>
      <c r="BE65" s="104" t="e">
        <f>SUMIF('[1]Consommati par usage et sect '!$C$6:$C$310,'[1]Assiette TIC'!$C65,'[1]Consommati par usage et sect '!BD$6:BD$310)</f>
        <v>#VALUE!</v>
      </c>
      <c r="BF65" s="104" t="e">
        <f>SUMIF('[1]Consommati par usage et sect '!$C$6:$C$310,'[1]Assiette TIC'!$C65,'[1]Consommati par usage et sect '!BE$6:BE$310)</f>
        <v>#VALUE!</v>
      </c>
      <c r="BG65" s="104" t="e">
        <f>SUMIF('[1]Consommati par usage et sect '!$C$6:$C$310,'[1]Assiette TIC'!$C65,'[1]Consommati par usage et sect '!BF$6:BF$310)</f>
        <v>#VALUE!</v>
      </c>
      <c r="BH65" s="104" t="e">
        <f>SUMIF('[1]Consommati par usage et sect '!$C$6:$C$310,'[1]Assiette TIC'!$C65,'[1]Consommati par usage et sect '!BG$6:BG$310)</f>
        <v>#VALUE!</v>
      </c>
      <c r="BI65" s="104" t="e">
        <f>SUMIF('[1]Consommati par usage et sect '!$C$6:$C$310,'[1]Assiette TIC'!$C65,'[1]Consommati par usage et sect '!BH$6:BH$310)</f>
        <v>#VALUE!</v>
      </c>
      <c r="BJ65" s="104" t="e">
        <f>SUMIF('[1]Consommati par usage et sect '!$C$6:$C$310,'[1]Assiette TIC'!$C65,'[1]Consommati par usage et sect '!BI$6:BI$310)</f>
        <v>#VALUE!</v>
      </c>
      <c r="BK65" s="104" t="e">
        <f>SUMIF('[1]Consommati par usage et sect '!$C$6:$C$310,'[1]Assiette TIC'!$C65,'[1]Consommati par usage et sect '!BJ$6:BJ$310)</f>
        <v>#VALUE!</v>
      </c>
      <c r="BL65" s="104" t="e">
        <f>SUMIF('[1]Consommati par usage et sect '!$C$6:$C$310,'[1]Assiette TIC'!$C65,'[1]Consommati par usage et sect '!BK$6:BK$310)</f>
        <v>#VALUE!</v>
      </c>
      <c r="BM65" s="104" t="e">
        <f>SUMIF('[1]Consommati par usage et sect '!$C$6:$C$310,'[1]Assiette TIC'!$C65,'[1]Consommati par usage et sect '!BL$6:BL$310)</f>
        <v>#VALUE!</v>
      </c>
      <c r="BN65" s="104" t="e">
        <f>SUMIF('[1]Consommati par usage et sect '!$C$6:$C$310,'[1]Assiette TIC'!$C65,'[1]Consommati par usage et sect '!BM$6:BM$310)</f>
        <v>#VALUE!</v>
      </c>
      <c r="BO65" s="104" t="e">
        <f>SUMIF('[1]Consommati par usage et sect '!$C$6:$C$310,'[1]Assiette TIC'!$C65,'[1]Consommati par usage et sect '!BN$6:BN$310)</f>
        <v>#VALUE!</v>
      </c>
      <c r="BP65" s="104" t="e">
        <f>SUMIF('[1]Consommati par usage et sect '!$C$6:$C$310,'[1]Assiette TIC'!$C65,'[1]Consommati par usage et sect '!BO$6:BO$310)</f>
        <v>#VALUE!</v>
      </c>
      <c r="BQ65" s="104" t="e">
        <f>SUMIF('[1]Consommati par usage et sect '!$C$6:$C$310,'[1]Assiette TIC'!$C65,'[1]Consommati par usage et sect '!BP$6:BP$310)</f>
        <v>#VALUE!</v>
      </c>
      <c r="BR65" s="104" t="e">
        <f>SUMIF('[1]Consommati par usage et sect '!$C$6:$C$310,'[1]Assiette TIC'!$C65,'[1]Consommati par usage et sect '!BQ$6:BQ$310)</f>
        <v>#VALUE!</v>
      </c>
      <c r="BS65" s="105" t="e">
        <f t="shared" si="4"/>
        <v>#VALUE!</v>
      </c>
      <c r="BT65" s="106" t="e">
        <f>AL65-E65+#REF!+#REF!</f>
        <v>#VALUE!</v>
      </c>
      <c r="BU65" s="102" t="e">
        <f>IF(E65-#REF!-#REF!&gt;=#REF!,AL65-E65+#REF!+#REF!,AL65-#REF!)</f>
        <v>#REF!</v>
      </c>
      <c r="BV65" s="102" t="s">
        <v>264</v>
      </c>
      <c r="BW65" s="102" t="s">
        <v>264</v>
      </c>
      <c r="BX65" s="102">
        <f t="shared" si="5"/>
        <v>1</v>
      </c>
      <c r="BY65" s="102">
        <f t="shared" si="12"/>
        <v>0</v>
      </c>
      <c r="BZ65" s="107">
        <f>IF(ISNA(VLOOKUP($D65,'[1]comptes des secteurs'!$B$13:$AW$1568,31,FALSE)),0,VLOOKUP($D65,'[1]comptes des secteurs'!$B$13:$AW$1568,31,FALSE))</f>
        <v>244.2</v>
      </c>
      <c r="CA65" s="102">
        <f>IF(ISNA(VLOOKUP($D65,'[1]comptes des secteurs'!$B$13:$AW$1568,47,FALSE)),0,VLOOKUP($D65,'[1]comptes des secteurs'!$B$13:$AW$1568,47,FALSE))</f>
        <v>843.7</v>
      </c>
      <c r="CB65" s="108">
        <f t="shared" si="16"/>
        <v>0</v>
      </c>
      <c r="CC65" s="108">
        <f t="shared" si="16"/>
        <v>0</v>
      </c>
      <c r="CD65">
        <f>VLOOKUP(D65,Eurostat!$A$11:$H$272,5,TRUE)</f>
        <v>2581.1</v>
      </c>
    </row>
    <row r="66" spans="1:82" ht="15.65" customHeight="1" x14ac:dyDescent="0.35">
      <c r="A66" s="123"/>
      <c r="B66" s="110"/>
      <c r="C66" s="131" t="s">
        <v>266</v>
      </c>
      <c r="D66" s="126" t="s">
        <v>300</v>
      </c>
      <c r="E66" s="97">
        <f>SUM(E63:E65)</f>
        <v>13075.895999999999</v>
      </c>
      <c r="F66" s="97" t="e">
        <f t="shared" ref="F66:AK66" si="26">SUM(F63:F65)</f>
        <v>#VALUE!</v>
      </c>
      <c r="G66" s="97" t="e">
        <f t="shared" si="26"/>
        <v>#VALUE!</v>
      </c>
      <c r="H66" s="97" t="e">
        <f t="shared" si="26"/>
        <v>#VALUE!</v>
      </c>
      <c r="I66" s="97" t="e">
        <f t="shared" si="26"/>
        <v>#VALUE!</v>
      </c>
      <c r="J66" s="97" t="e">
        <f t="shared" si="26"/>
        <v>#VALUE!</v>
      </c>
      <c r="K66" s="97" t="e">
        <f t="shared" si="26"/>
        <v>#VALUE!</v>
      </c>
      <c r="L66" s="97" t="e">
        <f t="shared" si="26"/>
        <v>#VALUE!</v>
      </c>
      <c r="M66" s="97" t="e">
        <f t="shared" si="26"/>
        <v>#VALUE!</v>
      </c>
      <c r="N66" s="97" t="e">
        <f t="shared" si="26"/>
        <v>#VALUE!</v>
      </c>
      <c r="O66" s="97" t="e">
        <f t="shared" si="26"/>
        <v>#VALUE!</v>
      </c>
      <c r="P66" s="97" t="e">
        <f t="shared" si="26"/>
        <v>#VALUE!</v>
      </c>
      <c r="Q66" s="97" t="e">
        <f t="shared" si="26"/>
        <v>#VALUE!</v>
      </c>
      <c r="R66" s="97" t="e">
        <f t="shared" si="26"/>
        <v>#VALUE!</v>
      </c>
      <c r="S66" s="97" t="e">
        <f t="shared" si="26"/>
        <v>#VALUE!</v>
      </c>
      <c r="T66" s="97" t="e">
        <f t="shared" si="26"/>
        <v>#VALUE!</v>
      </c>
      <c r="U66" s="97" t="e">
        <f t="shared" si="26"/>
        <v>#VALUE!</v>
      </c>
      <c r="V66" s="97" t="e">
        <f t="shared" si="26"/>
        <v>#VALUE!</v>
      </c>
      <c r="W66" s="97" t="e">
        <f t="shared" si="26"/>
        <v>#VALUE!</v>
      </c>
      <c r="X66" s="97" t="e">
        <f t="shared" si="26"/>
        <v>#VALUE!</v>
      </c>
      <c r="Y66" s="97" t="e">
        <f t="shared" si="26"/>
        <v>#VALUE!</v>
      </c>
      <c r="Z66" s="97" t="e">
        <f t="shared" si="26"/>
        <v>#VALUE!</v>
      </c>
      <c r="AA66" s="97" t="e">
        <f t="shared" si="26"/>
        <v>#VALUE!</v>
      </c>
      <c r="AB66" s="97" t="e">
        <f t="shared" si="26"/>
        <v>#VALUE!</v>
      </c>
      <c r="AC66" s="97" t="e">
        <f t="shared" si="26"/>
        <v>#VALUE!</v>
      </c>
      <c r="AD66" s="97" t="e">
        <f t="shared" si="26"/>
        <v>#VALUE!</v>
      </c>
      <c r="AE66" s="97" t="e">
        <f t="shared" si="26"/>
        <v>#VALUE!</v>
      </c>
      <c r="AF66" s="97" t="e">
        <f t="shared" si="26"/>
        <v>#VALUE!</v>
      </c>
      <c r="AG66" s="97" t="e">
        <f t="shared" si="26"/>
        <v>#VALUE!</v>
      </c>
      <c r="AH66" s="97" t="e">
        <f t="shared" si="26"/>
        <v>#VALUE!</v>
      </c>
      <c r="AI66" s="97" t="e">
        <f t="shared" si="26"/>
        <v>#VALUE!</v>
      </c>
      <c r="AJ66" s="97" t="e">
        <f t="shared" si="26"/>
        <v>#VALUE!</v>
      </c>
      <c r="AK66" s="97" t="e">
        <f t="shared" si="26"/>
        <v>#VALUE!</v>
      </c>
      <c r="AL66" s="105" t="e">
        <f t="shared" si="0"/>
        <v>#VALUE!</v>
      </c>
      <c r="AM66" s="104" t="e">
        <f t="shared" si="11"/>
        <v>#VALUE!</v>
      </c>
      <c r="AN66" s="104" t="e">
        <f t="shared" si="1"/>
        <v>#VALUE!</v>
      </c>
      <c r="AO66" s="104" t="e">
        <f t="shared" si="2"/>
        <v>#VALUE!</v>
      </c>
      <c r="AP66" s="104" t="e">
        <f t="shared" si="3"/>
        <v>#VALUE!</v>
      </c>
      <c r="AQ66" s="97" t="e">
        <f t="shared" ref="AQ66:BR66" si="27">SUM(AQ63:AQ65)</f>
        <v>#VALUE!</v>
      </c>
      <c r="AR66" s="97" t="e">
        <f t="shared" si="27"/>
        <v>#VALUE!</v>
      </c>
      <c r="AS66" s="97" t="e">
        <f t="shared" si="27"/>
        <v>#VALUE!</v>
      </c>
      <c r="AT66" s="97" t="e">
        <f t="shared" si="27"/>
        <v>#VALUE!</v>
      </c>
      <c r="AU66" s="97" t="e">
        <f t="shared" si="27"/>
        <v>#VALUE!</v>
      </c>
      <c r="AV66" s="97" t="e">
        <f t="shared" si="27"/>
        <v>#VALUE!</v>
      </c>
      <c r="AW66" s="97" t="e">
        <f t="shared" si="27"/>
        <v>#VALUE!</v>
      </c>
      <c r="AX66" s="97" t="e">
        <f t="shared" si="27"/>
        <v>#VALUE!</v>
      </c>
      <c r="AY66" s="97" t="e">
        <f t="shared" si="27"/>
        <v>#VALUE!</v>
      </c>
      <c r="AZ66" s="97" t="e">
        <f t="shared" si="27"/>
        <v>#VALUE!</v>
      </c>
      <c r="BA66" s="97" t="e">
        <f t="shared" si="27"/>
        <v>#VALUE!</v>
      </c>
      <c r="BB66" s="97" t="e">
        <f t="shared" si="27"/>
        <v>#VALUE!</v>
      </c>
      <c r="BC66" s="97" t="e">
        <f t="shared" si="27"/>
        <v>#VALUE!</v>
      </c>
      <c r="BD66" s="97" t="e">
        <f t="shared" si="27"/>
        <v>#VALUE!</v>
      </c>
      <c r="BE66" s="97" t="e">
        <f t="shared" si="27"/>
        <v>#VALUE!</v>
      </c>
      <c r="BF66" s="97" t="e">
        <f t="shared" si="27"/>
        <v>#VALUE!</v>
      </c>
      <c r="BG66" s="97" t="e">
        <f t="shared" si="27"/>
        <v>#VALUE!</v>
      </c>
      <c r="BH66" s="97" t="e">
        <f t="shared" si="27"/>
        <v>#VALUE!</v>
      </c>
      <c r="BI66" s="97" t="e">
        <f t="shared" si="27"/>
        <v>#VALUE!</v>
      </c>
      <c r="BJ66" s="97" t="e">
        <f t="shared" si="27"/>
        <v>#VALUE!</v>
      </c>
      <c r="BK66" s="97" t="e">
        <f t="shared" si="27"/>
        <v>#VALUE!</v>
      </c>
      <c r="BL66" s="97" t="e">
        <f t="shared" si="27"/>
        <v>#VALUE!</v>
      </c>
      <c r="BM66" s="97" t="e">
        <f t="shared" si="27"/>
        <v>#VALUE!</v>
      </c>
      <c r="BN66" s="97" t="e">
        <f t="shared" si="27"/>
        <v>#VALUE!</v>
      </c>
      <c r="BO66" s="97" t="e">
        <f t="shared" si="27"/>
        <v>#VALUE!</v>
      </c>
      <c r="BP66" s="97" t="e">
        <f t="shared" si="27"/>
        <v>#VALUE!</v>
      </c>
      <c r="BQ66" s="97" t="e">
        <f t="shared" si="27"/>
        <v>#VALUE!</v>
      </c>
      <c r="BR66" s="97" t="e">
        <f t="shared" si="27"/>
        <v>#VALUE!</v>
      </c>
      <c r="BS66" s="105" t="e">
        <f t="shared" si="4"/>
        <v>#VALUE!</v>
      </c>
      <c r="BT66" s="106" t="e">
        <f>SUM(BT63:BT65)</f>
        <v>#VALUE!</v>
      </c>
      <c r="BU66" s="106" t="e">
        <f>SUM(BU63:BU65)</f>
        <v>#REF!</v>
      </c>
      <c r="BV66" s="102"/>
      <c r="BW66" s="102" t="s">
        <v>264</v>
      </c>
      <c r="BX66" s="102">
        <f t="shared" si="5"/>
        <v>1</v>
      </c>
      <c r="BY66" s="102">
        <f t="shared" si="12"/>
        <v>0</v>
      </c>
      <c r="BZ66" s="102">
        <f t="shared" ref="BZ66:CA66" si="28">SUM(BZ63:BZ65)</f>
        <v>783.59999999999991</v>
      </c>
      <c r="CA66" s="102">
        <f t="shared" si="28"/>
        <v>1931.1</v>
      </c>
      <c r="CB66" s="108">
        <f t="shared" si="16"/>
        <v>0</v>
      </c>
      <c r="CC66" s="108">
        <f t="shared" si="16"/>
        <v>0</v>
      </c>
    </row>
    <row r="67" spans="1:82" ht="15.75" customHeight="1" x14ac:dyDescent="0.35">
      <c r="A67" s="122" t="s">
        <v>321</v>
      </c>
      <c r="B67" s="103"/>
      <c r="C67" s="131" t="s">
        <v>322</v>
      </c>
      <c r="D67" s="126">
        <v>812</v>
      </c>
      <c r="E67" s="97">
        <f>IFERROR(VLOOKUP(D67,'[1]Emissions ETS'!$A$2:$B$121,2,FALSE),0)/1000</f>
        <v>0</v>
      </c>
      <c r="F67" s="104" t="e">
        <f>SUMIF('[1]Consommati par usage et sect '!$C$6:$C$310,'[1]Assiette TIC'!$C68,'[1]Consommati par usage et sect '!E$6:E$310)</f>
        <v>#VALUE!</v>
      </c>
      <c r="G67" s="104" t="e">
        <f>SUMIF('[1]Consommati par usage et sect '!$C$6:$C$310,'[1]Assiette TIC'!$C68,'[1]Consommati par usage et sect '!F$6:F$310)</f>
        <v>#VALUE!</v>
      </c>
      <c r="H67" s="104" t="e">
        <f>SUMIF('[1]Consommati par usage et sect '!$C$6:$C$310,'[1]Assiette TIC'!$C68,'[1]Consommati par usage et sect '!G$6:G$310)</f>
        <v>#VALUE!</v>
      </c>
      <c r="I67" s="104" t="e">
        <f>SUMIF('[1]Consommati par usage et sect '!$C$6:$C$310,'[1]Assiette TIC'!$C68,'[1]Consommati par usage et sect '!H$6:H$310)</f>
        <v>#VALUE!</v>
      </c>
      <c r="J67" s="104" t="e">
        <f>SUMIF('[1]Consommati par usage et sect '!$C$6:$C$310,'[1]Assiette TIC'!$C68,'[1]Consommati par usage et sect '!I$6:I$310)</f>
        <v>#VALUE!</v>
      </c>
      <c r="K67" s="104" t="e">
        <f>SUMIF('[1]Consommati par usage et sect '!$C$6:$C$310,'[1]Assiette TIC'!$C68,'[1]Consommati par usage et sect '!J$6:J$310)</f>
        <v>#VALUE!</v>
      </c>
      <c r="L67" s="104" t="e">
        <f>SUMIF('[1]Consommati par usage et sect '!$C$6:$C$310,'[1]Assiette TIC'!$C68,'[1]Consommati par usage et sect '!K$6:K$310)</f>
        <v>#VALUE!</v>
      </c>
      <c r="M67" s="104" t="e">
        <f>SUMIF('[1]Consommati par usage et sect '!$C$6:$C$310,'[1]Assiette TIC'!$C68,'[1]Consommati par usage et sect '!L$6:L$310)</f>
        <v>#VALUE!</v>
      </c>
      <c r="N67" s="104" t="e">
        <f>SUMIF('[1]Consommati par usage et sect '!$C$6:$C$310,'[1]Assiette TIC'!$C68,'[1]Consommati par usage et sect '!M$6:M$310)</f>
        <v>#VALUE!</v>
      </c>
      <c r="O67" s="104" t="e">
        <f>SUMIF('[1]Consommati par usage et sect '!$C$6:$C$310,'[1]Assiette TIC'!$C68,'[1]Consommati par usage et sect '!N$6:N$310)</f>
        <v>#VALUE!</v>
      </c>
      <c r="P67" s="104" t="e">
        <f>SUMIF('[1]Consommati par usage et sect '!$C$6:$C$310,'[1]Assiette TIC'!$C68,'[1]Consommati par usage et sect '!O$6:O$310)</f>
        <v>#VALUE!</v>
      </c>
      <c r="Q67" s="104" t="e">
        <f>SUMIF('[1]Consommati par usage et sect '!$C$6:$C$310,'[1]Assiette TIC'!$C68,'[1]Consommati par usage et sect '!P$6:P$310)</f>
        <v>#VALUE!</v>
      </c>
      <c r="R67" s="104" t="e">
        <f>SUMIF('[1]Consommati par usage et sect '!$C$6:$C$310,'[1]Assiette TIC'!$C68,'[1]Consommati par usage et sect '!Q$6:Q$310)</f>
        <v>#VALUE!</v>
      </c>
      <c r="S67" s="104" t="e">
        <f>SUMIF('[1]Consommati par usage et sect '!$C$6:$C$310,'[1]Assiette TIC'!$C68,'[1]Consommati par usage et sect '!R$6:R$310)</f>
        <v>#VALUE!</v>
      </c>
      <c r="T67" s="104" t="e">
        <f>SUMIF('[1]Consommati par usage et sect '!$C$6:$C$310,'[1]Assiette TIC'!$C68,'[1]Consommati par usage et sect '!S$6:S$310)</f>
        <v>#VALUE!</v>
      </c>
      <c r="U67" s="104" t="e">
        <f>SUMIF('[1]Consommati par usage et sect '!$C$6:$C$310,'[1]Assiette TIC'!$C68,'[1]Consommati par usage et sect '!T$6:T$310)</f>
        <v>#VALUE!</v>
      </c>
      <c r="V67" s="104" t="e">
        <f>SUMIF('[1]Consommati par usage et sect '!$C$6:$C$310,'[1]Assiette TIC'!$C68,'[1]Consommati par usage et sect '!U$6:U$310)</f>
        <v>#VALUE!</v>
      </c>
      <c r="W67" s="104" t="e">
        <f>SUMIF('[1]Consommati par usage et sect '!$C$6:$C$310,'[1]Assiette TIC'!$C68,'[1]Consommati par usage et sect '!V$6:V$310)</f>
        <v>#VALUE!</v>
      </c>
      <c r="X67" s="104" t="e">
        <f>SUMIF('[1]Consommati par usage et sect '!$C$6:$C$310,'[1]Assiette TIC'!$C68,'[1]Consommati par usage et sect '!W$6:W$310)</f>
        <v>#VALUE!</v>
      </c>
      <c r="Y67" s="104" t="e">
        <f>SUMIF('[1]Consommati par usage et sect '!$C$6:$C$310,'[1]Assiette TIC'!$C68,'[1]Consommati par usage et sect '!X$6:X$310)</f>
        <v>#VALUE!</v>
      </c>
      <c r="Z67" s="104" t="e">
        <f>SUMIF('[1]Consommati par usage et sect '!$C$6:$C$310,'[1]Assiette TIC'!$C68,'[1]Consommati par usage et sect '!Y$6:Y$310)</f>
        <v>#VALUE!</v>
      </c>
      <c r="AA67" s="104" t="e">
        <f>SUMIF('[1]Consommati par usage et sect '!$C$6:$C$310,'[1]Assiette TIC'!$C68,'[1]Consommati par usage et sect '!Z$6:Z$310)</f>
        <v>#VALUE!</v>
      </c>
      <c r="AB67" s="104" t="e">
        <f>SUMIF('[1]Consommati par usage et sect '!$C$6:$C$310,'[1]Assiette TIC'!$C68,'[1]Consommati par usage et sect '!AA$6:AA$310)</f>
        <v>#VALUE!</v>
      </c>
      <c r="AC67" s="104" t="e">
        <f>SUMIF('[1]Consommati par usage et sect '!$C$6:$C$310,'[1]Assiette TIC'!$C68,'[1]Consommati par usage et sect '!AB$6:AB$310)</f>
        <v>#VALUE!</v>
      </c>
      <c r="AD67" s="104" t="e">
        <f>SUMIF('[1]Consommati par usage et sect '!$C$6:$C$310,'[1]Assiette TIC'!$C68,'[1]Consommati par usage et sect '!AC$6:AC$310)</f>
        <v>#VALUE!</v>
      </c>
      <c r="AE67" s="104" t="e">
        <f>SUMIF('[1]Consommati par usage et sect '!$C$6:$C$310,'[1]Assiette TIC'!$C68,'[1]Consommati par usage et sect '!AD$6:AD$310)</f>
        <v>#VALUE!</v>
      </c>
      <c r="AF67" s="104" t="e">
        <f>SUMIF('[1]Consommati par usage et sect '!$C$6:$C$310,'[1]Assiette TIC'!$C68,'[1]Consommati par usage et sect '!AE$6:AE$310)</f>
        <v>#VALUE!</v>
      </c>
      <c r="AG67" s="104" t="e">
        <f>SUMIF('[1]Consommati par usage et sect '!$C$6:$C$310,'[1]Assiette TIC'!$C68,'[1]Consommati par usage et sect '!AF$6:AF$310)</f>
        <v>#VALUE!</v>
      </c>
      <c r="AH67" s="104" t="e">
        <f>SUMIF('[1]Consommati par usage et sect '!$C$6:$C$310,'[1]Assiette TIC'!$C68,'[1]Consommati par usage et sect '!AG$6:AG$310)</f>
        <v>#VALUE!</v>
      </c>
      <c r="AI67" s="104" t="e">
        <f>SUMIF('[1]Consommati par usage et sect '!$C$6:$C$310,'[1]Assiette TIC'!$C68,'[1]Consommati par usage et sect '!AH$6:AH$310)</f>
        <v>#VALUE!</v>
      </c>
      <c r="AJ67" s="104" t="e">
        <f>SUMIF('[1]Consommati par usage et sect '!$C$6:$C$310,'[1]Assiette TIC'!$C68,'[1]Consommati par usage et sect '!AI$6:AI$310)</f>
        <v>#VALUE!</v>
      </c>
      <c r="AK67" s="104" t="e">
        <f>SUMIF('[1]Consommati par usage et sect '!$C$6:$C$310,'[1]Assiette TIC'!$C68,'[1]Consommati par usage et sect '!AJ$6:AJ$310)</f>
        <v>#VALUE!</v>
      </c>
      <c r="AL67" s="105" t="e">
        <f t="shared" si="0"/>
        <v>#VALUE!</v>
      </c>
      <c r="AM67" s="104" t="e">
        <f t="shared" si="11"/>
        <v>#VALUE!</v>
      </c>
      <c r="AN67" s="104" t="e">
        <f t="shared" si="1"/>
        <v>#VALUE!</v>
      </c>
      <c r="AO67" s="104" t="e">
        <f t="shared" si="2"/>
        <v>#VALUE!</v>
      </c>
      <c r="AP67" s="104" t="e">
        <f t="shared" si="3"/>
        <v>#VALUE!</v>
      </c>
      <c r="AQ67" s="104" t="e">
        <f>SUMIF('[1]Consommati par usage et sect '!$C$6:$C$310,'[1]Assiette TIC'!$C68,'[1]Consommati par usage et sect '!AP$6:AP$310)</f>
        <v>#VALUE!</v>
      </c>
      <c r="AR67" s="104" t="e">
        <f>SUMIF('[1]Consommati par usage et sect '!$C$6:$C$310,'[1]Assiette TIC'!$C68,'[1]Consommati par usage et sect '!AQ$6:AQ$310)</f>
        <v>#VALUE!</v>
      </c>
      <c r="AS67" s="104" t="e">
        <f>SUMIF('[1]Consommati par usage et sect '!$C$6:$C$310,'[1]Assiette TIC'!$C68,'[1]Consommati par usage et sect '!AR$6:AR$310)</f>
        <v>#VALUE!</v>
      </c>
      <c r="AT67" s="104" t="e">
        <f>SUMIF('[1]Consommati par usage et sect '!$C$6:$C$310,'[1]Assiette TIC'!$C68,'[1]Consommati par usage et sect '!AS$6:AS$310)</f>
        <v>#VALUE!</v>
      </c>
      <c r="AU67" s="104" t="e">
        <f>SUMIF('[1]Consommati par usage et sect '!$C$6:$C$310,'[1]Assiette TIC'!$C68,'[1]Consommati par usage et sect '!AT$6:AT$310)</f>
        <v>#VALUE!</v>
      </c>
      <c r="AV67" s="104" t="e">
        <f>SUMIF('[1]Consommati par usage et sect '!$C$6:$C$310,'[1]Assiette TIC'!$C68,'[1]Consommati par usage et sect '!AU$6:AU$310)</f>
        <v>#VALUE!</v>
      </c>
      <c r="AW67" s="104" t="e">
        <f>SUMIF('[1]Consommati par usage et sect '!$C$6:$C$310,'[1]Assiette TIC'!$C68,'[1]Consommati par usage et sect '!AV$6:AV$310)</f>
        <v>#VALUE!</v>
      </c>
      <c r="AX67" s="104" t="e">
        <f>SUMIF('[1]Consommati par usage et sect '!$C$6:$C$310,'[1]Assiette TIC'!$C68,'[1]Consommati par usage et sect '!AW$6:AW$310)</f>
        <v>#VALUE!</v>
      </c>
      <c r="AY67" s="104" t="e">
        <f>SUMIF('[1]Consommati par usage et sect '!$C$6:$C$310,'[1]Assiette TIC'!$C68,'[1]Consommati par usage et sect '!AX$6:AX$310)</f>
        <v>#VALUE!</v>
      </c>
      <c r="AZ67" s="104" t="e">
        <f>SUMIF('[1]Consommati par usage et sect '!$C$6:$C$310,'[1]Assiette TIC'!$C68,'[1]Consommati par usage et sect '!AY$6:AY$310)</f>
        <v>#VALUE!</v>
      </c>
      <c r="BA67" s="104" t="e">
        <f>SUMIF('[1]Consommati par usage et sect '!$C$6:$C$310,'[1]Assiette TIC'!$C68,'[1]Consommati par usage et sect '!AZ$6:AZ$310)</f>
        <v>#VALUE!</v>
      </c>
      <c r="BB67" s="104" t="e">
        <f>SUMIF('[1]Consommati par usage et sect '!$C$6:$C$310,'[1]Assiette TIC'!$C68,'[1]Consommati par usage et sect '!BA$6:BA$310)</f>
        <v>#VALUE!</v>
      </c>
      <c r="BC67" s="104" t="e">
        <f>SUMIF('[1]Consommati par usage et sect '!$C$6:$C$310,'[1]Assiette TIC'!$C68,'[1]Consommati par usage et sect '!BB$6:BB$310)</f>
        <v>#VALUE!</v>
      </c>
      <c r="BD67" s="104" t="e">
        <f>SUMIF('[1]Consommati par usage et sect '!$C$6:$C$310,'[1]Assiette TIC'!$C68,'[1]Consommati par usage et sect '!BC$6:BC$310)</f>
        <v>#VALUE!</v>
      </c>
      <c r="BE67" s="104" t="e">
        <f>SUMIF('[1]Consommati par usage et sect '!$C$6:$C$310,'[1]Assiette TIC'!$C68,'[1]Consommati par usage et sect '!BD$6:BD$310)</f>
        <v>#VALUE!</v>
      </c>
      <c r="BF67" s="104" t="e">
        <f>SUMIF('[1]Consommati par usage et sect '!$C$6:$C$310,'[1]Assiette TIC'!$C68,'[1]Consommati par usage et sect '!BE$6:BE$310)</f>
        <v>#VALUE!</v>
      </c>
      <c r="BG67" s="104" t="e">
        <f>SUMIF('[1]Consommati par usage et sect '!$C$6:$C$310,'[1]Assiette TIC'!$C68,'[1]Consommati par usage et sect '!BF$6:BF$310)</f>
        <v>#VALUE!</v>
      </c>
      <c r="BH67" s="104" t="e">
        <f>SUMIF('[1]Consommati par usage et sect '!$C$6:$C$310,'[1]Assiette TIC'!$C68,'[1]Consommati par usage et sect '!BG$6:BG$310)</f>
        <v>#VALUE!</v>
      </c>
      <c r="BI67" s="104" t="e">
        <f>SUMIF('[1]Consommati par usage et sect '!$C$6:$C$310,'[1]Assiette TIC'!$C68,'[1]Consommati par usage et sect '!BH$6:BH$310)</f>
        <v>#VALUE!</v>
      </c>
      <c r="BJ67" s="104" t="e">
        <f>SUMIF('[1]Consommati par usage et sect '!$C$6:$C$310,'[1]Assiette TIC'!$C68,'[1]Consommati par usage et sect '!BI$6:BI$310)</f>
        <v>#VALUE!</v>
      </c>
      <c r="BK67" s="104" t="e">
        <f>SUMIF('[1]Consommati par usage et sect '!$C$6:$C$310,'[1]Assiette TIC'!$C68,'[1]Consommati par usage et sect '!BJ$6:BJ$310)</f>
        <v>#VALUE!</v>
      </c>
      <c r="BL67" s="104" t="e">
        <f>SUMIF('[1]Consommati par usage et sect '!$C$6:$C$310,'[1]Assiette TIC'!$C68,'[1]Consommati par usage et sect '!BK$6:BK$310)</f>
        <v>#VALUE!</v>
      </c>
      <c r="BM67" s="104" t="e">
        <f>SUMIF('[1]Consommati par usage et sect '!$C$6:$C$310,'[1]Assiette TIC'!$C68,'[1]Consommati par usage et sect '!BL$6:BL$310)</f>
        <v>#VALUE!</v>
      </c>
      <c r="BN67" s="104" t="e">
        <f>SUMIF('[1]Consommati par usage et sect '!$C$6:$C$310,'[1]Assiette TIC'!$C68,'[1]Consommati par usage et sect '!BM$6:BM$310)</f>
        <v>#VALUE!</v>
      </c>
      <c r="BO67" s="104" t="e">
        <f>SUMIF('[1]Consommati par usage et sect '!$C$6:$C$310,'[1]Assiette TIC'!$C68,'[1]Consommati par usage et sect '!BN$6:BN$310)</f>
        <v>#VALUE!</v>
      </c>
      <c r="BP67" s="104" t="e">
        <f>SUMIF('[1]Consommati par usage et sect '!$C$6:$C$310,'[1]Assiette TIC'!$C68,'[1]Consommati par usage et sect '!BO$6:BO$310)</f>
        <v>#VALUE!</v>
      </c>
      <c r="BQ67" s="104" t="e">
        <f>SUMIF('[1]Consommati par usage et sect '!$C$6:$C$310,'[1]Assiette TIC'!$C68,'[1]Consommati par usage et sect '!BP$6:BP$310)</f>
        <v>#VALUE!</v>
      </c>
      <c r="BR67" s="104" t="e">
        <f>SUMIF('[1]Consommati par usage et sect '!$C$6:$C$310,'[1]Assiette TIC'!$C68,'[1]Consommati par usage et sect '!BQ$6:BQ$310)</f>
        <v>#VALUE!</v>
      </c>
      <c r="BS67" s="105" t="e">
        <f t="shared" si="4"/>
        <v>#VALUE!</v>
      </c>
      <c r="BT67" s="106" t="e">
        <f>AL67-E67+#REF!+#REF!</f>
        <v>#VALUE!</v>
      </c>
      <c r="BU67" s="102" t="e">
        <f>IF(E67-#REF!-#REF!&gt;=#REF!,AL67-E67+#REF!+#REF!,AL67-#REF!)</f>
        <v>#REF!</v>
      </c>
      <c r="BV67" s="102"/>
      <c r="BW67" s="102"/>
      <c r="BX67" s="102">
        <f t="shared" si="5"/>
        <v>0</v>
      </c>
      <c r="BY67" s="102" t="e">
        <f t="shared" si="12"/>
        <v>#REF!</v>
      </c>
      <c r="BZ67" s="107">
        <f>IF(ISNA(VLOOKUP($D67,'[1]comptes des secteurs'!$B$13:$AW$1568,31,FALSE)),0,VLOOKUP($D67,'[1]comptes des secteurs'!$B$13:$AW$1568,31,FALSE))</f>
        <v>536.9</v>
      </c>
      <c r="CA67" s="102">
        <f>IF(ISNA(VLOOKUP($D67,'[1]comptes des secteurs'!$B$13:$AW$1568,47,FALSE)),0,VLOOKUP($D67,'[1]comptes des secteurs'!$B$13:$AW$1568,47,FALSE))</f>
        <v>1499.7</v>
      </c>
      <c r="CB67" s="108" t="e">
        <f t="shared" si="16"/>
        <v>#REF!</v>
      </c>
      <c r="CC67" s="108" t="e">
        <f t="shared" si="16"/>
        <v>#REF!</v>
      </c>
      <c r="CD67">
        <f>VLOOKUP(D67,Eurostat!$A$11:$H$272,5,TRUE)</f>
        <v>4633.2</v>
      </c>
    </row>
    <row r="68" spans="1:82" ht="15.65" customHeight="1" x14ac:dyDescent="0.35">
      <c r="A68" s="121"/>
      <c r="B68" s="109"/>
      <c r="C68" s="131" t="s">
        <v>323</v>
      </c>
      <c r="D68" s="128">
        <v>2320</v>
      </c>
      <c r="E68" s="97">
        <f>IFERROR(VLOOKUP(D68,'[1]Emissions ETS'!$A$2:$B$121,2,FALSE),0)/1000</f>
        <v>15.262</v>
      </c>
      <c r="F68" s="104" t="e">
        <f>SUMIF('[1]Consommati par usage et sect '!$C$6:$C$310,'[1]Assiette TIC'!$C69,'[1]Consommati par usage et sect '!E$6:E$310)</f>
        <v>#VALUE!</v>
      </c>
      <c r="G68" s="104" t="e">
        <f>SUMIF('[1]Consommati par usage et sect '!$C$6:$C$310,'[1]Assiette TIC'!$C69,'[1]Consommati par usage et sect '!F$6:F$310)</f>
        <v>#VALUE!</v>
      </c>
      <c r="H68" s="104" t="e">
        <f>SUMIF('[1]Consommati par usage et sect '!$C$6:$C$310,'[1]Assiette TIC'!$C69,'[1]Consommati par usage et sect '!G$6:G$310)</f>
        <v>#VALUE!</v>
      </c>
      <c r="I68" s="104" t="e">
        <f>SUMIF('[1]Consommati par usage et sect '!$C$6:$C$310,'[1]Assiette TIC'!$C69,'[1]Consommati par usage et sect '!H$6:H$310)</f>
        <v>#VALUE!</v>
      </c>
      <c r="J68" s="104" t="e">
        <f>SUMIF('[1]Consommati par usage et sect '!$C$6:$C$310,'[1]Assiette TIC'!$C69,'[1]Consommati par usage et sect '!I$6:I$310)</f>
        <v>#VALUE!</v>
      </c>
      <c r="K68" s="104" t="e">
        <f>SUMIF('[1]Consommati par usage et sect '!$C$6:$C$310,'[1]Assiette TIC'!$C69,'[1]Consommati par usage et sect '!J$6:J$310)</f>
        <v>#VALUE!</v>
      </c>
      <c r="L68" s="104" t="e">
        <f>SUMIF('[1]Consommati par usage et sect '!$C$6:$C$310,'[1]Assiette TIC'!$C69,'[1]Consommati par usage et sect '!K$6:K$310)</f>
        <v>#VALUE!</v>
      </c>
      <c r="M68" s="104" t="e">
        <f>SUMIF('[1]Consommati par usage et sect '!$C$6:$C$310,'[1]Assiette TIC'!$C69,'[1]Consommati par usage et sect '!L$6:L$310)</f>
        <v>#VALUE!</v>
      </c>
      <c r="N68" s="104" t="e">
        <f>SUMIF('[1]Consommati par usage et sect '!$C$6:$C$310,'[1]Assiette TIC'!$C69,'[1]Consommati par usage et sect '!M$6:M$310)</f>
        <v>#VALUE!</v>
      </c>
      <c r="O68" s="104" t="e">
        <f>SUMIF('[1]Consommati par usage et sect '!$C$6:$C$310,'[1]Assiette TIC'!$C69,'[1]Consommati par usage et sect '!N$6:N$310)</f>
        <v>#VALUE!</v>
      </c>
      <c r="P68" s="104" t="e">
        <f>SUMIF('[1]Consommati par usage et sect '!$C$6:$C$310,'[1]Assiette TIC'!$C69,'[1]Consommati par usage et sect '!O$6:O$310)</f>
        <v>#VALUE!</v>
      </c>
      <c r="Q68" s="104" t="e">
        <f>SUMIF('[1]Consommati par usage et sect '!$C$6:$C$310,'[1]Assiette TIC'!$C69,'[1]Consommati par usage et sect '!P$6:P$310)</f>
        <v>#VALUE!</v>
      </c>
      <c r="R68" s="104" t="e">
        <f>SUMIF('[1]Consommati par usage et sect '!$C$6:$C$310,'[1]Assiette TIC'!$C69,'[1]Consommati par usage et sect '!Q$6:Q$310)</f>
        <v>#VALUE!</v>
      </c>
      <c r="S68" s="104" t="e">
        <f>SUMIF('[1]Consommati par usage et sect '!$C$6:$C$310,'[1]Assiette TIC'!$C69,'[1]Consommati par usage et sect '!R$6:R$310)</f>
        <v>#VALUE!</v>
      </c>
      <c r="T68" s="104" t="e">
        <f>SUMIF('[1]Consommati par usage et sect '!$C$6:$C$310,'[1]Assiette TIC'!$C69,'[1]Consommati par usage et sect '!S$6:S$310)</f>
        <v>#VALUE!</v>
      </c>
      <c r="U68" s="104" t="e">
        <f>SUMIF('[1]Consommati par usage et sect '!$C$6:$C$310,'[1]Assiette TIC'!$C69,'[1]Consommati par usage et sect '!T$6:T$310)</f>
        <v>#VALUE!</v>
      </c>
      <c r="V68" s="104" t="e">
        <f>SUMIF('[1]Consommati par usage et sect '!$C$6:$C$310,'[1]Assiette TIC'!$C69,'[1]Consommati par usage et sect '!U$6:U$310)</f>
        <v>#VALUE!</v>
      </c>
      <c r="W68" s="104" t="e">
        <f>SUMIF('[1]Consommati par usage et sect '!$C$6:$C$310,'[1]Assiette TIC'!$C69,'[1]Consommati par usage et sect '!V$6:V$310)</f>
        <v>#VALUE!</v>
      </c>
      <c r="X68" s="104" t="e">
        <f>SUMIF('[1]Consommati par usage et sect '!$C$6:$C$310,'[1]Assiette TIC'!$C69,'[1]Consommati par usage et sect '!W$6:W$310)</f>
        <v>#VALUE!</v>
      </c>
      <c r="Y68" s="104" t="e">
        <f>SUMIF('[1]Consommati par usage et sect '!$C$6:$C$310,'[1]Assiette TIC'!$C69,'[1]Consommati par usage et sect '!X$6:X$310)</f>
        <v>#VALUE!</v>
      </c>
      <c r="Z68" s="104" t="e">
        <f>SUMIF('[1]Consommati par usage et sect '!$C$6:$C$310,'[1]Assiette TIC'!$C69,'[1]Consommati par usage et sect '!Y$6:Y$310)</f>
        <v>#VALUE!</v>
      </c>
      <c r="AA68" s="104" t="e">
        <f>SUMIF('[1]Consommati par usage et sect '!$C$6:$C$310,'[1]Assiette TIC'!$C69,'[1]Consommati par usage et sect '!Z$6:Z$310)</f>
        <v>#VALUE!</v>
      </c>
      <c r="AB68" s="104" t="e">
        <f>SUMIF('[1]Consommati par usage et sect '!$C$6:$C$310,'[1]Assiette TIC'!$C69,'[1]Consommati par usage et sect '!AA$6:AA$310)</f>
        <v>#VALUE!</v>
      </c>
      <c r="AC68" s="104" t="e">
        <f>SUMIF('[1]Consommati par usage et sect '!$C$6:$C$310,'[1]Assiette TIC'!$C69,'[1]Consommati par usage et sect '!AB$6:AB$310)</f>
        <v>#VALUE!</v>
      </c>
      <c r="AD68" s="104" t="e">
        <f>SUMIF('[1]Consommati par usage et sect '!$C$6:$C$310,'[1]Assiette TIC'!$C69,'[1]Consommati par usage et sect '!AC$6:AC$310)</f>
        <v>#VALUE!</v>
      </c>
      <c r="AE68" s="104" t="e">
        <f>SUMIF('[1]Consommati par usage et sect '!$C$6:$C$310,'[1]Assiette TIC'!$C69,'[1]Consommati par usage et sect '!AD$6:AD$310)</f>
        <v>#VALUE!</v>
      </c>
      <c r="AF68" s="104" t="e">
        <f>SUMIF('[1]Consommati par usage et sect '!$C$6:$C$310,'[1]Assiette TIC'!$C69,'[1]Consommati par usage et sect '!AE$6:AE$310)</f>
        <v>#VALUE!</v>
      </c>
      <c r="AG68" s="104" t="e">
        <f>SUMIF('[1]Consommati par usage et sect '!$C$6:$C$310,'[1]Assiette TIC'!$C69,'[1]Consommati par usage et sect '!AF$6:AF$310)</f>
        <v>#VALUE!</v>
      </c>
      <c r="AH68" s="104" t="e">
        <f>SUMIF('[1]Consommati par usage et sect '!$C$6:$C$310,'[1]Assiette TIC'!$C69,'[1]Consommati par usage et sect '!AG$6:AG$310)</f>
        <v>#VALUE!</v>
      </c>
      <c r="AI68" s="104" t="e">
        <f>SUMIF('[1]Consommati par usage et sect '!$C$6:$C$310,'[1]Assiette TIC'!$C69,'[1]Consommati par usage et sect '!AH$6:AH$310)</f>
        <v>#VALUE!</v>
      </c>
      <c r="AJ68" s="104" t="e">
        <f>SUMIF('[1]Consommati par usage et sect '!$C$6:$C$310,'[1]Assiette TIC'!$C69,'[1]Consommati par usage et sect '!AI$6:AI$310)</f>
        <v>#VALUE!</v>
      </c>
      <c r="AK68" s="104" t="e">
        <f>SUMIF('[1]Consommati par usage et sect '!$C$6:$C$310,'[1]Assiette TIC'!$C69,'[1]Consommati par usage et sect '!AJ$6:AJ$310)</f>
        <v>#VALUE!</v>
      </c>
      <c r="AL68" s="105" t="e">
        <f t="shared" si="0"/>
        <v>#VALUE!</v>
      </c>
      <c r="AM68" s="104" t="e">
        <f t="shared" si="11"/>
        <v>#VALUE!</v>
      </c>
      <c r="AN68" s="104" t="e">
        <f t="shared" si="1"/>
        <v>#VALUE!</v>
      </c>
      <c r="AO68" s="104" t="e">
        <f t="shared" si="2"/>
        <v>#VALUE!</v>
      </c>
      <c r="AP68" s="104" t="e">
        <f t="shared" si="3"/>
        <v>#VALUE!</v>
      </c>
      <c r="AQ68" s="104" t="e">
        <f>SUMIF('[1]Consommati par usage et sect '!$C$6:$C$310,'[1]Assiette TIC'!$C69,'[1]Consommati par usage et sect '!AP$6:AP$310)</f>
        <v>#VALUE!</v>
      </c>
      <c r="AR68" s="104" t="e">
        <f>SUMIF('[1]Consommati par usage et sect '!$C$6:$C$310,'[1]Assiette TIC'!$C69,'[1]Consommati par usage et sect '!AQ$6:AQ$310)</f>
        <v>#VALUE!</v>
      </c>
      <c r="AS68" s="104" t="e">
        <f>SUMIF('[1]Consommati par usage et sect '!$C$6:$C$310,'[1]Assiette TIC'!$C69,'[1]Consommati par usage et sect '!AR$6:AR$310)</f>
        <v>#VALUE!</v>
      </c>
      <c r="AT68" s="104" t="e">
        <f>SUMIF('[1]Consommati par usage et sect '!$C$6:$C$310,'[1]Assiette TIC'!$C69,'[1]Consommati par usage et sect '!AS$6:AS$310)</f>
        <v>#VALUE!</v>
      </c>
      <c r="AU68" s="104" t="e">
        <f>SUMIF('[1]Consommati par usage et sect '!$C$6:$C$310,'[1]Assiette TIC'!$C69,'[1]Consommati par usage et sect '!AT$6:AT$310)</f>
        <v>#VALUE!</v>
      </c>
      <c r="AV68" s="104" t="e">
        <f>SUMIF('[1]Consommati par usage et sect '!$C$6:$C$310,'[1]Assiette TIC'!$C69,'[1]Consommati par usage et sect '!AU$6:AU$310)</f>
        <v>#VALUE!</v>
      </c>
      <c r="AW68" s="104" t="e">
        <f>SUMIF('[1]Consommati par usage et sect '!$C$6:$C$310,'[1]Assiette TIC'!$C69,'[1]Consommati par usage et sect '!AV$6:AV$310)</f>
        <v>#VALUE!</v>
      </c>
      <c r="AX68" s="104" t="e">
        <f>SUMIF('[1]Consommati par usage et sect '!$C$6:$C$310,'[1]Assiette TIC'!$C69,'[1]Consommati par usage et sect '!AW$6:AW$310)</f>
        <v>#VALUE!</v>
      </c>
      <c r="AY68" s="104" t="e">
        <f>SUMIF('[1]Consommati par usage et sect '!$C$6:$C$310,'[1]Assiette TIC'!$C69,'[1]Consommati par usage et sect '!AX$6:AX$310)</f>
        <v>#VALUE!</v>
      </c>
      <c r="AZ68" s="104" t="e">
        <f>SUMIF('[1]Consommati par usage et sect '!$C$6:$C$310,'[1]Assiette TIC'!$C69,'[1]Consommati par usage et sect '!AY$6:AY$310)</f>
        <v>#VALUE!</v>
      </c>
      <c r="BA68" s="104" t="e">
        <f>SUMIF('[1]Consommati par usage et sect '!$C$6:$C$310,'[1]Assiette TIC'!$C69,'[1]Consommati par usage et sect '!AZ$6:AZ$310)</f>
        <v>#VALUE!</v>
      </c>
      <c r="BB68" s="104" t="e">
        <f>SUMIF('[1]Consommati par usage et sect '!$C$6:$C$310,'[1]Assiette TIC'!$C69,'[1]Consommati par usage et sect '!BA$6:BA$310)</f>
        <v>#VALUE!</v>
      </c>
      <c r="BC68" s="104" t="e">
        <f>SUMIF('[1]Consommati par usage et sect '!$C$6:$C$310,'[1]Assiette TIC'!$C69,'[1]Consommati par usage et sect '!BB$6:BB$310)</f>
        <v>#VALUE!</v>
      </c>
      <c r="BD68" s="104" t="e">
        <f>SUMIF('[1]Consommati par usage et sect '!$C$6:$C$310,'[1]Assiette TIC'!$C69,'[1]Consommati par usage et sect '!BC$6:BC$310)</f>
        <v>#VALUE!</v>
      </c>
      <c r="BE68" s="104" t="e">
        <f>SUMIF('[1]Consommati par usage et sect '!$C$6:$C$310,'[1]Assiette TIC'!$C69,'[1]Consommati par usage et sect '!BD$6:BD$310)</f>
        <v>#VALUE!</v>
      </c>
      <c r="BF68" s="104" t="e">
        <f>SUMIF('[1]Consommati par usage et sect '!$C$6:$C$310,'[1]Assiette TIC'!$C69,'[1]Consommati par usage et sect '!BE$6:BE$310)</f>
        <v>#VALUE!</v>
      </c>
      <c r="BG68" s="104" t="e">
        <f>SUMIF('[1]Consommati par usage et sect '!$C$6:$C$310,'[1]Assiette TIC'!$C69,'[1]Consommati par usage et sect '!BF$6:BF$310)</f>
        <v>#VALUE!</v>
      </c>
      <c r="BH68" s="104" t="e">
        <f>SUMIF('[1]Consommati par usage et sect '!$C$6:$C$310,'[1]Assiette TIC'!$C69,'[1]Consommati par usage et sect '!BG$6:BG$310)</f>
        <v>#VALUE!</v>
      </c>
      <c r="BI68" s="104" t="e">
        <f>SUMIF('[1]Consommati par usage et sect '!$C$6:$C$310,'[1]Assiette TIC'!$C69,'[1]Consommati par usage et sect '!BH$6:BH$310)</f>
        <v>#VALUE!</v>
      </c>
      <c r="BJ68" s="104" t="e">
        <f>SUMIF('[1]Consommati par usage et sect '!$C$6:$C$310,'[1]Assiette TIC'!$C69,'[1]Consommati par usage et sect '!BI$6:BI$310)</f>
        <v>#VALUE!</v>
      </c>
      <c r="BK68" s="104" t="e">
        <f>SUMIF('[1]Consommati par usage et sect '!$C$6:$C$310,'[1]Assiette TIC'!$C69,'[1]Consommati par usage et sect '!BJ$6:BJ$310)</f>
        <v>#VALUE!</v>
      </c>
      <c r="BL68" s="104" t="e">
        <f>SUMIF('[1]Consommati par usage et sect '!$C$6:$C$310,'[1]Assiette TIC'!$C69,'[1]Consommati par usage et sect '!BK$6:BK$310)</f>
        <v>#VALUE!</v>
      </c>
      <c r="BM68" s="104" t="e">
        <f>SUMIF('[1]Consommati par usage et sect '!$C$6:$C$310,'[1]Assiette TIC'!$C69,'[1]Consommati par usage et sect '!BL$6:BL$310)</f>
        <v>#VALUE!</v>
      </c>
      <c r="BN68" s="104" t="e">
        <f>SUMIF('[1]Consommati par usage et sect '!$C$6:$C$310,'[1]Assiette TIC'!$C69,'[1]Consommati par usage et sect '!BM$6:BM$310)</f>
        <v>#VALUE!</v>
      </c>
      <c r="BO68" s="104" t="e">
        <f>SUMIF('[1]Consommati par usage et sect '!$C$6:$C$310,'[1]Assiette TIC'!$C69,'[1]Consommati par usage et sect '!BN$6:BN$310)</f>
        <v>#VALUE!</v>
      </c>
      <c r="BP68" s="104" t="e">
        <f>SUMIF('[1]Consommati par usage et sect '!$C$6:$C$310,'[1]Assiette TIC'!$C69,'[1]Consommati par usage et sect '!BO$6:BO$310)</f>
        <v>#VALUE!</v>
      </c>
      <c r="BQ68" s="104" t="e">
        <f>SUMIF('[1]Consommati par usage et sect '!$C$6:$C$310,'[1]Assiette TIC'!$C69,'[1]Consommati par usage et sect '!BP$6:BP$310)</f>
        <v>#VALUE!</v>
      </c>
      <c r="BR68" s="104" t="e">
        <f>SUMIF('[1]Consommati par usage et sect '!$C$6:$C$310,'[1]Assiette TIC'!$C69,'[1]Consommati par usage et sect '!BQ$6:BQ$310)</f>
        <v>#VALUE!</v>
      </c>
      <c r="BS68" s="105" t="e">
        <f t="shared" si="4"/>
        <v>#VALUE!</v>
      </c>
      <c r="BT68" s="106" t="e">
        <f>AL68-E68+#REF!+#REF!</f>
        <v>#VALUE!</v>
      </c>
      <c r="BU68" s="102" t="e">
        <f>IF(E68-#REF!-#REF!&gt;=#REF!,AL68-E68+#REF!+#REF!,AL68-#REF!)</f>
        <v>#REF!</v>
      </c>
      <c r="BV68" s="102" t="s">
        <v>264</v>
      </c>
      <c r="BW68" s="102" t="s">
        <v>264</v>
      </c>
      <c r="BX68" s="102">
        <f t="shared" si="5"/>
        <v>1</v>
      </c>
      <c r="BY68" s="102">
        <f t="shared" si="12"/>
        <v>0</v>
      </c>
      <c r="BZ68" s="107">
        <f>IF(ISNA(VLOOKUP($D68,'[1]comptes des secteurs'!$B$13:$AW$1568,31,FALSE)),0,VLOOKUP($D68,'[1]comptes des secteurs'!$B$13:$AW$1568,31,FALSE))</f>
        <v>11.9</v>
      </c>
      <c r="CA68" s="102">
        <f>IF(ISNA(VLOOKUP($D68,'[1]comptes des secteurs'!$B$13:$AW$1568,47,FALSE)),0,VLOOKUP($D68,'[1]comptes des secteurs'!$B$13:$AW$1568,47,FALSE))</f>
        <v>247.5</v>
      </c>
      <c r="CB68" s="108">
        <f t="shared" si="16"/>
        <v>0</v>
      </c>
      <c r="CC68" s="108">
        <f t="shared" si="16"/>
        <v>0</v>
      </c>
      <c r="CD68">
        <f>VLOOKUP(D68,Eurostat!$A$11:$H$272,5,TRUE)</f>
        <v>839.5</v>
      </c>
    </row>
    <row r="69" spans="1:82" ht="15.65" customHeight="1" x14ac:dyDescent="0.35">
      <c r="A69" s="121"/>
      <c r="B69" s="195" t="s">
        <v>567</v>
      </c>
      <c r="C69" s="131" t="s">
        <v>324</v>
      </c>
      <c r="D69" s="128">
        <v>2331</v>
      </c>
      <c r="E69" s="97">
        <f>IFERROR(VLOOKUP(D69,'[1]Emissions ETS'!$A$2:$B$121,2,FALSE),0)/1000</f>
        <v>1123.45</v>
      </c>
      <c r="F69" s="104" t="e">
        <f>SUMIF('[1]Consommati par usage et sect '!$C$6:$C$310,'[1]Assiette TIC'!$C70,'[1]Consommati par usage et sect '!E$6:E$310)</f>
        <v>#VALUE!</v>
      </c>
      <c r="G69" s="104" t="e">
        <f>SUMIF('[1]Consommati par usage et sect '!$C$6:$C$310,'[1]Assiette TIC'!$C70,'[1]Consommati par usage et sect '!F$6:F$310)</f>
        <v>#VALUE!</v>
      </c>
      <c r="H69" s="104" t="e">
        <f>SUMIF('[1]Consommati par usage et sect '!$C$6:$C$310,'[1]Assiette TIC'!$C70,'[1]Consommati par usage et sect '!G$6:G$310)</f>
        <v>#VALUE!</v>
      </c>
      <c r="I69" s="104" t="e">
        <f>SUMIF('[1]Consommati par usage et sect '!$C$6:$C$310,'[1]Assiette TIC'!$C70,'[1]Consommati par usage et sect '!H$6:H$310)</f>
        <v>#VALUE!</v>
      </c>
      <c r="J69" s="104" t="e">
        <f>SUMIF('[1]Consommati par usage et sect '!$C$6:$C$310,'[1]Assiette TIC'!$C70,'[1]Consommati par usage et sect '!I$6:I$310)</f>
        <v>#VALUE!</v>
      </c>
      <c r="K69" s="104" t="e">
        <f>SUMIF('[1]Consommati par usage et sect '!$C$6:$C$310,'[1]Assiette TIC'!$C70,'[1]Consommati par usage et sect '!J$6:J$310)</f>
        <v>#VALUE!</v>
      </c>
      <c r="L69" s="104" t="e">
        <f>SUMIF('[1]Consommati par usage et sect '!$C$6:$C$310,'[1]Assiette TIC'!$C70,'[1]Consommati par usage et sect '!K$6:K$310)</f>
        <v>#VALUE!</v>
      </c>
      <c r="M69" s="104" t="e">
        <f>SUMIF('[1]Consommati par usage et sect '!$C$6:$C$310,'[1]Assiette TIC'!$C70,'[1]Consommati par usage et sect '!L$6:L$310)</f>
        <v>#VALUE!</v>
      </c>
      <c r="N69" s="104" t="e">
        <f>SUMIF('[1]Consommati par usage et sect '!$C$6:$C$310,'[1]Assiette TIC'!$C70,'[1]Consommati par usage et sect '!M$6:M$310)</f>
        <v>#VALUE!</v>
      </c>
      <c r="O69" s="104" t="e">
        <f>SUMIF('[1]Consommati par usage et sect '!$C$6:$C$310,'[1]Assiette TIC'!$C70,'[1]Consommati par usage et sect '!N$6:N$310)</f>
        <v>#VALUE!</v>
      </c>
      <c r="P69" s="104" t="e">
        <f>SUMIF('[1]Consommati par usage et sect '!$C$6:$C$310,'[1]Assiette TIC'!$C70,'[1]Consommati par usage et sect '!O$6:O$310)</f>
        <v>#VALUE!</v>
      </c>
      <c r="Q69" s="104" t="e">
        <f>SUMIF('[1]Consommati par usage et sect '!$C$6:$C$310,'[1]Assiette TIC'!$C70,'[1]Consommati par usage et sect '!P$6:P$310)</f>
        <v>#VALUE!</v>
      </c>
      <c r="R69" s="104" t="e">
        <f>SUMIF('[1]Consommati par usage et sect '!$C$6:$C$310,'[1]Assiette TIC'!$C70,'[1]Consommati par usage et sect '!Q$6:Q$310)</f>
        <v>#VALUE!</v>
      </c>
      <c r="S69" s="104" t="e">
        <f>SUMIF('[1]Consommati par usage et sect '!$C$6:$C$310,'[1]Assiette TIC'!$C70,'[1]Consommati par usage et sect '!R$6:R$310)</f>
        <v>#VALUE!</v>
      </c>
      <c r="T69" s="104" t="e">
        <f>SUMIF('[1]Consommati par usage et sect '!$C$6:$C$310,'[1]Assiette TIC'!$C70,'[1]Consommati par usage et sect '!S$6:S$310)</f>
        <v>#VALUE!</v>
      </c>
      <c r="U69" s="104" t="e">
        <f>SUMIF('[1]Consommati par usage et sect '!$C$6:$C$310,'[1]Assiette TIC'!$C70,'[1]Consommati par usage et sect '!T$6:T$310)</f>
        <v>#VALUE!</v>
      </c>
      <c r="V69" s="104" t="e">
        <f>SUMIF('[1]Consommati par usage et sect '!$C$6:$C$310,'[1]Assiette TIC'!$C70,'[1]Consommati par usage et sect '!U$6:U$310)</f>
        <v>#VALUE!</v>
      </c>
      <c r="W69" s="104" t="e">
        <f>SUMIF('[1]Consommati par usage et sect '!$C$6:$C$310,'[1]Assiette TIC'!$C70,'[1]Consommati par usage et sect '!V$6:V$310)</f>
        <v>#VALUE!</v>
      </c>
      <c r="X69" s="104" t="e">
        <f>SUMIF('[1]Consommati par usage et sect '!$C$6:$C$310,'[1]Assiette TIC'!$C70,'[1]Consommati par usage et sect '!W$6:W$310)</f>
        <v>#VALUE!</v>
      </c>
      <c r="Y69" s="104" t="e">
        <f>SUMIF('[1]Consommati par usage et sect '!$C$6:$C$310,'[1]Assiette TIC'!$C70,'[1]Consommati par usage et sect '!X$6:X$310)</f>
        <v>#VALUE!</v>
      </c>
      <c r="Z69" s="104" t="e">
        <f>SUMIF('[1]Consommati par usage et sect '!$C$6:$C$310,'[1]Assiette TIC'!$C70,'[1]Consommati par usage et sect '!Y$6:Y$310)</f>
        <v>#VALUE!</v>
      </c>
      <c r="AA69" s="104" t="e">
        <f>SUMIF('[1]Consommati par usage et sect '!$C$6:$C$310,'[1]Assiette TIC'!$C70,'[1]Consommati par usage et sect '!Z$6:Z$310)</f>
        <v>#VALUE!</v>
      </c>
      <c r="AB69" s="104" t="e">
        <f>SUMIF('[1]Consommati par usage et sect '!$C$6:$C$310,'[1]Assiette TIC'!$C70,'[1]Consommati par usage et sect '!AA$6:AA$310)</f>
        <v>#VALUE!</v>
      </c>
      <c r="AC69" s="104" t="e">
        <f>SUMIF('[1]Consommati par usage et sect '!$C$6:$C$310,'[1]Assiette TIC'!$C70,'[1]Consommati par usage et sect '!AB$6:AB$310)</f>
        <v>#VALUE!</v>
      </c>
      <c r="AD69" s="104" t="e">
        <f>SUMIF('[1]Consommati par usage et sect '!$C$6:$C$310,'[1]Assiette TIC'!$C70,'[1]Consommati par usage et sect '!AC$6:AC$310)</f>
        <v>#VALUE!</v>
      </c>
      <c r="AE69" s="104" t="e">
        <f>SUMIF('[1]Consommati par usage et sect '!$C$6:$C$310,'[1]Assiette TIC'!$C70,'[1]Consommati par usage et sect '!AD$6:AD$310)</f>
        <v>#VALUE!</v>
      </c>
      <c r="AF69" s="104" t="e">
        <f>SUMIF('[1]Consommati par usage et sect '!$C$6:$C$310,'[1]Assiette TIC'!$C70,'[1]Consommati par usage et sect '!AE$6:AE$310)</f>
        <v>#VALUE!</v>
      </c>
      <c r="AG69" s="104" t="e">
        <f>SUMIF('[1]Consommati par usage et sect '!$C$6:$C$310,'[1]Assiette TIC'!$C70,'[1]Consommati par usage et sect '!AF$6:AF$310)</f>
        <v>#VALUE!</v>
      </c>
      <c r="AH69" s="104" t="e">
        <f>SUMIF('[1]Consommati par usage et sect '!$C$6:$C$310,'[1]Assiette TIC'!$C70,'[1]Consommati par usage et sect '!AG$6:AG$310)</f>
        <v>#VALUE!</v>
      </c>
      <c r="AI69" s="104" t="e">
        <f>SUMIF('[1]Consommati par usage et sect '!$C$6:$C$310,'[1]Assiette TIC'!$C70,'[1]Consommati par usage et sect '!AH$6:AH$310)</f>
        <v>#VALUE!</v>
      </c>
      <c r="AJ69" s="104" t="e">
        <f>SUMIF('[1]Consommati par usage et sect '!$C$6:$C$310,'[1]Assiette TIC'!$C70,'[1]Consommati par usage et sect '!AI$6:AI$310)</f>
        <v>#VALUE!</v>
      </c>
      <c r="AK69" s="104" t="e">
        <f>SUMIF('[1]Consommati par usage et sect '!$C$6:$C$310,'[1]Assiette TIC'!$C70,'[1]Consommati par usage et sect '!AJ$6:AJ$310)</f>
        <v>#VALUE!</v>
      </c>
      <c r="AL69" s="105" t="e">
        <f t="shared" si="0"/>
        <v>#VALUE!</v>
      </c>
      <c r="AM69" s="104" t="e">
        <f t="shared" si="11"/>
        <v>#VALUE!</v>
      </c>
      <c r="AN69" s="104" t="e">
        <f t="shared" si="1"/>
        <v>#VALUE!</v>
      </c>
      <c r="AO69" s="104" t="e">
        <f t="shared" si="2"/>
        <v>#VALUE!</v>
      </c>
      <c r="AP69" s="104" t="e">
        <f t="shared" si="3"/>
        <v>#VALUE!</v>
      </c>
      <c r="AQ69" s="104" t="e">
        <f>SUMIF('[1]Consommati par usage et sect '!$C$6:$C$310,'[1]Assiette TIC'!$C70,'[1]Consommati par usage et sect '!AP$6:AP$310)</f>
        <v>#VALUE!</v>
      </c>
      <c r="AR69" s="104" t="e">
        <f>SUMIF('[1]Consommati par usage et sect '!$C$6:$C$310,'[1]Assiette TIC'!$C70,'[1]Consommati par usage et sect '!AQ$6:AQ$310)</f>
        <v>#VALUE!</v>
      </c>
      <c r="AS69" s="104" t="e">
        <f>SUMIF('[1]Consommati par usage et sect '!$C$6:$C$310,'[1]Assiette TIC'!$C70,'[1]Consommati par usage et sect '!AR$6:AR$310)</f>
        <v>#VALUE!</v>
      </c>
      <c r="AT69" s="104" t="e">
        <f>SUMIF('[1]Consommati par usage et sect '!$C$6:$C$310,'[1]Assiette TIC'!$C70,'[1]Consommati par usage et sect '!AS$6:AS$310)</f>
        <v>#VALUE!</v>
      </c>
      <c r="AU69" s="104" t="e">
        <f>SUMIF('[1]Consommati par usage et sect '!$C$6:$C$310,'[1]Assiette TIC'!$C70,'[1]Consommati par usage et sect '!AT$6:AT$310)</f>
        <v>#VALUE!</v>
      </c>
      <c r="AV69" s="104" t="e">
        <f>SUMIF('[1]Consommati par usage et sect '!$C$6:$C$310,'[1]Assiette TIC'!$C70,'[1]Consommati par usage et sect '!AU$6:AU$310)</f>
        <v>#VALUE!</v>
      </c>
      <c r="AW69" s="104" t="e">
        <f>SUMIF('[1]Consommati par usage et sect '!$C$6:$C$310,'[1]Assiette TIC'!$C70,'[1]Consommati par usage et sect '!AV$6:AV$310)</f>
        <v>#VALUE!</v>
      </c>
      <c r="AX69" s="104" t="e">
        <f>SUMIF('[1]Consommati par usage et sect '!$C$6:$C$310,'[1]Assiette TIC'!$C70,'[1]Consommati par usage et sect '!AW$6:AW$310)</f>
        <v>#VALUE!</v>
      </c>
      <c r="AY69" s="104" t="e">
        <f>SUMIF('[1]Consommati par usage et sect '!$C$6:$C$310,'[1]Assiette TIC'!$C70,'[1]Consommati par usage et sect '!AX$6:AX$310)</f>
        <v>#VALUE!</v>
      </c>
      <c r="AZ69" s="104" t="e">
        <f>SUMIF('[1]Consommati par usage et sect '!$C$6:$C$310,'[1]Assiette TIC'!$C70,'[1]Consommati par usage et sect '!AY$6:AY$310)</f>
        <v>#VALUE!</v>
      </c>
      <c r="BA69" s="104" t="e">
        <f>SUMIF('[1]Consommati par usage et sect '!$C$6:$C$310,'[1]Assiette TIC'!$C70,'[1]Consommati par usage et sect '!AZ$6:AZ$310)</f>
        <v>#VALUE!</v>
      </c>
      <c r="BB69" s="104" t="e">
        <f>SUMIF('[1]Consommati par usage et sect '!$C$6:$C$310,'[1]Assiette TIC'!$C70,'[1]Consommati par usage et sect '!BA$6:BA$310)</f>
        <v>#VALUE!</v>
      </c>
      <c r="BC69" s="104" t="e">
        <f>SUMIF('[1]Consommati par usage et sect '!$C$6:$C$310,'[1]Assiette TIC'!$C70,'[1]Consommati par usage et sect '!BB$6:BB$310)</f>
        <v>#VALUE!</v>
      </c>
      <c r="BD69" s="104" t="e">
        <f>SUMIF('[1]Consommati par usage et sect '!$C$6:$C$310,'[1]Assiette TIC'!$C70,'[1]Consommati par usage et sect '!BC$6:BC$310)</f>
        <v>#VALUE!</v>
      </c>
      <c r="BE69" s="104" t="e">
        <f>SUMIF('[1]Consommati par usage et sect '!$C$6:$C$310,'[1]Assiette TIC'!$C70,'[1]Consommati par usage et sect '!BD$6:BD$310)</f>
        <v>#VALUE!</v>
      </c>
      <c r="BF69" s="104" t="e">
        <f>SUMIF('[1]Consommati par usage et sect '!$C$6:$C$310,'[1]Assiette TIC'!$C70,'[1]Consommati par usage et sect '!BE$6:BE$310)</f>
        <v>#VALUE!</v>
      </c>
      <c r="BG69" s="104" t="e">
        <f>SUMIF('[1]Consommati par usage et sect '!$C$6:$C$310,'[1]Assiette TIC'!$C70,'[1]Consommati par usage et sect '!BF$6:BF$310)</f>
        <v>#VALUE!</v>
      </c>
      <c r="BH69" s="104" t="e">
        <f>SUMIF('[1]Consommati par usage et sect '!$C$6:$C$310,'[1]Assiette TIC'!$C70,'[1]Consommati par usage et sect '!BG$6:BG$310)</f>
        <v>#VALUE!</v>
      </c>
      <c r="BI69" s="104" t="e">
        <f>SUMIF('[1]Consommati par usage et sect '!$C$6:$C$310,'[1]Assiette TIC'!$C70,'[1]Consommati par usage et sect '!BH$6:BH$310)</f>
        <v>#VALUE!</v>
      </c>
      <c r="BJ69" s="104" t="e">
        <f>SUMIF('[1]Consommati par usage et sect '!$C$6:$C$310,'[1]Assiette TIC'!$C70,'[1]Consommati par usage et sect '!BI$6:BI$310)</f>
        <v>#VALUE!</v>
      </c>
      <c r="BK69" s="104" t="e">
        <f>SUMIF('[1]Consommati par usage et sect '!$C$6:$C$310,'[1]Assiette TIC'!$C70,'[1]Consommati par usage et sect '!BJ$6:BJ$310)</f>
        <v>#VALUE!</v>
      </c>
      <c r="BL69" s="104" t="e">
        <f>SUMIF('[1]Consommati par usage et sect '!$C$6:$C$310,'[1]Assiette TIC'!$C70,'[1]Consommati par usage et sect '!BK$6:BK$310)</f>
        <v>#VALUE!</v>
      </c>
      <c r="BM69" s="104" t="e">
        <f>SUMIF('[1]Consommati par usage et sect '!$C$6:$C$310,'[1]Assiette TIC'!$C70,'[1]Consommati par usage et sect '!BL$6:BL$310)</f>
        <v>#VALUE!</v>
      </c>
      <c r="BN69" s="104" t="e">
        <f>SUMIF('[1]Consommati par usage et sect '!$C$6:$C$310,'[1]Assiette TIC'!$C70,'[1]Consommati par usage et sect '!BM$6:BM$310)</f>
        <v>#VALUE!</v>
      </c>
      <c r="BO69" s="104" t="e">
        <f>SUMIF('[1]Consommati par usage et sect '!$C$6:$C$310,'[1]Assiette TIC'!$C70,'[1]Consommati par usage et sect '!BN$6:BN$310)</f>
        <v>#VALUE!</v>
      </c>
      <c r="BP69" s="104" t="e">
        <f>SUMIF('[1]Consommati par usage et sect '!$C$6:$C$310,'[1]Assiette TIC'!$C70,'[1]Consommati par usage et sect '!BO$6:BO$310)</f>
        <v>#VALUE!</v>
      </c>
      <c r="BQ69" s="104" t="e">
        <f>SUMIF('[1]Consommati par usage et sect '!$C$6:$C$310,'[1]Assiette TIC'!$C70,'[1]Consommati par usage et sect '!BP$6:BP$310)</f>
        <v>#VALUE!</v>
      </c>
      <c r="BR69" s="104" t="e">
        <f>SUMIF('[1]Consommati par usage et sect '!$C$6:$C$310,'[1]Assiette TIC'!$C70,'[1]Consommati par usage et sect '!BQ$6:BQ$310)</f>
        <v>#VALUE!</v>
      </c>
      <c r="BS69" s="105" t="e">
        <f t="shared" si="4"/>
        <v>#VALUE!</v>
      </c>
      <c r="BT69" s="106" t="e">
        <f>AL69-E69+#REF!+#REF!</f>
        <v>#VALUE!</v>
      </c>
      <c r="BU69" s="102" t="e">
        <f>IF(E69-#REF!-#REF!&gt;=#REF!,AL69-E69+#REF!+#REF!,AL69-#REF!)</f>
        <v>#REF!</v>
      </c>
      <c r="BV69" s="102" t="s">
        <v>264</v>
      </c>
      <c r="BW69" s="102" t="s">
        <v>264</v>
      </c>
      <c r="BX69" s="102">
        <f t="shared" si="5"/>
        <v>1</v>
      </c>
      <c r="BY69" s="102">
        <f t="shared" si="12"/>
        <v>0</v>
      </c>
      <c r="BZ69" s="107">
        <f>IF(ISNA(VLOOKUP($D69,'[1]comptes des secteurs'!$B$13:$AW$1568,31,FALSE)),0,VLOOKUP($D69,'[1]comptes des secteurs'!$B$13:$AW$1568,31,FALSE))</f>
        <v>-25.2</v>
      </c>
      <c r="CA69" s="102">
        <f>IF(ISNA(VLOOKUP($D69,'[1]comptes des secteurs'!$B$13:$AW$1568,47,FALSE)),0,VLOOKUP($D69,'[1]comptes des secteurs'!$B$13:$AW$1568,47,FALSE))</f>
        <v>29.1</v>
      </c>
      <c r="CB69" s="108" t="str">
        <f t="shared" si="16"/>
        <v/>
      </c>
      <c r="CC69" s="108">
        <f t="shared" si="16"/>
        <v>0</v>
      </c>
      <c r="CD69">
        <f>VLOOKUP(D69,Eurostat!$A$11:$H$272,5,TRUE)</f>
        <v>172.4</v>
      </c>
    </row>
    <row r="70" spans="1:82" ht="15.65" customHeight="1" x14ac:dyDescent="0.35">
      <c r="A70" s="121"/>
      <c r="B70" s="200"/>
      <c r="C70" s="131" t="s">
        <v>325</v>
      </c>
      <c r="D70" s="128">
        <v>2332</v>
      </c>
      <c r="E70" s="97">
        <f>IFERROR(VLOOKUP(D70,'[1]Emissions ETS'!$A$2:$B$121,2,FALSE),0)/1000</f>
        <v>692.15300000000002</v>
      </c>
      <c r="F70" s="104" t="e">
        <f>SUMIF('[1]Consommati par usage et sect '!$C$6:$C$310,'[1]Assiette TIC'!$C71,'[1]Consommati par usage et sect '!E$6:E$310)</f>
        <v>#VALUE!</v>
      </c>
      <c r="G70" s="104" t="e">
        <f>SUMIF('[1]Consommati par usage et sect '!$C$6:$C$310,'[1]Assiette TIC'!$C71,'[1]Consommati par usage et sect '!F$6:F$310)</f>
        <v>#VALUE!</v>
      </c>
      <c r="H70" s="104" t="e">
        <f>SUMIF('[1]Consommati par usage et sect '!$C$6:$C$310,'[1]Assiette TIC'!$C71,'[1]Consommati par usage et sect '!G$6:G$310)</f>
        <v>#VALUE!</v>
      </c>
      <c r="I70" s="104" t="e">
        <f>SUMIF('[1]Consommati par usage et sect '!$C$6:$C$310,'[1]Assiette TIC'!$C71,'[1]Consommati par usage et sect '!H$6:H$310)</f>
        <v>#VALUE!</v>
      </c>
      <c r="J70" s="104" t="e">
        <f>SUMIF('[1]Consommati par usage et sect '!$C$6:$C$310,'[1]Assiette TIC'!$C71,'[1]Consommati par usage et sect '!I$6:I$310)</f>
        <v>#VALUE!</v>
      </c>
      <c r="K70" s="104" t="e">
        <f>SUMIF('[1]Consommati par usage et sect '!$C$6:$C$310,'[1]Assiette TIC'!$C71,'[1]Consommati par usage et sect '!J$6:J$310)</f>
        <v>#VALUE!</v>
      </c>
      <c r="L70" s="104" t="e">
        <f>SUMIF('[1]Consommati par usage et sect '!$C$6:$C$310,'[1]Assiette TIC'!$C71,'[1]Consommati par usage et sect '!K$6:K$310)</f>
        <v>#VALUE!</v>
      </c>
      <c r="M70" s="104" t="e">
        <f>SUMIF('[1]Consommati par usage et sect '!$C$6:$C$310,'[1]Assiette TIC'!$C71,'[1]Consommati par usage et sect '!L$6:L$310)</f>
        <v>#VALUE!</v>
      </c>
      <c r="N70" s="104" t="e">
        <f>SUMIF('[1]Consommati par usage et sect '!$C$6:$C$310,'[1]Assiette TIC'!$C71,'[1]Consommati par usage et sect '!M$6:M$310)</f>
        <v>#VALUE!</v>
      </c>
      <c r="O70" s="104" t="e">
        <f>SUMIF('[1]Consommati par usage et sect '!$C$6:$C$310,'[1]Assiette TIC'!$C71,'[1]Consommati par usage et sect '!N$6:N$310)</f>
        <v>#VALUE!</v>
      </c>
      <c r="P70" s="104" t="e">
        <f>SUMIF('[1]Consommati par usage et sect '!$C$6:$C$310,'[1]Assiette TIC'!$C71,'[1]Consommati par usage et sect '!O$6:O$310)</f>
        <v>#VALUE!</v>
      </c>
      <c r="Q70" s="104" t="e">
        <f>SUMIF('[1]Consommati par usage et sect '!$C$6:$C$310,'[1]Assiette TIC'!$C71,'[1]Consommati par usage et sect '!P$6:P$310)</f>
        <v>#VALUE!</v>
      </c>
      <c r="R70" s="104" t="e">
        <f>SUMIF('[1]Consommati par usage et sect '!$C$6:$C$310,'[1]Assiette TIC'!$C71,'[1]Consommati par usage et sect '!Q$6:Q$310)</f>
        <v>#VALUE!</v>
      </c>
      <c r="S70" s="104" t="e">
        <f>SUMIF('[1]Consommati par usage et sect '!$C$6:$C$310,'[1]Assiette TIC'!$C71,'[1]Consommati par usage et sect '!R$6:R$310)</f>
        <v>#VALUE!</v>
      </c>
      <c r="T70" s="104" t="e">
        <f>SUMIF('[1]Consommati par usage et sect '!$C$6:$C$310,'[1]Assiette TIC'!$C71,'[1]Consommati par usage et sect '!S$6:S$310)</f>
        <v>#VALUE!</v>
      </c>
      <c r="U70" s="104" t="e">
        <f>SUMIF('[1]Consommati par usage et sect '!$C$6:$C$310,'[1]Assiette TIC'!$C71,'[1]Consommati par usage et sect '!T$6:T$310)</f>
        <v>#VALUE!</v>
      </c>
      <c r="V70" s="104" t="e">
        <f>SUMIF('[1]Consommati par usage et sect '!$C$6:$C$310,'[1]Assiette TIC'!$C71,'[1]Consommati par usage et sect '!U$6:U$310)</f>
        <v>#VALUE!</v>
      </c>
      <c r="W70" s="104" t="e">
        <f>SUMIF('[1]Consommati par usage et sect '!$C$6:$C$310,'[1]Assiette TIC'!$C71,'[1]Consommati par usage et sect '!V$6:V$310)</f>
        <v>#VALUE!</v>
      </c>
      <c r="X70" s="104" t="e">
        <f>SUMIF('[1]Consommati par usage et sect '!$C$6:$C$310,'[1]Assiette TIC'!$C71,'[1]Consommati par usage et sect '!W$6:W$310)</f>
        <v>#VALUE!</v>
      </c>
      <c r="Y70" s="104" t="e">
        <f>SUMIF('[1]Consommati par usage et sect '!$C$6:$C$310,'[1]Assiette TIC'!$C71,'[1]Consommati par usage et sect '!X$6:X$310)</f>
        <v>#VALUE!</v>
      </c>
      <c r="Z70" s="104" t="e">
        <f>SUMIF('[1]Consommati par usage et sect '!$C$6:$C$310,'[1]Assiette TIC'!$C71,'[1]Consommati par usage et sect '!Y$6:Y$310)</f>
        <v>#VALUE!</v>
      </c>
      <c r="AA70" s="104" t="e">
        <f>SUMIF('[1]Consommati par usage et sect '!$C$6:$C$310,'[1]Assiette TIC'!$C71,'[1]Consommati par usage et sect '!Z$6:Z$310)</f>
        <v>#VALUE!</v>
      </c>
      <c r="AB70" s="104" t="e">
        <f>SUMIF('[1]Consommati par usage et sect '!$C$6:$C$310,'[1]Assiette TIC'!$C71,'[1]Consommati par usage et sect '!AA$6:AA$310)</f>
        <v>#VALUE!</v>
      </c>
      <c r="AC70" s="104" t="e">
        <f>SUMIF('[1]Consommati par usage et sect '!$C$6:$C$310,'[1]Assiette TIC'!$C71,'[1]Consommati par usage et sect '!AB$6:AB$310)</f>
        <v>#VALUE!</v>
      </c>
      <c r="AD70" s="104" t="e">
        <f>SUMIF('[1]Consommati par usage et sect '!$C$6:$C$310,'[1]Assiette TIC'!$C71,'[1]Consommati par usage et sect '!AC$6:AC$310)</f>
        <v>#VALUE!</v>
      </c>
      <c r="AE70" s="104" t="e">
        <f>SUMIF('[1]Consommati par usage et sect '!$C$6:$C$310,'[1]Assiette TIC'!$C71,'[1]Consommati par usage et sect '!AD$6:AD$310)</f>
        <v>#VALUE!</v>
      </c>
      <c r="AF70" s="104" t="e">
        <f>SUMIF('[1]Consommati par usage et sect '!$C$6:$C$310,'[1]Assiette TIC'!$C71,'[1]Consommati par usage et sect '!AE$6:AE$310)</f>
        <v>#VALUE!</v>
      </c>
      <c r="AG70" s="104" t="e">
        <f>SUMIF('[1]Consommati par usage et sect '!$C$6:$C$310,'[1]Assiette TIC'!$C71,'[1]Consommati par usage et sect '!AF$6:AF$310)</f>
        <v>#VALUE!</v>
      </c>
      <c r="AH70" s="104" t="e">
        <f>SUMIF('[1]Consommati par usage et sect '!$C$6:$C$310,'[1]Assiette TIC'!$C71,'[1]Consommati par usage et sect '!AG$6:AG$310)</f>
        <v>#VALUE!</v>
      </c>
      <c r="AI70" s="104" t="e">
        <f>SUMIF('[1]Consommati par usage et sect '!$C$6:$C$310,'[1]Assiette TIC'!$C71,'[1]Consommati par usage et sect '!AH$6:AH$310)</f>
        <v>#VALUE!</v>
      </c>
      <c r="AJ70" s="104" t="e">
        <f>SUMIF('[1]Consommati par usage et sect '!$C$6:$C$310,'[1]Assiette TIC'!$C71,'[1]Consommati par usage et sect '!AI$6:AI$310)</f>
        <v>#VALUE!</v>
      </c>
      <c r="AK70" s="104" t="e">
        <f>SUMIF('[1]Consommati par usage et sect '!$C$6:$C$310,'[1]Assiette TIC'!$C71,'[1]Consommati par usage et sect '!AJ$6:AJ$310)</f>
        <v>#VALUE!</v>
      </c>
      <c r="AL70" s="105" t="e">
        <f t="shared" ref="AL70:AL130" si="29">SUM(F70,J70,N70,R70,V70,Z70,AD70,AH70)</f>
        <v>#VALUE!</v>
      </c>
      <c r="AM70" s="104" t="e">
        <f t="shared" si="11"/>
        <v>#VALUE!</v>
      </c>
      <c r="AN70" s="104" t="e">
        <f t="shared" ref="AN70:AN130" si="30">H70*$AN$3</f>
        <v>#VALUE!</v>
      </c>
      <c r="AO70" s="104" t="e">
        <f t="shared" ref="AO70:AO130" si="31">I70*$AO$3</f>
        <v>#VALUE!</v>
      </c>
      <c r="AP70" s="104" t="e">
        <f t="shared" ref="AP70:AP130" si="32">J70*$AP$3</f>
        <v>#VALUE!</v>
      </c>
      <c r="AQ70" s="104" t="e">
        <f>SUMIF('[1]Consommati par usage et sect '!$C$6:$C$310,'[1]Assiette TIC'!$C71,'[1]Consommati par usage et sect '!AP$6:AP$310)</f>
        <v>#VALUE!</v>
      </c>
      <c r="AR70" s="104" t="e">
        <f>SUMIF('[1]Consommati par usage et sect '!$C$6:$C$310,'[1]Assiette TIC'!$C71,'[1]Consommati par usage et sect '!AQ$6:AQ$310)</f>
        <v>#VALUE!</v>
      </c>
      <c r="AS70" s="104" t="e">
        <f>SUMIF('[1]Consommati par usage et sect '!$C$6:$C$310,'[1]Assiette TIC'!$C71,'[1]Consommati par usage et sect '!AR$6:AR$310)</f>
        <v>#VALUE!</v>
      </c>
      <c r="AT70" s="104" t="e">
        <f>SUMIF('[1]Consommati par usage et sect '!$C$6:$C$310,'[1]Assiette TIC'!$C71,'[1]Consommati par usage et sect '!AS$6:AS$310)</f>
        <v>#VALUE!</v>
      </c>
      <c r="AU70" s="104" t="e">
        <f>SUMIF('[1]Consommati par usage et sect '!$C$6:$C$310,'[1]Assiette TIC'!$C71,'[1]Consommati par usage et sect '!AT$6:AT$310)</f>
        <v>#VALUE!</v>
      </c>
      <c r="AV70" s="104" t="e">
        <f>SUMIF('[1]Consommati par usage et sect '!$C$6:$C$310,'[1]Assiette TIC'!$C71,'[1]Consommati par usage et sect '!AU$6:AU$310)</f>
        <v>#VALUE!</v>
      </c>
      <c r="AW70" s="104" t="e">
        <f>SUMIF('[1]Consommati par usage et sect '!$C$6:$C$310,'[1]Assiette TIC'!$C71,'[1]Consommati par usage et sect '!AV$6:AV$310)</f>
        <v>#VALUE!</v>
      </c>
      <c r="AX70" s="104" t="e">
        <f>SUMIF('[1]Consommati par usage et sect '!$C$6:$C$310,'[1]Assiette TIC'!$C71,'[1]Consommati par usage et sect '!AW$6:AW$310)</f>
        <v>#VALUE!</v>
      </c>
      <c r="AY70" s="104" t="e">
        <f>SUMIF('[1]Consommati par usage et sect '!$C$6:$C$310,'[1]Assiette TIC'!$C71,'[1]Consommati par usage et sect '!AX$6:AX$310)</f>
        <v>#VALUE!</v>
      </c>
      <c r="AZ70" s="104" t="e">
        <f>SUMIF('[1]Consommati par usage et sect '!$C$6:$C$310,'[1]Assiette TIC'!$C71,'[1]Consommati par usage et sect '!AY$6:AY$310)</f>
        <v>#VALUE!</v>
      </c>
      <c r="BA70" s="104" t="e">
        <f>SUMIF('[1]Consommati par usage et sect '!$C$6:$C$310,'[1]Assiette TIC'!$C71,'[1]Consommati par usage et sect '!AZ$6:AZ$310)</f>
        <v>#VALUE!</v>
      </c>
      <c r="BB70" s="104" t="e">
        <f>SUMIF('[1]Consommati par usage et sect '!$C$6:$C$310,'[1]Assiette TIC'!$C71,'[1]Consommati par usage et sect '!BA$6:BA$310)</f>
        <v>#VALUE!</v>
      </c>
      <c r="BC70" s="104" t="e">
        <f>SUMIF('[1]Consommati par usage et sect '!$C$6:$C$310,'[1]Assiette TIC'!$C71,'[1]Consommati par usage et sect '!BB$6:BB$310)</f>
        <v>#VALUE!</v>
      </c>
      <c r="BD70" s="104" t="e">
        <f>SUMIF('[1]Consommati par usage et sect '!$C$6:$C$310,'[1]Assiette TIC'!$C71,'[1]Consommati par usage et sect '!BC$6:BC$310)</f>
        <v>#VALUE!</v>
      </c>
      <c r="BE70" s="104" t="e">
        <f>SUMIF('[1]Consommati par usage et sect '!$C$6:$C$310,'[1]Assiette TIC'!$C71,'[1]Consommati par usage et sect '!BD$6:BD$310)</f>
        <v>#VALUE!</v>
      </c>
      <c r="BF70" s="104" t="e">
        <f>SUMIF('[1]Consommati par usage et sect '!$C$6:$C$310,'[1]Assiette TIC'!$C71,'[1]Consommati par usage et sect '!BE$6:BE$310)</f>
        <v>#VALUE!</v>
      </c>
      <c r="BG70" s="104" t="e">
        <f>SUMIF('[1]Consommati par usage et sect '!$C$6:$C$310,'[1]Assiette TIC'!$C71,'[1]Consommati par usage et sect '!BF$6:BF$310)</f>
        <v>#VALUE!</v>
      </c>
      <c r="BH70" s="104" t="e">
        <f>SUMIF('[1]Consommati par usage et sect '!$C$6:$C$310,'[1]Assiette TIC'!$C71,'[1]Consommati par usage et sect '!BG$6:BG$310)</f>
        <v>#VALUE!</v>
      </c>
      <c r="BI70" s="104" t="e">
        <f>SUMIF('[1]Consommati par usage et sect '!$C$6:$C$310,'[1]Assiette TIC'!$C71,'[1]Consommati par usage et sect '!BH$6:BH$310)</f>
        <v>#VALUE!</v>
      </c>
      <c r="BJ70" s="104" t="e">
        <f>SUMIF('[1]Consommati par usage et sect '!$C$6:$C$310,'[1]Assiette TIC'!$C71,'[1]Consommati par usage et sect '!BI$6:BI$310)</f>
        <v>#VALUE!</v>
      </c>
      <c r="BK70" s="104" t="e">
        <f>SUMIF('[1]Consommati par usage et sect '!$C$6:$C$310,'[1]Assiette TIC'!$C71,'[1]Consommati par usage et sect '!BJ$6:BJ$310)</f>
        <v>#VALUE!</v>
      </c>
      <c r="BL70" s="104" t="e">
        <f>SUMIF('[1]Consommati par usage et sect '!$C$6:$C$310,'[1]Assiette TIC'!$C71,'[1]Consommati par usage et sect '!BK$6:BK$310)</f>
        <v>#VALUE!</v>
      </c>
      <c r="BM70" s="104" t="e">
        <f>SUMIF('[1]Consommati par usage et sect '!$C$6:$C$310,'[1]Assiette TIC'!$C71,'[1]Consommati par usage et sect '!BL$6:BL$310)</f>
        <v>#VALUE!</v>
      </c>
      <c r="BN70" s="104" t="e">
        <f>SUMIF('[1]Consommati par usage et sect '!$C$6:$C$310,'[1]Assiette TIC'!$C71,'[1]Consommati par usage et sect '!BM$6:BM$310)</f>
        <v>#VALUE!</v>
      </c>
      <c r="BO70" s="104" t="e">
        <f>SUMIF('[1]Consommati par usage et sect '!$C$6:$C$310,'[1]Assiette TIC'!$C71,'[1]Consommati par usage et sect '!BN$6:BN$310)</f>
        <v>#VALUE!</v>
      </c>
      <c r="BP70" s="104" t="e">
        <f>SUMIF('[1]Consommati par usage et sect '!$C$6:$C$310,'[1]Assiette TIC'!$C71,'[1]Consommati par usage et sect '!BO$6:BO$310)</f>
        <v>#VALUE!</v>
      </c>
      <c r="BQ70" s="104" t="e">
        <f>SUMIF('[1]Consommati par usage et sect '!$C$6:$C$310,'[1]Assiette TIC'!$C71,'[1]Consommati par usage et sect '!BP$6:BP$310)</f>
        <v>#VALUE!</v>
      </c>
      <c r="BR70" s="104" t="e">
        <f>SUMIF('[1]Consommati par usage et sect '!$C$6:$C$310,'[1]Assiette TIC'!$C71,'[1]Consommati par usage et sect '!BQ$6:BQ$310)</f>
        <v>#VALUE!</v>
      </c>
      <c r="BS70" s="105" t="e">
        <f t="shared" ref="BS70:BS90" si="33">SUM(AM70,AQ70,AU70,AY70,BC70,BG70,BK70,BO70)</f>
        <v>#VALUE!</v>
      </c>
      <c r="BT70" s="106" t="e">
        <f>AL70-E70+#REF!+#REF!</f>
        <v>#VALUE!</v>
      </c>
      <c r="BU70" s="102" t="e">
        <f>IF(E70-#REF!-#REF!&gt;=#REF!,AL70-E70+#REF!+#REF!,AL70-#REF!)</f>
        <v>#REF!</v>
      </c>
      <c r="BV70" s="102" t="s">
        <v>264</v>
      </c>
      <c r="BW70" s="102" t="s">
        <v>264</v>
      </c>
      <c r="BX70" s="102">
        <f t="shared" ref="BX70:BX130" si="34">IF(BV70="oui",1,IF(BW70="oui",1,0))</f>
        <v>1</v>
      </c>
      <c r="BY70" s="102">
        <f t="shared" si="12"/>
        <v>0</v>
      </c>
      <c r="BZ70" s="107">
        <f>IF(ISNA(VLOOKUP($D70,'[1]comptes des secteurs'!$B$13:$AW$1568,31,FALSE)),0,VLOOKUP($D70,'[1]comptes des secteurs'!$B$13:$AW$1568,31,FALSE))</f>
        <v>213.6</v>
      </c>
      <c r="CA70" s="102">
        <f>IF(ISNA(VLOOKUP($D70,'[1]comptes des secteurs'!$B$13:$AW$1568,47,FALSE)),0,VLOOKUP($D70,'[1]comptes des secteurs'!$B$13:$AW$1568,47,FALSE))</f>
        <v>517.6</v>
      </c>
      <c r="CB70" s="108">
        <f t="shared" si="16"/>
        <v>0</v>
      </c>
      <c r="CC70" s="108">
        <f t="shared" si="16"/>
        <v>0</v>
      </c>
      <c r="CD70">
        <f>VLOOKUP(D70,Eurostat!$A$11:$H$272,5,TRUE)</f>
        <v>1047.5</v>
      </c>
    </row>
    <row r="71" spans="1:82" ht="15.65" customHeight="1" x14ac:dyDescent="0.35">
      <c r="A71" s="121"/>
      <c r="B71" s="200"/>
      <c r="C71" s="131" t="s">
        <v>326</v>
      </c>
      <c r="D71" s="128">
        <v>2341</v>
      </c>
      <c r="E71" s="97">
        <f>IFERROR(VLOOKUP(D71,'[1]Emissions ETS'!$A$2:$B$121,2,FALSE),0)/1000</f>
        <v>19.978000000000002</v>
      </c>
      <c r="F71" s="104" t="e">
        <f>SUMIF('[1]Consommati par usage et sect '!$C$6:$C$310,'[1]Assiette TIC'!$C72,'[1]Consommati par usage et sect '!E$6:E$310)</f>
        <v>#VALUE!</v>
      </c>
      <c r="G71" s="104" t="e">
        <f>SUMIF('[1]Consommati par usage et sect '!$C$6:$C$310,'[1]Assiette TIC'!$C72,'[1]Consommati par usage et sect '!F$6:F$310)</f>
        <v>#VALUE!</v>
      </c>
      <c r="H71" s="104" t="e">
        <f>SUMIF('[1]Consommati par usage et sect '!$C$6:$C$310,'[1]Assiette TIC'!$C72,'[1]Consommati par usage et sect '!G$6:G$310)</f>
        <v>#VALUE!</v>
      </c>
      <c r="I71" s="104" t="e">
        <f>SUMIF('[1]Consommati par usage et sect '!$C$6:$C$310,'[1]Assiette TIC'!$C72,'[1]Consommati par usage et sect '!H$6:H$310)</f>
        <v>#VALUE!</v>
      </c>
      <c r="J71" s="104" t="e">
        <f>SUMIF('[1]Consommati par usage et sect '!$C$6:$C$310,'[1]Assiette TIC'!$C72,'[1]Consommati par usage et sect '!I$6:I$310)</f>
        <v>#VALUE!</v>
      </c>
      <c r="K71" s="104" t="e">
        <f>SUMIF('[1]Consommati par usage et sect '!$C$6:$C$310,'[1]Assiette TIC'!$C72,'[1]Consommati par usage et sect '!J$6:J$310)</f>
        <v>#VALUE!</v>
      </c>
      <c r="L71" s="104" t="e">
        <f>SUMIF('[1]Consommati par usage et sect '!$C$6:$C$310,'[1]Assiette TIC'!$C72,'[1]Consommati par usage et sect '!K$6:K$310)</f>
        <v>#VALUE!</v>
      </c>
      <c r="M71" s="104" t="e">
        <f>SUMIF('[1]Consommati par usage et sect '!$C$6:$C$310,'[1]Assiette TIC'!$C72,'[1]Consommati par usage et sect '!L$6:L$310)</f>
        <v>#VALUE!</v>
      </c>
      <c r="N71" s="104" t="e">
        <f>SUMIF('[1]Consommati par usage et sect '!$C$6:$C$310,'[1]Assiette TIC'!$C72,'[1]Consommati par usage et sect '!M$6:M$310)</f>
        <v>#VALUE!</v>
      </c>
      <c r="O71" s="104" t="e">
        <f>SUMIF('[1]Consommati par usage et sect '!$C$6:$C$310,'[1]Assiette TIC'!$C72,'[1]Consommati par usage et sect '!N$6:N$310)</f>
        <v>#VALUE!</v>
      </c>
      <c r="P71" s="104" t="e">
        <f>SUMIF('[1]Consommati par usage et sect '!$C$6:$C$310,'[1]Assiette TIC'!$C72,'[1]Consommati par usage et sect '!O$6:O$310)</f>
        <v>#VALUE!</v>
      </c>
      <c r="Q71" s="104" t="e">
        <f>SUMIF('[1]Consommati par usage et sect '!$C$6:$C$310,'[1]Assiette TIC'!$C72,'[1]Consommati par usage et sect '!P$6:P$310)</f>
        <v>#VALUE!</v>
      </c>
      <c r="R71" s="104" t="e">
        <f>SUMIF('[1]Consommati par usage et sect '!$C$6:$C$310,'[1]Assiette TIC'!$C72,'[1]Consommati par usage et sect '!Q$6:Q$310)</f>
        <v>#VALUE!</v>
      </c>
      <c r="S71" s="104" t="e">
        <f>SUMIF('[1]Consommati par usage et sect '!$C$6:$C$310,'[1]Assiette TIC'!$C72,'[1]Consommati par usage et sect '!R$6:R$310)</f>
        <v>#VALUE!</v>
      </c>
      <c r="T71" s="104" t="e">
        <f>SUMIF('[1]Consommati par usage et sect '!$C$6:$C$310,'[1]Assiette TIC'!$C72,'[1]Consommati par usage et sect '!S$6:S$310)</f>
        <v>#VALUE!</v>
      </c>
      <c r="U71" s="104" t="e">
        <f>SUMIF('[1]Consommati par usage et sect '!$C$6:$C$310,'[1]Assiette TIC'!$C72,'[1]Consommati par usage et sect '!T$6:T$310)</f>
        <v>#VALUE!</v>
      </c>
      <c r="V71" s="104" t="e">
        <f>SUMIF('[1]Consommati par usage et sect '!$C$6:$C$310,'[1]Assiette TIC'!$C72,'[1]Consommati par usage et sect '!U$6:U$310)</f>
        <v>#VALUE!</v>
      </c>
      <c r="W71" s="104" t="e">
        <f>SUMIF('[1]Consommati par usage et sect '!$C$6:$C$310,'[1]Assiette TIC'!$C72,'[1]Consommati par usage et sect '!V$6:V$310)</f>
        <v>#VALUE!</v>
      </c>
      <c r="X71" s="104" t="e">
        <f>SUMIF('[1]Consommati par usage et sect '!$C$6:$C$310,'[1]Assiette TIC'!$C72,'[1]Consommati par usage et sect '!W$6:W$310)</f>
        <v>#VALUE!</v>
      </c>
      <c r="Y71" s="104" t="e">
        <f>SUMIF('[1]Consommati par usage et sect '!$C$6:$C$310,'[1]Assiette TIC'!$C72,'[1]Consommati par usage et sect '!X$6:X$310)</f>
        <v>#VALUE!</v>
      </c>
      <c r="Z71" s="104" t="e">
        <f>SUMIF('[1]Consommati par usage et sect '!$C$6:$C$310,'[1]Assiette TIC'!$C72,'[1]Consommati par usage et sect '!Y$6:Y$310)</f>
        <v>#VALUE!</v>
      </c>
      <c r="AA71" s="104" t="e">
        <f>SUMIF('[1]Consommati par usage et sect '!$C$6:$C$310,'[1]Assiette TIC'!$C72,'[1]Consommati par usage et sect '!Z$6:Z$310)</f>
        <v>#VALUE!</v>
      </c>
      <c r="AB71" s="104" t="e">
        <f>SUMIF('[1]Consommati par usage et sect '!$C$6:$C$310,'[1]Assiette TIC'!$C72,'[1]Consommati par usage et sect '!AA$6:AA$310)</f>
        <v>#VALUE!</v>
      </c>
      <c r="AC71" s="104" t="e">
        <f>SUMIF('[1]Consommati par usage et sect '!$C$6:$C$310,'[1]Assiette TIC'!$C72,'[1]Consommati par usage et sect '!AB$6:AB$310)</f>
        <v>#VALUE!</v>
      </c>
      <c r="AD71" s="104" t="e">
        <f>SUMIF('[1]Consommati par usage et sect '!$C$6:$C$310,'[1]Assiette TIC'!$C72,'[1]Consommati par usage et sect '!AC$6:AC$310)</f>
        <v>#VALUE!</v>
      </c>
      <c r="AE71" s="104" t="e">
        <f>SUMIF('[1]Consommati par usage et sect '!$C$6:$C$310,'[1]Assiette TIC'!$C72,'[1]Consommati par usage et sect '!AD$6:AD$310)</f>
        <v>#VALUE!</v>
      </c>
      <c r="AF71" s="104" t="e">
        <f>SUMIF('[1]Consommati par usage et sect '!$C$6:$C$310,'[1]Assiette TIC'!$C72,'[1]Consommati par usage et sect '!AE$6:AE$310)</f>
        <v>#VALUE!</v>
      </c>
      <c r="AG71" s="104" t="e">
        <f>SUMIF('[1]Consommati par usage et sect '!$C$6:$C$310,'[1]Assiette TIC'!$C72,'[1]Consommati par usage et sect '!AF$6:AF$310)</f>
        <v>#VALUE!</v>
      </c>
      <c r="AH71" s="104" t="e">
        <f>SUMIF('[1]Consommati par usage et sect '!$C$6:$C$310,'[1]Assiette TIC'!$C72,'[1]Consommati par usage et sect '!AG$6:AG$310)</f>
        <v>#VALUE!</v>
      </c>
      <c r="AI71" s="104" t="e">
        <f>SUMIF('[1]Consommati par usage et sect '!$C$6:$C$310,'[1]Assiette TIC'!$C72,'[1]Consommati par usage et sect '!AH$6:AH$310)</f>
        <v>#VALUE!</v>
      </c>
      <c r="AJ71" s="104" t="e">
        <f>SUMIF('[1]Consommati par usage et sect '!$C$6:$C$310,'[1]Assiette TIC'!$C72,'[1]Consommati par usage et sect '!AI$6:AI$310)</f>
        <v>#VALUE!</v>
      </c>
      <c r="AK71" s="104" t="e">
        <f>SUMIF('[1]Consommati par usage et sect '!$C$6:$C$310,'[1]Assiette TIC'!$C72,'[1]Consommati par usage et sect '!AJ$6:AJ$310)</f>
        <v>#VALUE!</v>
      </c>
      <c r="AL71" s="105" t="e">
        <f t="shared" si="29"/>
        <v>#VALUE!</v>
      </c>
      <c r="AM71" s="104" t="e">
        <f t="shared" si="11"/>
        <v>#VALUE!</v>
      </c>
      <c r="AN71" s="104" t="e">
        <f t="shared" si="30"/>
        <v>#VALUE!</v>
      </c>
      <c r="AO71" s="104" t="e">
        <f t="shared" si="31"/>
        <v>#VALUE!</v>
      </c>
      <c r="AP71" s="104" t="e">
        <f t="shared" si="32"/>
        <v>#VALUE!</v>
      </c>
      <c r="AQ71" s="104" t="e">
        <f>SUMIF('[1]Consommati par usage et sect '!$C$6:$C$310,'[1]Assiette TIC'!$C72,'[1]Consommati par usage et sect '!AP$6:AP$310)</f>
        <v>#VALUE!</v>
      </c>
      <c r="AR71" s="104" t="e">
        <f>SUMIF('[1]Consommati par usage et sect '!$C$6:$C$310,'[1]Assiette TIC'!$C72,'[1]Consommati par usage et sect '!AQ$6:AQ$310)</f>
        <v>#VALUE!</v>
      </c>
      <c r="AS71" s="104" t="e">
        <f>SUMIF('[1]Consommati par usage et sect '!$C$6:$C$310,'[1]Assiette TIC'!$C72,'[1]Consommati par usage et sect '!AR$6:AR$310)</f>
        <v>#VALUE!</v>
      </c>
      <c r="AT71" s="104" t="e">
        <f>SUMIF('[1]Consommati par usage et sect '!$C$6:$C$310,'[1]Assiette TIC'!$C72,'[1]Consommati par usage et sect '!AS$6:AS$310)</f>
        <v>#VALUE!</v>
      </c>
      <c r="AU71" s="104" t="e">
        <f>SUMIF('[1]Consommati par usage et sect '!$C$6:$C$310,'[1]Assiette TIC'!$C72,'[1]Consommati par usage et sect '!AT$6:AT$310)</f>
        <v>#VALUE!</v>
      </c>
      <c r="AV71" s="104" t="e">
        <f>SUMIF('[1]Consommati par usage et sect '!$C$6:$C$310,'[1]Assiette TIC'!$C72,'[1]Consommati par usage et sect '!AU$6:AU$310)</f>
        <v>#VALUE!</v>
      </c>
      <c r="AW71" s="104" t="e">
        <f>SUMIF('[1]Consommati par usage et sect '!$C$6:$C$310,'[1]Assiette TIC'!$C72,'[1]Consommati par usage et sect '!AV$6:AV$310)</f>
        <v>#VALUE!</v>
      </c>
      <c r="AX71" s="104" t="e">
        <f>SUMIF('[1]Consommati par usage et sect '!$C$6:$C$310,'[1]Assiette TIC'!$C72,'[1]Consommati par usage et sect '!AW$6:AW$310)</f>
        <v>#VALUE!</v>
      </c>
      <c r="AY71" s="104" t="e">
        <f>SUMIF('[1]Consommati par usage et sect '!$C$6:$C$310,'[1]Assiette TIC'!$C72,'[1]Consommati par usage et sect '!AX$6:AX$310)</f>
        <v>#VALUE!</v>
      </c>
      <c r="AZ71" s="104" t="e">
        <f>SUMIF('[1]Consommati par usage et sect '!$C$6:$C$310,'[1]Assiette TIC'!$C72,'[1]Consommati par usage et sect '!AY$6:AY$310)</f>
        <v>#VALUE!</v>
      </c>
      <c r="BA71" s="104" t="e">
        <f>SUMIF('[1]Consommati par usage et sect '!$C$6:$C$310,'[1]Assiette TIC'!$C72,'[1]Consommati par usage et sect '!AZ$6:AZ$310)</f>
        <v>#VALUE!</v>
      </c>
      <c r="BB71" s="104" t="e">
        <f>SUMIF('[1]Consommati par usage et sect '!$C$6:$C$310,'[1]Assiette TIC'!$C72,'[1]Consommati par usage et sect '!BA$6:BA$310)</f>
        <v>#VALUE!</v>
      </c>
      <c r="BC71" s="104" t="e">
        <f>SUMIF('[1]Consommati par usage et sect '!$C$6:$C$310,'[1]Assiette TIC'!$C72,'[1]Consommati par usage et sect '!BB$6:BB$310)</f>
        <v>#VALUE!</v>
      </c>
      <c r="BD71" s="104" t="e">
        <f>SUMIF('[1]Consommati par usage et sect '!$C$6:$C$310,'[1]Assiette TIC'!$C72,'[1]Consommati par usage et sect '!BC$6:BC$310)</f>
        <v>#VALUE!</v>
      </c>
      <c r="BE71" s="104" t="e">
        <f>SUMIF('[1]Consommati par usage et sect '!$C$6:$C$310,'[1]Assiette TIC'!$C72,'[1]Consommati par usage et sect '!BD$6:BD$310)</f>
        <v>#VALUE!</v>
      </c>
      <c r="BF71" s="104" t="e">
        <f>SUMIF('[1]Consommati par usage et sect '!$C$6:$C$310,'[1]Assiette TIC'!$C72,'[1]Consommati par usage et sect '!BE$6:BE$310)</f>
        <v>#VALUE!</v>
      </c>
      <c r="BG71" s="104" t="e">
        <f>SUMIF('[1]Consommati par usage et sect '!$C$6:$C$310,'[1]Assiette TIC'!$C72,'[1]Consommati par usage et sect '!BF$6:BF$310)</f>
        <v>#VALUE!</v>
      </c>
      <c r="BH71" s="104" t="e">
        <f>SUMIF('[1]Consommati par usage et sect '!$C$6:$C$310,'[1]Assiette TIC'!$C72,'[1]Consommati par usage et sect '!BG$6:BG$310)</f>
        <v>#VALUE!</v>
      </c>
      <c r="BI71" s="104" t="e">
        <f>SUMIF('[1]Consommati par usage et sect '!$C$6:$C$310,'[1]Assiette TIC'!$C72,'[1]Consommati par usage et sect '!BH$6:BH$310)</f>
        <v>#VALUE!</v>
      </c>
      <c r="BJ71" s="104" t="e">
        <f>SUMIF('[1]Consommati par usage et sect '!$C$6:$C$310,'[1]Assiette TIC'!$C72,'[1]Consommati par usage et sect '!BI$6:BI$310)</f>
        <v>#VALUE!</v>
      </c>
      <c r="BK71" s="104" t="e">
        <f>SUMIF('[1]Consommati par usage et sect '!$C$6:$C$310,'[1]Assiette TIC'!$C72,'[1]Consommati par usage et sect '!BJ$6:BJ$310)</f>
        <v>#VALUE!</v>
      </c>
      <c r="BL71" s="104" t="e">
        <f>SUMIF('[1]Consommati par usage et sect '!$C$6:$C$310,'[1]Assiette TIC'!$C72,'[1]Consommati par usage et sect '!BK$6:BK$310)</f>
        <v>#VALUE!</v>
      </c>
      <c r="BM71" s="104" t="e">
        <f>SUMIF('[1]Consommati par usage et sect '!$C$6:$C$310,'[1]Assiette TIC'!$C72,'[1]Consommati par usage et sect '!BL$6:BL$310)</f>
        <v>#VALUE!</v>
      </c>
      <c r="BN71" s="104" t="e">
        <f>SUMIF('[1]Consommati par usage et sect '!$C$6:$C$310,'[1]Assiette TIC'!$C72,'[1]Consommati par usage et sect '!BM$6:BM$310)</f>
        <v>#VALUE!</v>
      </c>
      <c r="BO71" s="104" t="e">
        <f>SUMIF('[1]Consommati par usage et sect '!$C$6:$C$310,'[1]Assiette TIC'!$C72,'[1]Consommati par usage et sect '!BN$6:BN$310)</f>
        <v>#VALUE!</v>
      </c>
      <c r="BP71" s="104" t="e">
        <f>SUMIF('[1]Consommati par usage et sect '!$C$6:$C$310,'[1]Assiette TIC'!$C72,'[1]Consommati par usage et sect '!BO$6:BO$310)</f>
        <v>#VALUE!</v>
      </c>
      <c r="BQ71" s="104" t="e">
        <f>SUMIF('[1]Consommati par usage et sect '!$C$6:$C$310,'[1]Assiette TIC'!$C72,'[1]Consommati par usage et sect '!BP$6:BP$310)</f>
        <v>#VALUE!</v>
      </c>
      <c r="BR71" s="104" t="e">
        <f>SUMIF('[1]Consommati par usage et sect '!$C$6:$C$310,'[1]Assiette TIC'!$C72,'[1]Consommati par usage et sect '!BQ$6:BQ$310)</f>
        <v>#VALUE!</v>
      </c>
      <c r="BS71" s="105" t="e">
        <f t="shared" si="33"/>
        <v>#VALUE!</v>
      </c>
      <c r="BT71" s="106" t="e">
        <f>AL71-E71+#REF!+#REF!</f>
        <v>#VALUE!</v>
      </c>
      <c r="BU71" s="102" t="e">
        <f>IF(E71-#REF!-#REF!&gt;=#REF!,AL71-E71+#REF!+#REF!,AL71-#REF!)</f>
        <v>#REF!</v>
      </c>
      <c r="BV71" s="102" t="s">
        <v>264</v>
      </c>
      <c r="BW71" s="102" t="s">
        <v>264</v>
      </c>
      <c r="BX71" s="102">
        <f t="shared" si="34"/>
        <v>1</v>
      </c>
      <c r="BY71" s="102">
        <f t="shared" si="12"/>
        <v>0</v>
      </c>
      <c r="BZ71" s="107">
        <f>IF(ISNA(VLOOKUP($D71,'[1]comptes des secteurs'!$B$13:$AW$1568,31,FALSE)),0,VLOOKUP($D71,'[1]comptes des secteurs'!$B$13:$AW$1568,31,FALSE))</f>
        <v>60</v>
      </c>
      <c r="CA71" s="102">
        <f>IF(ISNA(VLOOKUP($D71,'[1]comptes des secteurs'!$B$13:$AW$1568,47,FALSE)),0,VLOOKUP($D71,'[1]comptes des secteurs'!$B$13:$AW$1568,47,FALSE))</f>
        <v>177.2</v>
      </c>
      <c r="CB71" s="108">
        <f t="shared" si="16"/>
        <v>0</v>
      </c>
      <c r="CC71" s="108">
        <f t="shared" si="16"/>
        <v>0</v>
      </c>
      <c r="CD71">
        <f>VLOOKUP(D71,Eurostat!$A$11:$H$272,5,TRUE)</f>
        <v>547.1</v>
      </c>
    </row>
    <row r="72" spans="1:82" ht="15.65" customHeight="1" x14ac:dyDescent="0.35">
      <c r="A72" s="121"/>
      <c r="B72" s="200"/>
      <c r="C72" s="131" t="s">
        <v>327</v>
      </c>
      <c r="D72" s="128">
        <v>2342</v>
      </c>
      <c r="E72" s="97">
        <f>IFERROR(VLOOKUP(D72,'[1]Emissions ETS'!$A$2:$B$121,2,FALSE),0)/1000</f>
        <v>0</v>
      </c>
      <c r="F72" s="104" t="e">
        <f>SUMIF('[1]Consommati par usage et sect '!$C$6:$C$310,'[1]Assiette TIC'!$C73,'[1]Consommati par usage et sect '!E$6:E$310)</f>
        <v>#VALUE!</v>
      </c>
      <c r="G72" s="104" t="e">
        <f>SUMIF('[1]Consommati par usage et sect '!$C$6:$C$310,'[1]Assiette TIC'!$C73,'[1]Consommati par usage et sect '!F$6:F$310)</f>
        <v>#VALUE!</v>
      </c>
      <c r="H72" s="104" t="e">
        <f>SUMIF('[1]Consommati par usage et sect '!$C$6:$C$310,'[1]Assiette TIC'!$C73,'[1]Consommati par usage et sect '!G$6:G$310)</f>
        <v>#VALUE!</v>
      </c>
      <c r="I72" s="104" t="e">
        <f>SUMIF('[1]Consommati par usage et sect '!$C$6:$C$310,'[1]Assiette TIC'!$C73,'[1]Consommati par usage et sect '!H$6:H$310)</f>
        <v>#VALUE!</v>
      </c>
      <c r="J72" s="104" t="e">
        <f>SUMIF('[1]Consommati par usage et sect '!$C$6:$C$310,'[1]Assiette TIC'!$C73,'[1]Consommati par usage et sect '!I$6:I$310)</f>
        <v>#VALUE!</v>
      </c>
      <c r="K72" s="104" t="e">
        <f>SUMIF('[1]Consommati par usage et sect '!$C$6:$C$310,'[1]Assiette TIC'!$C73,'[1]Consommati par usage et sect '!J$6:J$310)</f>
        <v>#VALUE!</v>
      </c>
      <c r="L72" s="104" t="e">
        <f>SUMIF('[1]Consommati par usage et sect '!$C$6:$C$310,'[1]Assiette TIC'!$C73,'[1]Consommati par usage et sect '!K$6:K$310)</f>
        <v>#VALUE!</v>
      </c>
      <c r="M72" s="104" t="e">
        <f>SUMIF('[1]Consommati par usage et sect '!$C$6:$C$310,'[1]Assiette TIC'!$C73,'[1]Consommati par usage et sect '!L$6:L$310)</f>
        <v>#VALUE!</v>
      </c>
      <c r="N72" s="104" t="e">
        <f>SUMIF('[1]Consommati par usage et sect '!$C$6:$C$310,'[1]Assiette TIC'!$C73,'[1]Consommati par usage et sect '!M$6:M$310)</f>
        <v>#VALUE!</v>
      </c>
      <c r="O72" s="104" t="e">
        <f>SUMIF('[1]Consommati par usage et sect '!$C$6:$C$310,'[1]Assiette TIC'!$C73,'[1]Consommati par usage et sect '!N$6:N$310)</f>
        <v>#VALUE!</v>
      </c>
      <c r="P72" s="104" t="e">
        <f>SUMIF('[1]Consommati par usage et sect '!$C$6:$C$310,'[1]Assiette TIC'!$C73,'[1]Consommati par usage et sect '!O$6:O$310)</f>
        <v>#VALUE!</v>
      </c>
      <c r="Q72" s="104" t="e">
        <f>SUMIF('[1]Consommati par usage et sect '!$C$6:$C$310,'[1]Assiette TIC'!$C73,'[1]Consommati par usage et sect '!P$6:P$310)</f>
        <v>#VALUE!</v>
      </c>
      <c r="R72" s="104" t="e">
        <f>SUMIF('[1]Consommati par usage et sect '!$C$6:$C$310,'[1]Assiette TIC'!$C73,'[1]Consommati par usage et sect '!Q$6:Q$310)</f>
        <v>#VALUE!</v>
      </c>
      <c r="S72" s="104" t="e">
        <f>SUMIF('[1]Consommati par usage et sect '!$C$6:$C$310,'[1]Assiette TIC'!$C73,'[1]Consommati par usage et sect '!R$6:R$310)</f>
        <v>#VALUE!</v>
      </c>
      <c r="T72" s="104" t="e">
        <f>SUMIF('[1]Consommati par usage et sect '!$C$6:$C$310,'[1]Assiette TIC'!$C73,'[1]Consommati par usage et sect '!S$6:S$310)</f>
        <v>#VALUE!</v>
      </c>
      <c r="U72" s="104" t="e">
        <f>SUMIF('[1]Consommati par usage et sect '!$C$6:$C$310,'[1]Assiette TIC'!$C73,'[1]Consommati par usage et sect '!T$6:T$310)</f>
        <v>#VALUE!</v>
      </c>
      <c r="V72" s="104" t="e">
        <f>SUMIF('[1]Consommati par usage et sect '!$C$6:$C$310,'[1]Assiette TIC'!$C73,'[1]Consommati par usage et sect '!U$6:U$310)</f>
        <v>#VALUE!</v>
      </c>
      <c r="W72" s="104" t="e">
        <f>SUMIF('[1]Consommati par usage et sect '!$C$6:$C$310,'[1]Assiette TIC'!$C73,'[1]Consommati par usage et sect '!V$6:V$310)</f>
        <v>#VALUE!</v>
      </c>
      <c r="X72" s="104" t="e">
        <f>SUMIF('[1]Consommati par usage et sect '!$C$6:$C$310,'[1]Assiette TIC'!$C73,'[1]Consommati par usage et sect '!W$6:W$310)</f>
        <v>#VALUE!</v>
      </c>
      <c r="Y72" s="104" t="e">
        <f>SUMIF('[1]Consommati par usage et sect '!$C$6:$C$310,'[1]Assiette TIC'!$C73,'[1]Consommati par usage et sect '!X$6:X$310)</f>
        <v>#VALUE!</v>
      </c>
      <c r="Z72" s="104" t="e">
        <f>SUMIF('[1]Consommati par usage et sect '!$C$6:$C$310,'[1]Assiette TIC'!$C73,'[1]Consommati par usage et sect '!Y$6:Y$310)</f>
        <v>#VALUE!</v>
      </c>
      <c r="AA72" s="104" t="e">
        <f>SUMIF('[1]Consommati par usage et sect '!$C$6:$C$310,'[1]Assiette TIC'!$C73,'[1]Consommati par usage et sect '!Z$6:Z$310)</f>
        <v>#VALUE!</v>
      </c>
      <c r="AB72" s="104" t="e">
        <f>SUMIF('[1]Consommati par usage et sect '!$C$6:$C$310,'[1]Assiette TIC'!$C73,'[1]Consommati par usage et sect '!AA$6:AA$310)</f>
        <v>#VALUE!</v>
      </c>
      <c r="AC72" s="104" t="e">
        <f>SUMIF('[1]Consommati par usage et sect '!$C$6:$C$310,'[1]Assiette TIC'!$C73,'[1]Consommati par usage et sect '!AB$6:AB$310)</f>
        <v>#VALUE!</v>
      </c>
      <c r="AD72" s="104" t="e">
        <f>SUMIF('[1]Consommati par usage et sect '!$C$6:$C$310,'[1]Assiette TIC'!$C73,'[1]Consommati par usage et sect '!AC$6:AC$310)</f>
        <v>#VALUE!</v>
      </c>
      <c r="AE72" s="104" t="e">
        <f>SUMIF('[1]Consommati par usage et sect '!$C$6:$C$310,'[1]Assiette TIC'!$C73,'[1]Consommati par usage et sect '!AD$6:AD$310)</f>
        <v>#VALUE!</v>
      </c>
      <c r="AF72" s="104" t="e">
        <f>SUMIF('[1]Consommati par usage et sect '!$C$6:$C$310,'[1]Assiette TIC'!$C73,'[1]Consommati par usage et sect '!AE$6:AE$310)</f>
        <v>#VALUE!</v>
      </c>
      <c r="AG72" s="104" t="e">
        <f>SUMIF('[1]Consommati par usage et sect '!$C$6:$C$310,'[1]Assiette TIC'!$C73,'[1]Consommati par usage et sect '!AF$6:AF$310)</f>
        <v>#VALUE!</v>
      </c>
      <c r="AH72" s="104" t="e">
        <f>SUMIF('[1]Consommati par usage et sect '!$C$6:$C$310,'[1]Assiette TIC'!$C73,'[1]Consommati par usage et sect '!AG$6:AG$310)</f>
        <v>#VALUE!</v>
      </c>
      <c r="AI72" s="104" t="e">
        <f>SUMIF('[1]Consommati par usage et sect '!$C$6:$C$310,'[1]Assiette TIC'!$C73,'[1]Consommati par usage et sect '!AH$6:AH$310)</f>
        <v>#VALUE!</v>
      </c>
      <c r="AJ72" s="104" t="e">
        <f>SUMIF('[1]Consommati par usage et sect '!$C$6:$C$310,'[1]Assiette TIC'!$C73,'[1]Consommati par usage et sect '!AI$6:AI$310)</f>
        <v>#VALUE!</v>
      </c>
      <c r="AK72" s="104" t="e">
        <f>SUMIF('[1]Consommati par usage et sect '!$C$6:$C$310,'[1]Assiette TIC'!$C73,'[1]Consommati par usage et sect '!AJ$6:AJ$310)</f>
        <v>#VALUE!</v>
      </c>
      <c r="AL72" s="105" t="e">
        <f t="shared" si="29"/>
        <v>#VALUE!</v>
      </c>
      <c r="AM72" s="104" t="e">
        <f t="shared" ref="AM72:AM132" si="35">SUM(AN72:AP72)</f>
        <v>#VALUE!</v>
      </c>
      <c r="AN72" s="104" t="e">
        <f t="shared" si="30"/>
        <v>#VALUE!</v>
      </c>
      <c r="AO72" s="104" t="e">
        <f t="shared" si="31"/>
        <v>#VALUE!</v>
      </c>
      <c r="AP72" s="104" t="e">
        <f t="shared" si="32"/>
        <v>#VALUE!</v>
      </c>
      <c r="AQ72" s="104" t="e">
        <f>SUMIF('[1]Consommati par usage et sect '!$C$6:$C$310,'[1]Assiette TIC'!$C73,'[1]Consommati par usage et sect '!AP$6:AP$310)</f>
        <v>#VALUE!</v>
      </c>
      <c r="AR72" s="104" t="e">
        <f>SUMIF('[1]Consommati par usage et sect '!$C$6:$C$310,'[1]Assiette TIC'!$C73,'[1]Consommati par usage et sect '!AQ$6:AQ$310)</f>
        <v>#VALUE!</v>
      </c>
      <c r="AS72" s="104" t="e">
        <f>SUMIF('[1]Consommati par usage et sect '!$C$6:$C$310,'[1]Assiette TIC'!$C73,'[1]Consommati par usage et sect '!AR$6:AR$310)</f>
        <v>#VALUE!</v>
      </c>
      <c r="AT72" s="104" t="e">
        <f>SUMIF('[1]Consommati par usage et sect '!$C$6:$C$310,'[1]Assiette TIC'!$C73,'[1]Consommati par usage et sect '!AS$6:AS$310)</f>
        <v>#VALUE!</v>
      </c>
      <c r="AU72" s="104" t="e">
        <f>SUMIF('[1]Consommati par usage et sect '!$C$6:$C$310,'[1]Assiette TIC'!$C73,'[1]Consommati par usage et sect '!AT$6:AT$310)</f>
        <v>#VALUE!</v>
      </c>
      <c r="AV72" s="104" t="e">
        <f>SUMIF('[1]Consommati par usage et sect '!$C$6:$C$310,'[1]Assiette TIC'!$C73,'[1]Consommati par usage et sect '!AU$6:AU$310)</f>
        <v>#VALUE!</v>
      </c>
      <c r="AW72" s="104" t="e">
        <f>SUMIF('[1]Consommati par usage et sect '!$C$6:$C$310,'[1]Assiette TIC'!$C73,'[1]Consommati par usage et sect '!AV$6:AV$310)</f>
        <v>#VALUE!</v>
      </c>
      <c r="AX72" s="104" t="e">
        <f>SUMIF('[1]Consommati par usage et sect '!$C$6:$C$310,'[1]Assiette TIC'!$C73,'[1]Consommati par usage et sect '!AW$6:AW$310)</f>
        <v>#VALUE!</v>
      </c>
      <c r="AY72" s="104" t="e">
        <f>SUMIF('[1]Consommati par usage et sect '!$C$6:$C$310,'[1]Assiette TIC'!$C73,'[1]Consommati par usage et sect '!AX$6:AX$310)</f>
        <v>#VALUE!</v>
      </c>
      <c r="AZ72" s="104" t="e">
        <f>SUMIF('[1]Consommati par usage et sect '!$C$6:$C$310,'[1]Assiette TIC'!$C73,'[1]Consommati par usage et sect '!AY$6:AY$310)</f>
        <v>#VALUE!</v>
      </c>
      <c r="BA72" s="104" t="e">
        <f>SUMIF('[1]Consommati par usage et sect '!$C$6:$C$310,'[1]Assiette TIC'!$C73,'[1]Consommati par usage et sect '!AZ$6:AZ$310)</f>
        <v>#VALUE!</v>
      </c>
      <c r="BB72" s="104" t="e">
        <f>SUMIF('[1]Consommati par usage et sect '!$C$6:$C$310,'[1]Assiette TIC'!$C73,'[1]Consommati par usage et sect '!BA$6:BA$310)</f>
        <v>#VALUE!</v>
      </c>
      <c r="BC72" s="104" t="e">
        <f>SUMIF('[1]Consommati par usage et sect '!$C$6:$C$310,'[1]Assiette TIC'!$C73,'[1]Consommati par usage et sect '!BB$6:BB$310)</f>
        <v>#VALUE!</v>
      </c>
      <c r="BD72" s="104" t="e">
        <f>SUMIF('[1]Consommati par usage et sect '!$C$6:$C$310,'[1]Assiette TIC'!$C73,'[1]Consommati par usage et sect '!BC$6:BC$310)</f>
        <v>#VALUE!</v>
      </c>
      <c r="BE72" s="104" t="e">
        <f>SUMIF('[1]Consommati par usage et sect '!$C$6:$C$310,'[1]Assiette TIC'!$C73,'[1]Consommati par usage et sect '!BD$6:BD$310)</f>
        <v>#VALUE!</v>
      </c>
      <c r="BF72" s="104" t="e">
        <f>SUMIF('[1]Consommati par usage et sect '!$C$6:$C$310,'[1]Assiette TIC'!$C73,'[1]Consommati par usage et sect '!BE$6:BE$310)</f>
        <v>#VALUE!</v>
      </c>
      <c r="BG72" s="104" t="e">
        <f>SUMIF('[1]Consommati par usage et sect '!$C$6:$C$310,'[1]Assiette TIC'!$C73,'[1]Consommati par usage et sect '!BF$6:BF$310)</f>
        <v>#VALUE!</v>
      </c>
      <c r="BH72" s="104" t="e">
        <f>SUMIF('[1]Consommati par usage et sect '!$C$6:$C$310,'[1]Assiette TIC'!$C73,'[1]Consommati par usage et sect '!BG$6:BG$310)</f>
        <v>#VALUE!</v>
      </c>
      <c r="BI72" s="104" t="e">
        <f>SUMIF('[1]Consommati par usage et sect '!$C$6:$C$310,'[1]Assiette TIC'!$C73,'[1]Consommati par usage et sect '!BH$6:BH$310)</f>
        <v>#VALUE!</v>
      </c>
      <c r="BJ72" s="104" t="e">
        <f>SUMIF('[1]Consommati par usage et sect '!$C$6:$C$310,'[1]Assiette TIC'!$C73,'[1]Consommati par usage et sect '!BI$6:BI$310)</f>
        <v>#VALUE!</v>
      </c>
      <c r="BK72" s="104" t="e">
        <f>SUMIF('[1]Consommati par usage et sect '!$C$6:$C$310,'[1]Assiette TIC'!$C73,'[1]Consommati par usage et sect '!BJ$6:BJ$310)</f>
        <v>#VALUE!</v>
      </c>
      <c r="BL72" s="104" t="e">
        <f>SUMIF('[1]Consommati par usage et sect '!$C$6:$C$310,'[1]Assiette TIC'!$C73,'[1]Consommati par usage et sect '!BK$6:BK$310)</f>
        <v>#VALUE!</v>
      </c>
      <c r="BM72" s="104" t="e">
        <f>SUMIF('[1]Consommati par usage et sect '!$C$6:$C$310,'[1]Assiette TIC'!$C73,'[1]Consommati par usage et sect '!BL$6:BL$310)</f>
        <v>#VALUE!</v>
      </c>
      <c r="BN72" s="104" t="e">
        <f>SUMIF('[1]Consommati par usage et sect '!$C$6:$C$310,'[1]Assiette TIC'!$C73,'[1]Consommati par usage et sect '!BM$6:BM$310)</f>
        <v>#VALUE!</v>
      </c>
      <c r="BO72" s="104" t="e">
        <f>SUMIF('[1]Consommati par usage et sect '!$C$6:$C$310,'[1]Assiette TIC'!$C73,'[1]Consommati par usage et sect '!BN$6:BN$310)</f>
        <v>#VALUE!</v>
      </c>
      <c r="BP72" s="104" t="e">
        <f>SUMIF('[1]Consommati par usage et sect '!$C$6:$C$310,'[1]Assiette TIC'!$C73,'[1]Consommati par usage et sect '!BO$6:BO$310)</f>
        <v>#VALUE!</v>
      </c>
      <c r="BQ72" s="104" t="e">
        <f>SUMIF('[1]Consommati par usage et sect '!$C$6:$C$310,'[1]Assiette TIC'!$C73,'[1]Consommati par usage et sect '!BP$6:BP$310)</f>
        <v>#VALUE!</v>
      </c>
      <c r="BR72" s="104" t="e">
        <f>SUMIF('[1]Consommati par usage et sect '!$C$6:$C$310,'[1]Assiette TIC'!$C73,'[1]Consommati par usage et sect '!BQ$6:BQ$310)</f>
        <v>#VALUE!</v>
      </c>
      <c r="BS72" s="105" t="e">
        <f t="shared" si="33"/>
        <v>#VALUE!</v>
      </c>
      <c r="BT72" s="106" t="e">
        <f>AL72-E72+#REF!+#REF!</f>
        <v>#VALUE!</v>
      </c>
      <c r="BU72" s="102" t="e">
        <f>IF(E72-#REF!-#REF!&gt;=#REF!,AL72-E72+#REF!+#REF!,AL72-#REF!)</f>
        <v>#REF!</v>
      </c>
      <c r="BV72" s="102" t="s">
        <v>264</v>
      </c>
      <c r="BW72" s="102"/>
      <c r="BX72" s="102">
        <f t="shared" si="34"/>
        <v>1</v>
      </c>
      <c r="BY72" s="102">
        <f t="shared" si="12"/>
        <v>0</v>
      </c>
      <c r="BZ72" s="107">
        <f>IF(ISNA(VLOOKUP($D72,'[1]comptes des secteurs'!$B$13:$AW$1568,31,FALSE)),0,VLOOKUP($D72,'[1]comptes des secteurs'!$B$13:$AW$1568,31,FALSE))</f>
        <v>2</v>
      </c>
      <c r="CA72" s="102">
        <f>IF(ISNA(VLOOKUP($D72,'[1]comptes des secteurs'!$B$13:$AW$1568,47,FALSE)),0,VLOOKUP($D72,'[1]comptes des secteurs'!$B$13:$AW$1568,47,FALSE))</f>
        <v>104.9</v>
      </c>
      <c r="CB72" s="108">
        <f t="shared" si="16"/>
        <v>0</v>
      </c>
      <c r="CC72" s="108">
        <f t="shared" si="16"/>
        <v>0</v>
      </c>
      <c r="CD72">
        <f>VLOOKUP(D72,Eurostat!$A$11:$H$272,5,TRUE)</f>
        <v>411.4</v>
      </c>
    </row>
    <row r="73" spans="1:82" ht="15.65" customHeight="1" x14ac:dyDescent="0.35">
      <c r="A73" s="121"/>
      <c r="B73" s="200"/>
      <c r="C73" s="131" t="s">
        <v>328</v>
      </c>
      <c r="D73" s="128">
        <v>2343</v>
      </c>
      <c r="E73" s="97">
        <f>IFERROR(VLOOKUP(D73,'[1]Emissions ETS'!$A$2:$B$121,2,FALSE),0)/1000</f>
        <v>0</v>
      </c>
      <c r="F73" s="104" t="e">
        <f>SUMIF('[1]Consommati par usage et sect '!$C$6:$C$310,'[1]Assiette TIC'!$C74,'[1]Consommati par usage et sect '!E$6:E$310)</f>
        <v>#VALUE!</v>
      </c>
      <c r="G73" s="104" t="e">
        <f>SUMIF('[1]Consommati par usage et sect '!$C$6:$C$310,'[1]Assiette TIC'!$C74,'[1]Consommati par usage et sect '!F$6:F$310)</f>
        <v>#VALUE!</v>
      </c>
      <c r="H73" s="104" t="e">
        <f>SUMIF('[1]Consommati par usage et sect '!$C$6:$C$310,'[1]Assiette TIC'!$C74,'[1]Consommati par usage et sect '!G$6:G$310)</f>
        <v>#VALUE!</v>
      </c>
      <c r="I73" s="104" t="e">
        <f>SUMIF('[1]Consommati par usage et sect '!$C$6:$C$310,'[1]Assiette TIC'!$C74,'[1]Consommati par usage et sect '!H$6:H$310)</f>
        <v>#VALUE!</v>
      </c>
      <c r="J73" s="104" t="e">
        <f>SUMIF('[1]Consommati par usage et sect '!$C$6:$C$310,'[1]Assiette TIC'!$C74,'[1]Consommati par usage et sect '!I$6:I$310)</f>
        <v>#VALUE!</v>
      </c>
      <c r="K73" s="104" t="e">
        <f>SUMIF('[1]Consommati par usage et sect '!$C$6:$C$310,'[1]Assiette TIC'!$C74,'[1]Consommati par usage et sect '!J$6:J$310)</f>
        <v>#VALUE!</v>
      </c>
      <c r="L73" s="104" t="e">
        <f>SUMIF('[1]Consommati par usage et sect '!$C$6:$C$310,'[1]Assiette TIC'!$C74,'[1]Consommati par usage et sect '!K$6:K$310)</f>
        <v>#VALUE!</v>
      </c>
      <c r="M73" s="104" t="e">
        <f>SUMIF('[1]Consommati par usage et sect '!$C$6:$C$310,'[1]Assiette TIC'!$C74,'[1]Consommati par usage et sect '!L$6:L$310)</f>
        <v>#VALUE!</v>
      </c>
      <c r="N73" s="104" t="e">
        <f>SUMIF('[1]Consommati par usage et sect '!$C$6:$C$310,'[1]Assiette TIC'!$C74,'[1]Consommati par usage et sect '!M$6:M$310)</f>
        <v>#VALUE!</v>
      </c>
      <c r="O73" s="104" t="e">
        <f>SUMIF('[1]Consommati par usage et sect '!$C$6:$C$310,'[1]Assiette TIC'!$C74,'[1]Consommati par usage et sect '!N$6:N$310)</f>
        <v>#VALUE!</v>
      </c>
      <c r="P73" s="104" t="e">
        <f>SUMIF('[1]Consommati par usage et sect '!$C$6:$C$310,'[1]Assiette TIC'!$C74,'[1]Consommati par usage et sect '!O$6:O$310)</f>
        <v>#VALUE!</v>
      </c>
      <c r="Q73" s="104" t="e">
        <f>SUMIF('[1]Consommati par usage et sect '!$C$6:$C$310,'[1]Assiette TIC'!$C74,'[1]Consommati par usage et sect '!P$6:P$310)</f>
        <v>#VALUE!</v>
      </c>
      <c r="R73" s="104" t="e">
        <f>SUMIF('[1]Consommati par usage et sect '!$C$6:$C$310,'[1]Assiette TIC'!$C74,'[1]Consommati par usage et sect '!Q$6:Q$310)</f>
        <v>#VALUE!</v>
      </c>
      <c r="S73" s="104" t="e">
        <f>SUMIF('[1]Consommati par usage et sect '!$C$6:$C$310,'[1]Assiette TIC'!$C74,'[1]Consommati par usage et sect '!R$6:R$310)</f>
        <v>#VALUE!</v>
      </c>
      <c r="T73" s="104" t="e">
        <f>SUMIF('[1]Consommati par usage et sect '!$C$6:$C$310,'[1]Assiette TIC'!$C74,'[1]Consommati par usage et sect '!S$6:S$310)</f>
        <v>#VALUE!</v>
      </c>
      <c r="U73" s="104" t="e">
        <f>SUMIF('[1]Consommati par usage et sect '!$C$6:$C$310,'[1]Assiette TIC'!$C74,'[1]Consommati par usage et sect '!T$6:T$310)</f>
        <v>#VALUE!</v>
      </c>
      <c r="V73" s="104" t="e">
        <f>SUMIF('[1]Consommati par usage et sect '!$C$6:$C$310,'[1]Assiette TIC'!$C74,'[1]Consommati par usage et sect '!U$6:U$310)</f>
        <v>#VALUE!</v>
      </c>
      <c r="W73" s="104" t="e">
        <f>SUMIF('[1]Consommati par usage et sect '!$C$6:$C$310,'[1]Assiette TIC'!$C74,'[1]Consommati par usage et sect '!V$6:V$310)</f>
        <v>#VALUE!</v>
      </c>
      <c r="X73" s="104" t="e">
        <f>SUMIF('[1]Consommati par usage et sect '!$C$6:$C$310,'[1]Assiette TIC'!$C74,'[1]Consommati par usage et sect '!W$6:W$310)</f>
        <v>#VALUE!</v>
      </c>
      <c r="Y73" s="104" t="e">
        <f>SUMIF('[1]Consommati par usage et sect '!$C$6:$C$310,'[1]Assiette TIC'!$C74,'[1]Consommati par usage et sect '!X$6:X$310)</f>
        <v>#VALUE!</v>
      </c>
      <c r="Z73" s="104" t="e">
        <f>SUMIF('[1]Consommati par usage et sect '!$C$6:$C$310,'[1]Assiette TIC'!$C74,'[1]Consommati par usage et sect '!Y$6:Y$310)</f>
        <v>#VALUE!</v>
      </c>
      <c r="AA73" s="104" t="e">
        <f>SUMIF('[1]Consommati par usage et sect '!$C$6:$C$310,'[1]Assiette TIC'!$C74,'[1]Consommati par usage et sect '!Z$6:Z$310)</f>
        <v>#VALUE!</v>
      </c>
      <c r="AB73" s="104" t="e">
        <f>SUMIF('[1]Consommati par usage et sect '!$C$6:$C$310,'[1]Assiette TIC'!$C74,'[1]Consommati par usage et sect '!AA$6:AA$310)</f>
        <v>#VALUE!</v>
      </c>
      <c r="AC73" s="104" t="e">
        <f>SUMIF('[1]Consommati par usage et sect '!$C$6:$C$310,'[1]Assiette TIC'!$C74,'[1]Consommati par usage et sect '!AB$6:AB$310)</f>
        <v>#VALUE!</v>
      </c>
      <c r="AD73" s="104" t="e">
        <f>SUMIF('[1]Consommati par usage et sect '!$C$6:$C$310,'[1]Assiette TIC'!$C74,'[1]Consommati par usage et sect '!AC$6:AC$310)</f>
        <v>#VALUE!</v>
      </c>
      <c r="AE73" s="104" t="e">
        <f>SUMIF('[1]Consommati par usage et sect '!$C$6:$C$310,'[1]Assiette TIC'!$C74,'[1]Consommati par usage et sect '!AD$6:AD$310)</f>
        <v>#VALUE!</v>
      </c>
      <c r="AF73" s="104" t="e">
        <f>SUMIF('[1]Consommati par usage et sect '!$C$6:$C$310,'[1]Assiette TIC'!$C74,'[1]Consommati par usage et sect '!AE$6:AE$310)</f>
        <v>#VALUE!</v>
      </c>
      <c r="AG73" s="104" t="e">
        <f>SUMIF('[1]Consommati par usage et sect '!$C$6:$C$310,'[1]Assiette TIC'!$C74,'[1]Consommati par usage et sect '!AF$6:AF$310)</f>
        <v>#VALUE!</v>
      </c>
      <c r="AH73" s="104" t="e">
        <f>SUMIF('[1]Consommati par usage et sect '!$C$6:$C$310,'[1]Assiette TIC'!$C74,'[1]Consommati par usage et sect '!AG$6:AG$310)</f>
        <v>#VALUE!</v>
      </c>
      <c r="AI73" s="104" t="e">
        <f>SUMIF('[1]Consommati par usage et sect '!$C$6:$C$310,'[1]Assiette TIC'!$C74,'[1]Consommati par usage et sect '!AH$6:AH$310)</f>
        <v>#VALUE!</v>
      </c>
      <c r="AJ73" s="104" t="e">
        <f>SUMIF('[1]Consommati par usage et sect '!$C$6:$C$310,'[1]Assiette TIC'!$C74,'[1]Consommati par usage et sect '!AI$6:AI$310)</f>
        <v>#VALUE!</v>
      </c>
      <c r="AK73" s="104" t="e">
        <f>SUMIF('[1]Consommati par usage et sect '!$C$6:$C$310,'[1]Assiette TIC'!$C74,'[1]Consommati par usage et sect '!AJ$6:AJ$310)</f>
        <v>#VALUE!</v>
      </c>
      <c r="AL73" s="105" t="e">
        <f t="shared" si="29"/>
        <v>#VALUE!</v>
      </c>
      <c r="AM73" s="104" t="e">
        <f t="shared" si="35"/>
        <v>#VALUE!</v>
      </c>
      <c r="AN73" s="104" t="e">
        <f t="shared" si="30"/>
        <v>#VALUE!</v>
      </c>
      <c r="AO73" s="104" t="e">
        <f t="shared" si="31"/>
        <v>#VALUE!</v>
      </c>
      <c r="AP73" s="104" t="e">
        <f t="shared" si="32"/>
        <v>#VALUE!</v>
      </c>
      <c r="AQ73" s="104" t="e">
        <f>SUMIF('[1]Consommati par usage et sect '!$C$6:$C$310,'[1]Assiette TIC'!$C74,'[1]Consommati par usage et sect '!AP$6:AP$310)</f>
        <v>#VALUE!</v>
      </c>
      <c r="AR73" s="104" t="e">
        <f>SUMIF('[1]Consommati par usage et sect '!$C$6:$C$310,'[1]Assiette TIC'!$C74,'[1]Consommati par usage et sect '!AQ$6:AQ$310)</f>
        <v>#VALUE!</v>
      </c>
      <c r="AS73" s="104" t="e">
        <f>SUMIF('[1]Consommati par usage et sect '!$C$6:$C$310,'[1]Assiette TIC'!$C74,'[1]Consommati par usage et sect '!AR$6:AR$310)</f>
        <v>#VALUE!</v>
      </c>
      <c r="AT73" s="104" t="e">
        <f>SUMIF('[1]Consommati par usage et sect '!$C$6:$C$310,'[1]Assiette TIC'!$C74,'[1]Consommati par usage et sect '!AS$6:AS$310)</f>
        <v>#VALUE!</v>
      </c>
      <c r="AU73" s="104" t="e">
        <f>SUMIF('[1]Consommati par usage et sect '!$C$6:$C$310,'[1]Assiette TIC'!$C74,'[1]Consommati par usage et sect '!AT$6:AT$310)</f>
        <v>#VALUE!</v>
      </c>
      <c r="AV73" s="104" t="e">
        <f>SUMIF('[1]Consommati par usage et sect '!$C$6:$C$310,'[1]Assiette TIC'!$C74,'[1]Consommati par usage et sect '!AU$6:AU$310)</f>
        <v>#VALUE!</v>
      </c>
      <c r="AW73" s="104" t="e">
        <f>SUMIF('[1]Consommati par usage et sect '!$C$6:$C$310,'[1]Assiette TIC'!$C74,'[1]Consommati par usage et sect '!AV$6:AV$310)</f>
        <v>#VALUE!</v>
      </c>
      <c r="AX73" s="104" t="e">
        <f>SUMIF('[1]Consommati par usage et sect '!$C$6:$C$310,'[1]Assiette TIC'!$C74,'[1]Consommati par usage et sect '!AW$6:AW$310)</f>
        <v>#VALUE!</v>
      </c>
      <c r="AY73" s="104" t="e">
        <f>SUMIF('[1]Consommati par usage et sect '!$C$6:$C$310,'[1]Assiette TIC'!$C74,'[1]Consommati par usage et sect '!AX$6:AX$310)</f>
        <v>#VALUE!</v>
      </c>
      <c r="AZ73" s="104" t="e">
        <f>SUMIF('[1]Consommati par usage et sect '!$C$6:$C$310,'[1]Assiette TIC'!$C74,'[1]Consommati par usage et sect '!AY$6:AY$310)</f>
        <v>#VALUE!</v>
      </c>
      <c r="BA73" s="104" t="e">
        <f>SUMIF('[1]Consommati par usage et sect '!$C$6:$C$310,'[1]Assiette TIC'!$C74,'[1]Consommati par usage et sect '!AZ$6:AZ$310)</f>
        <v>#VALUE!</v>
      </c>
      <c r="BB73" s="104" t="e">
        <f>SUMIF('[1]Consommati par usage et sect '!$C$6:$C$310,'[1]Assiette TIC'!$C74,'[1]Consommati par usage et sect '!BA$6:BA$310)</f>
        <v>#VALUE!</v>
      </c>
      <c r="BC73" s="104" t="e">
        <f>SUMIF('[1]Consommati par usage et sect '!$C$6:$C$310,'[1]Assiette TIC'!$C74,'[1]Consommati par usage et sect '!BB$6:BB$310)</f>
        <v>#VALUE!</v>
      </c>
      <c r="BD73" s="104" t="e">
        <f>SUMIF('[1]Consommati par usage et sect '!$C$6:$C$310,'[1]Assiette TIC'!$C74,'[1]Consommati par usage et sect '!BC$6:BC$310)</f>
        <v>#VALUE!</v>
      </c>
      <c r="BE73" s="104" t="e">
        <f>SUMIF('[1]Consommati par usage et sect '!$C$6:$C$310,'[1]Assiette TIC'!$C74,'[1]Consommati par usage et sect '!BD$6:BD$310)</f>
        <v>#VALUE!</v>
      </c>
      <c r="BF73" s="104" t="e">
        <f>SUMIF('[1]Consommati par usage et sect '!$C$6:$C$310,'[1]Assiette TIC'!$C74,'[1]Consommati par usage et sect '!BE$6:BE$310)</f>
        <v>#VALUE!</v>
      </c>
      <c r="BG73" s="104" t="e">
        <f>SUMIF('[1]Consommati par usage et sect '!$C$6:$C$310,'[1]Assiette TIC'!$C74,'[1]Consommati par usage et sect '!BF$6:BF$310)</f>
        <v>#VALUE!</v>
      </c>
      <c r="BH73" s="104" t="e">
        <f>SUMIF('[1]Consommati par usage et sect '!$C$6:$C$310,'[1]Assiette TIC'!$C74,'[1]Consommati par usage et sect '!BG$6:BG$310)</f>
        <v>#VALUE!</v>
      </c>
      <c r="BI73" s="104" t="e">
        <f>SUMIF('[1]Consommati par usage et sect '!$C$6:$C$310,'[1]Assiette TIC'!$C74,'[1]Consommati par usage et sect '!BH$6:BH$310)</f>
        <v>#VALUE!</v>
      </c>
      <c r="BJ73" s="104" t="e">
        <f>SUMIF('[1]Consommati par usage et sect '!$C$6:$C$310,'[1]Assiette TIC'!$C74,'[1]Consommati par usage et sect '!BI$6:BI$310)</f>
        <v>#VALUE!</v>
      </c>
      <c r="BK73" s="104" t="e">
        <f>SUMIF('[1]Consommati par usage et sect '!$C$6:$C$310,'[1]Assiette TIC'!$C74,'[1]Consommati par usage et sect '!BJ$6:BJ$310)</f>
        <v>#VALUE!</v>
      </c>
      <c r="BL73" s="104" t="e">
        <f>SUMIF('[1]Consommati par usage et sect '!$C$6:$C$310,'[1]Assiette TIC'!$C74,'[1]Consommati par usage et sect '!BK$6:BK$310)</f>
        <v>#VALUE!</v>
      </c>
      <c r="BM73" s="104" t="e">
        <f>SUMIF('[1]Consommati par usage et sect '!$C$6:$C$310,'[1]Assiette TIC'!$C74,'[1]Consommati par usage et sect '!BL$6:BL$310)</f>
        <v>#VALUE!</v>
      </c>
      <c r="BN73" s="104" t="e">
        <f>SUMIF('[1]Consommati par usage et sect '!$C$6:$C$310,'[1]Assiette TIC'!$C74,'[1]Consommati par usage et sect '!BM$6:BM$310)</f>
        <v>#VALUE!</v>
      </c>
      <c r="BO73" s="104" t="e">
        <f>SUMIF('[1]Consommati par usage et sect '!$C$6:$C$310,'[1]Assiette TIC'!$C74,'[1]Consommati par usage et sect '!BN$6:BN$310)</f>
        <v>#VALUE!</v>
      </c>
      <c r="BP73" s="104" t="e">
        <f>SUMIF('[1]Consommati par usage et sect '!$C$6:$C$310,'[1]Assiette TIC'!$C74,'[1]Consommati par usage et sect '!BO$6:BO$310)</f>
        <v>#VALUE!</v>
      </c>
      <c r="BQ73" s="104" t="e">
        <f>SUMIF('[1]Consommati par usage et sect '!$C$6:$C$310,'[1]Assiette TIC'!$C74,'[1]Consommati par usage et sect '!BP$6:BP$310)</f>
        <v>#VALUE!</v>
      </c>
      <c r="BR73" s="104" t="e">
        <f>SUMIF('[1]Consommati par usage et sect '!$C$6:$C$310,'[1]Assiette TIC'!$C74,'[1]Consommati par usage et sect '!BQ$6:BQ$310)</f>
        <v>#VALUE!</v>
      </c>
      <c r="BS73" s="105" t="e">
        <f t="shared" si="33"/>
        <v>#VALUE!</v>
      </c>
      <c r="BT73" s="106" t="e">
        <f>AL73-E73+#REF!+#REF!</f>
        <v>#VALUE!</v>
      </c>
      <c r="BU73" s="102" t="e">
        <f>IF(E73-#REF!-#REF!&gt;=#REF!,AL73-E73+#REF!+#REF!,AL73-#REF!)</f>
        <v>#REF!</v>
      </c>
      <c r="BV73" s="102" t="s">
        <v>264</v>
      </c>
      <c r="BW73" s="102"/>
      <c r="BX73" s="102">
        <f t="shared" si="34"/>
        <v>1</v>
      </c>
      <c r="BY73" s="102">
        <f t="shared" ref="BY73:BY133" si="36">IF(BX73=1,0,IF(BU73&gt;0,BU73,0))</f>
        <v>0</v>
      </c>
      <c r="BZ73" s="107">
        <f>IF(ISNA(VLOOKUP($D73,'[1]comptes des secteurs'!$B$13:$AW$1568,31,FALSE)),0,VLOOKUP($D73,'[1]comptes des secteurs'!$B$13:$AW$1568,31,FALSE))</f>
        <v>13.2</v>
      </c>
      <c r="CA73" s="102">
        <f>IF(ISNA(VLOOKUP($D73,'[1]comptes des secteurs'!$B$13:$AW$1568,47,FALSE)),0,VLOOKUP($D73,'[1]comptes des secteurs'!$B$13:$AW$1568,47,FALSE))</f>
        <v>28.3</v>
      </c>
      <c r="CB73" s="108">
        <f t="shared" si="16"/>
        <v>0</v>
      </c>
      <c r="CC73" s="108">
        <f t="shared" si="16"/>
        <v>0</v>
      </c>
      <c r="CD73">
        <f>VLOOKUP(D73,Eurostat!$A$11:$H$272,5,TRUE)</f>
        <v>82.5</v>
      </c>
    </row>
    <row r="74" spans="1:82" ht="15.65" customHeight="1" x14ac:dyDescent="0.35">
      <c r="A74" s="121"/>
      <c r="B74" s="200"/>
      <c r="C74" s="131" t="s">
        <v>329</v>
      </c>
      <c r="D74" s="128">
        <v>2344</v>
      </c>
      <c r="E74" s="97">
        <f>IFERROR(VLOOKUP(D74,'[1]Emissions ETS'!$A$2:$B$121,2,FALSE),0)/1000</f>
        <v>0</v>
      </c>
      <c r="F74" s="104" t="e">
        <f>SUMIF('[1]Consommati par usage et sect '!$C$6:$C$310,'[1]Assiette TIC'!$C75,'[1]Consommati par usage et sect '!E$6:E$310)</f>
        <v>#VALUE!</v>
      </c>
      <c r="G74" s="104" t="e">
        <f>SUMIF('[1]Consommati par usage et sect '!$C$6:$C$310,'[1]Assiette TIC'!$C75,'[1]Consommati par usage et sect '!F$6:F$310)</f>
        <v>#VALUE!</v>
      </c>
      <c r="H74" s="104" t="e">
        <f>SUMIF('[1]Consommati par usage et sect '!$C$6:$C$310,'[1]Assiette TIC'!$C75,'[1]Consommati par usage et sect '!G$6:G$310)</f>
        <v>#VALUE!</v>
      </c>
      <c r="I74" s="104" t="e">
        <f>SUMIF('[1]Consommati par usage et sect '!$C$6:$C$310,'[1]Assiette TIC'!$C75,'[1]Consommati par usage et sect '!H$6:H$310)</f>
        <v>#VALUE!</v>
      </c>
      <c r="J74" s="104" t="e">
        <f>SUMIF('[1]Consommati par usage et sect '!$C$6:$C$310,'[1]Assiette TIC'!$C75,'[1]Consommati par usage et sect '!I$6:I$310)</f>
        <v>#VALUE!</v>
      </c>
      <c r="K74" s="104" t="e">
        <f>SUMIF('[1]Consommati par usage et sect '!$C$6:$C$310,'[1]Assiette TIC'!$C75,'[1]Consommati par usage et sect '!J$6:J$310)</f>
        <v>#VALUE!</v>
      </c>
      <c r="L74" s="104" t="e">
        <f>SUMIF('[1]Consommati par usage et sect '!$C$6:$C$310,'[1]Assiette TIC'!$C75,'[1]Consommati par usage et sect '!K$6:K$310)</f>
        <v>#VALUE!</v>
      </c>
      <c r="M74" s="104" t="e">
        <f>SUMIF('[1]Consommati par usage et sect '!$C$6:$C$310,'[1]Assiette TIC'!$C75,'[1]Consommati par usage et sect '!L$6:L$310)</f>
        <v>#VALUE!</v>
      </c>
      <c r="N74" s="104" t="e">
        <f>SUMIF('[1]Consommati par usage et sect '!$C$6:$C$310,'[1]Assiette TIC'!$C75,'[1]Consommati par usage et sect '!M$6:M$310)</f>
        <v>#VALUE!</v>
      </c>
      <c r="O74" s="104" t="e">
        <f>SUMIF('[1]Consommati par usage et sect '!$C$6:$C$310,'[1]Assiette TIC'!$C75,'[1]Consommati par usage et sect '!N$6:N$310)</f>
        <v>#VALUE!</v>
      </c>
      <c r="P74" s="104" t="e">
        <f>SUMIF('[1]Consommati par usage et sect '!$C$6:$C$310,'[1]Assiette TIC'!$C75,'[1]Consommati par usage et sect '!O$6:O$310)</f>
        <v>#VALUE!</v>
      </c>
      <c r="Q74" s="104" t="e">
        <f>SUMIF('[1]Consommati par usage et sect '!$C$6:$C$310,'[1]Assiette TIC'!$C75,'[1]Consommati par usage et sect '!P$6:P$310)</f>
        <v>#VALUE!</v>
      </c>
      <c r="R74" s="104" t="e">
        <f>SUMIF('[1]Consommati par usage et sect '!$C$6:$C$310,'[1]Assiette TIC'!$C75,'[1]Consommati par usage et sect '!Q$6:Q$310)</f>
        <v>#VALUE!</v>
      </c>
      <c r="S74" s="104" t="e">
        <f>SUMIF('[1]Consommati par usage et sect '!$C$6:$C$310,'[1]Assiette TIC'!$C75,'[1]Consommati par usage et sect '!R$6:R$310)</f>
        <v>#VALUE!</v>
      </c>
      <c r="T74" s="104" t="e">
        <f>SUMIF('[1]Consommati par usage et sect '!$C$6:$C$310,'[1]Assiette TIC'!$C75,'[1]Consommati par usage et sect '!S$6:S$310)</f>
        <v>#VALUE!</v>
      </c>
      <c r="U74" s="104" t="e">
        <f>SUMIF('[1]Consommati par usage et sect '!$C$6:$C$310,'[1]Assiette TIC'!$C75,'[1]Consommati par usage et sect '!T$6:T$310)</f>
        <v>#VALUE!</v>
      </c>
      <c r="V74" s="104" t="e">
        <f>SUMIF('[1]Consommati par usage et sect '!$C$6:$C$310,'[1]Assiette TIC'!$C75,'[1]Consommati par usage et sect '!U$6:U$310)</f>
        <v>#VALUE!</v>
      </c>
      <c r="W74" s="104" t="e">
        <f>SUMIF('[1]Consommati par usage et sect '!$C$6:$C$310,'[1]Assiette TIC'!$C75,'[1]Consommati par usage et sect '!V$6:V$310)</f>
        <v>#VALUE!</v>
      </c>
      <c r="X74" s="104" t="e">
        <f>SUMIF('[1]Consommati par usage et sect '!$C$6:$C$310,'[1]Assiette TIC'!$C75,'[1]Consommati par usage et sect '!W$6:W$310)</f>
        <v>#VALUE!</v>
      </c>
      <c r="Y74" s="104" t="e">
        <f>SUMIF('[1]Consommati par usage et sect '!$C$6:$C$310,'[1]Assiette TIC'!$C75,'[1]Consommati par usage et sect '!X$6:X$310)</f>
        <v>#VALUE!</v>
      </c>
      <c r="Z74" s="104" t="e">
        <f>SUMIF('[1]Consommati par usage et sect '!$C$6:$C$310,'[1]Assiette TIC'!$C75,'[1]Consommati par usage et sect '!Y$6:Y$310)</f>
        <v>#VALUE!</v>
      </c>
      <c r="AA74" s="104" t="e">
        <f>SUMIF('[1]Consommati par usage et sect '!$C$6:$C$310,'[1]Assiette TIC'!$C75,'[1]Consommati par usage et sect '!Z$6:Z$310)</f>
        <v>#VALUE!</v>
      </c>
      <c r="AB74" s="104" t="e">
        <f>SUMIF('[1]Consommati par usage et sect '!$C$6:$C$310,'[1]Assiette TIC'!$C75,'[1]Consommati par usage et sect '!AA$6:AA$310)</f>
        <v>#VALUE!</v>
      </c>
      <c r="AC74" s="104" t="e">
        <f>SUMIF('[1]Consommati par usage et sect '!$C$6:$C$310,'[1]Assiette TIC'!$C75,'[1]Consommati par usage et sect '!AB$6:AB$310)</f>
        <v>#VALUE!</v>
      </c>
      <c r="AD74" s="104" t="e">
        <f>SUMIF('[1]Consommati par usage et sect '!$C$6:$C$310,'[1]Assiette TIC'!$C75,'[1]Consommati par usage et sect '!AC$6:AC$310)</f>
        <v>#VALUE!</v>
      </c>
      <c r="AE74" s="104" t="e">
        <f>SUMIF('[1]Consommati par usage et sect '!$C$6:$C$310,'[1]Assiette TIC'!$C75,'[1]Consommati par usage et sect '!AD$6:AD$310)</f>
        <v>#VALUE!</v>
      </c>
      <c r="AF74" s="104" t="e">
        <f>SUMIF('[1]Consommati par usage et sect '!$C$6:$C$310,'[1]Assiette TIC'!$C75,'[1]Consommati par usage et sect '!AE$6:AE$310)</f>
        <v>#VALUE!</v>
      </c>
      <c r="AG74" s="104" t="e">
        <f>SUMIF('[1]Consommati par usage et sect '!$C$6:$C$310,'[1]Assiette TIC'!$C75,'[1]Consommati par usage et sect '!AF$6:AF$310)</f>
        <v>#VALUE!</v>
      </c>
      <c r="AH74" s="104" t="e">
        <f>SUMIF('[1]Consommati par usage et sect '!$C$6:$C$310,'[1]Assiette TIC'!$C75,'[1]Consommati par usage et sect '!AG$6:AG$310)</f>
        <v>#VALUE!</v>
      </c>
      <c r="AI74" s="104" t="e">
        <f>SUMIF('[1]Consommati par usage et sect '!$C$6:$C$310,'[1]Assiette TIC'!$C75,'[1]Consommati par usage et sect '!AH$6:AH$310)</f>
        <v>#VALUE!</v>
      </c>
      <c r="AJ74" s="104" t="e">
        <f>SUMIF('[1]Consommati par usage et sect '!$C$6:$C$310,'[1]Assiette TIC'!$C75,'[1]Consommati par usage et sect '!AI$6:AI$310)</f>
        <v>#VALUE!</v>
      </c>
      <c r="AK74" s="104" t="e">
        <f>SUMIF('[1]Consommati par usage et sect '!$C$6:$C$310,'[1]Assiette TIC'!$C75,'[1]Consommati par usage et sect '!AJ$6:AJ$310)</f>
        <v>#VALUE!</v>
      </c>
      <c r="AL74" s="105" t="e">
        <f t="shared" si="29"/>
        <v>#VALUE!</v>
      </c>
      <c r="AM74" s="104" t="e">
        <f t="shared" si="35"/>
        <v>#VALUE!</v>
      </c>
      <c r="AN74" s="104" t="e">
        <f t="shared" si="30"/>
        <v>#VALUE!</v>
      </c>
      <c r="AO74" s="104" t="e">
        <f t="shared" si="31"/>
        <v>#VALUE!</v>
      </c>
      <c r="AP74" s="104" t="e">
        <f t="shared" si="32"/>
        <v>#VALUE!</v>
      </c>
      <c r="AQ74" s="104" t="e">
        <f>SUMIF('[1]Consommati par usage et sect '!$C$6:$C$310,'[1]Assiette TIC'!$C75,'[1]Consommati par usage et sect '!AP$6:AP$310)</f>
        <v>#VALUE!</v>
      </c>
      <c r="AR74" s="104" t="e">
        <f>SUMIF('[1]Consommati par usage et sect '!$C$6:$C$310,'[1]Assiette TIC'!$C75,'[1]Consommati par usage et sect '!AQ$6:AQ$310)</f>
        <v>#VALUE!</v>
      </c>
      <c r="AS74" s="104" t="e">
        <f>SUMIF('[1]Consommati par usage et sect '!$C$6:$C$310,'[1]Assiette TIC'!$C75,'[1]Consommati par usage et sect '!AR$6:AR$310)</f>
        <v>#VALUE!</v>
      </c>
      <c r="AT74" s="104" t="e">
        <f>SUMIF('[1]Consommati par usage et sect '!$C$6:$C$310,'[1]Assiette TIC'!$C75,'[1]Consommati par usage et sect '!AS$6:AS$310)</f>
        <v>#VALUE!</v>
      </c>
      <c r="AU74" s="104" t="e">
        <f>SUMIF('[1]Consommati par usage et sect '!$C$6:$C$310,'[1]Assiette TIC'!$C75,'[1]Consommati par usage et sect '!AT$6:AT$310)</f>
        <v>#VALUE!</v>
      </c>
      <c r="AV74" s="104" t="e">
        <f>SUMIF('[1]Consommati par usage et sect '!$C$6:$C$310,'[1]Assiette TIC'!$C75,'[1]Consommati par usage et sect '!AU$6:AU$310)</f>
        <v>#VALUE!</v>
      </c>
      <c r="AW74" s="104" t="e">
        <f>SUMIF('[1]Consommati par usage et sect '!$C$6:$C$310,'[1]Assiette TIC'!$C75,'[1]Consommati par usage et sect '!AV$6:AV$310)</f>
        <v>#VALUE!</v>
      </c>
      <c r="AX74" s="104" t="e">
        <f>SUMIF('[1]Consommati par usage et sect '!$C$6:$C$310,'[1]Assiette TIC'!$C75,'[1]Consommati par usage et sect '!AW$6:AW$310)</f>
        <v>#VALUE!</v>
      </c>
      <c r="AY74" s="104" t="e">
        <f>SUMIF('[1]Consommati par usage et sect '!$C$6:$C$310,'[1]Assiette TIC'!$C75,'[1]Consommati par usage et sect '!AX$6:AX$310)</f>
        <v>#VALUE!</v>
      </c>
      <c r="AZ74" s="104" t="e">
        <f>SUMIF('[1]Consommati par usage et sect '!$C$6:$C$310,'[1]Assiette TIC'!$C75,'[1]Consommati par usage et sect '!AY$6:AY$310)</f>
        <v>#VALUE!</v>
      </c>
      <c r="BA74" s="104" t="e">
        <f>SUMIF('[1]Consommati par usage et sect '!$C$6:$C$310,'[1]Assiette TIC'!$C75,'[1]Consommati par usage et sect '!AZ$6:AZ$310)</f>
        <v>#VALUE!</v>
      </c>
      <c r="BB74" s="104" t="e">
        <f>SUMIF('[1]Consommati par usage et sect '!$C$6:$C$310,'[1]Assiette TIC'!$C75,'[1]Consommati par usage et sect '!BA$6:BA$310)</f>
        <v>#VALUE!</v>
      </c>
      <c r="BC74" s="104" t="e">
        <f>SUMIF('[1]Consommati par usage et sect '!$C$6:$C$310,'[1]Assiette TIC'!$C75,'[1]Consommati par usage et sect '!BB$6:BB$310)</f>
        <v>#VALUE!</v>
      </c>
      <c r="BD74" s="104" t="e">
        <f>SUMIF('[1]Consommati par usage et sect '!$C$6:$C$310,'[1]Assiette TIC'!$C75,'[1]Consommati par usage et sect '!BC$6:BC$310)</f>
        <v>#VALUE!</v>
      </c>
      <c r="BE74" s="104" t="e">
        <f>SUMIF('[1]Consommati par usage et sect '!$C$6:$C$310,'[1]Assiette TIC'!$C75,'[1]Consommati par usage et sect '!BD$6:BD$310)</f>
        <v>#VALUE!</v>
      </c>
      <c r="BF74" s="104" t="e">
        <f>SUMIF('[1]Consommati par usage et sect '!$C$6:$C$310,'[1]Assiette TIC'!$C75,'[1]Consommati par usage et sect '!BE$6:BE$310)</f>
        <v>#VALUE!</v>
      </c>
      <c r="BG74" s="104" t="e">
        <f>SUMIF('[1]Consommati par usage et sect '!$C$6:$C$310,'[1]Assiette TIC'!$C75,'[1]Consommati par usage et sect '!BF$6:BF$310)</f>
        <v>#VALUE!</v>
      </c>
      <c r="BH74" s="104" t="e">
        <f>SUMIF('[1]Consommati par usage et sect '!$C$6:$C$310,'[1]Assiette TIC'!$C75,'[1]Consommati par usage et sect '!BG$6:BG$310)</f>
        <v>#VALUE!</v>
      </c>
      <c r="BI74" s="104" t="e">
        <f>SUMIF('[1]Consommati par usage et sect '!$C$6:$C$310,'[1]Assiette TIC'!$C75,'[1]Consommati par usage et sect '!BH$6:BH$310)</f>
        <v>#VALUE!</v>
      </c>
      <c r="BJ74" s="104" t="e">
        <f>SUMIF('[1]Consommati par usage et sect '!$C$6:$C$310,'[1]Assiette TIC'!$C75,'[1]Consommati par usage et sect '!BI$6:BI$310)</f>
        <v>#VALUE!</v>
      </c>
      <c r="BK74" s="104" t="e">
        <f>SUMIF('[1]Consommati par usage et sect '!$C$6:$C$310,'[1]Assiette TIC'!$C75,'[1]Consommati par usage et sect '!BJ$6:BJ$310)</f>
        <v>#VALUE!</v>
      </c>
      <c r="BL74" s="104" t="e">
        <f>SUMIF('[1]Consommati par usage et sect '!$C$6:$C$310,'[1]Assiette TIC'!$C75,'[1]Consommati par usage et sect '!BK$6:BK$310)</f>
        <v>#VALUE!</v>
      </c>
      <c r="BM74" s="104" t="e">
        <f>SUMIF('[1]Consommati par usage et sect '!$C$6:$C$310,'[1]Assiette TIC'!$C75,'[1]Consommati par usage et sect '!BL$6:BL$310)</f>
        <v>#VALUE!</v>
      </c>
      <c r="BN74" s="104" t="e">
        <f>SUMIF('[1]Consommati par usage et sect '!$C$6:$C$310,'[1]Assiette TIC'!$C75,'[1]Consommati par usage et sect '!BM$6:BM$310)</f>
        <v>#VALUE!</v>
      </c>
      <c r="BO74" s="104" t="e">
        <f>SUMIF('[1]Consommati par usage et sect '!$C$6:$C$310,'[1]Assiette TIC'!$C75,'[1]Consommati par usage et sect '!BN$6:BN$310)</f>
        <v>#VALUE!</v>
      </c>
      <c r="BP74" s="104" t="e">
        <f>SUMIF('[1]Consommati par usage et sect '!$C$6:$C$310,'[1]Assiette TIC'!$C75,'[1]Consommati par usage et sect '!BO$6:BO$310)</f>
        <v>#VALUE!</v>
      </c>
      <c r="BQ74" s="104" t="e">
        <f>SUMIF('[1]Consommati par usage et sect '!$C$6:$C$310,'[1]Assiette TIC'!$C75,'[1]Consommati par usage et sect '!BP$6:BP$310)</f>
        <v>#VALUE!</v>
      </c>
      <c r="BR74" s="104" t="e">
        <f>SUMIF('[1]Consommati par usage et sect '!$C$6:$C$310,'[1]Assiette TIC'!$C75,'[1]Consommati par usage et sect '!BQ$6:BQ$310)</f>
        <v>#VALUE!</v>
      </c>
      <c r="BS74" s="105" t="e">
        <f t="shared" si="33"/>
        <v>#VALUE!</v>
      </c>
      <c r="BT74" s="106" t="e">
        <f>AL74-E74+#REF!+#REF!</f>
        <v>#VALUE!</v>
      </c>
      <c r="BU74" s="102" t="e">
        <f>IF(E74-#REF!-#REF!&gt;=#REF!,AL74-E74+#REF!+#REF!,AL74-#REF!)</f>
        <v>#REF!</v>
      </c>
      <c r="BV74" s="102" t="s">
        <v>264</v>
      </c>
      <c r="BW74" s="102"/>
      <c r="BX74" s="102">
        <f t="shared" si="34"/>
        <v>1</v>
      </c>
      <c r="BY74" s="102">
        <f t="shared" si="36"/>
        <v>0</v>
      </c>
      <c r="BZ74" s="107">
        <f>IF(ISNA(VLOOKUP($D74,'[1]comptes des secteurs'!$B$13:$AW$1568,31,FALSE)),0,VLOOKUP($D74,'[1]comptes des secteurs'!$B$13:$AW$1568,31,FALSE))</f>
        <v>66.099999999999994</v>
      </c>
      <c r="CA74" s="102">
        <f>IF(ISNA(VLOOKUP($D74,'[1]comptes des secteurs'!$B$13:$AW$1568,47,FALSE)),0,VLOOKUP($D74,'[1]comptes des secteurs'!$B$13:$AW$1568,47,FALSE))</f>
        <v>109.8</v>
      </c>
      <c r="CB74" s="108">
        <f t="shared" si="16"/>
        <v>0</v>
      </c>
      <c r="CC74" s="108">
        <f t="shared" si="16"/>
        <v>0</v>
      </c>
      <c r="CD74">
        <f>VLOOKUP(D74,Eurostat!$A$11:$H$272,5,TRUE)</f>
        <v>287.60000000000002</v>
      </c>
    </row>
    <row r="75" spans="1:82" ht="15.65" customHeight="1" x14ac:dyDescent="0.35">
      <c r="A75" s="121"/>
      <c r="B75" s="196"/>
      <c r="C75" s="131" t="s">
        <v>330</v>
      </c>
      <c r="D75" s="128">
        <v>2349</v>
      </c>
      <c r="E75" s="97">
        <f>IFERROR(VLOOKUP(D75,'[1]Emissions ETS'!$A$2:$B$121,2,FALSE),0)/1000</f>
        <v>26.332000000000001</v>
      </c>
      <c r="F75" s="104" t="e">
        <f>SUMIF('[1]Consommati par usage et sect '!$C$6:$C$310,'[1]Assiette TIC'!$C76,'[1]Consommati par usage et sect '!E$6:E$310)</f>
        <v>#VALUE!</v>
      </c>
      <c r="G75" s="104" t="e">
        <f>SUMIF('[1]Consommati par usage et sect '!$C$6:$C$310,'[1]Assiette TIC'!$C76,'[1]Consommati par usage et sect '!F$6:F$310)</f>
        <v>#VALUE!</v>
      </c>
      <c r="H75" s="104" t="e">
        <f>SUMIF('[1]Consommati par usage et sect '!$C$6:$C$310,'[1]Assiette TIC'!$C76,'[1]Consommati par usage et sect '!G$6:G$310)</f>
        <v>#VALUE!</v>
      </c>
      <c r="I75" s="104" t="e">
        <f>SUMIF('[1]Consommati par usage et sect '!$C$6:$C$310,'[1]Assiette TIC'!$C76,'[1]Consommati par usage et sect '!H$6:H$310)</f>
        <v>#VALUE!</v>
      </c>
      <c r="J75" s="104" t="e">
        <f>SUMIF('[1]Consommati par usage et sect '!$C$6:$C$310,'[1]Assiette TIC'!$C76,'[1]Consommati par usage et sect '!I$6:I$310)</f>
        <v>#VALUE!</v>
      </c>
      <c r="K75" s="104" t="e">
        <f>SUMIF('[1]Consommati par usage et sect '!$C$6:$C$310,'[1]Assiette TIC'!$C76,'[1]Consommati par usage et sect '!J$6:J$310)</f>
        <v>#VALUE!</v>
      </c>
      <c r="L75" s="104" t="e">
        <f>SUMIF('[1]Consommati par usage et sect '!$C$6:$C$310,'[1]Assiette TIC'!$C76,'[1]Consommati par usage et sect '!K$6:K$310)</f>
        <v>#VALUE!</v>
      </c>
      <c r="M75" s="104" t="e">
        <f>SUMIF('[1]Consommati par usage et sect '!$C$6:$C$310,'[1]Assiette TIC'!$C76,'[1]Consommati par usage et sect '!L$6:L$310)</f>
        <v>#VALUE!</v>
      </c>
      <c r="N75" s="104" t="e">
        <f>SUMIF('[1]Consommati par usage et sect '!$C$6:$C$310,'[1]Assiette TIC'!$C76,'[1]Consommati par usage et sect '!M$6:M$310)</f>
        <v>#VALUE!</v>
      </c>
      <c r="O75" s="104" t="e">
        <f>SUMIF('[1]Consommati par usage et sect '!$C$6:$C$310,'[1]Assiette TIC'!$C76,'[1]Consommati par usage et sect '!N$6:N$310)</f>
        <v>#VALUE!</v>
      </c>
      <c r="P75" s="104" t="e">
        <f>SUMIF('[1]Consommati par usage et sect '!$C$6:$C$310,'[1]Assiette TIC'!$C76,'[1]Consommati par usage et sect '!O$6:O$310)</f>
        <v>#VALUE!</v>
      </c>
      <c r="Q75" s="104" t="e">
        <f>SUMIF('[1]Consommati par usage et sect '!$C$6:$C$310,'[1]Assiette TIC'!$C76,'[1]Consommati par usage et sect '!P$6:P$310)</f>
        <v>#VALUE!</v>
      </c>
      <c r="R75" s="104" t="e">
        <f>SUMIF('[1]Consommati par usage et sect '!$C$6:$C$310,'[1]Assiette TIC'!$C76,'[1]Consommati par usage et sect '!Q$6:Q$310)</f>
        <v>#VALUE!</v>
      </c>
      <c r="S75" s="104" t="e">
        <f>SUMIF('[1]Consommati par usage et sect '!$C$6:$C$310,'[1]Assiette TIC'!$C76,'[1]Consommati par usage et sect '!R$6:R$310)</f>
        <v>#VALUE!</v>
      </c>
      <c r="T75" s="104" t="e">
        <f>SUMIF('[1]Consommati par usage et sect '!$C$6:$C$310,'[1]Assiette TIC'!$C76,'[1]Consommati par usage et sect '!S$6:S$310)</f>
        <v>#VALUE!</v>
      </c>
      <c r="U75" s="104" t="e">
        <f>SUMIF('[1]Consommati par usage et sect '!$C$6:$C$310,'[1]Assiette TIC'!$C76,'[1]Consommati par usage et sect '!T$6:T$310)</f>
        <v>#VALUE!</v>
      </c>
      <c r="V75" s="104" t="e">
        <f>SUMIF('[1]Consommati par usage et sect '!$C$6:$C$310,'[1]Assiette TIC'!$C76,'[1]Consommati par usage et sect '!U$6:U$310)</f>
        <v>#VALUE!</v>
      </c>
      <c r="W75" s="104" t="e">
        <f>SUMIF('[1]Consommati par usage et sect '!$C$6:$C$310,'[1]Assiette TIC'!$C76,'[1]Consommati par usage et sect '!V$6:V$310)</f>
        <v>#VALUE!</v>
      </c>
      <c r="X75" s="104" t="e">
        <f>SUMIF('[1]Consommati par usage et sect '!$C$6:$C$310,'[1]Assiette TIC'!$C76,'[1]Consommati par usage et sect '!W$6:W$310)</f>
        <v>#VALUE!</v>
      </c>
      <c r="Y75" s="104" t="e">
        <f>SUMIF('[1]Consommati par usage et sect '!$C$6:$C$310,'[1]Assiette TIC'!$C76,'[1]Consommati par usage et sect '!X$6:X$310)</f>
        <v>#VALUE!</v>
      </c>
      <c r="Z75" s="104" t="e">
        <f>SUMIF('[1]Consommati par usage et sect '!$C$6:$C$310,'[1]Assiette TIC'!$C76,'[1]Consommati par usage et sect '!Y$6:Y$310)</f>
        <v>#VALUE!</v>
      </c>
      <c r="AA75" s="104" t="e">
        <f>SUMIF('[1]Consommati par usage et sect '!$C$6:$C$310,'[1]Assiette TIC'!$C76,'[1]Consommati par usage et sect '!Z$6:Z$310)</f>
        <v>#VALUE!</v>
      </c>
      <c r="AB75" s="104" t="e">
        <f>SUMIF('[1]Consommati par usage et sect '!$C$6:$C$310,'[1]Assiette TIC'!$C76,'[1]Consommati par usage et sect '!AA$6:AA$310)</f>
        <v>#VALUE!</v>
      </c>
      <c r="AC75" s="104" t="e">
        <f>SUMIF('[1]Consommati par usage et sect '!$C$6:$C$310,'[1]Assiette TIC'!$C76,'[1]Consommati par usage et sect '!AB$6:AB$310)</f>
        <v>#VALUE!</v>
      </c>
      <c r="AD75" s="104" t="e">
        <f>SUMIF('[1]Consommati par usage et sect '!$C$6:$C$310,'[1]Assiette TIC'!$C76,'[1]Consommati par usage et sect '!AC$6:AC$310)</f>
        <v>#VALUE!</v>
      </c>
      <c r="AE75" s="104" t="e">
        <f>SUMIF('[1]Consommati par usage et sect '!$C$6:$C$310,'[1]Assiette TIC'!$C76,'[1]Consommati par usage et sect '!AD$6:AD$310)</f>
        <v>#VALUE!</v>
      </c>
      <c r="AF75" s="104" t="e">
        <f>SUMIF('[1]Consommati par usage et sect '!$C$6:$C$310,'[1]Assiette TIC'!$C76,'[1]Consommati par usage et sect '!AE$6:AE$310)</f>
        <v>#VALUE!</v>
      </c>
      <c r="AG75" s="104" t="e">
        <f>SUMIF('[1]Consommati par usage et sect '!$C$6:$C$310,'[1]Assiette TIC'!$C76,'[1]Consommati par usage et sect '!AF$6:AF$310)</f>
        <v>#VALUE!</v>
      </c>
      <c r="AH75" s="104" t="e">
        <f>SUMIF('[1]Consommati par usage et sect '!$C$6:$C$310,'[1]Assiette TIC'!$C76,'[1]Consommati par usage et sect '!AG$6:AG$310)</f>
        <v>#VALUE!</v>
      </c>
      <c r="AI75" s="104" t="e">
        <f>SUMIF('[1]Consommati par usage et sect '!$C$6:$C$310,'[1]Assiette TIC'!$C76,'[1]Consommati par usage et sect '!AH$6:AH$310)</f>
        <v>#VALUE!</v>
      </c>
      <c r="AJ75" s="104" t="e">
        <f>SUMIF('[1]Consommati par usage et sect '!$C$6:$C$310,'[1]Assiette TIC'!$C76,'[1]Consommati par usage et sect '!AI$6:AI$310)</f>
        <v>#VALUE!</v>
      </c>
      <c r="AK75" s="104" t="e">
        <f>SUMIF('[1]Consommati par usage et sect '!$C$6:$C$310,'[1]Assiette TIC'!$C76,'[1]Consommati par usage et sect '!AJ$6:AJ$310)</f>
        <v>#VALUE!</v>
      </c>
      <c r="AL75" s="105" t="e">
        <f t="shared" si="29"/>
        <v>#VALUE!</v>
      </c>
      <c r="AM75" s="104" t="e">
        <f t="shared" si="35"/>
        <v>#VALUE!</v>
      </c>
      <c r="AN75" s="104" t="e">
        <f t="shared" si="30"/>
        <v>#VALUE!</v>
      </c>
      <c r="AO75" s="104" t="e">
        <f t="shared" si="31"/>
        <v>#VALUE!</v>
      </c>
      <c r="AP75" s="104" t="e">
        <f t="shared" si="32"/>
        <v>#VALUE!</v>
      </c>
      <c r="AQ75" s="104" t="e">
        <f>SUMIF('[1]Consommati par usage et sect '!$C$6:$C$310,'[1]Assiette TIC'!$C76,'[1]Consommati par usage et sect '!AP$6:AP$310)</f>
        <v>#VALUE!</v>
      </c>
      <c r="AR75" s="104" t="e">
        <f>SUMIF('[1]Consommati par usage et sect '!$C$6:$C$310,'[1]Assiette TIC'!$C76,'[1]Consommati par usage et sect '!AQ$6:AQ$310)</f>
        <v>#VALUE!</v>
      </c>
      <c r="AS75" s="104" t="e">
        <f>SUMIF('[1]Consommati par usage et sect '!$C$6:$C$310,'[1]Assiette TIC'!$C76,'[1]Consommati par usage et sect '!AR$6:AR$310)</f>
        <v>#VALUE!</v>
      </c>
      <c r="AT75" s="104" t="e">
        <f>SUMIF('[1]Consommati par usage et sect '!$C$6:$C$310,'[1]Assiette TIC'!$C76,'[1]Consommati par usage et sect '!AS$6:AS$310)</f>
        <v>#VALUE!</v>
      </c>
      <c r="AU75" s="104" t="e">
        <f>SUMIF('[1]Consommati par usage et sect '!$C$6:$C$310,'[1]Assiette TIC'!$C76,'[1]Consommati par usage et sect '!AT$6:AT$310)</f>
        <v>#VALUE!</v>
      </c>
      <c r="AV75" s="104" t="e">
        <f>SUMIF('[1]Consommati par usage et sect '!$C$6:$C$310,'[1]Assiette TIC'!$C76,'[1]Consommati par usage et sect '!AU$6:AU$310)</f>
        <v>#VALUE!</v>
      </c>
      <c r="AW75" s="104" t="e">
        <f>SUMIF('[1]Consommati par usage et sect '!$C$6:$C$310,'[1]Assiette TIC'!$C76,'[1]Consommati par usage et sect '!AV$6:AV$310)</f>
        <v>#VALUE!</v>
      </c>
      <c r="AX75" s="104" t="e">
        <f>SUMIF('[1]Consommati par usage et sect '!$C$6:$C$310,'[1]Assiette TIC'!$C76,'[1]Consommati par usage et sect '!AW$6:AW$310)</f>
        <v>#VALUE!</v>
      </c>
      <c r="AY75" s="104" t="e">
        <f>SUMIF('[1]Consommati par usage et sect '!$C$6:$C$310,'[1]Assiette TIC'!$C76,'[1]Consommati par usage et sect '!AX$6:AX$310)</f>
        <v>#VALUE!</v>
      </c>
      <c r="AZ75" s="104" t="e">
        <f>SUMIF('[1]Consommati par usage et sect '!$C$6:$C$310,'[1]Assiette TIC'!$C76,'[1]Consommati par usage et sect '!AY$6:AY$310)</f>
        <v>#VALUE!</v>
      </c>
      <c r="BA75" s="104" t="e">
        <f>SUMIF('[1]Consommati par usage et sect '!$C$6:$C$310,'[1]Assiette TIC'!$C76,'[1]Consommati par usage et sect '!AZ$6:AZ$310)</f>
        <v>#VALUE!</v>
      </c>
      <c r="BB75" s="104" t="e">
        <f>SUMIF('[1]Consommati par usage et sect '!$C$6:$C$310,'[1]Assiette TIC'!$C76,'[1]Consommati par usage et sect '!BA$6:BA$310)</f>
        <v>#VALUE!</v>
      </c>
      <c r="BC75" s="104" t="e">
        <f>SUMIF('[1]Consommati par usage et sect '!$C$6:$C$310,'[1]Assiette TIC'!$C76,'[1]Consommati par usage et sect '!BB$6:BB$310)</f>
        <v>#VALUE!</v>
      </c>
      <c r="BD75" s="104" t="e">
        <f>SUMIF('[1]Consommati par usage et sect '!$C$6:$C$310,'[1]Assiette TIC'!$C76,'[1]Consommati par usage et sect '!BC$6:BC$310)</f>
        <v>#VALUE!</v>
      </c>
      <c r="BE75" s="104" t="e">
        <f>SUMIF('[1]Consommati par usage et sect '!$C$6:$C$310,'[1]Assiette TIC'!$C76,'[1]Consommati par usage et sect '!BD$6:BD$310)</f>
        <v>#VALUE!</v>
      </c>
      <c r="BF75" s="104" t="e">
        <f>SUMIF('[1]Consommati par usage et sect '!$C$6:$C$310,'[1]Assiette TIC'!$C76,'[1]Consommati par usage et sect '!BE$6:BE$310)</f>
        <v>#VALUE!</v>
      </c>
      <c r="BG75" s="104" t="e">
        <f>SUMIF('[1]Consommati par usage et sect '!$C$6:$C$310,'[1]Assiette TIC'!$C76,'[1]Consommati par usage et sect '!BF$6:BF$310)</f>
        <v>#VALUE!</v>
      </c>
      <c r="BH75" s="104" t="e">
        <f>SUMIF('[1]Consommati par usage et sect '!$C$6:$C$310,'[1]Assiette TIC'!$C76,'[1]Consommati par usage et sect '!BG$6:BG$310)</f>
        <v>#VALUE!</v>
      </c>
      <c r="BI75" s="104" t="e">
        <f>SUMIF('[1]Consommati par usage et sect '!$C$6:$C$310,'[1]Assiette TIC'!$C76,'[1]Consommati par usage et sect '!BH$6:BH$310)</f>
        <v>#VALUE!</v>
      </c>
      <c r="BJ75" s="104" t="e">
        <f>SUMIF('[1]Consommati par usage et sect '!$C$6:$C$310,'[1]Assiette TIC'!$C76,'[1]Consommati par usage et sect '!BI$6:BI$310)</f>
        <v>#VALUE!</v>
      </c>
      <c r="BK75" s="104" t="e">
        <f>SUMIF('[1]Consommati par usage et sect '!$C$6:$C$310,'[1]Assiette TIC'!$C76,'[1]Consommati par usage et sect '!BJ$6:BJ$310)</f>
        <v>#VALUE!</v>
      </c>
      <c r="BL75" s="104" t="e">
        <f>SUMIF('[1]Consommati par usage et sect '!$C$6:$C$310,'[1]Assiette TIC'!$C76,'[1]Consommati par usage et sect '!BK$6:BK$310)</f>
        <v>#VALUE!</v>
      </c>
      <c r="BM75" s="104" t="e">
        <f>SUMIF('[1]Consommati par usage et sect '!$C$6:$C$310,'[1]Assiette TIC'!$C76,'[1]Consommati par usage et sect '!BL$6:BL$310)</f>
        <v>#VALUE!</v>
      </c>
      <c r="BN75" s="104" t="e">
        <f>SUMIF('[1]Consommati par usage et sect '!$C$6:$C$310,'[1]Assiette TIC'!$C76,'[1]Consommati par usage et sect '!BM$6:BM$310)</f>
        <v>#VALUE!</v>
      </c>
      <c r="BO75" s="104" t="e">
        <f>SUMIF('[1]Consommati par usage et sect '!$C$6:$C$310,'[1]Assiette TIC'!$C76,'[1]Consommati par usage et sect '!BN$6:BN$310)</f>
        <v>#VALUE!</v>
      </c>
      <c r="BP75" s="104" t="e">
        <f>SUMIF('[1]Consommati par usage et sect '!$C$6:$C$310,'[1]Assiette TIC'!$C76,'[1]Consommati par usage et sect '!BO$6:BO$310)</f>
        <v>#VALUE!</v>
      </c>
      <c r="BQ75" s="104" t="e">
        <f>SUMIF('[1]Consommati par usage et sect '!$C$6:$C$310,'[1]Assiette TIC'!$C76,'[1]Consommati par usage et sect '!BP$6:BP$310)</f>
        <v>#VALUE!</v>
      </c>
      <c r="BR75" s="104" t="e">
        <f>SUMIF('[1]Consommati par usage et sect '!$C$6:$C$310,'[1]Assiette TIC'!$C76,'[1]Consommati par usage et sect '!BQ$6:BQ$310)</f>
        <v>#VALUE!</v>
      </c>
      <c r="BS75" s="105" t="e">
        <f t="shared" si="33"/>
        <v>#VALUE!</v>
      </c>
      <c r="BT75" s="106" t="e">
        <f>AL75-E75+#REF!+#REF!</f>
        <v>#VALUE!</v>
      </c>
      <c r="BU75" s="102" t="e">
        <f>IF(E75-#REF!-#REF!&gt;=#REF!,AL75-E75+#REF!+#REF!,AL75-#REF!)</f>
        <v>#REF!</v>
      </c>
      <c r="BV75" s="102" t="s">
        <v>264</v>
      </c>
      <c r="BW75" s="102" t="s">
        <v>264</v>
      </c>
      <c r="BX75" s="102">
        <f t="shared" si="34"/>
        <v>1</v>
      </c>
      <c r="BY75" s="102">
        <f t="shared" si="36"/>
        <v>0</v>
      </c>
      <c r="BZ75" s="107">
        <f>IF(ISNA(VLOOKUP($D75,'[1]comptes des secteurs'!$B$13:$AW$1568,31,FALSE)),0,VLOOKUP($D75,'[1]comptes des secteurs'!$B$13:$AW$1568,31,FALSE))</f>
        <v>11.8</v>
      </c>
      <c r="CA75" s="102">
        <f>IF(ISNA(VLOOKUP($D75,'[1]comptes des secteurs'!$B$13:$AW$1568,47,FALSE)),0,VLOOKUP($D75,'[1]comptes des secteurs'!$B$13:$AW$1568,47,FALSE))</f>
        <v>21.2</v>
      </c>
      <c r="CB75" s="108">
        <f t="shared" si="16"/>
        <v>0</v>
      </c>
      <c r="CC75" s="108">
        <f t="shared" si="16"/>
        <v>0</v>
      </c>
      <c r="CD75">
        <f>VLOOKUP(D75,Eurostat!$A$11:$H$272,5,TRUE)</f>
        <v>63</v>
      </c>
    </row>
    <row r="76" spans="1:82" ht="15.65" customHeight="1" x14ac:dyDescent="0.35">
      <c r="A76" s="121"/>
      <c r="B76" s="195" t="s">
        <v>568</v>
      </c>
      <c r="C76" s="131" t="s">
        <v>331</v>
      </c>
      <c r="D76" s="128">
        <v>2361</v>
      </c>
      <c r="E76" s="97">
        <f>IFERROR(VLOOKUP(D76,'[1]Emissions ETS'!$A$2:$B$121,2,FALSE),0)/1000</f>
        <v>12.555999999999999</v>
      </c>
      <c r="F76" s="104" t="e">
        <f>SUMIF('[1]Consommati par usage et sect '!$C$6:$C$310,'[1]Assiette TIC'!$C77,'[1]Consommati par usage et sect '!E$6:E$310)</f>
        <v>#VALUE!</v>
      </c>
      <c r="G76" s="104" t="e">
        <f>SUMIF('[1]Consommati par usage et sect '!$C$6:$C$310,'[1]Assiette TIC'!$C77,'[1]Consommati par usage et sect '!F$6:F$310)</f>
        <v>#VALUE!</v>
      </c>
      <c r="H76" s="104" t="e">
        <f>SUMIF('[1]Consommati par usage et sect '!$C$6:$C$310,'[1]Assiette TIC'!$C77,'[1]Consommati par usage et sect '!G$6:G$310)</f>
        <v>#VALUE!</v>
      </c>
      <c r="I76" s="104" t="e">
        <f>SUMIF('[1]Consommati par usage et sect '!$C$6:$C$310,'[1]Assiette TIC'!$C77,'[1]Consommati par usage et sect '!H$6:H$310)</f>
        <v>#VALUE!</v>
      </c>
      <c r="J76" s="104" t="e">
        <f>SUMIF('[1]Consommati par usage et sect '!$C$6:$C$310,'[1]Assiette TIC'!$C77,'[1]Consommati par usage et sect '!I$6:I$310)</f>
        <v>#VALUE!</v>
      </c>
      <c r="K76" s="104" t="e">
        <f>SUMIF('[1]Consommati par usage et sect '!$C$6:$C$310,'[1]Assiette TIC'!$C77,'[1]Consommati par usage et sect '!J$6:J$310)</f>
        <v>#VALUE!</v>
      </c>
      <c r="L76" s="104" t="e">
        <f>SUMIF('[1]Consommati par usage et sect '!$C$6:$C$310,'[1]Assiette TIC'!$C77,'[1]Consommati par usage et sect '!K$6:K$310)</f>
        <v>#VALUE!</v>
      </c>
      <c r="M76" s="104" t="e">
        <f>SUMIF('[1]Consommati par usage et sect '!$C$6:$C$310,'[1]Assiette TIC'!$C77,'[1]Consommati par usage et sect '!L$6:L$310)</f>
        <v>#VALUE!</v>
      </c>
      <c r="N76" s="104" t="e">
        <f>SUMIF('[1]Consommati par usage et sect '!$C$6:$C$310,'[1]Assiette TIC'!$C77,'[1]Consommati par usage et sect '!M$6:M$310)</f>
        <v>#VALUE!</v>
      </c>
      <c r="O76" s="104" t="e">
        <f>SUMIF('[1]Consommati par usage et sect '!$C$6:$C$310,'[1]Assiette TIC'!$C77,'[1]Consommati par usage et sect '!N$6:N$310)</f>
        <v>#VALUE!</v>
      </c>
      <c r="P76" s="104" t="e">
        <f>SUMIF('[1]Consommati par usage et sect '!$C$6:$C$310,'[1]Assiette TIC'!$C77,'[1]Consommati par usage et sect '!O$6:O$310)</f>
        <v>#VALUE!</v>
      </c>
      <c r="Q76" s="104" t="e">
        <f>SUMIF('[1]Consommati par usage et sect '!$C$6:$C$310,'[1]Assiette TIC'!$C77,'[1]Consommati par usage et sect '!P$6:P$310)</f>
        <v>#VALUE!</v>
      </c>
      <c r="R76" s="104" t="e">
        <f>SUMIF('[1]Consommati par usage et sect '!$C$6:$C$310,'[1]Assiette TIC'!$C77,'[1]Consommati par usage et sect '!Q$6:Q$310)</f>
        <v>#VALUE!</v>
      </c>
      <c r="S76" s="104" t="e">
        <f>SUMIF('[1]Consommati par usage et sect '!$C$6:$C$310,'[1]Assiette TIC'!$C77,'[1]Consommati par usage et sect '!R$6:R$310)</f>
        <v>#VALUE!</v>
      </c>
      <c r="T76" s="104" t="e">
        <f>SUMIF('[1]Consommati par usage et sect '!$C$6:$C$310,'[1]Assiette TIC'!$C77,'[1]Consommati par usage et sect '!S$6:S$310)</f>
        <v>#VALUE!</v>
      </c>
      <c r="U76" s="104" t="e">
        <f>SUMIF('[1]Consommati par usage et sect '!$C$6:$C$310,'[1]Assiette TIC'!$C77,'[1]Consommati par usage et sect '!T$6:T$310)</f>
        <v>#VALUE!</v>
      </c>
      <c r="V76" s="104" t="e">
        <f>SUMIF('[1]Consommati par usage et sect '!$C$6:$C$310,'[1]Assiette TIC'!$C77,'[1]Consommati par usage et sect '!U$6:U$310)</f>
        <v>#VALUE!</v>
      </c>
      <c r="W76" s="104" t="e">
        <f>SUMIF('[1]Consommati par usage et sect '!$C$6:$C$310,'[1]Assiette TIC'!$C77,'[1]Consommati par usage et sect '!V$6:V$310)</f>
        <v>#VALUE!</v>
      </c>
      <c r="X76" s="104" t="e">
        <f>SUMIF('[1]Consommati par usage et sect '!$C$6:$C$310,'[1]Assiette TIC'!$C77,'[1]Consommati par usage et sect '!W$6:W$310)</f>
        <v>#VALUE!</v>
      </c>
      <c r="Y76" s="104" t="e">
        <f>SUMIF('[1]Consommati par usage et sect '!$C$6:$C$310,'[1]Assiette TIC'!$C77,'[1]Consommati par usage et sect '!X$6:X$310)</f>
        <v>#VALUE!</v>
      </c>
      <c r="Z76" s="104" t="e">
        <f>SUMIF('[1]Consommati par usage et sect '!$C$6:$C$310,'[1]Assiette TIC'!$C77,'[1]Consommati par usage et sect '!Y$6:Y$310)</f>
        <v>#VALUE!</v>
      </c>
      <c r="AA76" s="104" t="e">
        <f>SUMIF('[1]Consommati par usage et sect '!$C$6:$C$310,'[1]Assiette TIC'!$C77,'[1]Consommati par usage et sect '!Z$6:Z$310)</f>
        <v>#VALUE!</v>
      </c>
      <c r="AB76" s="104" t="e">
        <f>SUMIF('[1]Consommati par usage et sect '!$C$6:$C$310,'[1]Assiette TIC'!$C77,'[1]Consommati par usage et sect '!AA$6:AA$310)</f>
        <v>#VALUE!</v>
      </c>
      <c r="AC76" s="104" t="e">
        <f>SUMIF('[1]Consommati par usage et sect '!$C$6:$C$310,'[1]Assiette TIC'!$C77,'[1]Consommati par usage et sect '!AB$6:AB$310)</f>
        <v>#VALUE!</v>
      </c>
      <c r="AD76" s="104" t="e">
        <f>SUMIF('[1]Consommati par usage et sect '!$C$6:$C$310,'[1]Assiette TIC'!$C77,'[1]Consommati par usage et sect '!AC$6:AC$310)</f>
        <v>#VALUE!</v>
      </c>
      <c r="AE76" s="104" t="e">
        <f>SUMIF('[1]Consommati par usage et sect '!$C$6:$C$310,'[1]Assiette TIC'!$C77,'[1]Consommati par usage et sect '!AD$6:AD$310)</f>
        <v>#VALUE!</v>
      </c>
      <c r="AF76" s="104" t="e">
        <f>SUMIF('[1]Consommati par usage et sect '!$C$6:$C$310,'[1]Assiette TIC'!$C77,'[1]Consommati par usage et sect '!AE$6:AE$310)</f>
        <v>#VALUE!</v>
      </c>
      <c r="AG76" s="104" t="e">
        <f>SUMIF('[1]Consommati par usage et sect '!$C$6:$C$310,'[1]Assiette TIC'!$C77,'[1]Consommati par usage et sect '!AF$6:AF$310)</f>
        <v>#VALUE!</v>
      </c>
      <c r="AH76" s="104" t="e">
        <f>SUMIF('[1]Consommati par usage et sect '!$C$6:$C$310,'[1]Assiette TIC'!$C77,'[1]Consommati par usage et sect '!AG$6:AG$310)</f>
        <v>#VALUE!</v>
      </c>
      <c r="AI76" s="104" t="e">
        <f>SUMIF('[1]Consommati par usage et sect '!$C$6:$C$310,'[1]Assiette TIC'!$C77,'[1]Consommati par usage et sect '!AH$6:AH$310)</f>
        <v>#VALUE!</v>
      </c>
      <c r="AJ76" s="104" t="e">
        <f>SUMIF('[1]Consommati par usage et sect '!$C$6:$C$310,'[1]Assiette TIC'!$C77,'[1]Consommati par usage et sect '!AI$6:AI$310)</f>
        <v>#VALUE!</v>
      </c>
      <c r="AK76" s="104" t="e">
        <f>SUMIF('[1]Consommati par usage et sect '!$C$6:$C$310,'[1]Assiette TIC'!$C77,'[1]Consommati par usage et sect '!AJ$6:AJ$310)</f>
        <v>#VALUE!</v>
      </c>
      <c r="AL76" s="105" t="e">
        <f t="shared" si="29"/>
        <v>#VALUE!</v>
      </c>
      <c r="AM76" s="104" t="e">
        <f t="shared" si="35"/>
        <v>#VALUE!</v>
      </c>
      <c r="AN76" s="104" t="e">
        <f t="shared" si="30"/>
        <v>#VALUE!</v>
      </c>
      <c r="AO76" s="104" t="e">
        <f t="shared" si="31"/>
        <v>#VALUE!</v>
      </c>
      <c r="AP76" s="104" t="e">
        <f t="shared" si="32"/>
        <v>#VALUE!</v>
      </c>
      <c r="AQ76" s="104" t="e">
        <f>SUMIF('[1]Consommati par usage et sect '!$C$6:$C$310,'[1]Assiette TIC'!$C77,'[1]Consommati par usage et sect '!AP$6:AP$310)</f>
        <v>#VALUE!</v>
      </c>
      <c r="AR76" s="104" t="e">
        <f>SUMIF('[1]Consommati par usage et sect '!$C$6:$C$310,'[1]Assiette TIC'!$C77,'[1]Consommati par usage et sect '!AQ$6:AQ$310)</f>
        <v>#VALUE!</v>
      </c>
      <c r="AS76" s="104" t="e">
        <f>SUMIF('[1]Consommati par usage et sect '!$C$6:$C$310,'[1]Assiette TIC'!$C77,'[1]Consommati par usage et sect '!AR$6:AR$310)</f>
        <v>#VALUE!</v>
      </c>
      <c r="AT76" s="104" t="e">
        <f>SUMIF('[1]Consommati par usage et sect '!$C$6:$C$310,'[1]Assiette TIC'!$C77,'[1]Consommati par usage et sect '!AS$6:AS$310)</f>
        <v>#VALUE!</v>
      </c>
      <c r="AU76" s="104" t="e">
        <f>SUMIF('[1]Consommati par usage et sect '!$C$6:$C$310,'[1]Assiette TIC'!$C77,'[1]Consommati par usage et sect '!AT$6:AT$310)</f>
        <v>#VALUE!</v>
      </c>
      <c r="AV76" s="104" t="e">
        <f>SUMIF('[1]Consommati par usage et sect '!$C$6:$C$310,'[1]Assiette TIC'!$C77,'[1]Consommati par usage et sect '!AU$6:AU$310)</f>
        <v>#VALUE!</v>
      </c>
      <c r="AW76" s="104" t="e">
        <f>SUMIF('[1]Consommati par usage et sect '!$C$6:$C$310,'[1]Assiette TIC'!$C77,'[1]Consommati par usage et sect '!AV$6:AV$310)</f>
        <v>#VALUE!</v>
      </c>
      <c r="AX76" s="104" t="e">
        <f>SUMIF('[1]Consommati par usage et sect '!$C$6:$C$310,'[1]Assiette TIC'!$C77,'[1]Consommati par usage et sect '!AW$6:AW$310)</f>
        <v>#VALUE!</v>
      </c>
      <c r="AY76" s="104" t="e">
        <f>SUMIF('[1]Consommati par usage et sect '!$C$6:$C$310,'[1]Assiette TIC'!$C77,'[1]Consommati par usage et sect '!AX$6:AX$310)</f>
        <v>#VALUE!</v>
      </c>
      <c r="AZ76" s="104" t="e">
        <f>SUMIF('[1]Consommati par usage et sect '!$C$6:$C$310,'[1]Assiette TIC'!$C77,'[1]Consommati par usage et sect '!AY$6:AY$310)</f>
        <v>#VALUE!</v>
      </c>
      <c r="BA76" s="104" t="e">
        <f>SUMIF('[1]Consommati par usage et sect '!$C$6:$C$310,'[1]Assiette TIC'!$C77,'[1]Consommati par usage et sect '!AZ$6:AZ$310)</f>
        <v>#VALUE!</v>
      </c>
      <c r="BB76" s="104" t="e">
        <f>SUMIF('[1]Consommati par usage et sect '!$C$6:$C$310,'[1]Assiette TIC'!$C77,'[1]Consommati par usage et sect '!BA$6:BA$310)</f>
        <v>#VALUE!</v>
      </c>
      <c r="BC76" s="104" t="e">
        <f>SUMIF('[1]Consommati par usage et sect '!$C$6:$C$310,'[1]Assiette TIC'!$C77,'[1]Consommati par usage et sect '!BB$6:BB$310)</f>
        <v>#VALUE!</v>
      </c>
      <c r="BD76" s="104" t="e">
        <f>SUMIF('[1]Consommati par usage et sect '!$C$6:$C$310,'[1]Assiette TIC'!$C77,'[1]Consommati par usage et sect '!BC$6:BC$310)</f>
        <v>#VALUE!</v>
      </c>
      <c r="BE76" s="104" t="e">
        <f>SUMIF('[1]Consommati par usage et sect '!$C$6:$C$310,'[1]Assiette TIC'!$C77,'[1]Consommati par usage et sect '!BD$6:BD$310)</f>
        <v>#VALUE!</v>
      </c>
      <c r="BF76" s="104" t="e">
        <f>SUMIF('[1]Consommati par usage et sect '!$C$6:$C$310,'[1]Assiette TIC'!$C77,'[1]Consommati par usage et sect '!BE$6:BE$310)</f>
        <v>#VALUE!</v>
      </c>
      <c r="BG76" s="104" t="e">
        <f>SUMIF('[1]Consommati par usage et sect '!$C$6:$C$310,'[1]Assiette TIC'!$C77,'[1]Consommati par usage et sect '!BF$6:BF$310)</f>
        <v>#VALUE!</v>
      </c>
      <c r="BH76" s="104" t="e">
        <f>SUMIF('[1]Consommati par usage et sect '!$C$6:$C$310,'[1]Assiette TIC'!$C77,'[1]Consommati par usage et sect '!BG$6:BG$310)</f>
        <v>#VALUE!</v>
      </c>
      <c r="BI76" s="104" t="e">
        <f>SUMIF('[1]Consommati par usage et sect '!$C$6:$C$310,'[1]Assiette TIC'!$C77,'[1]Consommati par usage et sect '!BH$6:BH$310)</f>
        <v>#VALUE!</v>
      </c>
      <c r="BJ76" s="104" t="e">
        <f>SUMIF('[1]Consommati par usage et sect '!$C$6:$C$310,'[1]Assiette TIC'!$C77,'[1]Consommati par usage et sect '!BI$6:BI$310)</f>
        <v>#VALUE!</v>
      </c>
      <c r="BK76" s="104" t="e">
        <f>SUMIF('[1]Consommati par usage et sect '!$C$6:$C$310,'[1]Assiette TIC'!$C77,'[1]Consommati par usage et sect '!BJ$6:BJ$310)</f>
        <v>#VALUE!</v>
      </c>
      <c r="BL76" s="104" t="e">
        <f>SUMIF('[1]Consommati par usage et sect '!$C$6:$C$310,'[1]Assiette TIC'!$C77,'[1]Consommati par usage et sect '!BK$6:BK$310)</f>
        <v>#VALUE!</v>
      </c>
      <c r="BM76" s="104" t="e">
        <f>SUMIF('[1]Consommati par usage et sect '!$C$6:$C$310,'[1]Assiette TIC'!$C77,'[1]Consommati par usage et sect '!BL$6:BL$310)</f>
        <v>#VALUE!</v>
      </c>
      <c r="BN76" s="104" t="e">
        <f>SUMIF('[1]Consommati par usage et sect '!$C$6:$C$310,'[1]Assiette TIC'!$C77,'[1]Consommati par usage et sect '!BM$6:BM$310)</f>
        <v>#VALUE!</v>
      </c>
      <c r="BO76" s="104" t="e">
        <f>SUMIF('[1]Consommati par usage et sect '!$C$6:$C$310,'[1]Assiette TIC'!$C77,'[1]Consommati par usage et sect '!BN$6:BN$310)</f>
        <v>#VALUE!</v>
      </c>
      <c r="BP76" s="104" t="e">
        <f>SUMIF('[1]Consommati par usage et sect '!$C$6:$C$310,'[1]Assiette TIC'!$C77,'[1]Consommati par usage et sect '!BO$6:BO$310)</f>
        <v>#VALUE!</v>
      </c>
      <c r="BQ76" s="104" t="e">
        <f>SUMIF('[1]Consommati par usage et sect '!$C$6:$C$310,'[1]Assiette TIC'!$C77,'[1]Consommati par usage et sect '!BP$6:BP$310)</f>
        <v>#VALUE!</v>
      </c>
      <c r="BR76" s="104" t="e">
        <f>SUMIF('[1]Consommati par usage et sect '!$C$6:$C$310,'[1]Assiette TIC'!$C77,'[1]Consommati par usage et sect '!BQ$6:BQ$310)</f>
        <v>#VALUE!</v>
      </c>
      <c r="BS76" s="105" t="e">
        <f t="shared" si="33"/>
        <v>#VALUE!</v>
      </c>
      <c r="BT76" s="106" t="e">
        <f>AL76-E76+#REF!+#REF!</f>
        <v>#VALUE!</v>
      </c>
      <c r="BU76" s="102" t="e">
        <f>IF(E76-#REF!-#REF!&gt;=#REF!,AL76-E76+#REF!+#REF!,AL76-#REF!)</f>
        <v>#REF!</v>
      </c>
      <c r="BV76" s="102"/>
      <c r="BW76" s="102" t="s">
        <v>264</v>
      </c>
      <c r="BX76" s="102">
        <f t="shared" si="34"/>
        <v>1</v>
      </c>
      <c r="BY76" s="102">
        <f t="shared" si="36"/>
        <v>0</v>
      </c>
      <c r="BZ76" s="107">
        <f>IF(ISNA(VLOOKUP($D76,'[1]comptes des secteurs'!$B$13:$AW$1568,31,FALSE)),0,VLOOKUP($D76,'[1]comptes des secteurs'!$B$13:$AW$1568,31,FALSE))</f>
        <v>144.1</v>
      </c>
      <c r="CA76" s="102">
        <f>IF(ISNA(VLOOKUP($D76,'[1]comptes des secteurs'!$B$13:$AW$1568,47,FALSE)),0,VLOOKUP($D76,'[1]comptes des secteurs'!$B$13:$AW$1568,47,FALSE))</f>
        <v>1007.1</v>
      </c>
      <c r="CB76" s="108">
        <f t="shared" si="16"/>
        <v>0</v>
      </c>
      <c r="CC76" s="108">
        <f t="shared" si="16"/>
        <v>0</v>
      </c>
      <c r="CD76">
        <f>VLOOKUP(D76,Eurostat!$A$11:$H$272,5,TRUE)</f>
        <v>2949</v>
      </c>
    </row>
    <row r="77" spans="1:82" ht="15.65" customHeight="1" x14ac:dyDescent="0.35">
      <c r="A77" s="121"/>
      <c r="B77" s="200"/>
      <c r="C77" s="131" t="s">
        <v>332</v>
      </c>
      <c r="D77" s="128">
        <v>2363</v>
      </c>
      <c r="E77" s="97">
        <f>IFERROR(VLOOKUP(D77,'[1]Emissions ETS'!$A$2:$B$121,2,FALSE),0)/1000</f>
        <v>0</v>
      </c>
      <c r="F77" s="104" t="e">
        <f>SUMIF('[1]Consommati par usage et sect '!$C$6:$C$310,'[1]Assiette TIC'!$C78,'[1]Consommati par usage et sect '!E$6:E$310)</f>
        <v>#VALUE!</v>
      </c>
      <c r="G77" s="104" t="e">
        <f>SUMIF('[1]Consommati par usage et sect '!$C$6:$C$310,'[1]Assiette TIC'!$C78,'[1]Consommati par usage et sect '!F$6:F$310)</f>
        <v>#VALUE!</v>
      </c>
      <c r="H77" s="104" t="e">
        <f>SUMIF('[1]Consommati par usage et sect '!$C$6:$C$310,'[1]Assiette TIC'!$C78,'[1]Consommati par usage et sect '!G$6:G$310)</f>
        <v>#VALUE!</v>
      </c>
      <c r="I77" s="104" t="e">
        <f>SUMIF('[1]Consommati par usage et sect '!$C$6:$C$310,'[1]Assiette TIC'!$C78,'[1]Consommati par usage et sect '!H$6:H$310)</f>
        <v>#VALUE!</v>
      </c>
      <c r="J77" s="104" t="e">
        <f>SUMIF('[1]Consommati par usage et sect '!$C$6:$C$310,'[1]Assiette TIC'!$C78,'[1]Consommati par usage et sect '!I$6:I$310)</f>
        <v>#VALUE!</v>
      </c>
      <c r="K77" s="104" t="e">
        <f>SUMIF('[1]Consommati par usage et sect '!$C$6:$C$310,'[1]Assiette TIC'!$C78,'[1]Consommati par usage et sect '!J$6:J$310)</f>
        <v>#VALUE!</v>
      </c>
      <c r="L77" s="104" t="e">
        <f>SUMIF('[1]Consommati par usage et sect '!$C$6:$C$310,'[1]Assiette TIC'!$C78,'[1]Consommati par usage et sect '!K$6:K$310)</f>
        <v>#VALUE!</v>
      </c>
      <c r="M77" s="104" t="e">
        <f>SUMIF('[1]Consommati par usage et sect '!$C$6:$C$310,'[1]Assiette TIC'!$C78,'[1]Consommati par usage et sect '!L$6:L$310)</f>
        <v>#VALUE!</v>
      </c>
      <c r="N77" s="104" t="e">
        <f>SUMIF('[1]Consommati par usage et sect '!$C$6:$C$310,'[1]Assiette TIC'!$C78,'[1]Consommati par usage et sect '!M$6:M$310)</f>
        <v>#VALUE!</v>
      </c>
      <c r="O77" s="104" t="e">
        <f>SUMIF('[1]Consommati par usage et sect '!$C$6:$C$310,'[1]Assiette TIC'!$C78,'[1]Consommati par usage et sect '!N$6:N$310)</f>
        <v>#VALUE!</v>
      </c>
      <c r="P77" s="104" t="e">
        <f>SUMIF('[1]Consommati par usage et sect '!$C$6:$C$310,'[1]Assiette TIC'!$C78,'[1]Consommati par usage et sect '!O$6:O$310)</f>
        <v>#VALUE!</v>
      </c>
      <c r="Q77" s="104" t="e">
        <f>SUMIF('[1]Consommati par usage et sect '!$C$6:$C$310,'[1]Assiette TIC'!$C78,'[1]Consommati par usage et sect '!P$6:P$310)</f>
        <v>#VALUE!</v>
      </c>
      <c r="R77" s="104" t="e">
        <f>SUMIF('[1]Consommati par usage et sect '!$C$6:$C$310,'[1]Assiette TIC'!$C78,'[1]Consommati par usage et sect '!Q$6:Q$310)</f>
        <v>#VALUE!</v>
      </c>
      <c r="S77" s="104" t="e">
        <f>SUMIF('[1]Consommati par usage et sect '!$C$6:$C$310,'[1]Assiette TIC'!$C78,'[1]Consommati par usage et sect '!R$6:R$310)</f>
        <v>#VALUE!</v>
      </c>
      <c r="T77" s="104" t="e">
        <f>SUMIF('[1]Consommati par usage et sect '!$C$6:$C$310,'[1]Assiette TIC'!$C78,'[1]Consommati par usage et sect '!S$6:S$310)</f>
        <v>#VALUE!</v>
      </c>
      <c r="U77" s="104" t="e">
        <f>SUMIF('[1]Consommati par usage et sect '!$C$6:$C$310,'[1]Assiette TIC'!$C78,'[1]Consommati par usage et sect '!T$6:T$310)</f>
        <v>#VALUE!</v>
      </c>
      <c r="V77" s="104" t="e">
        <f>SUMIF('[1]Consommati par usage et sect '!$C$6:$C$310,'[1]Assiette TIC'!$C78,'[1]Consommati par usage et sect '!U$6:U$310)</f>
        <v>#VALUE!</v>
      </c>
      <c r="W77" s="104" t="e">
        <f>SUMIF('[1]Consommati par usage et sect '!$C$6:$C$310,'[1]Assiette TIC'!$C78,'[1]Consommati par usage et sect '!V$6:V$310)</f>
        <v>#VALUE!</v>
      </c>
      <c r="X77" s="104" t="e">
        <f>SUMIF('[1]Consommati par usage et sect '!$C$6:$C$310,'[1]Assiette TIC'!$C78,'[1]Consommati par usage et sect '!W$6:W$310)</f>
        <v>#VALUE!</v>
      </c>
      <c r="Y77" s="104" t="e">
        <f>SUMIF('[1]Consommati par usage et sect '!$C$6:$C$310,'[1]Assiette TIC'!$C78,'[1]Consommati par usage et sect '!X$6:X$310)</f>
        <v>#VALUE!</v>
      </c>
      <c r="Z77" s="104" t="e">
        <f>SUMIF('[1]Consommati par usage et sect '!$C$6:$C$310,'[1]Assiette TIC'!$C78,'[1]Consommati par usage et sect '!Y$6:Y$310)</f>
        <v>#VALUE!</v>
      </c>
      <c r="AA77" s="104" t="e">
        <f>SUMIF('[1]Consommati par usage et sect '!$C$6:$C$310,'[1]Assiette TIC'!$C78,'[1]Consommati par usage et sect '!Z$6:Z$310)</f>
        <v>#VALUE!</v>
      </c>
      <c r="AB77" s="104" t="e">
        <f>SUMIF('[1]Consommati par usage et sect '!$C$6:$C$310,'[1]Assiette TIC'!$C78,'[1]Consommati par usage et sect '!AA$6:AA$310)</f>
        <v>#VALUE!</v>
      </c>
      <c r="AC77" s="104" t="e">
        <f>SUMIF('[1]Consommati par usage et sect '!$C$6:$C$310,'[1]Assiette TIC'!$C78,'[1]Consommati par usage et sect '!AB$6:AB$310)</f>
        <v>#VALUE!</v>
      </c>
      <c r="AD77" s="104" t="e">
        <f>SUMIF('[1]Consommati par usage et sect '!$C$6:$C$310,'[1]Assiette TIC'!$C78,'[1]Consommati par usage et sect '!AC$6:AC$310)</f>
        <v>#VALUE!</v>
      </c>
      <c r="AE77" s="104" t="e">
        <f>SUMIF('[1]Consommati par usage et sect '!$C$6:$C$310,'[1]Assiette TIC'!$C78,'[1]Consommati par usage et sect '!AD$6:AD$310)</f>
        <v>#VALUE!</v>
      </c>
      <c r="AF77" s="104" t="e">
        <f>SUMIF('[1]Consommati par usage et sect '!$C$6:$C$310,'[1]Assiette TIC'!$C78,'[1]Consommati par usage et sect '!AE$6:AE$310)</f>
        <v>#VALUE!</v>
      </c>
      <c r="AG77" s="104" t="e">
        <f>SUMIF('[1]Consommati par usage et sect '!$C$6:$C$310,'[1]Assiette TIC'!$C78,'[1]Consommati par usage et sect '!AF$6:AF$310)</f>
        <v>#VALUE!</v>
      </c>
      <c r="AH77" s="104" t="e">
        <f>SUMIF('[1]Consommati par usage et sect '!$C$6:$C$310,'[1]Assiette TIC'!$C78,'[1]Consommati par usage et sect '!AG$6:AG$310)</f>
        <v>#VALUE!</v>
      </c>
      <c r="AI77" s="104" t="e">
        <f>SUMIF('[1]Consommati par usage et sect '!$C$6:$C$310,'[1]Assiette TIC'!$C78,'[1]Consommati par usage et sect '!AH$6:AH$310)</f>
        <v>#VALUE!</v>
      </c>
      <c r="AJ77" s="104" t="e">
        <f>SUMIF('[1]Consommati par usage et sect '!$C$6:$C$310,'[1]Assiette TIC'!$C78,'[1]Consommati par usage et sect '!AI$6:AI$310)</f>
        <v>#VALUE!</v>
      </c>
      <c r="AK77" s="104" t="e">
        <f>SUMIF('[1]Consommati par usage et sect '!$C$6:$C$310,'[1]Assiette TIC'!$C78,'[1]Consommati par usage et sect '!AJ$6:AJ$310)</f>
        <v>#VALUE!</v>
      </c>
      <c r="AL77" s="105" t="e">
        <f t="shared" si="29"/>
        <v>#VALUE!</v>
      </c>
      <c r="AM77" s="104" t="e">
        <f t="shared" si="35"/>
        <v>#VALUE!</v>
      </c>
      <c r="AN77" s="104" t="e">
        <f t="shared" si="30"/>
        <v>#VALUE!</v>
      </c>
      <c r="AO77" s="104" t="e">
        <f t="shared" si="31"/>
        <v>#VALUE!</v>
      </c>
      <c r="AP77" s="104" t="e">
        <f t="shared" si="32"/>
        <v>#VALUE!</v>
      </c>
      <c r="AQ77" s="104" t="e">
        <f>SUMIF('[1]Consommati par usage et sect '!$C$6:$C$310,'[1]Assiette TIC'!$C78,'[1]Consommati par usage et sect '!AP$6:AP$310)</f>
        <v>#VALUE!</v>
      </c>
      <c r="AR77" s="104" t="e">
        <f>SUMIF('[1]Consommati par usage et sect '!$C$6:$C$310,'[1]Assiette TIC'!$C78,'[1]Consommati par usage et sect '!AQ$6:AQ$310)</f>
        <v>#VALUE!</v>
      </c>
      <c r="AS77" s="104" t="e">
        <f>SUMIF('[1]Consommati par usage et sect '!$C$6:$C$310,'[1]Assiette TIC'!$C78,'[1]Consommati par usage et sect '!AR$6:AR$310)</f>
        <v>#VALUE!</v>
      </c>
      <c r="AT77" s="104" t="e">
        <f>SUMIF('[1]Consommati par usage et sect '!$C$6:$C$310,'[1]Assiette TIC'!$C78,'[1]Consommati par usage et sect '!AS$6:AS$310)</f>
        <v>#VALUE!</v>
      </c>
      <c r="AU77" s="104" t="e">
        <f>SUMIF('[1]Consommati par usage et sect '!$C$6:$C$310,'[1]Assiette TIC'!$C78,'[1]Consommati par usage et sect '!AT$6:AT$310)</f>
        <v>#VALUE!</v>
      </c>
      <c r="AV77" s="104" t="e">
        <f>SUMIF('[1]Consommati par usage et sect '!$C$6:$C$310,'[1]Assiette TIC'!$C78,'[1]Consommati par usage et sect '!AU$6:AU$310)</f>
        <v>#VALUE!</v>
      </c>
      <c r="AW77" s="104" t="e">
        <f>SUMIF('[1]Consommati par usage et sect '!$C$6:$C$310,'[1]Assiette TIC'!$C78,'[1]Consommati par usage et sect '!AV$6:AV$310)</f>
        <v>#VALUE!</v>
      </c>
      <c r="AX77" s="104" t="e">
        <f>SUMIF('[1]Consommati par usage et sect '!$C$6:$C$310,'[1]Assiette TIC'!$C78,'[1]Consommati par usage et sect '!AW$6:AW$310)</f>
        <v>#VALUE!</v>
      </c>
      <c r="AY77" s="104" t="e">
        <f>SUMIF('[1]Consommati par usage et sect '!$C$6:$C$310,'[1]Assiette TIC'!$C78,'[1]Consommati par usage et sect '!AX$6:AX$310)</f>
        <v>#VALUE!</v>
      </c>
      <c r="AZ77" s="104" t="e">
        <f>SUMIF('[1]Consommati par usage et sect '!$C$6:$C$310,'[1]Assiette TIC'!$C78,'[1]Consommati par usage et sect '!AY$6:AY$310)</f>
        <v>#VALUE!</v>
      </c>
      <c r="BA77" s="104" t="e">
        <f>SUMIF('[1]Consommati par usage et sect '!$C$6:$C$310,'[1]Assiette TIC'!$C78,'[1]Consommati par usage et sect '!AZ$6:AZ$310)</f>
        <v>#VALUE!</v>
      </c>
      <c r="BB77" s="104" t="e">
        <f>SUMIF('[1]Consommati par usage et sect '!$C$6:$C$310,'[1]Assiette TIC'!$C78,'[1]Consommati par usage et sect '!BA$6:BA$310)</f>
        <v>#VALUE!</v>
      </c>
      <c r="BC77" s="104" t="e">
        <f>SUMIF('[1]Consommati par usage et sect '!$C$6:$C$310,'[1]Assiette TIC'!$C78,'[1]Consommati par usage et sect '!BB$6:BB$310)</f>
        <v>#VALUE!</v>
      </c>
      <c r="BD77" s="104" t="e">
        <f>SUMIF('[1]Consommati par usage et sect '!$C$6:$C$310,'[1]Assiette TIC'!$C78,'[1]Consommati par usage et sect '!BC$6:BC$310)</f>
        <v>#VALUE!</v>
      </c>
      <c r="BE77" s="104" t="e">
        <f>SUMIF('[1]Consommati par usage et sect '!$C$6:$C$310,'[1]Assiette TIC'!$C78,'[1]Consommati par usage et sect '!BD$6:BD$310)</f>
        <v>#VALUE!</v>
      </c>
      <c r="BF77" s="104" t="e">
        <f>SUMIF('[1]Consommati par usage et sect '!$C$6:$C$310,'[1]Assiette TIC'!$C78,'[1]Consommati par usage et sect '!BE$6:BE$310)</f>
        <v>#VALUE!</v>
      </c>
      <c r="BG77" s="104" t="e">
        <f>SUMIF('[1]Consommati par usage et sect '!$C$6:$C$310,'[1]Assiette TIC'!$C78,'[1]Consommati par usage et sect '!BF$6:BF$310)</f>
        <v>#VALUE!</v>
      </c>
      <c r="BH77" s="104" t="e">
        <f>SUMIF('[1]Consommati par usage et sect '!$C$6:$C$310,'[1]Assiette TIC'!$C78,'[1]Consommati par usage et sect '!BG$6:BG$310)</f>
        <v>#VALUE!</v>
      </c>
      <c r="BI77" s="104" t="e">
        <f>SUMIF('[1]Consommati par usage et sect '!$C$6:$C$310,'[1]Assiette TIC'!$C78,'[1]Consommati par usage et sect '!BH$6:BH$310)</f>
        <v>#VALUE!</v>
      </c>
      <c r="BJ77" s="104" t="e">
        <f>SUMIF('[1]Consommati par usage et sect '!$C$6:$C$310,'[1]Assiette TIC'!$C78,'[1]Consommati par usage et sect '!BI$6:BI$310)</f>
        <v>#VALUE!</v>
      </c>
      <c r="BK77" s="104" t="e">
        <f>SUMIF('[1]Consommati par usage et sect '!$C$6:$C$310,'[1]Assiette TIC'!$C78,'[1]Consommati par usage et sect '!BJ$6:BJ$310)</f>
        <v>#VALUE!</v>
      </c>
      <c r="BL77" s="104" t="e">
        <f>SUMIF('[1]Consommati par usage et sect '!$C$6:$C$310,'[1]Assiette TIC'!$C78,'[1]Consommati par usage et sect '!BK$6:BK$310)</f>
        <v>#VALUE!</v>
      </c>
      <c r="BM77" s="104" t="e">
        <f>SUMIF('[1]Consommati par usage et sect '!$C$6:$C$310,'[1]Assiette TIC'!$C78,'[1]Consommati par usage et sect '!BL$6:BL$310)</f>
        <v>#VALUE!</v>
      </c>
      <c r="BN77" s="104" t="e">
        <f>SUMIF('[1]Consommati par usage et sect '!$C$6:$C$310,'[1]Assiette TIC'!$C78,'[1]Consommati par usage et sect '!BM$6:BM$310)</f>
        <v>#VALUE!</v>
      </c>
      <c r="BO77" s="104" t="e">
        <f>SUMIF('[1]Consommati par usage et sect '!$C$6:$C$310,'[1]Assiette TIC'!$C78,'[1]Consommati par usage et sect '!BN$6:BN$310)</f>
        <v>#VALUE!</v>
      </c>
      <c r="BP77" s="104" t="e">
        <f>SUMIF('[1]Consommati par usage et sect '!$C$6:$C$310,'[1]Assiette TIC'!$C78,'[1]Consommati par usage et sect '!BO$6:BO$310)</f>
        <v>#VALUE!</v>
      </c>
      <c r="BQ77" s="104" t="e">
        <f>SUMIF('[1]Consommati par usage et sect '!$C$6:$C$310,'[1]Assiette TIC'!$C78,'[1]Consommati par usage et sect '!BP$6:BP$310)</f>
        <v>#VALUE!</v>
      </c>
      <c r="BR77" s="104" t="e">
        <f>SUMIF('[1]Consommati par usage et sect '!$C$6:$C$310,'[1]Assiette TIC'!$C78,'[1]Consommati par usage et sect '!BQ$6:BQ$310)</f>
        <v>#VALUE!</v>
      </c>
      <c r="BS77" s="105" t="e">
        <f t="shared" si="33"/>
        <v>#VALUE!</v>
      </c>
      <c r="BT77" s="106" t="e">
        <f>AL77-E77+#REF!+#REF!</f>
        <v>#VALUE!</v>
      </c>
      <c r="BU77" s="102" t="e">
        <f>IF(E77-#REF!-#REF!&gt;=#REF!,AL77-E77+#REF!+#REF!,AL77-#REF!)</f>
        <v>#REF!</v>
      </c>
      <c r="BV77" s="102"/>
      <c r="BW77" s="102"/>
      <c r="BX77" s="102">
        <f t="shared" si="34"/>
        <v>0</v>
      </c>
      <c r="BY77" s="102" t="e">
        <f t="shared" si="36"/>
        <v>#REF!</v>
      </c>
      <c r="BZ77" s="107">
        <f>IF(ISNA(VLOOKUP($D77,'[1]comptes des secteurs'!$B$13:$AW$1568,31,FALSE)),0,VLOOKUP($D77,'[1]comptes des secteurs'!$B$13:$AW$1568,31,FALSE))</f>
        <v>53.5</v>
      </c>
      <c r="CA77" s="102">
        <f>IF(ISNA(VLOOKUP($D77,'[1]comptes des secteurs'!$B$13:$AW$1568,47,FALSE)),0,VLOOKUP($D77,'[1]comptes des secteurs'!$B$13:$AW$1568,47,FALSE))</f>
        <v>673.2</v>
      </c>
      <c r="CB77" s="108" t="e">
        <f t="shared" si="16"/>
        <v>#REF!</v>
      </c>
      <c r="CC77" s="108" t="e">
        <f t="shared" si="16"/>
        <v>#REF!</v>
      </c>
      <c r="CD77">
        <f>VLOOKUP(D77,Eurostat!$A$11:$H$272,5,TRUE)</f>
        <v>4380.3</v>
      </c>
    </row>
    <row r="78" spans="1:82" ht="15.65" customHeight="1" x14ac:dyDescent="0.35">
      <c r="A78" s="121"/>
      <c r="B78" s="200"/>
      <c r="C78" s="131" t="s">
        <v>333</v>
      </c>
      <c r="D78" s="128">
        <v>2364</v>
      </c>
      <c r="E78" s="97">
        <f>IFERROR(VLOOKUP(D78,'[1]Emissions ETS'!$A$2:$B$121,2,FALSE),0)/1000</f>
        <v>19.192</v>
      </c>
      <c r="F78" s="104" t="e">
        <f>SUMIF('[1]Consommati par usage et sect '!$C$6:$C$310,'[1]Assiette TIC'!$C79,'[1]Consommati par usage et sect '!E$6:E$310)</f>
        <v>#VALUE!</v>
      </c>
      <c r="G78" s="104" t="e">
        <f>SUMIF('[1]Consommati par usage et sect '!$C$6:$C$310,'[1]Assiette TIC'!$C79,'[1]Consommati par usage et sect '!F$6:F$310)</f>
        <v>#VALUE!</v>
      </c>
      <c r="H78" s="104" t="e">
        <f>SUMIF('[1]Consommati par usage et sect '!$C$6:$C$310,'[1]Assiette TIC'!$C79,'[1]Consommati par usage et sect '!G$6:G$310)</f>
        <v>#VALUE!</v>
      </c>
      <c r="I78" s="104" t="e">
        <f>SUMIF('[1]Consommati par usage et sect '!$C$6:$C$310,'[1]Assiette TIC'!$C79,'[1]Consommati par usage et sect '!H$6:H$310)</f>
        <v>#VALUE!</v>
      </c>
      <c r="J78" s="104" t="e">
        <f>SUMIF('[1]Consommati par usage et sect '!$C$6:$C$310,'[1]Assiette TIC'!$C79,'[1]Consommati par usage et sect '!I$6:I$310)</f>
        <v>#VALUE!</v>
      </c>
      <c r="K78" s="104" t="e">
        <f>SUMIF('[1]Consommati par usage et sect '!$C$6:$C$310,'[1]Assiette TIC'!$C79,'[1]Consommati par usage et sect '!J$6:J$310)</f>
        <v>#VALUE!</v>
      </c>
      <c r="L78" s="104" t="e">
        <f>SUMIF('[1]Consommati par usage et sect '!$C$6:$C$310,'[1]Assiette TIC'!$C79,'[1]Consommati par usage et sect '!K$6:K$310)</f>
        <v>#VALUE!</v>
      </c>
      <c r="M78" s="104" t="e">
        <f>SUMIF('[1]Consommati par usage et sect '!$C$6:$C$310,'[1]Assiette TIC'!$C79,'[1]Consommati par usage et sect '!L$6:L$310)</f>
        <v>#VALUE!</v>
      </c>
      <c r="N78" s="104" t="e">
        <f>SUMIF('[1]Consommati par usage et sect '!$C$6:$C$310,'[1]Assiette TIC'!$C79,'[1]Consommati par usage et sect '!M$6:M$310)</f>
        <v>#VALUE!</v>
      </c>
      <c r="O78" s="104" t="e">
        <f>SUMIF('[1]Consommati par usage et sect '!$C$6:$C$310,'[1]Assiette TIC'!$C79,'[1]Consommati par usage et sect '!N$6:N$310)</f>
        <v>#VALUE!</v>
      </c>
      <c r="P78" s="104" t="e">
        <f>SUMIF('[1]Consommati par usage et sect '!$C$6:$C$310,'[1]Assiette TIC'!$C79,'[1]Consommati par usage et sect '!O$6:O$310)</f>
        <v>#VALUE!</v>
      </c>
      <c r="Q78" s="104" t="e">
        <f>SUMIF('[1]Consommati par usage et sect '!$C$6:$C$310,'[1]Assiette TIC'!$C79,'[1]Consommati par usage et sect '!P$6:P$310)</f>
        <v>#VALUE!</v>
      </c>
      <c r="R78" s="104" t="e">
        <f>SUMIF('[1]Consommati par usage et sect '!$C$6:$C$310,'[1]Assiette TIC'!$C79,'[1]Consommati par usage et sect '!Q$6:Q$310)</f>
        <v>#VALUE!</v>
      </c>
      <c r="S78" s="104" t="e">
        <f>SUMIF('[1]Consommati par usage et sect '!$C$6:$C$310,'[1]Assiette TIC'!$C79,'[1]Consommati par usage et sect '!R$6:R$310)</f>
        <v>#VALUE!</v>
      </c>
      <c r="T78" s="104" t="e">
        <f>SUMIF('[1]Consommati par usage et sect '!$C$6:$C$310,'[1]Assiette TIC'!$C79,'[1]Consommati par usage et sect '!S$6:S$310)</f>
        <v>#VALUE!</v>
      </c>
      <c r="U78" s="104" t="e">
        <f>SUMIF('[1]Consommati par usage et sect '!$C$6:$C$310,'[1]Assiette TIC'!$C79,'[1]Consommati par usage et sect '!T$6:T$310)</f>
        <v>#VALUE!</v>
      </c>
      <c r="V78" s="104" t="e">
        <f>SUMIF('[1]Consommati par usage et sect '!$C$6:$C$310,'[1]Assiette TIC'!$C79,'[1]Consommati par usage et sect '!U$6:U$310)</f>
        <v>#VALUE!</v>
      </c>
      <c r="W78" s="104" t="e">
        <f>SUMIF('[1]Consommati par usage et sect '!$C$6:$C$310,'[1]Assiette TIC'!$C79,'[1]Consommati par usage et sect '!V$6:V$310)</f>
        <v>#VALUE!</v>
      </c>
      <c r="X78" s="104" t="e">
        <f>SUMIF('[1]Consommati par usage et sect '!$C$6:$C$310,'[1]Assiette TIC'!$C79,'[1]Consommati par usage et sect '!W$6:W$310)</f>
        <v>#VALUE!</v>
      </c>
      <c r="Y78" s="104" t="e">
        <f>SUMIF('[1]Consommati par usage et sect '!$C$6:$C$310,'[1]Assiette TIC'!$C79,'[1]Consommati par usage et sect '!X$6:X$310)</f>
        <v>#VALUE!</v>
      </c>
      <c r="Z78" s="104" t="e">
        <f>SUMIF('[1]Consommati par usage et sect '!$C$6:$C$310,'[1]Assiette TIC'!$C79,'[1]Consommati par usage et sect '!Y$6:Y$310)</f>
        <v>#VALUE!</v>
      </c>
      <c r="AA78" s="104" t="e">
        <f>SUMIF('[1]Consommati par usage et sect '!$C$6:$C$310,'[1]Assiette TIC'!$C79,'[1]Consommati par usage et sect '!Z$6:Z$310)</f>
        <v>#VALUE!</v>
      </c>
      <c r="AB78" s="104" t="e">
        <f>SUMIF('[1]Consommati par usage et sect '!$C$6:$C$310,'[1]Assiette TIC'!$C79,'[1]Consommati par usage et sect '!AA$6:AA$310)</f>
        <v>#VALUE!</v>
      </c>
      <c r="AC78" s="104" t="e">
        <f>SUMIF('[1]Consommati par usage et sect '!$C$6:$C$310,'[1]Assiette TIC'!$C79,'[1]Consommati par usage et sect '!AB$6:AB$310)</f>
        <v>#VALUE!</v>
      </c>
      <c r="AD78" s="104" t="e">
        <f>SUMIF('[1]Consommati par usage et sect '!$C$6:$C$310,'[1]Assiette TIC'!$C79,'[1]Consommati par usage et sect '!AC$6:AC$310)</f>
        <v>#VALUE!</v>
      </c>
      <c r="AE78" s="104" t="e">
        <f>SUMIF('[1]Consommati par usage et sect '!$C$6:$C$310,'[1]Assiette TIC'!$C79,'[1]Consommati par usage et sect '!AD$6:AD$310)</f>
        <v>#VALUE!</v>
      </c>
      <c r="AF78" s="104" t="e">
        <f>SUMIF('[1]Consommati par usage et sect '!$C$6:$C$310,'[1]Assiette TIC'!$C79,'[1]Consommati par usage et sect '!AE$6:AE$310)</f>
        <v>#VALUE!</v>
      </c>
      <c r="AG78" s="104" t="e">
        <f>SUMIF('[1]Consommati par usage et sect '!$C$6:$C$310,'[1]Assiette TIC'!$C79,'[1]Consommati par usage et sect '!AF$6:AF$310)</f>
        <v>#VALUE!</v>
      </c>
      <c r="AH78" s="104" t="e">
        <f>SUMIF('[1]Consommati par usage et sect '!$C$6:$C$310,'[1]Assiette TIC'!$C79,'[1]Consommati par usage et sect '!AG$6:AG$310)</f>
        <v>#VALUE!</v>
      </c>
      <c r="AI78" s="104" t="e">
        <f>SUMIF('[1]Consommati par usage et sect '!$C$6:$C$310,'[1]Assiette TIC'!$C79,'[1]Consommati par usage et sect '!AH$6:AH$310)</f>
        <v>#VALUE!</v>
      </c>
      <c r="AJ78" s="104" t="e">
        <f>SUMIF('[1]Consommati par usage et sect '!$C$6:$C$310,'[1]Assiette TIC'!$C79,'[1]Consommati par usage et sect '!AI$6:AI$310)</f>
        <v>#VALUE!</v>
      </c>
      <c r="AK78" s="104" t="e">
        <f>SUMIF('[1]Consommati par usage et sect '!$C$6:$C$310,'[1]Assiette TIC'!$C79,'[1]Consommati par usage et sect '!AJ$6:AJ$310)</f>
        <v>#VALUE!</v>
      </c>
      <c r="AL78" s="105" t="e">
        <f t="shared" si="29"/>
        <v>#VALUE!</v>
      </c>
      <c r="AM78" s="104" t="e">
        <f t="shared" si="35"/>
        <v>#VALUE!</v>
      </c>
      <c r="AN78" s="104" t="e">
        <f t="shared" si="30"/>
        <v>#VALUE!</v>
      </c>
      <c r="AO78" s="104" t="e">
        <f t="shared" si="31"/>
        <v>#VALUE!</v>
      </c>
      <c r="AP78" s="104" t="e">
        <f t="shared" si="32"/>
        <v>#VALUE!</v>
      </c>
      <c r="AQ78" s="104" t="e">
        <f>SUMIF('[1]Consommati par usage et sect '!$C$6:$C$310,'[1]Assiette TIC'!$C79,'[1]Consommati par usage et sect '!AP$6:AP$310)</f>
        <v>#VALUE!</v>
      </c>
      <c r="AR78" s="104" t="e">
        <f>SUMIF('[1]Consommati par usage et sect '!$C$6:$C$310,'[1]Assiette TIC'!$C79,'[1]Consommati par usage et sect '!AQ$6:AQ$310)</f>
        <v>#VALUE!</v>
      </c>
      <c r="AS78" s="104" t="e">
        <f>SUMIF('[1]Consommati par usage et sect '!$C$6:$C$310,'[1]Assiette TIC'!$C79,'[1]Consommati par usage et sect '!AR$6:AR$310)</f>
        <v>#VALUE!</v>
      </c>
      <c r="AT78" s="104" t="e">
        <f>SUMIF('[1]Consommati par usage et sect '!$C$6:$C$310,'[1]Assiette TIC'!$C79,'[1]Consommati par usage et sect '!AS$6:AS$310)</f>
        <v>#VALUE!</v>
      </c>
      <c r="AU78" s="104" t="e">
        <f>SUMIF('[1]Consommati par usage et sect '!$C$6:$C$310,'[1]Assiette TIC'!$C79,'[1]Consommati par usage et sect '!AT$6:AT$310)</f>
        <v>#VALUE!</v>
      </c>
      <c r="AV78" s="104" t="e">
        <f>SUMIF('[1]Consommati par usage et sect '!$C$6:$C$310,'[1]Assiette TIC'!$C79,'[1]Consommati par usage et sect '!AU$6:AU$310)</f>
        <v>#VALUE!</v>
      </c>
      <c r="AW78" s="104" t="e">
        <f>SUMIF('[1]Consommati par usage et sect '!$C$6:$C$310,'[1]Assiette TIC'!$C79,'[1]Consommati par usage et sect '!AV$6:AV$310)</f>
        <v>#VALUE!</v>
      </c>
      <c r="AX78" s="104" t="e">
        <f>SUMIF('[1]Consommati par usage et sect '!$C$6:$C$310,'[1]Assiette TIC'!$C79,'[1]Consommati par usage et sect '!AW$6:AW$310)</f>
        <v>#VALUE!</v>
      </c>
      <c r="AY78" s="104" t="e">
        <f>SUMIF('[1]Consommati par usage et sect '!$C$6:$C$310,'[1]Assiette TIC'!$C79,'[1]Consommati par usage et sect '!AX$6:AX$310)</f>
        <v>#VALUE!</v>
      </c>
      <c r="AZ78" s="104" t="e">
        <f>SUMIF('[1]Consommati par usage et sect '!$C$6:$C$310,'[1]Assiette TIC'!$C79,'[1]Consommati par usage et sect '!AY$6:AY$310)</f>
        <v>#VALUE!</v>
      </c>
      <c r="BA78" s="104" t="e">
        <f>SUMIF('[1]Consommati par usage et sect '!$C$6:$C$310,'[1]Assiette TIC'!$C79,'[1]Consommati par usage et sect '!AZ$6:AZ$310)</f>
        <v>#VALUE!</v>
      </c>
      <c r="BB78" s="104" t="e">
        <f>SUMIF('[1]Consommati par usage et sect '!$C$6:$C$310,'[1]Assiette TIC'!$C79,'[1]Consommati par usage et sect '!BA$6:BA$310)</f>
        <v>#VALUE!</v>
      </c>
      <c r="BC78" s="104" t="e">
        <f>SUMIF('[1]Consommati par usage et sect '!$C$6:$C$310,'[1]Assiette TIC'!$C79,'[1]Consommati par usage et sect '!BB$6:BB$310)</f>
        <v>#VALUE!</v>
      </c>
      <c r="BD78" s="104" t="e">
        <f>SUMIF('[1]Consommati par usage et sect '!$C$6:$C$310,'[1]Assiette TIC'!$C79,'[1]Consommati par usage et sect '!BC$6:BC$310)</f>
        <v>#VALUE!</v>
      </c>
      <c r="BE78" s="104" t="e">
        <f>SUMIF('[1]Consommati par usage et sect '!$C$6:$C$310,'[1]Assiette TIC'!$C79,'[1]Consommati par usage et sect '!BD$6:BD$310)</f>
        <v>#VALUE!</v>
      </c>
      <c r="BF78" s="104" t="e">
        <f>SUMIF('[1]Consommati par usage et sect '!$C$6:$C$310,'[1]Assiette TIC'!$C79,'[1]Consommati par usage et sect '!BE$6:BE$310)</f>
        <v>#VALUE!</v>
      </c>
      <c r="BG78" s="104" t="e">
        <f>SUMIF('[1]Consommati par usage et sect '!$C$6:$C$310,'[1]Assiette TIC'!$C79,'[1]Consommati par usage et sect '!BF$6:BF$310)</f>
        <v>#VALUE!</v>
      </c>
      <c r="BH78" s="104" t="e">
        <f>SUMIF('[1]Consommati par usage et sect '!$C$6:$C$310,'[1]Assiette TIC'!$C79,'[1]Consommati par usage et sect '!BG$6:BG$310)</f>
        <v>#VALUE!</v>
      </c>
      <c r="BI78" s="104" t="e">
        <f>SUMIF('[1]Consommati par usage et sect '!$C$6:$C$310,'[1]Assiette TIC'!$C79,'[1]Consommati par usage et sect '!BH$6:BH$310)</f>
        <v>#VALUE!</v>
      </c>
      <c r="BJ78" s="104" t="e">
        <f>SUMIF('[1]Consommati par usage et sect '!$C$6:$C$310,'[1]Assiette TIC'!$C79,'[1]Consommati par usage et sect '!BI$6:BI$310)</f>
        <v>#VALUE!</v>
      </c>
      <c r="BK78" s="104" t="e">
        <f>SUMIF('[1]Consommati par usage et sect '!$C$6:$C$310,'[1]Assiette TIC'!$C79,'[1]Consommati par usage et sect '!BJ$6:BJ$310)</f>
        <v>#VALUE!</v>
      </c>
      <c r="BL78" s="104" t="e">
        <f>SUMIF('[1]Consommati par usage et sect '!$C$6:$C$310,'[1]Assiette TIC'!$C79,'[1]Consommati par usage et sect '!BK$6:BK$310)</f>
        <v>#VALUE!</v>
      </c>
      <c r="BM78" s="104" t="e">
        <f>SUMIF('[1]Consommati par usage et sect '!$C$6:$C$310,'[1]Assiette TIC'!$C79,'[1]Consommati par usage et sect '!BL$6:BL$310)</f>
        <v>#VALUE!</v>
      </c>
      <c r="BN78" s="104" t="e">
        <f>SUMIF('[1]Consommati par usage et sect '!$C$6:$C$310,'[1]Assiette TIC'!$C79,'[1]Consommati par usage et sect '!BM$6:BM$310)</f>
        <v>#VALUE!</v>
      </c>
      <c r="BO78" s="104" t="e">
        <f>SUMIF('[1]Consommati par usage et sect '!$C$6:$C$310,'[1]Assiette TIC'!$C79,'[1]Consommati par usage et sect '!BN$6:BN$310)</f>
        <v>#VALUE!</v>
      </c>
      <c r="BP78" s="104" t="e">
        <f>SUMIF('[1]Consommati par usage et sect '!$C$6:$C$310,'[1]Assiette TIC'!$C79,'[1]Consommati par usage et sect '!BO$6:BO$310)</f>
        <v>#VALUE!</v>
      </c>
      <c r="BQ78" s="104" t="e">
        <f>SUMIF('[1]Consommati par usage et sect '!$C$6:$C$310,'[1]Assiette TIC'!$C79,'[1]Consommati par usage et sect '!BP$6:BP$310)</f>
        <v>#VALUE!</v>
      </c>
      <c r="BR78" s="104" t="e">
        <f>SUMIF('[1]Consommati par usage et sect '!$C$6:$C$310,'[1]Assiette TIC'!$C79,'[1]Consommati par usage et sect '!BQ$6:BQ$310)</f>
        <v>#VALUE!</v>
      </c>
      <c r="BS78" s="105" t="e">
        <f t="shared" si="33"/>
        <v>#VALUE!</v>
      </c>
      <c r="BT78" s="106" t="e">
        <f>AL78-E78+#REF!+#REF!</f>
        <v>#VALUE!</v>
      </c>
      <c r="BU78" s="102" t="e">
        <f>IF(E78-#REF!-#REF!&gt;=#REF!,AL78-E78+#REF!+#REF!,AL78-#REF!)</f>
        <v>#REF!</v>
      </c>
      <c r="BV78" s="102"/>
      <c r="BW78" s="102" t="s">
        <v>264</v>
      </c>
      <c r="BX78" s="102">
        <f t="shared" si="34"/>
        <v>1</v>
      </c>
      <c r="BY78" s="102">
        <f t="shared" si="36"/>
        <v>0</v>
      </c>
      <c r="BZ78" s="107">
        <f>IF(ISNA(VLOOKUP($D78,'[1]comptes des secteurs'!$B$13:$AW$1568,31,FALSE)),0,VLOOKUP($D78,'[1]comptes des secteurs'!$B$13:$AW$1568,31,FALSE))</f>
        <v>59.8</v>
      </c>
      <c r="CA78" s="102">
        <f>IF(ISNA(VLOOKUP($D78,'[1]comptes des secteurs'!$B$13:$AW$1568,47,FALSE)),0,VLOOKUP($D78,'[1]comptes des secteurs'!$B$13:$AW$1568,47,FALSE))</f>
        <v>171.3</v>
      </c>
      <c r="CB78" s="108">
        <f t="shared" si="16"/>
        <v>0</v>
      </c>
      <c r="CC78" s="108">
        <f t="shared" si="16"/>
        <v>0</v>
      </c>
      <c r="CD78">
        <f>VLOOKUP(D78,Eurostat!$A$11:$H$272,5,TRUE)</f>
        <v>670.2</v>
      </c>
    </row>
    <row r="79" spans="1:82" ht="15.5" x14ac:dyDescent="0.35">
      <c r="A79" s="121"/>
      <c r="B79" s="200"/>
      <c r="C79" s="131" t="s">
        <v>334</v>
      </c>
      <c r="D79" s="128">
        <v>2365</v>
      </c>
      <c r="E79" s="97">
        <f>IFERROR(VLOOKUP(D79,'[1]Emissions ETS'!$A$2:$B$121,2,FALSE),0)/1000</f>
        <v>0</v>
      </c>
      <c r="F79" s="104" t="e">
        <f>SUMIF('[1]Consommati par usage et sect '!$C$6:$C$310,'[1]Assiette TIC'!$C80,'[1]Consommati par usage et sect '!E$6:E$310)</f>
        <v>#VALUE!</v>
      </c>
      <c r="G79" s="104" t="e">
        <f>SUMIF('[1]Consommati par usage et sect '!$C$6:$C$310,'[1]Assiette TIC'!$C80,'[1]Consommati par usage et sect '!F$6:F$310)</f>
        <v>#VALUE!</v>
      </c>
      <c r="H79" s="104" t="e">
        <f>SUMIF('[1]Consommati par usage et sect '!$C$6:$C$310,'[1]Assiette TIC'!$C80,'[1]Consommati par usage et sect '!G$6:G$310)</f>
        <v>#VALUE!</v>
      </c>
      <c r="I79" s="104" t="e">
        <f>SUMIF('[1]Consommati par usage et sect '!$C$6:$C$310,'[1]Assiette TIC'!$C80,'[1]Consommati par usage et sect '!H$6:H$310)</f>
        <v>#VALUE!</v>
      </c>
      <c r="J79" s="104" t="e">
        <f>SUMIF('[1]Consommati par usage et sect '!$C$6:$C$310,'[1]Assiette TIC'!$C80,'[1]Consommati par usage et sect '!I$6:I$310)</f>
        <v>#VALUE!</v>
      </c>
      <c r="K79" s="104" t="e">
        <f>SUMIF('[1]Consommati par usage et sect '!$C$6:$C$310,'[1]Assiette TIC'!$C80,'[1]Consommati par usage et sect '!J$6:J$310)</f>
        <v>#VALUE!</v>
      </c>
      <c r="L79" s="104" t="e">
        <f>SUMIF('[1]Consommati par usage et sect '!$C$6:$C$310,'[1]Assiette TIC'!$C80,'[1]Consommati par usage et sect '!K$6:K$310)</f>
        <v>#VALUE!</v>
      </c>
      <c r="M79" s="104" t="e">
        <f>SUMIF('[1]Consommati par usage et sect '!$C$6:$C$310,'[1]Assiette TIC'!$C80,'[1]Consommati par usage et sect '!L$6:L$310)</f>
        <v>#VALUE!</v>
      </c>
      <c r="N79" s="104" t="e">
        <f>SUMIF('[1]Consommati par usage et sect '!$C$6:$C$310,'[1]Assiette TIC'!$C80,'[1]Consommati par usage et sect '!M$6:M$310)</f>
        <v>#VALUE!</v>
      </c>
      <c r="O79" s="104" t="e">
        <f>SUMIF('[1]Consommati par usage et sect '!$C$6:$C$310,'[1]Assiette TIC'!$C80,'[1]Consommati par usage et sect '!N$6:N$310)</f>
        <v>#VALUE!</v>
      </c>
      <c r="P79" s="104" t="e">
        <f>SUMIF('[1]Consommati par usage et sect '!$C$6:$C$310,'[1]Assiette TIC'!$C80,'[1]Consommati par usage et sect '!O$6:O$310)</f>
        <v>#VALUE!</v>
      </c>
      <c r="Q79" s="104" t="e">
        <f>SUMIF('[1]Consommati par usage et sect '!$C$6:$C$310,'[1]Assiette TIC'!$C80,'[1]Consommati par usage et sect '!P$6:P$310)</f>
        <v>#VALUE!</v>
      </c>
      <c r="R79" s="104" t="e">
        <f>SUMIF('[1]Consommati par usage et sect '!$C$6:$C$310,'[1]Assiette TIC'!$C80,'[1]Consommati par usage et sect '!Q$6:Q$310)</f>
        <v>#VALUE!</v>
      </c>
      <c r="S79" s="104" t="e">
        <f>SUMIF('[1]Consommati par usage et sect '!$C$6:$C$310,'[1]Assiette TIC'!$C80,'[1]Consommati par usage et sect '!R$6:R$310)</f>
        <v>#VALUE!</v>
      </c>
      <c r="T79" s="104" t="e">
        <f>SUMIF('[1]Consommati par usage et sect '!$C$6:$C$310,'[1]Assiette TIC'!$C80,'[1]Consommati par usage et sect '!S$6:S$310)</f>
        <v>#VALUE!</v>
      </c>
      <c r="U79" s="104" t="e">
        <f>SUMIF('[1]Consommati par usage et sect '!$C$6:$C$310,'[1]Assiette TIC'!$C80,'[1]Consommati par usage et sect '!T$6:T$310)</f>
        <v>#VALUE!</v>
      </c>
      <c r="V79" s="104" t="e">
        <f>SUMIF('[1]Consommati par usage et sect '!$C$6:$C$310,'[1]Assiette TIC'!$C80,'[1]Consommati par usage et sect '!U$6:U$310)</f>
        <v>#VALUE!</v>
      </c>
      <c r="W79" s="104" t="e">
        <f>SUMIF('[1]Consommati par usage et sect '!$C$6:$C$310,'[1]Assiette TIC'!$C80,'[1]Consommati par usage et sect '!V$6:V$310)</f>
        <v>#VALUE!</v>
      </c>
      <c r="X79" s="104" t="e">
        <f>SUMIF('[1]Consommati par usage et sect '!$C$6:$C$310,'[1]Assiette TIC'!$C80,'[1]Consommati par usage et sect '!W$6:W$310)</f>
        <v>#VALUE!</v>
      </c>
      <c r="Y79" s="104" t="e">
        <f>SUMIF('[1]Consommati par usage et sect '!$C$6:$C$310,'[1]Assiette TIC'!$C80,'[1]Consommati par usage et sect '!X$6:X$310)</f>
        <v>#VALUE!</v>
      </c>
      <c r="Z79" s="104" t="e">
        <f>SUMIF('[1]Consommati par usage et sect '!$C$6:$C$310,'[1]Assiette TIC'!$C80,'[1]Consommati par usage et sect '!Y$6:Y$310)</f>
        <v>#VALUE!</v>
      </c>
      <c r="AA79" s="104" t="e">
        <f>SUMIF('[1]Consommati par usage et sect '!$C$6:$C$310,'[1]Assiette TIC'!$C80,'[1]Consommati par usage et sect '!Z$6:Z$310)</f>
        <v>#VALUE!</v>
      </c>
      <c r="AB79" s="104" t="e">
        <f>SUMIF('[1]Consommati par usage et sect '!$C$6:$C$310,'[1]Assiette TIC'!$C80,'[1]Consommati par usage et sect '!AA$6:AA$310)</f>
        <v>#VALUE!</v>
      </c>
      <c r="AC79" s="104" t="e">
        <f>SUMIF('[1]Consommati par usage et sect '!$C$6:$C$310,'[1]Assiette TIC'!$C80,'[1]Consommati par usage et sect '!AB$6:AB$310)</f>
        <v>#VALUE!</v>
      </c>
      <c r="AD79" s="104" t="e">
        <f>SUMIF('[1]Consommati par usage et sect '!$C$6:$C$310,'[1]Assiette TIC'!$C80,'[1]Consommati par usage et sect '!AC$6:AC$310)</f>
        <v>#VALUE!</v>
      </c>
      <c r="AE79" s="104" t="e">
        <f>SUMIF('[1]Consommati par usage et sect '!$C$6:$C$310,'[1]Assiette TIC'!$C80,'[1]Consommati par usage et sect '!AD$6:AD$310)</f>
        <v>#VALUE!</v>
      </c>
      <c r="AF79" s="104" t="e">
        <f>SUMIF('[1]Consommati par usage et sect '!$C$6:$C$310,'[1]Assiette TIC'!$C80,'[1]Consommati par usage et sect '!AE$6:AE$310)</f>
        <v>#VALUE!</v>
      </c>
      <c r="AG79" s="104" t="e">
        <f>SUMIF('[1]Consommati par usage et sect '!$C$6:$C$310,'[1]Assiette TIC'!$C80,'[1]Consommati par usage et sect '!AF$6:AF$310)</f>
        <v>#VALUE!</v>
      </c>
      <c r="AH79" s="104" t="e">
        <f>SUMIF('[1]Consommati par usage et sect '!$C$6:$C$310,'[1]Assiette TIC'!$C80,'[1]Consommati par usage et sect '!AG$6:AG$310)</f>
        <v>#VALUE!</v>
      </c>
      <c r="AI79" s="104" t="e">
        <f>SUMIF('[1]Consommati par usage et sect '!$C$6:$C$310,'[1]Assiette TIC'!$C80,'[1]Consommati par usage et sect '!AH$6:AH$310)</f>
        <v>#VALUE!</v>
      </c>
      <c r="AJ79" s="104" t="e">
        <f>SUMIF('[1]Consommati par usage et sect '!$C$6:$C$310,'[1]Assiette TIC'!$C80,'[1]Consommati par usage et sect '!AI$6:AI$310)</f>
        <v>#VALUE!</v>
      </c>
      <c r="AK79" s="104" t="e">
        <f>SUMIF('[1]Consommati par usage et sect '!$C$6:$C$310,'[1]Assiette TIC'!$C80,'[1]Consommati par usage et sect '!AJ$6:AJ$310)</f>
        <v>#VALUE!</v>
      </c>
      <c r="AL79" s="105" t="e">
        <f t="shared" si="29"/>
        <v>#VALUE!</v>
      </c>
      <c r="AM79" s="104" t="e">
        <f t="shared" si="35"/>
        <v>#VALUE!</v>
      </c>
      <c r="AN79" s="104" t="e">
        <f t="shared" si="30"/>
        <v>#VALUE!</v>
      </c>
      <c r="AO79" s="104" t="e">
        <f t="shared" si="31"/>
        <v>#VALUE!</v>
      </c>
      <c r="AP79" s="104" t="e">
        <f t="shared" si="32"/>
        <v>#VALUE!</v>
      </c>
      <c r="AQ79" s="104" t="e">
        <f>SUMIF('[1]Consommati par usage et sect '!$C$6:$C$310,'[1]Assiette TIC'!$C80,'[1]Consommati par usage et sect '!AP$6:AP$310)</f>
        <v>#VALUE!</v>
      </c>
      <c r="AR79" s="104" t="e">
        <f>SUMIF('[1]Consommati par usage et sect '!$C$6:$C$310,'[1]Assiette TIC'!$C80,'[1]Consommati par usage et sect '!AQ$6:AQ$310)</f>
        <v>#VALUE!</v>
      </c>
      <c r="AS79" s="104" t="e">
        <f>SUMIF('[1]Consommati par usage et sect '!$C$6:$C$310,'[1]Assiette TIC'!$C80,'[1]Consommati par usage et sect '!AR$6:AR$310)</f>
        <v>#VALUE!</v>
      </c>
      <c r="AT79" s="104" t="e">
        <f>SUMIF('[1]Consommati par usage et sect '!$C$6:$C$310,'[1]Assiette TIC'!$C80,'[1]Consommati par usage et sect '!AS$6:AS$310)</f>
        <v>#VALUE!</v>
      </c>
      <c r="AU79" s="104" t="e">
        <f>SUMIF('[1]Consommati par usage et sect '!$C$6:$C$310,'[1]Assiette TIC'!$C80,'[1]Consommati par usage et sect '!AT$6:AT$310)</f>
        <v>#VALUE!</v>
      </c>
      <c r="AV79" s="104" t="e">
        <f>SUMIF('[1]Consommati par usage et sect '!$C$6:$C$310,'[1]Assiette TIC'!$C80,'[1]Consommati par usage et sect '!AU$6:AU$310)</f>
        <v>#VALUE!</v>
      </c>
      <c r="AW79" s="104" t="e">
        <f>SUMIF('[1]Consommati par usage et sect '!$C$6:$C$310,'[1]Assiette TIC'!$C80,'[1]Consommati par usage et sect '!AV$6:AV$310)</f>
        <v>#VALUE!</v>
      </c>
      <c r="AX79" s="104" t="e">
        <f>SUMIF('[1]Consommati par usage et sect '!$C$6:$C$310,'[1]Assiette TIC'!$C80,'[1]Consommati par usage et sect '!AW$6:AW$310)</f>
        <v>#VALUE!</v>
      </c>
      <c r="AY79" s="104" t="e">
        <f>SUMIF('[1]Consommati par usage et sect '!$C$6:$C$310,'[1]Assiette TIC'!$C80,'[1]Consommati par usage et sect '!AX$6:AX$310)</f>
        <v>#VALUE!</v>
      </c>
      <c r="AZ79" s="104" t="e">
        <f>SUMIF('[1]Consommati par usage et sect '!$C$6:$C$310,'[1]Assiette TIC'!$C80,'[1]Consommati par usage et sect '!AY$6:AY$310)</f>
        <v>#VALUE!</v>
      </c>
      <c r="BA79" s="104" t="e">
        <f>SUMIF('[1]Consommati par usage et sect '!$C$6:$C$310,'[1]Assiette TIC'!$C80,'[1]Consommati par usage et sect '!AZ$6:AZ$310)</f>
        <v>#VALUE!</v>
      </c>
      <c r="BB79" s="104" t="e">
        <f>SUMIF('[1]Consommati par usage et sect '!$C$6:$C$310,'[1]Assiette TIC'!$C80,'[1]Consommati par usage et sect '!BA$6:BA$310)</f>
        <v>#VALUE!</v>
      </c>
      <c r="BC79" s="104" t="e">
        <f>SUMIF('[1]Consommati par usage et sect '!$C$6:$C$310,'[1]Assiette TIC'!$C80,'[1]Consommati par usage et sect '!BB$6:BB$310)</f>
        <v>#VALUE!</v>
      </c>
      <c r="BD79" s="104" t="e">
        <f>SUMIF('[1]Consommati par usage et sect '!$C$6:$C$310,'[1]Assiette TIC'!$C80,'[1]Consommati par usage et sect '!BC$6:BC$310)</f>
        <v>#VALUE!</v>
      </c>
      <c r="BE79" s="104" t="e">
        <f>SUMIF('[1]Consommati par usage et sect '!$C$6:$C$310,'[1]Assiette TIC'!$C80,'[1]Consommati par usage et sect '!BD$6:BD$310)</f>
        <v>#VALUE!</v>
      </c>
      <c r="BF79" s="104" t="e">
        <f>SUMIF('[1]Consommati par usage et sect '!$C$6:$C$310,'[1]Assiette TIC'!$C80,'[1]Consommati par usage et sect '!BE$6:BE$310)</f>
        <v>#VALUE!</v>
      </c>
      <c r="BG79" s="104" t="e">
        <f>SUMIF('[1]Consommati par usage et sect '!$C$6:$C$310,'[1]Assiette TIC'!$C80,'[1]Consommati par usage et sect '!BF$6:BF$310)</f>
        <v>#VALUE!</v>
      </c>
      <c r="BH79" s="104" t="e">
        <f>SUMIF('[1]Consommati par usage et sect '!$C$6:$C$310,'[1]Assiette TIC'!$C80,'[1]Consommati par usage et sect '!BG$6:BG$310)</f>
        <v>#VALUE!</v>
      </c>
      <c r="BI79" s="104" t="e">
        <f>SUMIF('[1]Consommati par usage et sect '!$C$6:$C$310,'[1]Assiette TIC'!$C80,'[1]Consommati par usage et sect '!BH$6:BH$310)</f>
        <v>#VALUE!</v>
      </c>
      <c r="BJ79" s="104" t="e">
        <f>SUMIF('[1]Consommati par usage et sect '!$C$6:$C$310,'[1]Assiette TIC'!$C80,'[1]Consommati par usage et sect '!BI$6:BI$310)</f>
        <v>#VALUE!</v>
      </c>
      <c r="BK79" s="104" t="e">
        <f>SUMIF('[1]Consommati par usage et sect '!$C$6:$C$310,'[1]Assiette TIC'!$C80,'[1]Consommati par usage et sect '!BJ$6:BJ$310)</f>
        <v>#VALUE!</v>
      </c>
      <c r="BL79" s="104" t="e">
        <f>SUMIF('[1]Consommati par usage et sect '!$C$6:$C$310,'[1]Assiette TIC'!$C80,'[1]Consommati par usage et sect '!BK$6:BK$310)</f>
        <v>#VALUE!</v>
      </c>
      <c r="BM79" s="104" t="e">
        <f>SUMIF('[1]Consommati par usage et sect '!$C$6:$C$310,'[1]Assiette TIC'!$C80,'[1]Consommati par usage et sect '!BL$6:BL$310)</f>
        <v>#VALUE!</v>
      </c>
      <c r="BN79" s="104" t="e">
        <f>SUMIF('[1]Consommati par usage et sect '!$C$6:$C$310,'[1]Assiette TIC'!$C80,'[1]Consommati par usage et sect '!BM$6:BM$310)</f>
        <v>#VALUE!</v>
      </c>
      <c r="BO79" s="104" t="e">
        <f>SUMIF('[1]Consommati par usage et sect '!$C$6:$C$310,'[1]Assiette TIC'!$C80,'[1]Consommati par usage et sect '!BN$6:BN$310)</f>
        <v>#VALUE!</v>
      </c>
      <c r="BP79" s="104" t="e">
        <f>SUMIF('[1]Consommati par usage et sect '!$C$6:$C$310,'[1]Assiette TIC'!$C80,'[1]Consommati par usage et sect '!BO$6:BO$310)</f>
        <v>#VALUE!</v>
      </c>
      <c r="BQ79" s="104" t="e">
        <f>SUMIF('[1]Consommati par usage et sect '!$C$6:$C$310,'[1]Assiette TIC'!$C80,'[1]Consommati par usage et sect '!BP$6:BP$310)</f>
        <v>#VALUE!</v>
      </c>
      <c r="BR79" s="104" t="e">
        <f>SUMIF('[1]Consommati par usage et sect '!$C$6:$C$310,'[1]Assiette TIC'!$C80,'[1]Consommati par usage et sect '!BQ$6:BQ$310)</f>
        <v>#VALUE!</v>
      </c>
      <c r="BS79" s="105" t="e">
        <f t="shared" si="33"/>
        <v>#VALUE!</v>
      </c>
      <c r="BT79" s="106" t="e">
        <f>AL79-E79+#REF!+#REF!</f>
        <v>#VALUE!</v>
      </c>
      <c r="BU79" s="102" t="e">
        <f>IF(E79-#REF!-#REF!&gt;=#REF!,AL79-E79+#REF!+#REF!,AL79-#REF!)</f>
        <v>#REF!</v>
      </c>
      <c r="BV79" s="102"/>
      <c r="BW79" s="102"/>
      <c r="BX79" s="102">
        <f t="shared" si="34"/>
        <v>0</v>
      </c>
      <c r="BY79" s="102" t="e">
        <f t="shared" si="36"/>
        <v>#REF!</v>
      </c>
      <c r="BZ79" s="107">
        <f>IF(ISNA(VLOOKUP($D79,'[1]comptes des secteurs'!$B$13:$AW$1568,31,FALSE)),0,VLOOKUP($D79,'[1]comptes des secteurs'!$B$13:$AW$1568,31,FALSE))</f>
        <v>5.6</v>
      </c>
      <c r="CA79" s="102">
        <f>IF(ISNA(VLOOKUP($D79,'[1]comptes des secteurs'!$B$13:$AW$1568,47,FALSE)),0,VLOOKUP($D79,'[1]comptes des secteurs'!$B$13:$AW$1568,47,FALSE))</f>
        <v>31.7</v>
      </c>
      <c r="CB79" s="108" t="e">
        <f t="shared" si="16"/>
        <v>#REF!</v>
      </c>
      <c r="CC79" s="108" t="e">
        <f t="shared" si="16"/>
        <v>#REF!</v>
      </c>
      <c r="CD79">
        <f>VLOOKUP(D79,Eurostat!$A$11:$H$272,5,TRUE)</f>
        <v>121.8</v>
      </c>
    </row>
    <row r="80" spans="1:82" ht="15.65" customHeight="1" x14ac:dyDescent="0.35">
      <c r="A80" s="121"/>
      <c r="B80" s="196"/>
      <c r="C80" s="131" t="s">
        <v>335</v>
      </c>
      <c r="D80" s="128">
        <v>2369</v>
      </c>
      <c r="E80" s="97">
        <f>IFERROR(VLOOKUP(D80,'[1]Emissions ETS'!$A$2:$B$121,2,FALSE),0)/1000</f>
        <v>0</v>
      </c>
      <c r="F80" s="104" t="e">
        <f>SUMIF('[1]Consommati par usage et sect '!$C$6:$C$310,'[1]Assiette TIC'!$C81,'[1]Consommati par usage et sect '!E$6:E$310)</f>
        <v>#VALUE!</v>
      </c>
      <c r="G80" s="104" t="e">
        <f>SUMIF('[1]Consommati par usage et sect '!$C$6:$C$310,'[1]Assiette TIC'!$C81,'[1]Consommati par usage et sect '!F$6:F$310)</f>
        <v>#VALUE!</v>
      </c>
      <c r="H80" s="104" t="e">
        <f>SUMIF('[1]Consommati par usage et sect '!$C$6:$C$310,'[1]Assiette TIC'!$C81,'[1]Consommati par usage et sect '!G$6:G$310)</f>
        <v>#VALUE!</v>
      </c>
      <c r="I80" s="104" t="e">
        <f>SUMIF('[1]Consommati par usage et sect '!$C$6:$C$310,'[1]Assiette TIC'!$C81,'[1]Consommati par usage et sect '!H$6:H$310)</f>
        <v>#VALUE!</v>
      </c>
      <c r="J80" s="104" t="e">
        <f>SUMIF('[1]Consommati par usage et sect '!$C$6:$C$310,'[1]Assiette TIC'!$C81,'[1]Consommati par usage et sect '!I$6:I$310)</f>
        <v>#VALUE!</v>
      </c>
      <c r="K80" s="104" t="e">
        <f>SUMIF('[1]Consommati par usage et sect '!$C$6:$C$310,'[1]Assiette TIC'!$C81,'[1]Consommati par usage et sect '!J$6:J$310)</f>
        <v>#VALUE!</v>
      </c>
      <c r="L80" s="104" t="e">
        <f>SUMIF('[1]Consommati par usage et sect '!$C$6:$C$310,'[1]Assiette TIC'!$C81,'[1]Consommati par usage et sect '!K$6:K$310)</f>
        <v>#VALUE!</v>
      </c>
      <c r="M80" s="104" t="e">
        <f>SUMIF('[1]Consommati par usage et sect '!$C$6:$C$310,'[1]Assiette TIC'!$C81,'[1]Consommati par usage et sect '!L$6:L$310)</f>
        <v>#VALUE!</v>
      </c>
      <c r="N80" s="104" t="e">
        <f>SUMIF('[1]Consommati par usage et sect '!$C$6:$C$310,'[1]Assiette TIC'!$C81,'[1]Consommati par usage et sect '!M$6:M$310)</f>
        <v>#VALUE!</v>
      </c>
      <c r="O80" s="104" t="e">
        <f>SUMIF('[1]Consommati par usage et sect '!$C$6:$C$310,'[1]Assiette TIC'!$C81,'[1]Consommati par usage et sect '!N$6:N$310)</f>
        <v>#VALUE!</v>
      </c>
      <c r="P80" s="104" t="e">
        <f>SUMIF('[1]Consommati par usage et sect '!$C$6:$C$310,'[1]Assiette TIC'!$C81,'[1]Consommati par usage et sect '!O$6:O$310)</f>
        <v>#VALUE!</v>
      </c>
      <c r="Q80" s="104" t="e">
        <f>SUMIF('[1]Consommati par usage et sect '!$C$6:$C$310,'[1]Assiette TIC'!$C81,'[1]Consommati par usage et sect '!P$6:P$310)</f>
        <v>#VALUE!</v>
      </c>
      <c r="R80" s="104" t="e">
        <f>SUMIF('[1]Consommati par usage et sect '!$C$6:$C$310,'[1]Assiette TIC'!$C81,'[1]Consommati par usage et sect '!Q$6:Q$310)</f>
        <v>#VALUE!</v>
      </c>
      <c r="S80" s="104" t="e">
        <f>SUMIF('[1]Consommati par usage et sect '!$C$6:$C$310,'[1]Assiette TIC'!$C81,'[1]Consommati par usage et sect '!R$6:R$310)</f>
        <v>#VALUE!</v>
      </c>
      <c r="T80" s="104" t="e">
        <f>SUMIF('[1]Consommati par usage et sect '!$C$6:$C$310,'[1]Assiette TIC'!$C81,'[1]Consommati par usage et sect '!S$6:S$310)</f>
        <v>#VALUE!</v>
      </c>
      <c r="U80" s="104" t="e">
        <f>SUMIF('[1]Consommati par usage et sect '!$C$6:$C$310,'[1]Assiette TIC'!$C81,'[1]Consommati par usage et sect '!T$6:T$310)</f>
        <v>#VALUE!</v>
      </c>
      <c r="V80" s="104" t="e">
        <f>SUMIF('[1]Consommati par usage et sect '!$C$6:$C$310,'[1]Assiette TIC'!$C81,'[1]Consommati par usage et sect '!U$6:U$310)</f>
        <v>#VALUE!</v>
      </c>
      <c r="W80" s="104" t="e">
        <f>SUMIF('[1]Consommati par usage et sect '!$C$6:$C$310,'[1]Assiette TIC'!$C81,'[1]Consommati par usage et sect '!V$6:V$310)</f>
        <v>#VALUE!</v>
      </c>
      <c r="X80" s="104" t="e">
        <f>SUMIF('[1]Consommati par usage et sect '!$C$6:$C$310,'[1]Assiette TIC'!$C81,'[1]Consommati par usage et sect '!W$6:W$310)</f>
        <v>#VALUE!</v>
      </c>
      <c r="Y80" s="104" t="e">
        <f>SUMIF('[1]Consommati par usage et sect '!$C$6:$C$310,'[1]Assiette TIC'!$C81,'[1]Consommati par usage et sect '!X$6:X$310)</f>
        <v>#VALUE!</v>
      </c>
      <c r="Z80" s="104" t="e">
        <f>SUMIF('[1]Consommati par usage et sect '!$C$6:$C$310,'[1]Assiette TIC'!$C81,'[1]Consommati par usage et sect '!Y$6:Y$310)</f>
        <v>#VALUE!</v>
      </c>
      <c r="AA80" s="104" t="e">
        <f>SUMIF('[1]Consommati par usage et sect '!$C$6:$C$310,'[1]Assiette TIC'!$C81,'[1]Consommati par usage et sect '!Z$6:Z$310)</f>
        <v>#VALUE!</v>
      </c>
      <c r="AB80" s="104" t="e">
        <f>SUMIF('[1]Consommati par usage et sect '!$C$6:$C$310,'[1]Assiette TIC'!$C81,'[1]Consommati par usage et sect '!AA$6:AA$310)</f>
        <v>#VALUE!</v>
      </c>
      <c r="AC80" s="104" t="e">
        <f>SUMIF('[1]Consommati par usage et sect '!$C$6:$C$310,'[1]Assiette TIC'!$C81,'[1]Consommati par usage et sect '!AB$6:AB$310)</f>
        <v>#VALUE!</v>
      </c>
      <c r="AD80" s="104" t="e">
        <f>SUMIF('[1]Consommati par usage et sect '!$C$6:$C$310,'[1]Assiette TIC'!$C81,'[1]Consommati par usage et sect '!AC$6:AC$310)</f>
        <v>#VALUE!</v>
      </c>
      <c r="AE80" s="104" t="e">
        <f>SUMIF('[1]Consommati par usage et sect '!$C$6:$C$310,'[1]Assiette TIC'!$C81,'[1]Consommati par usage et sect '!AD$6:AD$310)</f>
        <v>#VALUE!</v>
      </c>
      <c r="AF80" s="104" t="e">
        <f>SUMIF('[1]Consommati par usage et sect '!$C$6:$C$310,'[1]Assiette TIC'!$C81,'[1]Consommati par usage et sect '!AE$6:AE$310)</f>
        <v>#VALUE!</v>
      </c>
      <c r="AG80" s="104" t="e">
        <f>SUMIF('[1]Consommati par usage et sect '!$C$6:$C$310,'[1]Assiette TIC'!$C81,'[1]Consommati par usage et sect '!AF$6:AF$310)</f>
        <v>#VALUE!</v>
      </c>
      <c r="AH80" s="104" t="e">
        <f>SUMIF('[1]Consommati par usage et sect '!$C$6:$C$310,'[1]Assiette TIC'!$C81,'[1]Consommati par usage et sect '!AG$6:AG$310)</f>
        <v>#VALUE!</v>
      </c>
      <c r="AI80" s="104" t="e">
        <f>SUMIF('[1]Consommati par usage et sect '!$C$6:$C$310,'[1]Assiette TIC'!$C81,'[1]Consommati par usage et sect '!AH$6:AH$310)</f>
        <v>#VALUE!</v>
      </c>
      <c r="AJ80" s="104" t="e">
        <f>SUMIF('[1]Consommati par usage et sect '!$C$6:$C$310,'[1]Assiette TIC'!$C81,'[1]Consommati par usage et sect '!AI$6:AI$310)</f>
        <v>#VALUE!</v>
      </c>
      <c r="AK80" s="104" t="e">
        <f>SUMIF('[1]Consommati par usage et sect '!$C$6:$C$310,'[1]Assiette TIC'!$C81,'[1]Consommati par usage et sect '!AJ$6:AJ$310)</f>
        <v>#VALUE!</v>
      </c>
      <c r="AL80" s="105" t="e">
        <f t="shared" si="29"/>
        <v>#VALUE!</v>
      </c>
      <c r="AM80" s="104" t="e">
        <f t="shared" si="35"/>
        <v>#VALUE!</v>
      </c>
      <c r="AN80" s="104" t="e">
        <f t="shared" si="30"/>
        <v>#VALUE!</v>
      </c>
      <c r="AO80" s="104" t="e">
        <f t="shared" si="31"/>
        <v>#VALUE!</v>
      </c>
      <c r="AP80" s="104" t="e">
        <f t="shared" si="32"/>
        <v>#VALUE!</v>
      </c>
      <c r="AQ80" s="104" t="e">
        <f>SUMIF('[1]Consommati par usage et sect '!$C$6:$C$310,'[1]Assiette TIC'!$C81,'[1]Consommati par usage et sect '!AP$6:AP$310)</f>
        <v>#VALUE!</v>
      </c>
      <c r="AR80" s="104" t="e">
        <f>SUMIF('[1]Consommati par usage et sect '!$C$6:$C$310,'[1]Assiette TIC'!$C81,'[1]Consommati par usage et sect '!AQ$6:AQ$310)</f>
        <v>#VALUE!</v>
      </c>
      <c r="AS80" s="104" t="e">
        <f>SUMIF('[1]Consommati par usage et sect '!$C$6:$C$310,'[1]Assiette TIC'!$C81,'[1]Consommati par usage et sect '!AR$6:AR$310)</f>
        <v>#VALUE!</v>
      </c>
      <c r="AT80" s="104" t="e">
        <f>SUMIF('[1]Consommati par usage et sect '!$C$6:$C$310,'[1]Assiette TIC'!$C81,'[1]Consommati par usage et sect '!AS$6:AS$310)</f>
        <v>#VALUE!</v>
      </c>
      <c r="AU80" s="104" t="e">
        <f>SUMIF('[1]Consommati par usage et sect '!$C$6:$C$310,'[1]Assiette TIC'!$C81,'[1]Consommati par usage et sect '!AT$6:AT$310)</f>
        <v>#VALUE!</v>
      </c>
      <c r="AV80" s="104" t="e">
        <f>SUMIF('[1]Consommati par usage et sect '!$C$6:$C$310,'[1]Assiette TIC'!$C81,'[1]Consommati par usage et sect '!AU$6:AU$310)</f>
        <v>#VALUE!</v>
      </c>
      <c r="AW80" s="104" t="e">
        <f>SUMIF('[1]Consommati par usage et sect '!$C$6:$C$310,'[1]Assiette TIC'!$C81,'[1]Consommati par usage et sect '!AV$6:AV$310)</f>
        <v>#VALUE!</v>
      </c>
      <c r="AX80" s="104" t="e">
        <f>SUMIF('[1]Consommati par usage et sect '!$C$6:$C$310,'[1]Assiette TIC'!$C81,'[1]Consommati par usage et sect '!AW$6:AW$310)</f>
        <v>#VALUE!</v>
      </c>
      <c r="AY80" s="104" t="e">
        <f>SUMIF('[1]Consommati par usage et sect '!$C$6:$C$310,'[1]Assiette TIC'!$C81,'[1]Consommati par usage et sect '!AX$6:AX$310)</f>
        <v>#VALUE!</v>
      </c>
      <c r="AZ80" s="104" t="e">
        <f>SUMIF('[1]Consommati par usage et sect '!$C$6:$C$310,'[1]Assiette TIC'!$C81,'[1]Consommati par usage et sect '!AY$6:AY$310)</f>
        <v>#VALUE!</v>
      </c>
      <c r="BA80" s="104" t="e">
        <f>SUMIF('[1]Consommati par usage et sect '!$C$6:$C$310,'[1]Assiette TIC'!$C81,'[1]Consommati par usage et sect '!AZ$6:AZ$310)</f>
        <v>#VALUE!</v>
      </c>
      <c r="BB80" s="104" t="e">
        <f>SUMIF('[1]Consommati par usage et sect '!$C$6:$C$310,'[1]Assiette TIC'!$C81,'[1]Consommati par usage et sect '!BA$6:BA$310)</f>
        <v>#VALUE!</v>
      </c>
      <c r="BC80" s="104" t="e">
        <f>SUMIF('[1]Consommati par usage et sect '!$C$6:$C$310,'[1]Assiette TIC'!$C81,'[1]Consommati par usage et sect '!BB$6:BB$310)</f>
        <v>#VALUE!</v>
      </c>
      <c r="BD80" s="104" t="e">
        <f>SUMIF('[1]Consommati par usage et sect '!$C$6:$C$310,'[1]Assiette TIC'!$C81,'[1]Consommati par usage et sect '!BC$6:BC$310)</f>
        <v>#VALUE!</v>
      </c>
      <c r="BE80" s="104" t="e">
        <f>SUMIF('[1]Consommati par usage et sect '!$C$6:$C$310,'[1]Assiette TIC'!$C81,'[1]Consommati par usage et sect '!BD$6:BD$310)</f>
        <v>#VALUE!</v>
      </c>
      <c r="BF80" s="104" t="e">
        <f>SUMIF('[1]Consommati par usage et sect '!$C$6:$C$310,'[1]Assiette TIC'!$C81,'[1]Consommati par usage et sect '!BE$6:BE$310)</f>
        <v>#VALUE!</v>
      </c>
      <c r="BG80" s="104" t="e">
        <f>SUMIF('[1]Consommati par usage et sect '!$C$6:$C$310,'[1]Assiette TIC'!$C81,'[1]Consommati par usage et sect '!BF$6:BF$310)</f>
        <v>#VALUE!</v>
      </c>
      <c r="BH80" s="104" t="e">
        <f>SUMIF('[1]Consommati par usage et sect '!$C$6:$C$310,'[1]Assiette TIC'!$C81,'[1]Consommati par usage et sect '!BG$6:BG$310)</f>
        <v>#VALUE!</v>
      </c>
      <c r="BI80" s="104" t="e">
        <f>SUMIF('[1]Consommati par usage et sect '!$C$6:$C$310,'[1]Assiette TIC'!$C81,'[1]Consommati par usage et sect '!BH$6:BH$310)</f>
        <v>#VALUE!</v>
      </c>
      <c r="BJ80" s="104" t="e">
        <f>SUMIF('[1]Consommati par usage et sect '!$C$6:$C$310,'[1]Assiette TIC'!$C81,'[1]Consommati par usage et sect '!BI$6:BI$310)</f>
        <v>#VALUE!</v>
      </c>
      <c r="BK80" s="104" t="e">
        <f>SUMIF('[1]Consommati par usage et sect '!$C$6:$C$310,'[1]Assiette TIC'!$C81,'[1]Consommati par usage et sect '!BJ$6:BJ$310)</f>
        <v>#VALUE!</v>
      </c>
      <c r="BL80" s="104" t="e">
        <f>SUMIF('[1]Consommati par usage et sect '!$C$6:$C$310,'[1]Assiette TIC'!$C81,'[1]Consommati par usage et sect '!BK$6:BK$310)</f>
        <v>#VALUE!</v>
      </c>
      <c r="BM80" s="104" t="e">
        <f>SUMIF('[1]Consommati par usage et sect '!$C$6:$C$310,'[1]Assiette TIC'!$C81,'[1]Consommati par usage et sect '!BL$6:BL$310)</f>
        <v>#VALUE!</v>
      </c>
      <c r="BN80" s="104" t="e">
        <f>SUMIF('[1]Consommati par usage et sect '!$C$6:$C$310,'[1]Assiette TIC'!$C81,'[1]Consommati par usage et sect '!BM$6:BM$310)</f>
        <v>#VALUE!</v>
      </c>
      <c r="BO80" s="104" t="e">
        <f>SUMIF('[1]Consommati par usage et sect '!$C$6:$C$310,'[1]Assiette TIC'!$C81,'[1]Consommati par usage et sect '!BN$6:BN$310)</f>
        <v>#VALUE!</v>
      </c>
      <c r="BP80" s="104" t="e">
        <f>SUMIF('[1]Consommati par usage et sect '!$C$6:$C$310,'[1]Assiette TIC'!$C81,'[1]Consommati par usage et sect '!BO$6:BO$310)</f>
        <v>#VALUE!</v>
      </c>
      <c r="BQ80" s="104" t="e">
        <f>SUMIF('[1]Consommati par usage et sect '!$C$6:$C$310,'[1]Assiette TIC'!$C81,'[1]Consommati par usage et sect '!BP$6:BP$310)</f>
        <v>#VALUE!</v>
      </c>
      <c r="BR80" s="104" t="e">
        <f>SUMIF('[1]Consommati par usage et sect '!$C$6:$C$310,'[1]Assiette TIC'!$C81,'[1]Consommati par usage et sect '!BQ$6:BQ$310)</f>
        <v>#VALUE!</v>
      </c>
      <c r="BS80" s="105" t="e">
        <f t="shared" si="33"/>
        <v>#VALUE!</v>
      </c>
      <c r="BT80" s="106" t="e">
        <f>AL80-E80+#REF!+#REF!</f>
        <v>#VALUE!</v>
      </c>
      <c r="BU80" s="102" t="e">
        <f>IF(E80-#REF!-#REF!&gt;=#REF!,AL80-E80+#REF!+#REF!,AL80-#REF!)</f>
        <v>#REF!</v>
      </c>
      <c r="BV80" s="102"/>
      <c r="BW80" s="102"/>
      <c r="BX80" s="102">
        <f t="shared" si="34"/>
        <v>0</v>
      </c>
      <c r="BY80" s="102" t="e">
        <f t="shared" si="36"/>
        <v>#REF!</v>
      </c>
      <c r="BZ80" s="107">
        <f>IF(ISNA(VLOOKUP($D80,'[1]comptes des secteurs'!$B$13:$AW$1568,31,FALSE)),0,VLOOKUP($D80,'[1]comptes des secteurs'!$B$13:$AW$1568,31,FALSE))</f>
        <v>19.3</v>
      </c>
      <c r="CA80" s="102">
        <f>IF(ISNA(VLOOKUP($D80,'[1]comptes des secteurs'!$B$13:$AW$1568,47,FALSE)),0,VLOOKUP($D80,'[1]comptes des secteurs'!$B$13:$AW$1568,47,FALSE))</f>
        <v>80.5</v>
      </c>
      <c r="CB80" s="108" t="e">
        <f t="shared" si="16"/>
        <v>#REF!</v>
      </c>
      <c r="CC80" s="108" t="e">
        <f t="shared" si="16"/>
        <v>#REF!</v>
      </c>
      <c r="CD80">
        <f>VLOOKUP(D80,Eurostat!$A$11:$H$272,5,TRUE)</f>
        <v>200</v>
      </c>
    </row>
    <row r="81" spans="1:82" ht="15.65" customHeight="1" x14ac:dyDescent="0.35">
      <c r="A81" s="121"/>
      <c r="B81" s="109"/>
      <c r="C81" s="131" t="s">
        <v>336</v>
      </c>
      <c r="D81" s="128">
        <v>2370</v>
      </c>
      <c r="E81" s="97">
        <f>IFERROR(VLOOKUP(D81,'[1]Emissions ETS'!$A$2:$B$121,2,FALSE),0)/1000</f>
        <v>0</v>
      </c>
      <c r="F81" s="104" t="e">
        <f>SUMIF('[1]Consommati par usage et sect '!$C$6:$C$310,'[1]Assiette TIC'!$C82,'[1]Consommati par usage et sect '!E$6:E$310)</f>
        <v>#VALUE!</v>
      </c>
      <c r="G81" s="104" t="e">
        <f>SUMIF('[1]Consommati par usage et sect '!$C$6:$C$310,'[1]Assiette TIC'!$C82,'[1]Consommati par usage et sect '!F$6:F$310)</f>
        <v>#VALUE!</v>
      </c>
      <c r="H81" s="104" t="e">
        <f>SUMIF('[1]Consommati par usage et sect '!$C$6:$C$310,'[1]Assiette TIC'!$C82,'[1]Consommati par usage et sect '!G$6:G$310)</f>
        <v>#VALUE!</v>
      </c>
      <c r="I81" s="104" t="e">
        <f>SUMIF('[1]Consommati par usage et sect '!$C$6:$C$310,'[1]Assiette TIC'!$C82,'[1]Consommati par usage et sect '!H$6:H$310)</f>
        <v>#VALUE!</v>
      </c>
      <c r="J81" s="104" t="e">
        <f>SUMIF('[1]Consommati par usage et sect '!$C$6:$C$310,'[1]Assiette TIC'!$C82,'[1]Consommati par usage et sect '!I$6:I$310)</f>
        <v>#VALUE!</v>
      </c>
      <c r="K81" s="104" t="e">
        <f>SUMIF('[1]Consommati par usage et sect '!$C$6:$C$310,'[1]Assiette TIC'!$C82,'[1]Consommati par usage et sect '!J$6:J$310)</f>
        <v>#VALUE!</v>
      </c>
      <c r="L81" s="104" t="e">
        <f>SUMIF('[1]Consommati par usage et sect '!$C$6:$C$310,'[1]Assiette TIC'!$C82,'[1]Consommati par usage et sect '!K$6:K$310)</f>
        <v>#VALUE!</v>
      </c>
      <c r="M81" s="104" t="e">
        <f>SUMIF('[1]Consommati par usage et sect '!$C$6:$C$310,'[1]Assiette TIC'!$C82,'[1]Consommati par usage et sect '!L$6:L$310)</f>
        <v>#VALUE!</v>
      </c>
      <c r="N81" s="104" t="e">
        <f>SUMIF('[1]Consommati par usage et sect '!$C$6:$C$310,'[1]Assiette TIC'!$C82,'[1]Consommati par usage et sect '!M$6:M$310)</f>
        <v>#VALUE!</v>
      </c>
      <c r="O81" s="104" t="e">
        <f>SUMIF('[1]Consommati par usage et sect '!$C$6:$C$310,'[1]Assiette TIC'!$C82,'[1]Consommati par usage et sect '!N$6:N$310)</f>
        <v>#VALUE!</v>
      </c>
      <c r="P81" s="104" t="e">
        <f>SUMIF('[1]Consommati par usage et sect '!$C$6:$C$310,'[1]Assiette TIC'!$C82,'[1]Consommati par usage et sect '!O$6:O$310)</f>
        <v>#VALUE!</v>
      </c>
      <c r="Q81" s="104" t="e">
        <f>SUMIF('[1]Consommati par usage et sect '!$C$6:$C$310,'[1]Assiette TIC'!$C82,'[1]Consommati par usage et sect '!P$6:P$310)</f>
        <v>#VALUE!</v>
      </c>
      <c r="R81" s="104" t="e">
        <f>SUMIF('[1]Consommati par usage et sect '!$C$6:$C$310,'[1]Assiette TIC'!$C82,'[1]Consommati par usage et sect '!Q$6:Q$310)</f>
        <v>#VALUE!</v>
      </c>
      <c r="S81" s="104" t="e">
        <f>SUMIF('[1]Consommati par usage et sect '!$C$6:$C$310,'[1]Assiette TIC'!$C82,'[1]Consommati par usage et sect '!R$6:R$310)</f>
        <v>#VALUE!</v>
      </c>
      <c r="T81" s="104" t="e">
        <f>SUMIF('[1]Consommati par usage et sect '!$C$6:$C$310,'[1]Assiette TIC'!$C82,'[1]Consommati par usage et sect '!S$6:S$310)</f>
        <v>#VALUE!</v>
      </c>
      <c r="U81" s="104" t="e">
        <f>SUMIF('[1]Consommati par usage et sect '!$C$6:$C$310,'[1]Assiette TIC'!$C82,'[1]Consommati par usage et sect '!T$6:T$310)</f>
        <v>#VALUE!</v>
      </c>
      <c r="V81" s="104" t="e">
        <f>SUMIF('[1]Consommati par usage et sect '!$C$6:$C$310,'[1]Assiette TIC'!$C82,'[1]Consommati par usage et sect '!U$6:U$310)</f>
        <v>#VALUE!</v>
      </c>
      <c r="W81" s="104" t="e">
        <f>SUMIF('[1]Consommati par usage et sect '!$C$6:$C$310,'[1]Assiette TIC'!$C82,'[1]Consommati par usage et sect '!V$6:V$310)</f>
        <v>#VALUE!</v>
      </c>
      <c r="X81" s="104" t="e">
        <f>SUMIF('[1]Consommati par usage et sect '!$C$6:$C$310,'[1]Assiette TIC'!$C82,'[1]Consommati par usage et sect '!W$6:W$310)</f>
        <v>#VALUE!</v>
      </c>
      <c r="Y81" s="104" t="e">
        <f>SUMIF('[1]Consommati par usage et sect '!$C$6:$C$310,'[1]Assiette TIC'!$C82,'[1]Consommati par usage et sect '!X$6:X$310)</f>
        <v>#VALUE!</v>
      </c>
      <c r="Z81" s="104" t="e">
        <f>SUMIF('[1]Consommati par usage et sect '!$C$6:$C$310,'[1]Assiette TIC'!$C82,'[1]Consommati par usage et sect '!Y$6:Y$310)</f>
        <v>#VALUE!</v>
      </c>
      <c r="AA81" s="104" t="e">
        <f>SUMIF('[1]Consommati par usage et sect '!$C$6:$C$310,'[1]Assiette TIC'!$C82,'[1]Consommati par usage et sect '!Z$6:Z$310)</f>
        <v>#VALUE!</v>
      </c>
      <c r="AB81" s="104" t="e">
        <f>SUMIF('[1]Consommati par usage et sect '!$C$6:$C$310,'[1]Assiette TIC'!$C82,'[1]Consommati par usage et sect '!AA$6:AA$310)</f>
        <v>#VALUE!</v>
      </c>
      <c r="AC81" s="104" t="e">
        <f>SUMIF('[1]Consommati par usage et sect '!$C$6:$C$310,'[1]Assiette TIC'!$C82,'[1]Consommati par usage et sect '!AB$6:AB$310)</f>
        <v>#VALUE!</v>
      </c>
      <c r="AD81" s="104" t="e">
        <f>SUMIF('[1]Consommati par usage et sect '!$C$6:$C$310,'[1]Assiette TIC'!$C82,'[1]Consommati par usage et sect '!AC$6:AC$310)</f>
        <v>#VALUE!</v>
      </c>
      <c r="AE81" s="104" t="e">
        <f>SUMIF('[1]Consommati par usage et sect '!$C$6:$C$310,'[1]Assiette TIC'!$C82,'[1]Consommati par usage et sect '!AD$6:AD$310)</f>
        <v>#VALUE!</v>
      </c>
      <c r="AF81" s="104" t="e">
        <f>SUMIF('[1]Consommati par usage et sect '!$C$6:$C$310,'[1]Assiette TIC'!$C82,'[1]Consommati par usage et sect '!AE$6:AE$310)</f>
        <v>#VALUE!</v>
      </c>
      <c r="AG81" s="104" t="e">
        <f>SUMIF('[1]Consommati par usage et sect '!$C$6:$C$310,'[1]Assiette TIC'!$C82,'[1]Consommati par usage et sect '!AF$6:AF$310)</f>
        <v>#VALUE!</v>
      </c>
      <c r="AH81" s="104" t="e">
        <f>SUMIF('[1]Consommati par usage et sect '!$C$6:$C$310,'[1]Assiette TIC'!$C82,'[1]Consommati par usage et sect '!AG$6:AG$310)</f>
        <v>#VALUE!</v>
      </c>
      <c r="AI81" s="104" t="e">
        <f>SUMIF('[1]Consommati par usage et sect '!$C$6:$C$310,'[1]Assiette TIC'!$C82,'[1]Consommati par usage et sect '!AH$6:AH$310)</f>
        <v>#VALUE!</v>
      </c>
      <c r="AJ81" s="104" t="e">
        <f>SUMIF('[1]Consommati par usage et sect '!$C$6:$C$310,'[1]Assiette TIC'!$C82,'[1]Consommati par usage et sect '!AI$6:AI$310)</f>
        <v>#VALUE!</v>
      </c>
      <c r="AK81" s="104" t="e">
        <f>SUMIF('[1]Consommati par usage et sect '!$C$6:$C$310,'[1]Assiette TIC'!$C82,'[1]Consommati par usage et sect '!AJ$6:AJ$310)</f>
        <v>#VALUE!</v>
      </c>
      <c r="AL81" s="105" t="e">
        <f t="shared" si="29"/>
        <v>#VALUE!</v>
      </c>
      <c r="AM81" s="104" t="e">
        <f t="shared" si="35"/>
        <v>#VALUE!</v>
      </c>
      <c r="AN81" s="104" t="e">
        <f t="shared" si="30"/>
        <v>#VALUE!</v>
      </c>
      <c r="AO81" s="104" t="e">
        <f t="shared" si="31"/>
        <v>#VALUE!</v>
      </c>
      <c r="AP81" s="104" t="e">
        <f t="shared" si="32"/>
        <v>#VALUE!</v>
      </c>
      <c r="AQ81" s="104" t="e">
        <f>SUMIF('[1]Consommati par usage et sect '!$C$6:$C$310,'[1]Assiette TIC'!$C82,'[1]Consommati par usage et sect '!AP$6:AP$310)</f>
        <v>#VALUE!</v>
      </c>
      <c r="AR81" s="104" t="e">
        <f>SUMIF('[1]Consommati par usage et sect '!$C$6:$C$310,'[1]Assiette TIC'!$C82,'[1]Consommati par usage et sect '!AQ$6:AQ$310)</f>
        <v>#VALUE!</v>
      </c>
      <c r="AS81" s="104" t="e">
        <f>SUMIF('[1]Consommati par usage et sect '!$C$6:$C$310,'[1]Assiette TIC'!$C82,'[1]Consommati par usage et sect '!AR$6:AR$310)</f>
        <v>#VALUE!</v>
      </c>
      <c r="AT81" s="104" t="e">
        <f>SUMIF('[1]Consommati par usage et sect '!$C$6:$C$310,'[1]Assiette TIC'!$C82,'[1]Consommati par usage et sect '!AS$6:AS$310)</f>
        <v>#VALUE!</v>
      </c>
      <c r="AU81" s="104" t="e">
        <f>SUMIF('[1]Consommati par usage et sect '!$C$6:$C$310,'[1]Assiette TIC'!$C82,'[1]Consommati par usage et sect '!AT$6:AT$310)</f>
        <v>#VALUE!</v>
      </c>
      <c r="AV81" s="104" t="e">
        <f>SUMIF('[1]Consommati par usage et sect '!$C$6:$C$310,'[1]Assiette TIC'!$C82,'[1]Consommati par usage et sect '!AU$6:AU$310)</f>
        <v>#VALUE!</v>
      </c>
      <c r="AW81" s="104" t="e">
        <f>SUMIF('[1]Consommati par usage et sect '!$C$6:$C$310,'[1]Assiette TIC'!$C82,'[1]Consommati par usage et sect '!AV$6:AV$310)</f>
        <v>#VALUE!</v>
      </c>
      <c r="AX81" s="104" t="e">
        <f>SUMIF('[1]Consommati par usage et sect '!$C$6:$C$310,'[1]Assiette TIC'!$C82,'[1]Consommati par usage et sect '!AW$6:AW$310)</f>
        <v>#VALUE!</v>
      </c>
      <c r="AY81" s="104" t="e">
        <f>SUMIF('[1]Consommati par usage et sect '!$C$6:$C$310,'[1]Assiette TIC'!$C82,'[1]Consommati par usage et sect '!AX$6:AX$310)</f>
        <v>#VALUE!</v>
      </c>
      <c r="AZ81" s="104" t="e">
        <f>SUMIF('[1]Consommati par usage et sect '!$C$6:$C$310,'[1]Assiette TIC'!$C82,'[1]Consommati par usage et sect '!AY$6:AY$310)</f>
        <v>#VALUE!</v>
      </c>
      <c r="BA81" s="104" t="e">
        <f>SUMIF('[1]Consommati par usage et sect '!$C$6:$C$310,'[1]Assiette TIC'!$C82,'[1]Consommati par usage et sect '!AZ$6:AZ$310)</f>
        <v>#VALUE!</v>
      </c>
      <c r="BB81" s="104" t="e">
        <f>SUMIF('[1]Consommati par usage et sect '!$C$6:$C$310,'[1]Assiette TIC'!$C82,'[1]Consommati par usage et sect '!BA$6:BA$310)</f>
        <v>#VALUE!</v>
      </c>
      <c r="BC81" s="104" t="e">
        <f>SUMIF('[1]Consommati par usage et sect '!$C$6:$C$310,'[1]Assiette TIC'!$C82,'[1]Consommati par usage et sect '!BB$6:BB$310)</f>
        <v>#VALUE!</v>
      </c>
      <c r="BD81" s="104" t="e">
        <f>SUMIF('[1]Consommati par usage et sect '!$C$6:$C$310,'[1]Assiette TIC'!$C82,'[1]Consommati par usage et sect '!BC$6:BC$310)</f>
        <v>#VALUE!</v>
      </c>
      <c r="BE81" s="104" t="e">
        <f>SUMIF('[1]Consommati par usage et sect '!$C$6:$C$310,'[1]Assiette TIC'!$C82,'[1]Consommati par usage et sect '!BD$6:BD$310)</f>
        <v>#VALUE!</v>
      </c>
      <c r="BF81" s="104" t="e">
        <f>SUMIF('[1]Consommati par usage et sect '!$C$6:$C$310,'[1]Assiette TIC'!$C82,'[1]Consommati par usage et sect '!BE$6:BE$310)</f>
        <v>#VALUE!</v>
      </c>
      <c r="BG81" s="104" t="e">
        <f>SUMIF('[1]Consommati par usage et sect '!$C$6:$C$310,'[1]Assiette TIC'!$C82,'[1]Consommati par usage et sect '!BF$6:BF$310)</f>
        <v>#VALUE!</v>
      </c>
      <c r="BH81" s="104" t="e">
        <f>SUMIF('[1]Consommati par usage et sect '!$C$6:$C$310,'[1]Assiette TIC'!$C82,'[1]Consommati par usage et sect '!BG$6:BG$310)</f>
        <v>#VALUE!</v>
      </c>
      <c r="BI81" s="104" t="e">
        <f>SUMIF('[1]Consommati par usage et sect '!$C$6:$C$310,'[1]Assiette TIC'!$C82,'[1]Consommati par usage et sect '!BH$6:BH$310)</f>
        <v>#VALUE!</v>
      </c>
      <c r="BJ81" s="104" t="e">
        <f>SUMIF('[1]Consommati par usage et sect '!$C$6:$C$310,'[1]Assiette TIC'!$C82,'[1]Consommati par usage et sect '!BI$6:BI$310)</f>
        <v>#VALUE!</v>
      </c>
      <c r="BK81" s="104" t="e">
        <f>SUMIF('[1]Consommati par usage et sect '!$C$6:$C$310,'[1]Assiette TIC'!$C82,'[1]Consommati par usage et sect '!BJ$6:BJ$310)</f>
        <v>#VALUE!</v>
      </c>
      <c r="BL81" s="104" t="e">
        <f>SUMIF('[1]Consommati par usage et sect '!$C$6:$C$310,'[1]Assiette TIC'!$C82,'[1]Consommati par usage et sect '!BK$6:BK$310)</f>
        <v>#VALUE!</v>
      </c>
      <c r="BM81" s="104" t="e">
        <f>SUMIF('[1]Consommati par usage et sect '!$C$6:$C$310,'[1]Assiette TIC'!$C82,'[1]Consommati par usage et sect '!BL$6:BL$310)</f>
        <v>#VALUE!</v>
      </c>
      <c r="BN81" s="104" t="e">
        <f>SUMIF('[1]Consommati par usage et sect '!$C$6:$C$310,'[1]Assiette TIC'!$C82,'[1]Consommati par usage et sect '!BM$6:BM$310)</f>
        <v>#VALUE!</v>
      </c>
      <c r="BO81" s="104" t="e">
        <f>SUMIF('[1]Consommati par usage et sect '!$C$6:$C$310,'[1]Assiette TIC'!$C82,'[1]Consommati par usage et sect '!BN$6:BN$310)</f>
        <v>#VALUE!</v>
      </c>
      <c r="BP81" s="104" t="e">
        <f>SUMIF('[1]Consommati par usage et sect '!$C$6:$C$310,'[1]Assiette TIC'!$C82,'[1]Consommati par usage et sect '!BO$6:BO$310)</f>
        <v>#VALUE!</v>
      </c>
      <c r="BQ81" s="104" t="e">
        <f>SUMIF('[1]Consommati par usage et sect '!$C$6:$C$310,'[1]Assiette TIC'!$C82,'[1]Consommati par usage et sect '!BP$6:BP$310)</f>
        <v>#VALUE!</v>
      </c>
      <c r="BR81" s="104" t="e">
        <f>SUMIF('[1]Consommati par usage et sect '!$C$6:$C$310,'[1]Assiette TIC'!$C82,'[1]Consommati par usage et sect '!BQ$6:BQ$310)</f>
        <v>#VALUE!</v>
      </c>
      <c r="BS81" s="105" t="e">
        <f t="shared" si="33"/>
        <v>#VALUE!</v>
      </c>
      <c r="BT81" s="106" t="e">
        <f>AL81-E81+#REF!+#REF!</f>
        <v>#VALUE!</v>
      </c>
      <c r="BU81" s="102" t="e">
        <f>IF(E81-#REF!-#REF!&gt;=#REF!,AL81-E81+#REF!+#REF!,AL81-#REF!)</f>
        <v>#REF!</v>
      </c>
      <c r="BV81" s="102" t="s">
        <v>264</v>
      </c>
      <c r="BW81" s="102"/>
      <c r="BX81" s="102">
        <f t="shared" si="34"/>
        <v>1</v>
      </c>
      <c r="BY81" s="102">
        <f t="shared" si="36"/>
        <v>0</v>
      </c>
      <c r="BZ81" s="107">
        <f>IF(ISNA(VLOOKUP($D81,'[1]comptes des secteurs'!$B$13:$AW$1568,31,FALSE)),0,VLOOKUP($D81,'[1]comptes des secteurs'!$B$13:$AW$1568,31,FALSE))</f>
        <v>34.4</v>
      </c>
      <c r="CA81" s="102">
        <f>IF(ISNA(VLOOKUP($D81,'[1]comptes des secteurs'!$B$13:$AW$1568,47,FALSE)),0,VLOOKUP($D81,'[1]comptes des secteurs'!$B$13:$AW$1568,47,FALSE))</f>
        <v>418.9</v>
      </c>
      <c r="CB81" s="108">
        <f t="shared" si="16"/>
        <v>0</v>
      </c>
      <c r="CC81" s="108">
        <f t="shared" si="16"/>
        <v>0</v>
      </c>
      <c r="CD81">
        <f>VLOOKUP(D81,Eurostat!$A$11:$H$272,5,TRUE)</f>
        <v>933.7</v>
      </c>
    </row>
    <row r="82" spans="1:82" ht="15.65" customHeight="1" x14ac:dyDescent="0.35">
      <c r="A82" s="121"/>
      <c r="B82" s="109"/>
      <c r="C82" s="131" t="s">
        <v>337</v>
      </c>
      <c r="D82" s="128">
        <v>2391</v>
      </c>
      <c r="E82" s="97">
        <f>IFERROR(VLOOKUP(D82,'[1]Emissions ETS'!$A$2:$B$121,2,FALSE),0)/1000</f>
        <v>0</v>
      </c>
      <c r="F82" s="104" t="e">
        <f>SUMIF('[1]Consommati par usage et sect '!$C$6:$C$310,'[1]Assiette TIC'!$C83,'[1]Consommati par usage et sect '!E$6:E$310)</f>
        <v>#VALUE!</v>
      </c>
      <c r="G82" s="104" t="e">
        <f>SUMIF('[1]Consommati par usage et sect '!$C$6:$C$310,'[1]Assiette TIC'!$C83,'[1]Consommati par usage et sect '!F$6:F$310)</f>
        <v>#VALUE!</v>
      </c>
      <c r="H82" s="104" t="e">
        <f>SUMIF('[1]Consommati par usage et sect '!$C$6:$C$310,'[1]Assiette TIC'!$C83,'[1]Consommati par usage et sect '!G$6:G$310)</f>
        <v>#VALUE!</v>
      </c>
      <c r="I82" s="104" t="e">
        <f>SUMIF('[1]Consommati par usage et sect '!$C$6:$C$310,'[1]Assiette TIC'!$C83,'[1]Consommati par usage et sect '!H$6:H$310)</f>
        <v>#VALUE!</v>
      </c>
      <c r="J82" s="104" t="e">
        <f>SUMIF('[1]Consommati par usage et sect '!$C$6:$C$310,'[1]Assiette TIC'!$C83,'[1]Consommati par usage et sect '!I$6:I$310)</f>
        <v>#VALUE!</v>
      </c>
      <c r="K82" s="104" t="e">
        <f>SUMIF('[1]Consommati par usage et sect '!$C$6:$C$310,'[1]Assiette TIC'!$C83,'[1]Consommati par usage et sect '!J$6:J$310)</f>
        <v>#VALUE!</v>
      </c>
      <c r="L82" s="104" t="e">
        <f>SUMIF('[1]Consommati par usage et sect '!$C$6:$C$310,'[1]Assiette TIC'!$C83,'[1]Consommati par usage et sect '!K$6:K$310)</f>
        <v>#VALUE!</v>
      </c>
      <c r="M82" s="104" t="e">
        <f>SUMIF('[1]Consommati par usage et sect '!$C$6:$C$310,'[1]Assiette TIC'!$C83,'[1]Consommati par usage et sect '!L$6:L$310)</f>
        <v>#VALUE!</v>
      </c>
      <c r="N82" s="104" t="e">
        <f>SUMIF('[1]Consommati par usage et sect '!$C$6:$C$310,'[1]Assiette TIC'!$C83,'[1]Consommati par usage et sect '!M$6:M$310)</f>
        <v>#VALUE!</v>
      </c>
      <c r="O82" s="104" t="e">
        <f>SUMIF('[1]Consommati par usage et sect '!$C$6:$C$310,'[1]Assiette TIC'!$C83,'[1]Consommati par usage et sect '!N$6:N$310)</f>
        <v>#VALUE!</v>
      </c>
      <c r="P82" s="104" t="e">
        <f>SUMIF('[1]Consommati par usage et sect '!$C$6:$C$310,'[1]Assiette TIC'!$C83,'[1]Consommati par usage et sect '!O$6:O$310)</f>
        <v>#VALUE!</v>
      </c>
      <c r="Q82" s="104" t="e">
        <f>SUMIF('[1]Consommati par usage et sect '!$C$6:$C$310,'[1]Assiette TIC'!$C83,'[1]Consommati par usage et sect '!P$6:P$310)</f>
        <v>#VALUE!</v>
      </c>
      <c r="R82" s="104" t="e">
        <f>SUMIF('[1]Consommati par usage et sect '!$C$6:$C$310,'[1]Assiette TIC'!$C83,'[1]Consommati par usage et sect '!Q$6:Q$310)</f>
        <v>#VALUE!</v>
      </c>
      <c r="S82" s="104" t="e">
        <f>SUMIF('[1]Consommati par usage et sect '!$C$6:$C$310,'[1]Assiette TIC'!$C83,'[1]Consommati par usage et sect '!R$6:R$310)</f>
        <v>#VALUE!</v>
      </c>
      <c r="T82" s="104" t="e">
        <f>SUMIF('[1]Consommati par usage et sect '!$C$6:$C$310,'[1]Assiette TIC'!$C83,'[1]Consommati par usage et sect '!S$6:S$310)</f>
        <v>#VALUE!</v>
      </c>
      <c r="U82" s="104" t="e">
        <f>SUMIF('[1]Consommati par usage et sect '!$C$6:$C$310,'[1]Assiette TIC'!$C83,'[1]Consommati par usage et sect '!T$6:T$310)</f>
        <v>#VALUE!</v>
      </c>
      <c r="V82" s="104" t="e">
        <f>SUMIF('[1]Consommati par usage et sect '!$C$6:$C$310,'[1]Assiette TIC'!$C83,'[1]Consommati par usage et sect '!U$6:U$310)</f>
        <v>#VALUE!</v>
      </c>
      <c r="W82" s="104" t="e">
        <f>SUMIF('[1]Consommati par usage et sect '!$C$6:$C$310,'[1]Assiette TIC'!$C83,'[1]Consommati par usage et sect '!V$6:V$310)</f>
        <v>#VALUE!</v>
      </c>
      <c r="X82" s="104" t="e">
        <f>SUMIF('[1]Consommati par usage et sect '!$C$6:$C$310,'[1]Assiette TIC'!$C83,'[1]Consommati par usage et sect '!W$6:W$310)</f>
        <v>#VALUE!</v>
      </c>
      <c r="Y82" s="104" t="e">
        <f>SUMIF('[1]Consommati par usage et sect '!$C$6:$C$310,'[1]Assiette TIC'!$C83,'[1]Consommati par usage et sect '!X$6:X$310)</f>
        <v>#VALUE!</v>
      </c>
      <c r="Z82" s="104" t="e">
        <f>SUMIF('[1]Consommati par usage et sect '!$C$6:$C$310,'[1]Assiette TIC'!$C83,'[1]Consommati par usage et sect '!Y$6:Y$310)</f>
        <v>#VALUE!</v>
      </c>
      <c r="AA82" s="104" t="e">
        <f>SUMIF('[1]Consommati par usage et sect '!$C$6:$C$310,'[1]Assiette TIC'!$C83,'[1]Consommati par usage et sect '!Z$6:Z$310)</f>
        <v>#VALUE!</v>
      </c>
      <c r="AB82" s="104" t="e">
        <f>SUMIF('[1]Consommati par usage et sect '!$C$6:$C$310,'[1]Assiette TIC'!$C83,'[1]Consommati par usage et sect '!AA$6:AA$310)</f>
        <v>#VALUE!</v>
      </c>
      <c r="AC82" s="104" t="e">
        <f>SUMIF('[1]Consommati par usage et sect '!$C$6:$C$310,'[1]Assiette TIC'!$C83,'[1]Consommati par usage et sect '!AB$6:AB$310)</f>
        <v>#VALUE!</v>
      </c>
      <c r="AD82" s="104" t="e">
        <f>SUMIF('[1]Consommati par usage et sect '!$C$6:$C$310,'[1]Assiette TIC'!$C83,'[1]Consommati par usage et sect '!AC$6:AC$310)</f>
        <v>#VALUE!</v>
      </c>
      <c r="AE82" s="104" t="e">
        <f>SUMIF('[1]Consommati par usage et sect '!$C$6:$C$310,'[1]Assiette TIC'!$C83,'[1]Consommati par usage et sect '!AD$6:AD$310)</f>
        <v>#VALUE!</v>
      </c>
      <c r="AF82" s="104" t="e">
        <f>SUMIF('[1]Consommati par usage et sect '!$C$6:$C$310,'[1]Assiette TIC'!$C83,'[1]Consommati par usage et sect '!AE$6:AE$310)</f>
        <v>#VALUE!</v>
      </c>
      <c r="AG82" s="104" t="e">
        <f>SUMIF('[1]Consommati par usage et sect '!$C$6:$C$310,'[1]Assiette TIC'!$C83,'[1]Consommati par usage et sect '!AF$6:AF$310)</f>
        <v>#VALUE!</v>
      </c>
      <c r="AH82" s="104" t="e">
        <f>SUMIF('[1]Consommati par usage et sect '!$C$6:$C$310,'[1]Assiette TIC'!$C83,'[1]Consommati par usage et sect '!AG$6:AG$310)</f>
        <v>#VALUE!</v>
      </c>
      <c r="AI82" s="104" t="e">
        <f>SUMIF('[1]Consommati par usage et sect '!$C$6:$C$310,'[1]Assiette TIC'!$C83,'[1]Consommati par usage et sect '!AH$6:AH$310)</f>
        <v>#VALUE!</v>
      </c>
      <c r="AJ82" s="104" t="e">
        <f>SUMIF('[1]Consommati par usage et sect '!$C$6:$C$310,'[1]Assiette TIC'!$C83,'[1]Consommati par usage et sect '!AI$6:AI$310)</f>
        <v>#VALUE!</v>
      </c>
      <c r="AK82" s="104" t="e">
        <f>SUMIF('[1]Consommati par usage et sect '!$C$6:$C$310,'[1]Assiette TIC'!$C83,'[1]Consommati par usage et sect '!AJ$6:AJ$310)</f>
        <v>#VALUE!</v>
      </c>
      <c r="AL82" s="105" t="e">
        <f t="shared" si="29"/>
        <v>#VALUE!</v>
      </c>
      <c r="AM82" s="104" t="e">
        <f t="shared" si="35"/>
        <v>#VALUE!</v>
      </c>
      <c r="AN82" s="104" t="e">
        <f t="shared" si="30"/>
        <v>#VALUE!</v>
      </c>
      <c r="AO82" s="104" t="e">
        <f t="shared" si="31"/>
        <v>#VALUE!</v>
      </c>
      <c r="AP82" s="104" t="e">
        <f t="shared" si="32"/>
        <v>#VALUE!</v>
      </c>
      <c r="AQ82" s="104" t="e">
        <f>SUMIF('[1]Consommati par usage et sect '!$C$6:$C$310,'[1]Assiette TIC'!$C83,'[1]Consommati par usage et sect '!AP$6:AP$310)</f>
        <v>#VALUE!</v>
      </c>
      <c r="AR82" s="104" t="e">
        <f>SUMIF('[1]Consommati par usage et sect '!$C$6:$C$310,'[1]Assiette TIC'!$C83,'[1]Consommati par usage et sect '!AQ$6:AQ$310)</f>
        <v>#VALUE!</v>
      </c>
      <c r="AS82" s="104" t="e">
        <f>SUMIF('[1]Consommati par usage et sect '!$C$6:$C$310,'[1]Assiette TIC'!$C83,'[1]Consommati par usage et sect '!AR$6:AR$310)</f>
        <v>#VALUE!</v>
      </c>
      <c r="AT82" s="104" t="e">
        <f>SUMIF('[1]Consommati par usage et sect '!$C$6:$C$310,'[1]Assiette TIC'!$C83,'[1]Consommati par usage et sect '!AS$6:AS$310)</f>
        <v>#VALUE!</v>
      </c>
      <c r="AU82" s="104" t="e">
        <f>SUMIF('[1]Consommati par usage et sect '!$C$6:$C$310,'[1]Assiette TIC'!$C83,'[1]Consommati par usage et sect '!AT$6:AT$310)</f>
        <v>#VALUE!</v>
      </c>
      <c r="AV82" s="104" t="e">
        <f>SUMIF('[1]Consommati par usage et sect '!$C$6:$C$310,'[1]Assiette TIC'!$C83,'[1]Consommati par usage et sect '!AU$6:AU$310)</f>
        <v>#VALUE!</v>
      </c>
      <c r="AW82" s="104" t="e">
        <f>SUMIF('[1]Consommati par usage et sect '!$C$6:$C$310,'[1]Assiette TIC'!$C83,'[1]Consommati par usage et sect '!AV$6:AV$310)</f>
        <v>#VALUE!</v>
      </c>
      <c r="AX82" s="104" t="e">
        <f>SUMIF('[1]Consommati par usage et sect '!$C$6:$C$310,'[1]Assiette TIC'!$C83,'[1]Consommati par usage et sect '!AW$6:AW$310)</f>
        <v>#VALUE!</v>
      </c>
      <c r="AY82" s="104" t="e">
        <f>SUMIF('[1]Consommati par usage et sect '!$C$6:$C$310,'[1]Assiette TIC'!$C83,'[1]Consommati par usage et sect '!AX$6:AX$310)</f>
        <v>#VALUE!</v>
      </c>
      <c r="AZ82" s="104" t="e">
        <f>SUMIF('[1]Consommati par usage et sect '!$C$6:$C$310,'[1]Assiette TIC'!$C83,'[1]Consommati par usage et sect '!AY$6:AY$310)</f>
        <v>#VALUE!</v>
      </c>
      <c r="BA82" s="104" t="e">
        <f>SUMIF('[1]Consommati par usage et sect '!$C$6:$C$310,'[1]Assiette TIC'!$C83,'[1]Consommati par usage et sect '!AZ$6:AZ$310)</f>
        <v>#VALUE!</v>
      </c>
      <c r="BB82" s="104" t="e">
        <f>SUMIF('[1]Consommati par usage et sect '!$C$6:$C$310,'[1]Assiette TIC'!$C83,'[1]Consommati par usage et sect '!BA$6:BA$310)</f>
        <v>#VALUE!</v>
      </c>
      <c r="BC82" s="104" t="e">
        <f>SUMIF('[1]Consommati par usage et sect '!$C$6:$C$310,'[1]Assiette TIC'!$C83,'[1]Consommati par usage et sect '!BB$6:BB$310)</f>
        <v>#VALUE!</v>
      </c>
      <c r="BD82" s="104" t="e">
        <f>SUMIF('[1]Consommati par usage et sect '!$C$6:$C$310,'[1]Assiette TIC'!$C83,'[1]Consommati par usage et sect '!BC$6:BC$310)</f>
        <v>#VALUE!</v>
      </c>
      <c r="BE82" s="104" t="e">
        <f>SUMIF('[1]Consommati par usage et sect '!$C$6:$C$310,'[1]Assiette TIC'!$C83,'[1]Consommati par usage et sect '!BD$6:BD$310)</f>
        <v>#VALUE!</v>
      </c>
      <c r="BF82" s="104" t="e">
        <f>SUMIF('[1]Consommati par usage et sect '!$C$6:$C$310,'[1]Assiette TIC'!$C83,'[1]Consommati par usage et sect '!BE$6:BE$310)</f>
        <v>#VALUE!</v>
      </c>
      <c r="BG82" s="104" t="e">
        <f>SUMIF('[1]Consommati par usage et sect '!$C$6:$C$310,'[1]Assiette TIC'!$C83,'[1]Consommati par usage et sect '!BF$6:BF$310)</f>
        <v>#VALUE!</v>
      </c>
      <c r="BH82" s="104" t="e">
        <f>SUMIF('[1]Consommati par usage et sect '!$C$6:$C$310,'[1]Assiette TIC'!$C83,'[1]Consommati par usage et sect '!BG$6:BG$310)</f>
        <v>#VALUE!</v>
      </c>
      <c r="BI82" s="104" t="e">
        <f>SUMIF('[1]Consommati par usage et sect '!$C$6:$C$310,'[1]Assiette TIC'!$C83,'[1]Consommati par usage et sect '!BH$6:BH$310)</f>
        <v>#VALUE!</v>
      </c>
      <c r="BJ82" s="104" t="e">
        <f>SUMIF('[1]Consommati par usage et sect '!$C$6:$C$310,'[1]Assiette TIC'!$C83,'[1]Consommati par usage et sect '!BI$6:BI$310)</f>
        <v>#VALUE!</v>
      </c>
      <c r="BK82" s="104" t="e">
        <f>SUMIF('[1]Consommati par usage et sect '!$C$6:$C$310,'[1]Assiette TIC'!$C83,'[1]Consommati par usage et sect '!BJ$6:BJ$310)</f>
        <v>#VALUE!</v>
      </c>
      <c r="BL82" s="104" t="e">
        <f>SUMIF('[1]Consommati par usage et sect '!$C$6:$C$310,'[1]Assiette TIC'!$C83,'[1]Consommati par usage et sect '!BK$6:BK$310)</f>
        <v>#VALUE!</v>
      </c>
      <c r="BM82" s="104" t="e">
        <f>SUMIF('[1]Consommati par usage et sect '!$C$6:$C$310,'[1]Assiette TIC'!$C83,'[1]Consommati par usage et sect '!BL$6:BL$310)</f>
        <v>#VALUE!</v>
      </c>
      <c r="BN82" s="104" t="e">
        <f>SUMIF('[1]Consommati par usage et sect '!$C$6:$C$310,'[1]Assiette TIC'!$C83,'[1]Consommati par usage et sect '!BM$6:BM$310)</f>
        <v>#VALUE!</v>
      </c>
      <c r="BO82" s="104" t="e">
        <f>SUMIF('[1]Consommati par usage et sect '!$C$6:$C$310,'[1]Assiette TIC'!$C83,'[1]Consommati par usage et sect '!BN$6:BN$310)</f>
        <v>#VALUE!</v>
      </c>
      <c r="BP82" s="104" t="e">
        <f>SUMIF('[1]Consommati par usage et sect '!$C$6:$C$310,'[1]Assiette TIC'!$C83,'[1]Consommati par usage et sect '!BO$6:BO$310)</f>
        <v>#VALUE!</v>
      </c>
      <c r="BQ82" s="104" t="e">
        <f>SUMIF('[1]Consommati par usage et sect '!$C$6:$C$310,'[1]Assiette TIC'!$C83,'[1]Consommati par usage et sect '!BP$6:BP$310)</f>
        <v>#VALUE!</v>
      </c>
      <c r="BR82" s="104" t="e">
        <f>SUMIF('[1]Consommati par usage et sect '!$C$6:$C$310,'[1]Assiette TIC'!$C83,'[1]Consommati par usage et sect '!BQ$6:BQ$310)</f>
        <v>#VALUE!</v>
      </c>
      <c r="BS82" s="105" t="e">
        <f t="shared" si="33"/>
        <v>#VALUE!</v>
      </c>
      <c r="BT82" s="106" t="e">
        <f>AL82-E82+#REF!+#REF!</f>
        <v>#VALUE!</v>
      </c>
      <c r="BU82" s="102" t="e">
        <f>IF(E82-#REF!-#REF!&gt;=#REF!,AL82-E82+#REF!+#REF!,AL82-#REF!)</f>
        <v>#REF!</v>
      </c>
      <c r="BV82" s="102" t="s">
        <v>264</v>
      </c>
      <c r="BW82" s="102"/>
      <c r="BX82" s="102">
        <f t="shared" si="34"/>
        <v>1</v>
      </c>
      <c r="BY82" s="102">
        <f t="shared" si="36"/>
        <v>0</v>
      </c>
      <c r="BZ82" s="107">
        <f>IF(ISNA(VLOOKUP($D82,'[1]comptes des secteurs'!$B$13:$AW$1568,31,FALSE)),0,VLOOKUP($D82,'[1]comptes des secteurs'!$B$13:$AW$1568,31,FALSE))</f>
        <v>8.4</v>
      </c>
      <c r="CA82" s="102">
        <f>IF(ISNA(VLOOKUP($D82,'[1]comptes des secteurs'!$B$13:$AW$1568,47,FALSE)),0,VLOOKUP($D82,'[1]comptes des secteurs'!$B$13:$AW$1568,47,FALSE))</f>
        <v>43.8</v>
      </c>
      <c r="CB82" s="108">
        <f t="shared" si="16"/>
        <v>0</v>
      </c>
      <c r="CC82" s="108">
        <f t="shared" si="16"/>
        <v>0</v>
      </c>
      <c r="CD82">
        <f>VLOOKUP(D82,Eurostat!$A$11:$H$272,5,TRUE)</f>
        <v>165.7</v>
      </c>
    </row>
    <row r="83" spans="1:82" ht="15.65" customHeight="1" x14ac:dyDescent="0.35">
      <c r="A83" s="121"/>
      <c r="B83" s="109"/>
      <c r="C83" s="131" t="s">
        <v>338</v>
      </c>
      <c r="D83" s="128">
        <v>2399</v>
      </c>
      <c r="E83" s="97">
        <f>IFERROR(VLOOKUP(D83,'[1]Emissions ETS'!$A$2:$B$121,2,FALSE),0)/1000</f>
        <v>105.94799999999999</v>
      </c>
      <c r="F83" s="104" t="e">
        <f>SUMIF('[1]Consommati par usage et sect '!$C$6:$C$310,'[1]Assiette TIC'!$C84,'[1]Consommati par usage et sect '!E$6:E$310)</f>
        <v>#VALUE!</v>
      </c>
      <c r="G83" s="104" t="e">
        <f>SUMIF('[1]Consommati par usage et sect '!$C$6:$C$310,'[1]Assiette TIC'!$C84,'[1]Consommati par usage et sect '!F$6:F$310)</f>
        <v>#VALUE!</v>
      </c>
      <c r="H83" s="104" t="e">
        <f>SUMIF('[1]Consommati par usage et sect '!$C$6:$C$310,'[1]Assiette TIC'!$C84,'[1]Consommati par usage et sect '!G$6:G$310)</f>
        <v>#VALUE!</v>
      </c>
      <c r="I83" s="104" t="e">
        <f>SUMIF('[1]Consommati par usage et sect '!$C$6:$C$310,'[1]Assiette TIC'!$C84,'[1]Consommati par usage et sect '!H$6:H$310)</f>
        <v>#VALUE!</v>
      </c>
      <c r="J83" s="104" t="e">
        <f>SUMIF('[1]Consommati par usage et sect '!$C$6:$C$310,'[1]Assiette TIC'!$C84,'[1]Consommati par usage et sect '!I$6:I$310)</f>
        <v>#VALUE!</v>
      </c>
      <c r="K83" s="104" t="e">
        <f>SUMIF('[1]Consommati par usage et sect '!$C$6:$C$310,'[1]Assiette TIC'!$C84,'[1]Consommati par usage et sect '!J$6:J$310)</f>
        <v>#VALUE!</v>
      </c>
      <c r="L83" s="104" t="e">
        <f>SUMIF('[1]Consommati par usage et sect '!$C$6:$C$310,'[1]Assiette TIC'!$C84,'[1]Consommati par usage et sect '!K$6:K$310)</f>
        <v>#VALUE!</v>
      </c>
      <c r="M83" s="104" t="e">
        <f>SUMIF('[1]Consommati par usage et sect '!$C$6:$C$310,'[1]Assiette TIC'!$C84,'[1]Consommati par usage et sect '!L$6:L$310)</f>
        <v>#VALUE!</v>
      </c>
      <c r="N83" s="104" t="e">
        <f>SUMIF('[1]Consommati par usage et sect '!$C$6:$C$310,'[1]Assiette TIC'!$C84,'[1]Consommati par usage et sect '!M$6:M$310)</f>
        <v>#VALUE!</v>
      </c>
      <c r="O83" s="104" t="e">
        <f>SUMIF('[1]Consommati par usage et sect '!$C$6:$C$310,'[1]Assiette TIC'!$C84,'[1]Consommati par usage et sect '!N$6:N$310)</f>
        <v>#VALUE!</v>
      </c>
      <c r="P83" s="104" t="e">
        <f>SUMIF('[1]Consommati par usage et sect '!$C$6:$C$310,'[1]Assiette TIC'!$C84,'[1]Consommati par usage et sect '!O$6:O$310)</f>
        <v>#VALUE!</v>
      </c>
      <c r="Q83" s="104" t="e">
        <f>SUMIF('[1]Consommati par usage et sect '!$C$6:$C$310,'[1]Assiette TIC'!$C84,'[1]Consommati par usage et sect '!P$6:P$310)</f>
        <v>#VALUE!</v>
      </c>
      <c r="R83" s="104" t="e">
        <f>SUMIF('[1]Consommati par usage et sect '!$C$6:$C$310,'[1]Assiette TIC'!$C84,'[1]Consommati par usage et sect '!Q$6:Q$310)</f>
        <v>#VALUE!</v>
      </c>
      <c r="S83" s="104" t="e">
        <f>SUMIF('[1]Consommati par usage et sect '!$C$6:$C$310,'[1]Assiette TIC'!$C84,'[1]Consommati par usage et sect '!R$6:R$310)</f>
        <v>#VALUE!</v>
      </c>
      <c r="T83" s="104" t="e">
        <f>SUMIF('[1]Consommati par usage et sect '!$C$6:$C$310,'[1]Assiette TIC'!$C84,'[1]Consommati par usage et sect '!S$6:S$310)</f>
        <v>#VALUE!</v>
      </c>
      <c r="U83" s="104" t="e">
        <f>SUMIF('[1]Consommati par usage et sect '!$C$6:$C$310,'[1]Assiette TIC'!$C84,'[1]Consommati par usage et sect '!T$6:T$310)</f>
        <v>#VALUE!</v>
      </c>
      <c r="V83" s="104" t="e">
        <f>SUMIF('[1]Consommati par usage et sect '!$C$6:$C$310,'[1]Assiette TIC'!$C84,'[1]Consommati par usage et sect '!U$6:U$310)</f>
        <v>#VALUE!</v>
      </c>
      <c r="W83" s="104" t="e">
        <f>SUMIF('[1]Consommati par usage et sect '!$C$6:$C$310,'[1]Assiette TIC'!$C84,'[1]Consommati par usage et sect '!V$6:V$310)</f>
        <v>#VALUE!</v>
      </c>
      <c r="X83" s="104" t="e">
        <f>SUMIF('[1]Consommati par usage et sect '!$C$6:$C$310,'[1]Assiette TIC'!$C84,'[1]Consommati par usage et sect '!W$6:W$310)</f>
        <v>#VALUE!</v>
      </c>
      <c r="Y83" s="104" t="e">
        <f>SUMIF('[1]Consommati par usage et sect '!$C$6:$C$310,'[1]Assiette TIC'!$C84,'[1]Consommati par usage et sect '!X$6:X$310)</f>
        <v>#VALUE!</v>
      </c>
      <c r="Z83" s="104" t="e">
        <f>SUMIF('[1]Consommati par usage et sect '!$C$6:$C$310,'[1]Assiette TIC'!$C84,'[1]Consommati par usage et sect '!Y$6:Y$310)</f>
        <v>#VALUE!</v>
      </c>
      <c r="AA83" s="104" t="e">
        <f>SUMIF('[1]Consommati par usage et sect '!$C$6:$C$310,'[1]Assiette TIC'!$C84,'[1]Consommati par usage et sect '!Z$6:Z$310)</f>
        <v>#VALUE!</v>
      </c>
      <c r="AB83" s="104" t="e">
        <f>SUMIF('[1]Consommati par usage et sect '!$C$6:$C$310,'[1]Assiette TIC'!$C84,'[1]Consommati par usage et sect '!AA$6:AA$310)</f>
        <v>#VALUE!</v>
      </c>
      <c r="AC83" s="104" t="e">
        <f>SUMIF('[1]Consommati par usage et sect '!$C$6:$C$310,'[1]Assiette TIC'!$C84,'[1]Consommati par usage et sect '!AB$6:AB$310)</f>
        <v>#VALUE!</v>
      </c>
      <c r="AD83" s="104" t="e">
        <f>SUMIF('[1]Consommati par usage et sect '!$C$6:$C$310,'[1]Assiette TIC'!$C84,'[1]Consommati par usage et sect '!AC$6:AC$310)</f>
        <v>#VALUE!</v>
      </c>
      <c r="AE83" s="104" t="e">
        <f>SUMIF('[1]Consommati par usage et sect '!$C$6:$C$310,'[1]Assiette TIC'!$C84,'[1]Consommati par usage et sect '!AD$6:AD$310)</f>
        <v>#VALUE!</v>
      </c>
      <c r="AF83" s="104" t="e">
        <f>SUMIF('[1]Consommati par usage et sect '!$C$6:$C$310,'[1]Assiette TIC'!$C84,'[1]Consommati par usage et sect '!AE$6:AE$310)</f>
        <v>#VALUE!</v>
      </c>
      <c r="AG83" s="104" t="e">
        <f>SUMIF('[1]Consommati par usage et sect '!$C$6:$C$310,'[1]Assiette TIC'!$C84,'[1]Consommati par usage et sect '!AF$6:AF$310)</f>
        <v>#VALUE!</v>
      </c>
      <c r="AH83" s="104" t="e">
        <f>SUMIF('[1]Consommati par usage et sect '!$C$6:$C$310,'[1]Assiette TIC'!$C84,'[1]Consommati par usage et sect '!AG$6:AG$310)</f>
        <v>#VALUE!</v>
      </c>
      <c r="AI83" s="104" t="e">
        <f>SUMIF('[1]Consommati par usage et sect '!$C$6:$C$310,'[1]Assiette TIC'!$C84,'[1]Consommati par usage et sect '!AH$6:AH$310)</f>
        <v>#VALUE!</v>
      </c>
      <c r="AJ83" s="104" t="e">
        <f>SUMIF('[1]Consommati par usage et sect '!$C$6:$C$310,'[1]Assiette TIC'!$C84,'[1]Consommati par usage et sect '!AI$6:AI$310)</f>
        <v>#VALUE!</v>
      </c>
      <c r="AK83" s="104" t="e">
        <f>SUMIF('[1]Consommati par usage et sect '!$C$6:$C$310,'[1]Assiette TIC'!$C84,'[1]Consommati par usage et sect '!AJ$6:AJ$310)</f>
        <v>#VALUE!</v>
      </c>
      <c r="AL83" s="105" t="e">
        <f t="shared" si="29"/>
        <v>#VALUE!</v>
      </c>
      <c r="AM83" s="104" t="e">
        <f t="shared" si="35"/>
        <v>#VALUE!</v>
      </c>
      <c r="AN83" s="104" t="e">
        <f t="shared" si="30"/>
        <v>#VALUE!</v>
      </c>
      <c r="AO83" s="104" t="e">
        <f t="shared" si="31"/>
        <v>#VALUE!</v>
      </c>
      <c r="AP83" s="104" t="e">
        <f t="shared" si="32"/>
        <v>#VALUE!</v>
      </c>
      <c r="AQ83" s="104" t="e">
        <f>SUMIF('[1]Consommati par usage et sect '!$C$6:$C$310,'[1]Assiette TIC'!$C84,'[1]Consommati par usage et sect '!AP$6:AP$310)</f>
        <v>#VALUE!</v>
      </c>
      <c r="AR83" s="104" t="e">
        <f>SUMIF('[1]Consommati par usage et sect '!$C$6:$C$310,'[1]Assiette TIC'!$C84,'[1]Consommati par usage et sect '!AQ$6:AQ$310)</f>
        <v>#VALUE!</v>
      </c>
      <c r="AS83" s="104" t="e">
        <f>SUMIF('[1]Consommati par usage et sect '!$C$6:$C$310,'[1]Assiette TIC'!$C84,'[1]Consommati par usage et sect '!AR$6:AR$310)</f>
        <v>#VALUE!</v>
      </c>
      <c r="AT83" s="104" t="e">
        <f>SUMIF('[1]Consommati par usage et sect '!$C$6:$C$310,'[1]Assiette TIC'!$C84,'[1]Consommati par usage et sect '!AS$6:AS$310)</f>
        <v>#VALUE!</v>
      </c>
      <c r="AU83" s="104" t="e">
        <f>SUMIF('[1]Consommati par usage et sect '!$C$6:$C$310,'[1]Assiette TIC'!$C84,'[1]Consommati par usage et sect '!AT$6:AT$310)</f>
        <v>#VALUE!</v>
      </c>
      <c r="AV83" s="104" t="e">
        <f>SUMIF('[1]Consommati par usage et sect '!$C$6:$C$310,'[1]Assiette TIC'!$C84,'[1]Consommati par usage et sect '!AU$6:AU$310)</f>
        <v>#VALUE!</v>
      </c>
      <c r="AW83" s="104" t="e">
        <f>SUMIF('[1]Consommati par usage et sect '!$C$6:$C$310,'[1]Assiette TIC'!$C84,'[1]Consommati par usage et sect '!AV$6:AV$310)</f>
        <v>#VALUE!</v>
      </c>
      <c r="AX83" s="104" t="e">
        <f>SUMIF('[1]Consommati par usage et sect '!$C$6:$C$310,'[1]Assiette TIC'!$C84,'[1]Consommati par usage et sect '!AW$6:AW$310)</f>
        <v>#VALUE!</v>
      </c>
      <c r="AY83" s="104" t="e">
        <f>SUMIF('[1]Consommati par usage et sect '!$C$6:$C$310,'[1]Assiette TIC'!$C84,'[1]Consommati par usage et sect '!AX$6:AX$310)</f>
        <v>#VALUE!</v>
      </c>
      <c r="AZ83" s="104" t="e">
        <f>SUMIF('[1]Consommati par usage et sect '!$C$6:$C$310,'[1]Assiette TIC'!$C84,'[1]Consommati par usage et sect '!AY$6:AY$310)</f>
        <v>#VALUE!</v>
      </c>
      <c r="BA83" s="104" t="e">
        <f>SUMIF('[1]Consommati par usage et sect '!$C$6:$C$310,'[1]Assiette TIC'!$C84,'[1]Consommati par usage et sect '!AZ$6:AZ$310)</f>
        <v>#VALUE!</v>
      </c>
      <c r="BB83" s="104" t="e">
        <f>SUMIF('[1]Consommati par usage et sect '!$C$6:$C$310,'[1]Assiette TIC'!$C84,'[1]Consommati par usage et sect '!BA$6:BA$310)</f>
        <v>#VALUE!</v>
      </c>
      <c r="BC83" s="104" t="e">
        <f>SUMIF('[1]Consommati par usage et sect '!$C$6:$C$310,'[1]Assiette TIC'!$C84,'[1]Consommati par usage et sect '!BB$6:BB$310)</f>
        <v>#VALUE!</v>
      </c>
      <c r="BD83" s="104" t="e">
        <f>SUMIF('[1]Consommati par usage et sect '!$C$6:$C$310,'[1]Assiette TIC'!$C84,'[1]Consommati par usage et sect '!BC$6:BC$310)</f>
        <v>#VALUE!</v>
      </c>
      <c r="BE83" s="104" t="e">
        <f>SUMIF('[1]Consommati par usage et sect '!$C$6:$C$310,'[1]Assiette TIC'!$C84,'[1]Consommati par usage et sect '!BD$6:BD$310)</f>
        <v>#VALUE!</v>
      </c>
      <c r="BF83" s="104" t="e">
        <f>SUMIF('[1]Consommati par usage et sect '!$C$6:$C$310,'[1]Assiette TIC'!$C84,'[1]Consommati par usage et sect '!BE$6:BE$310)</f>
        <v>#VALUE!</v>
      </c>
      <c r="BG83" s="104" t="e">
        <f>SUMIF('[1]Consommati par usage et sect '!$C$6:$C$310,'[1]Assiette TIC'!$C84,'[1]Consommati par usage et sect '!BF$6:BF$310)</f>
        <v>#VALUE!</v>
      </c>
      <c r="BH83" s="104" t="e">
        <f>SUMIF('[1]Consommati par usage et sect '!$C$6:$C$310,'[1]Assiette TIC'!$C84,'[1]Consommati par usage et sect '!BG$6:BG$310)</f>
        <v>#VALUE!</v>
      </c>
      <c r="BI83" s="104" t="e">
        <f>SUMIF('[1]Consommati par usage et sect '!$C$6:$C$310,'[1]Assiette TIC'!$C84,'[1]Consommati par usage et sect '!BH$6:BH$310)</f>
        <v>#VALUE!</v>
      </c>
      <c r="BJ83" s="104" t="e">
        <f>SUMIF('[1]Consommati par usage et sect '!$C$6:$C$310,'[1]Assiette TIC'!$C84,'[1]Consommati par usage et sect '!BI$6:BI$310)</f>
        <v>#VALUE!</v>
      </c>
      <c r="BK83" s="104" t="e">
        <f>SUMIF('[1]Consommati par usage et sect '!$C$6:$C$310,'[1]Assiette TIC'!$C84,'[1]Consommati par usage et sect '!BJ$6:BJ$310)</f>
        <v>#VALUE!</v>
      </c>
      <c r="BL83" s="104" t="e">
        <f>SUMIF('[1]Consommati par usage et sect '!$C$6:$C$310,'[1]Assiette TIC'!$C84,'[1]Consommati par usage et sect '!BK$6:BK$310)</f>
        <v>#VALUE!</v>
      </c>
      <c r="BM83" s="104" t="e">
        <f>SUMIF('[1]Consommati par usage et sect '!$C$6:$C$310,'[1]Assiette TIC'!$C84,'[1]Consommati par usage et sect '!BL$6:BL$310)</f>
        <v>#VALUE!</v>
      </c>
      <c r="BN83" s="104" t="e">
        <f>SUMIF('[1]Consommati par usage et sect '!$C$6:$C$310,'[1]Assiette TIC'!$C84,'[1]Consommati par usage et sect '!BM$6:BM$310)</f>
        <v>#VALUE!</v>
      </c>
      <c r="BO83" s="104" t="e">
        <f>SUMIF('[1]Consommati par usage et sect '!$C$6:$C$310,'[1]Assiette TIC'!$C84,'[1]Consommati par usage et sect '!BN$6:BN$310)</f>
        <v>#VALUE!</v>
      </c>
      <c r="BP83" s="104" t="e">
        <f>SUMIF('[1]Consommati par usage et sect '!$C$6:$C$310,'[1]Assiette TIC'!$C84,'[1]Consommati par usage et sect '!BO$6:BO$310)</f>
        <v>#VALUE!</v>
      </c>
      <c r="BQ83" s="104" t="e">
        <f>SUMIF('[1]Consommati par usage et sect '!$C$6:$C$310,'[1]Assiette TIC'!$C84,'[1]Consommati par usage et sect '!BP$6:BP$310)</f>
        <v>#VALUE!</v>
      </c>
      <c r="BR83" s="104" t="e">
        <f>SUMIF('[1]Consommati par usage et sect '!$C$6:$C$310,'[1]Assiette TIC'!$C84,'[1]Consommati par usage et sect '!BQ$6:BQ$310)</f>
        <v>#VALUE!</v>
      </c>
      <c r="BS83" s="105" t="e">
        <f t="shared" si="33"/>
        <v>#VALUE!</v>
      </c>
      <c r="BT83" s="106" t="e">
        <f>AL83-E83+#REF!+#REF!</f>
        <v>#VALUE!</v>
      </c>
      <c r="BU83" s="102" t="e">
        <f>IF(E83-#REF!-#REF!&gt;=#REF!,AL83-E83+#REF!+#REF!,AL83-#REF!)</f>
        <v>#REF!</v>
      </c>
      <c r="BV83" s="102"/>
      <c r="BW83" s="102" t="s">
        <v>264</v>
      </c>
      <c r="BX83" s="102">
        <f t="shared" si="34"/>
        <v>1</v>
      </c>
      <c r="BY83" s="102">
        <f t="shared" si="36"/>
        <v>0</v>
      </c>
      <c r="BZ83" s="107">
        <f>IF(ISNA(VLOOKUP($D83,'[1]comptes des secteurs'!$B$13:$AW$1568,31,FALSE)),0,VLOOKUP($D83,'[1]comptes des secteurs'!$B$13:$AW$1568,31,FALSE))</f>
        <v>167.2</v>
      </c>
      <c r="CA83" s="102">
        <f>IF(ISNA(VLOOKUP($D83,'[1]comptes des secteurs'!$B$13:$AW$1568,47,FALSE)),0,VLOOKUP($D83,'[1]comptes des secteurs'!$B$13:$AW$1568,47,FALSE))</f>
        <v>478.2</v>
      </c>
      <c r="CB83" s="108">
        <f t="shared" si="16"/>
        <v>0</v>
      </c>
      <c r="CC83" s="108">
        <f t="shared" si="16"/>
        <v>0</v>
      </c>
      <c r="CD83">
        <f>VLOOKUP(D83,Eurostat!$A$11:$H$272,5,TRUE)</f>
        <v>2278.1999999999998</v>
      </c>
    </row>
    <row r="84" spans="1:82" ht="15.65" customHeight="1" x14ac:dyDescent="0.35">
      <c r="A84" s="123"/>
      <c r="B84" s="109"/>
      <c r="C84" s="131" t="s">
        <v>266</v>
      </c>
      <c r="D84" s="126" t="s">
        <v>300</v>
      </c>
      <c r="E84" s="97">
        <f>SUM(E67:E83)</f>
        <v>2014.8710000000003</v>
      </c>
      <c r="F84" s="97" t="e">
        <f t="shared" ref="F84:AK84" si="37">SUM(F67:F83)</f>
        <v>#VALUE!</v>
      </c>
      <c r="G84" s="97" t="e">
        <f t="shared" si="37"/>
        <v>#VALUE!</v>
      </c>
      <c r="H84" s="97" t="e">
        <f t="shared" si="37"/>
        <v>#VALUE!</v>
      </c>
      <c r="I84" s="97" t="e">
        <f t="shared" si="37"/>
        <v>#VALUE!</v>
      </c>
      <c r="J84" s="97" t="e">
        <f t="shared" si="37"/>
        <v>#VALUE!</v>
      </c>
      <c r="K84" s="97" t="e">
        <f t="shared" si="37"/>
        <v>#VALUE!</v>
      </c>
      <c r="L84" s="97" t="e">
        <f t="shared" si="37"/>
        <v>#VALUE!</v>
      </c>
      <c r="M84" s="97" t="e">
        <f t="shared" si="37"/>
        <v>#VALUE!</v>
      </c>
      <c r="N84" s="97" t="e">
        <f t="shared" si="37"/>
        <v>#VALUE!</v>
      </c>
      <c r="O84" s="97" t="e">
        <f t="shared" si="37"/>
        <v>#VALUE!</v>
      </c>
      <c r="P84" s="97" t="e">
        <f t="shared" si="37"/>
        <v>#VALUE!</v>
      </c>
      <c r="Q84" s="97" t="e">
        <f t="shared" si="37"/>
        <v>#VALUE!</v>
      </c>
      <c r="R84" s="97" t="e">
        <f t="shared" si="37"/>
        <v>#VALUE!</v>
      </c>
      <c r="S84" s="97" t="e">
        <f t="shared" si="37"/>
        <v>#VALUE!</v>
      </c>
      <c r="T84" s="97" t="e">
        <f t="shared" si="37"/>
        <v>#VALUE!</v>
      </c>
      <c r="U84" s="97" t="e">
        <f t="shared" si="37"/>
        <v>#VALUE!</v>
      </c>
      <c r="V84" s="97" t="e">
        <f t="shared" si="37"/>
        <v>#VALUE!</v>
      </c>
      <c r="W84" s="97" t="e">
        <f t="shared" si="37"/>
        <v>#VALUE!</v>
      </c>
      <c r="X84" s="97" t="e">
        <f t="shared" si="37"/>
        <v>#VALUE!</v>
      </c>
      <c r="Y84" s="97" t="e">
        <f t="shared" si="37"/>
        <v>#VALUE!</v>
      </c>
      <c r="Z84" s="97" t="e">
        <f t="shared" si="37"/>
        <v>#VALUE!</v>
      </c>
      <c r="AA84" s="97" t="e">
        <f t="shared" si="37"/>
        <v>#VALUE!</v>
      </c>
      <c r="AB84" s="97" t="e">
        <f t="shared" si="37"/>
        <v>#VALUE!</v>
      </c>
      <c r="AC84" s="97" t="e">
        <f t="shared" si="37"/>
        <v>#VALUE!</v>
      </c>
      <c r="AD84" s="97" t="e">
        <f t="shared" si="37"/>
        <v>#VALUE!</v>
      </c>
      <c r="AE84" s="97" t="e">
        <f t="shared" si="37"/>
        <v>#VALUE!</v>
      </c>
      <c r="AF84" s="97" t="e">
        <f t="shared" si="37"/>
        <v>#VALUE!</v>
      </c>
      <c r="AG84" s="97" t="e">
        <f t="shared" si="37"/>
        <v>#VALUE!</v>
      </c>
      <c r="AH84" s="97" t="e">
        <f t="shared" si="37"/>
        <v>#VALUE!</v>
      </c>
      <c r="AI84" s="97" t="e">
        <f t="shared" si="37"/>
        <v>#VALUE!</v>
      </c>
      <c r="AJ84" s="97" t="e">
        <f t="shared" si="37"/>
        <v>#VALUE!</v>
      </c>
      <c r="AK84" s="97" t="e">
        <f t="shared" si="37"/>
        <v>#VALUE!</v>
      </c>
      <c r="AL84" s="105" t="e">
        <f t="shared" si="29"/>
        <v>#VALUE!</v>
      </c>
      <c r="AM84" s="104" t="e">
        <f t="shared" si="35"/>
        <v>#VALUE!</v>
      </c>
      <c r="AN84" s="104" t="e">
        <f t="shared" si="30"/>
        <v>#VALUE!</v>
      </c>
      <c r="AO84" s="104" t="e">
        <f t="shared" si="31"/>
        <v>#VALUE!</v>
      </c>
      <c r="AP84" s="104" t="e">
        <f t="shared" si="32"/>
        <v>#VALUE!</v>
      </c>
      <c r="AQ84" s="97" t="e">
        <f t="shared" ref="AQ84:BR84" si="38">SUM(AQ67:AQ83)</f>
        <v>#VALUE!</v>
      </c>
      <c r="AR84" s="97" t="e">
        <f t="shared" si="38"/>
        <v>#VALUE!</v>
      </c>
      <c r="AS84" s="97" t="e">
        <f t="shared" si="38"/>
        <v>#VALUE!</v>
      </c>
      <c r="AT84" s="97" t="e">
        <f t="shared" si="38"/>
        <v>#VALUE!</v>
      </c>
      <c r="AU84" s="97" t="e">
        <f t="shared" si="38"/>
        <v>#VALUE!</v>
      </c>
      <c r="AV84" s="97" t="e">
        <f t="shared" si="38"/>
        <v>#VALUE!</v>
      </c>
      <c r="AW84" s="97" t="e">
        <f t="shared" si="38"/>
        <v>#VALUE!</v>
      </c>
      <c r="AX84" s="97" t="e">
        <f t="shared" si="38"/>
        <v>#VALUE!</v>
      </c>
      <c r="AY84" s="97" t="e">
        <f t="shared" si="38"/>
        <v>#VALUE!</v>
      </c>
      <c r="AZ84" s="97" t="e">
        <f t="shared" si="38"/>
        <v>#VALUE!</v>
      </c>
      <c r="BA84" s="97" t="e">
        <f t="shared" si="38"/>
        <v>#VALUE!</v>
      </c>
      <c r="BB84" s="97" t="e">
        <f t="shared" si="38"/>
        <v>#VALUE!</v>
      </c>
      <c r="BC84" s="97" t="e">
        <f t="shared" si="38"/>
        <v>#VALUE!</v>
      </c>
      <c r="BD84" s="97" t="e">
        <f t="shared" si="38"/>
        <v>#VALUE!</v>
      </c>
      <c r="BE84" s="97" t="e">
        <f t="shared" si="38"/>
        <v>#VALUE!</v>
      </c>
      <c r="BF84" s="97" t="e">
        <f t="shared" si="38"/>
        <v>#VALUE!</v>
      </c>
      <c r="BG84" s="97" t="e">
        <f t="shared" si="38"/>
        <v>#VALUE!</v>
      </c>
      <c r="BH84" s="97" t="e">
        <f t="shared" si="38"/>
        <v>#VALUE!</v>
      </c>
      <c r="BI84" s="97" t="e">
        <f t="shared" si="38"/>
        <v>#VALUE!</v>
      </c>
      <c r="BJ84" s="97" t="e">
        <f t="shared" si="38"/>
        <v>#VALUE!</v>
      </c>
      <c r="BK84" s="97" t="e">
        <f t="shared" si="38"/>
        <v>#VALUE!</v>
      </c>
      <c r="BL84" s="97" t="e">
        <f t="shared" si="38"/>
        <v>#VALUE!</v>
      </c>
      <c r="BM84" s="97" t="e">
        <f t="shared" si="38"/>
        <v>#VALUE!</v>
      </c>
      <c r="BN84" s="97" t="e">
        <f t="shared" si="38"/>
        <v>#VALUE!</v>
      </c>
      <c r="BO84" s="97" t="e">
        <f t="shared" si="38"/>
        <v>#VALUE!</v>
      </c>
      <c r="BP84" s="97" t="e">
        <f t="shared" si="38"/>
        <v>#VALUE!</v>
      </c>
      <c r="BQ84" s="97" t="e">
        <f t="shared" si="38"/>
        <v>#VALUE!</v>
      </c>
      <c r="BR84" s="97" t="e">
        <f t="shared" si="38"/>
        <v>#VALUE!</v>
      </c>
      <c r="BS84" s="105" t="e">
        <f t="shared" si="33"/>
        <v>#VALUE!</v>
      </c>
      <c r="BT84" s="106" t="e">
        <f>SUM(BT67:BT83)</f>
        <v>#VALUE!</v>
      </c>
      <c r="BU84" s="106" t="e">
        <f>SUM(BU67:BU83)</f>
        <v>#REF!</v>
      </c>
      <c r="BV84" s="102"/>
      <c r="BW84" s="102"/>
      <c r="BX84" s="102">
        <f t="shared" si="34"/>
        <v>0</v>
      </c>
      <c r="BY84" s="102" t="e">
        <f t="shared" si="36"/>
        <v>#REF!</v>
      </c>
      <c r="BZ84" s="102">
        <f t="shared" ref="BZ84:CA84" si="39">SUM(BZ67:BZ83)</f>
        <v>1382.6</v>
      </c>
      <c r="CA84" s="102">
        <f t="shared" si="39"/>
        <v>5640</v>
      </c>
      <c r="CB84" s="108" t="e">
        <f t="shared" si="16"/>
        <v>#REF!</v>
      </c>
      <c r="CC84" s="108" t="e">
        <f t="shared" si="16"/>
        <v>#REF!</v>
      </c>
    </row>
    <row r="85" spans="1:82" ht="15.65" customHeight="1" x14ac:dyDescent="0.35">
      <c r="A85" s="122" t="s">
        <v>339</v>
      </c>
      <c r="B85" s="195" t="s">
        <v>569</v>
      </c>
      <c r="C85" s="131" t="s">
        <v>340</v>
      </c>
      <c r="D85" s="128">
        <v>2311</v>
      </c>
      <c r="E85" s="97">
        <f>IFERROR(VLOOKUP(D85,'[1]Emissions ETS'!$A$2:$B$121,2,FALSE),0)/1000</f>
        <v>555.62599999999998</v>
      </c>
      <c r="F85" s="104" t="e">
        <f>SUMIF('[1]Consommati par usage et sect '!$C$6:$C$310,'[1]Assiette TIC'!$C87,'[1]Consommati par usage et sect '!E$6:E$310)</f>
        <v>#VALUE!</v>
      </c>
      <c r="G85" s="104" t="e">
        <f>SUMIF('[1]Consommati par usage et sect '!$C$6:$C$310,'[1]Assiette TIC'!$C87,'[1]Consommati par usage et sect '!F$6:F$310)</f>
        <v>#VALUE!</v>
      </c>
      <c r="H85" s="104" t="e">
        <f>SUMIF('[1]Consommati par usage et sect '!$C$6:$C$310,'[1]Assiette TIC'!$C87,'[1]Consommati par usage et sect '!G$6:G$310)</f>
        <v>#VALUE!</v>
      </c>
      <c r="I85" s="104" t="e">
        <f>SUMIF('[1]Consommati par usage et sect '!$C$6:$C$310,'[1]Assiette TIC'!$C87,'[1]Consommati par usage et sect '!H$6:H$310)</f>
        <v>#VALUE!</v>
      </c>
      <c r="J85" s="104" t="e">
        <f>SUMIF('[1]Consommati par usage et sect '!$C$6:$C$310,'[1]Assiette TIC'!$C87,'[1]Consommati par usage et sect '!I$6:I$310)</f>
        <v>#VALUE!</v>
      </c>
      <c r="K85" s="104" t="e">
        <f>SUMIF('[1]Consommati par usage et sect '!$C$6:$C$310,'[1]Assiette TIC'!$C87,'[1]Consommati par usage et sect '!J$6:J$310)</f>
        <v>#VALUE!</v>
      </c>
      <c r="L85" s="104" t="e">
        <f>SUMIF('[1]Consommati par usage et sect '!$C$6:$C$310,'[1]Assiette TIC'!$C87,'[1]Consommati par usage et sect '!K$6:K$310)</f>
        <v>#VALUE!</v>
      </c>
      <c r="M85" s="104" t="e">
        <f>SUMIF('[1]Consommati par usage et sect '!$C$6:$C$310,'[1]Assiette TIC'!$C87,'[1]Consommati par usage et sect '!L$6:L$310)</f>
        <v>#VALUE!</v>
      </c>
      <c r="N85" s="104" t="e">
        <f>SUMIF('[1]Consommati par usage et sect '!$C$6:$C$310,'[1]Assiette TIC'!$C87,'[1]Consommati par usage et sect '!M$6:M$310)</f>
        <v>#VALUE!</v>
      </c>
      <c r="O85" s="104" t="e">
        <f>SUMIF('[1]Consommati par usage et sect '!$C$6:$C$310,'[1]Assiette TIC'!$C87,'[1]Consommati par usage et sect '!N$6:N$310)</f>
        <v>#VALUE!</v>
      </c>
      <c r="P85" s="104" t="e">
        <f>SUMIF('[1]Consommati par usage et sect '!$C$6:$C$310,'[1]Assiette TIC'!$C87,'[1]Consommati par usage et sect '!O$6:O$310)</f>
        <v>#VALUE!</v>
      </c>
      <c r="Q85" s="104" t="e">
        <f>SUMIF('[1]Consommati par usage et sect '!$C$6:$C$310,'[1]Assiette TIC'!$C87,'[1]Consommati par usage et sect '!P$6:P$310)</f>
        <v>#VALUE!</v>
      </c>
      <c r="R85" s="104" t="e">
        <f>SUMIF('[1]Consommati par usage et sect '!$C$6:$C$310,'[1]Assiette TIC'!$C87,'[1]Consommati par usage et sect '!Q$6:Q$310)</f>
        <v>#VALUE!</v>
      </c>
      <c r="S85" s="104" t="e">
        <f>SUMIF('[1]Consommati par usage et sect '!$C$6:$C$310,'[1]Assiette TIC'!$C87,'[1]Consommati par usage et sect '!R$6:R$310)</f>
        <v>#VALUE!</v>
      </c>
      <c r="T85" s="104" t="e">
        <f>SUMIF('[1]Consommati par usage et sect '!$C$6:$C$310,'[1]Assiette TIC'!$C87,'[1]Consommati par usage et sect '!S$6:S$310)</f>
        <v>#VALUE!</v>
      </c>
      <c r="U85" s="104" t="e">
        <f>SUMIF('[1]Consommati par usage et sect '!$C$6:$C$310,'[1]Assiette TIC'!$C87,'[1]Consommati par usage et sect '!T$6:T$310)</f>
        <v>#VALUE!</v>
      </c>
      <c r="V85" s="104" t="e">
        <f>SUMIF('[1]Consommati par usage et sect '!$C$6:$C$310,'[1]Assiette TIC'!$C87,'[1]Consommati par usage et sect '!U$6:U$310)</f>
        <v>#VALUE!</v>
      </c>
      <c r="W85" s="104" t="e">
        <f>SUMIF('[1]Consommati par usage et sect '!$C$6:$C$310,'[1]Assiette TIC'!$C87,'[1]Consommati par usage et sect '!V$6:V$310)</f>
        <v>#VALUE!</v>
      </c>
      <c r="X85" s="104" t="e">
        <f>SUMIF('[1]Consommati par usage et sect '!$C$6:$C$310,'[1]Assiette TIC'!$C87,'[1]Consommati par usage et sect '!W$6:W$310)</f>
        <v>#VALUE!</v>
      </c>
      <c r="Y85" s="104" t="e">
        <f>SUMIF('[1]Consommati par usage et sect '!$C$6:$C$310,'[1]Assiette TIC'!$C87,'[1]Consommati par usage et sect '!X$6:X$310)</f>
        <v>#VALUE!</v>
      </c>
      <c r="Z85" s="104" t="e">
        <f>SUMIF('[1]Consommati par usage et sect '!$C$6:$C$310,'[1]Assiette TIC'!$C87,'[1]Consommati par usage et sect '!Y$6:Y$310)</f>
        <v>#VALUE!</v>
      </c>
      <c r="AA85" s="104" t="e">
        <f>SUMIF('[1]Consommati par usage et sect '!$C$6:$C$310,'[1]Assiette TIC'!$C87,'[1]Consommati par usage et sect '!Z$6:Z$310)</f>
        <v>#VALUE!</v>
      </c>
      <c r="AB85" s="104" t="e">
        <f>SUMIF('[1]Consommati par usage et sect '!$C$6:$C$310,'[1]Assiette TIC'!$C87,'[1]Consommati par usage et sect '!AA$6:AA$310)</f>
        <v>#VALUE!</v>
      </c>
      <c r="AC85" s="104" t="e">
        <f>SUMIF('[1]Consommati par usage et sect '!$C$6:$C$310,'[1]Assiette TIC'!$C87,'[1]Consommati par usage et sect '!AB$6:AB$310)</f>
        <v>#VALUE!</v>
      </c>
      <c r="AD85" s="104" t="e">
        <f>SUMIF('[1]Consommati par usage et sect '!$C$6:$C$310,'[1]Assiette TIC'!$C87,'[1]Consommati par usage et sect '!AC$6:AC$310)</f>
        <v>#VALUE!</v>
      </c>
      <c r="AE85" s="104" t="e">
        <f>SUMIF('[1]Consommati par usage et sect '!$C$6:$C$310,'[1]Assiette TIC'!$C87,'[1]Consommati par usage et sect '!AD$6:AD$310)</f>
        <v>#VALUE!</v>
      </c>
      <c r="AF85" s="104" t="e">
        <f>SUMIF('[1]Consommati par usage et sect '!$C$6:$C$310,'[1]Assiette TIC'!$C87,'[1]Consommati par usage et sect '!AE$6:AE$310)</f>
        <v>#VALUE!</v>
      </c>
      <c r="AG85" s="104" t="e">
        <f>SUMIF('[1]Consommati par usage et sect '!$C$6:$C$310,'[1]Assiette TIC'!$C87,'[1]Consommati par usage et sect '!AF$6:AF$310)</f>
        <v>#VALUE!</v>
      </c>
      <c r="AH85" s="104" t="e">
        <f>SUMIF('[1]Consommati par usage et sect '!$C$6:$C$310,'[1]Assiette TIC'!$C87,'[1]Consommati par usage et sect '!AG$6:AG$310)</f>
        <v>#VALUE!</v>
      </c>
      <c r="AI85" s="104" t="e">
        <f>SUMIF('[1]Consommati par usage et sect '!$C$6:$C$310,'[1]Assiette TIC'!$C87,'[1]Consommati par usage et sect '!AH$6:AH$310)</f>
        <v>#VALUE!</v>
      </c>
      <c r="AJ85" s="104" t="e">
        <f>SUMIF('[1]Consommati par usage et sect '!$C$6:$C$310,'[1]Assiette TIC'!$C87,'[1]Consommati par usage et sect '!AI$6:AI$310)</f>
        <v>#VALUE!</v>
      </c>
      <c r="AK85" s="104" t="e">
        <f>SUMIF('[1]Consommati par usage et sect '!$C$6:$C$310,'[1]Assiette TIC'!$C87,'[1]Consommati par usage et sect '!AJ$6:AJ$310)</f>
        <v>#VALUE!</v>
      </c>
      <c r="AL85" s="105" t="e">
        <f t="shared" si="29"/>
        <v>#VALUE!</v>
      </c>
      <c r="AM85" s="104" t="e">
        <f t="shared" si="35"/>
        <v>#VALUE!</v>
      </c>
      <c r="AN85" s="104" t="e">
        <f t="shared" si="30"/>
        <v>#VALUE!</v>
      </c>
      <c r="AO85" s="104" t="e">
        <f t="shared" si="31"/>
        <v>#VALUE!</v>
      </c>
      <c r="AP85" s="104" t="e">
        <f t="shared" si="32"/>
        <v>#VALUE!</v>
      </c>
      <c r="AQ85" s="104" t="e">
        <f>SUMIF('[1]Consommati par usage et sect '!$C$6:$C$310,'[1]Assiette TIC'!$C87,'[1]Consommati par usage et sect '!AP$6:AP$310)</f>
        <v>#VALUE!</v>
      </c>
      <c r="AR85" s="104" t="e">
        <f>SUMIF('[1]Consommati par usage et sect '!$C$6:$C$310,'[1]Assiette TIC'!$C87,'[1]Consommati par usage et sect '!AQ$6:AQ$310)</f>
        <v>#VALUE!</v>
      </c>
      <c r="AS85" s="104" t="e">
        <f>SUMIF('[1]Consommati par usage et sect '!$C$6:$C$310,'[1]Assiette TIC'!$C87,'[1]Consommati par usage et sect '!AR$6:AR$310)</f>
        <v>#VALUE!</v>
      </c>
      <c r="AT85" s="104" t="e">
        <f>SUMIF('[1]Consommati par usage et sect '!$C$6:$C$310,'[1]Assiette TIC'!$C87,'[1]Consommati par usage et sect '!AS$6:AS$310)</f>
        <v>#VALUE!</v>
      </c>
      <c r="AU85" s="104" t="e">
        <f>SUMIF('[1]Consommati par usage et sect '!$C$6:$C$310,'[1]Assiette TIC'!$C87,'[1]Consommati par usage et sect '!AT$6:AT$310)</f>
        <v>#VALUE!</v>
      </c>
      <c r="AV85" s="104" t="e">
        <f>SUMIF('[1]Consommati par usage et sect '!$C$6:$C$310,'[1]Assiette TIC'!$C87,'[1]Consommati par usage et sect '!AU$6:AU$310)</f>
        <v>#VALUE!</v>
      </c>
      <c r="AW85" s="104" t="e">
        <f>SUMIF('[1]Consommati par usage et sect '!$C$6:$C$310,'[1]Assiette TIC'!$C87,'[1]Consommati par usage et sect '!AV$6:AV$310)</f>
        <v>#VALUE!</v>
      </c>
      <c r="AX85" s="104" t="e">
        <f>SUMIF('[1]Consommati par usage et sect '!$C$6:$C$310,'[1]Assiette TIC'!$C87,'[1]Consommati par usage et sect '!AW$6:AW$310)</f>
        <v>#VALUE!</v>
      </c>
      <c r="AY85" s="104" t="e">
        <f>SUMIF('[1]Consommati par usage et sect '!$C$6:$C$310,'[1]Assiette TIC'!$C87,'[1]Consommati par usage et sect '!AX$6:AX$310)</f>
        <v>#VALUE!</v>
      </c>
      <c r="AZ85" s="104" t="e">
        <f>SUMIF('[1]Consommati par usage et sect '!$C$6:$C$310,'[1]Assiette TIC'!$C87,'[1]Consommati par usage et sect '!AY$6:AY$310)</f>
        <v>#VALUE!</v>
      </c>
      <c r="BA85" s="104" t="e">
        <f>SUMIF('[1]Consommati par usage et sect '!$C$6:$C$310,'[1]Assiette TIC'!$C87,'[1]Consommati par usage et sect '!AZ$6:AZ$310)</f>
        <v>#VALUE!</v>
      </c>
      <c r="BB85" s="104" t="e">
        <f>SUMIF('[1]Consommati par usage et sect '!$C$6:$C$310,'[1]Assiette TIC'!$C87,'[1]Consommati par usage et sect '!BA$6:BA$310)</f>
        <v>#VALUE!</v>
      </c>
      <c r="BC85" s="104" t="e">
        <f>SUMIF('[1]Consommati par usage et sect '!$C$6:$C$310,'[1]Assiette TIC'!$C87,'[1]Consommati par usage et sect '!BB$6:BB$310)</f>
        <v>#VALUE!</v>
      </c>
      <c r="BD85" s="104" t="e">
        <f>SUMIF('[1]Consommati par usage et sect '!$C$6:$C$310,'[1]Assiette TIC'!$C87,'[1]Consommati par usage et sect '!BC$6:BC$310)</f>
        <v>#VALUE!</v>
      </c>
      <c r="BE85" s="104" t="e">
        <f>SUMIF('[1]Consommati par usage et sect '!$C$6:$C$310,'[1]Assiette TIC'!$C87,'[1]Consommati par usage et sect '!BD$6:BD$310)</f>
        <v>#VALUE!</v>
      </c>
      <c r="BF85" s="104" t="e">
        <f>SUMIF('[1]Consommati par usage et sect '!$C$6:$C$310,'[1]Assiette TIC'!$C87,'[1]Consommati par usage et sect '!BE$6:BE$310)</f>
        <v>#VALUE!</v>
      </c>
      <c r="BG85" s="104" t="e">
        <f>SUMIF('[1]Consommati par usage et sect '!$C$6:$C$310,'[1]Assiette TIC'!$C87,'[1]Consommati par usage et sect '!BF$6:BF$310)</f>
        <v>#VALUE!</v>
      </c>
      <c r="BH85" s="104" t="e">
        <f>SUMIF('[1]Consommati par usage et sect '!$C$6:$C$310,'[1]Assiette TIC'!$C87,'[1]Consommati par usage et sect '!BG$6:BG$310)</f>
        <v>#VALUE!</v>
      </c>
      <c r="BI85" s="104" t="e">
        <f>SUMIF('[1]Consommati par usage et sect '!$C$6:$C$310,'[1]Assiette TIC'!$C87,'[1]Consommati par usage et sect '!BH$6:BH$310)</f>
        <v>#VALUE!</v>
      </c>
      <c r="BJ85" s="104" t="e">
        <f>SUMIF('[1]Consommati par usage et sect '!$C$6:$C$310,'[1]Assiette TIC'!$C87,'[1]Consommati par usage et sect '!BI$6:BI$310)</f>
        <v>#VALUE!</v>
      </c>
      <c r="BK85" s="104" t="e">
        <f>SUMIF('[1]Consommati par usage et sect '!$C$6:$C$310,'[1]Assiette TIC'!$C87,'[1]Consommati par usage et sect '!BJ$6:BJ$310)</f>
        <v>#VALUE!</v>
      </c>
      <c r="BL85" s="104" t="e">
        <f>SUMIF('[1]Consommati par usage et sect '!$C$6:$C$310,'[1]Assiette TIC'!$C87,'[1]Consommati par usage et sect '!BK$6:BK$310)</f>
        <v>#VALUE!</v>
      </c>
      <c r="BM85" s="104" t="e">
        <f>SUMIF('[1]Consommati par usage et sect '!$C$6:$C$310,'[1]Assiette TIC'!$C87,'[1]Consommati par usage et sect '!BL$6:BL$310)</f>
        <v>#VALUE!</v>
      </c>
      <c r="BN85" s="104" t="e">
        <f>SUMIF('[1]Consommati par usage et sect '!$C$6:$C$310,'[1]Assiette TIC'!$C87,'[1]Consommati par usage et sect '!BM$6:BM$310)</f>
        <v>#VALUE!</v>
      </c>
      <c r="BO85" s="104" t="e">
        <f>SUMIF('[1]Consommati par usage et sect '!$C$6:$C$310,'[1]Assiette TIC'!$C87,'[1]Consommati par usage et sect '!BN$6:BN$310)</f>
        <v>#VALUE!</v>
      </c>
      <c r="BP85" s="104" t="e">
        <f>SUMIF('[1]Consommati par usage et sect '!$C$6:$C$310,'[1]Assiette TIC'!$C87,'[1]Consommati par usage et sect '!BO$6:BO$310)</f>
        <v>#VALUE!</v>
      </c>
      <c r="BQ85" s="104" t="e">
        <f>SUMIF('[1]Consommati par usage et sect '!$C$6:$C$310,'[1]Assiette TIC'!$C87,'[1]Consommati par usage et sect '!BP$6:BP$310)</f>
        <v>#VALUE!</v>
      </c>
      <c r="BR85" s="104" t="e">
        <f>SUMIF('[1]Consommati par usage et sect '!$C$6:$C$310,'[1]Assiette TIC'!$C87,'[1]Consommati par usage et sect '!BQ$6:BQ$310)</f>
        <v>#VALUE!</v>
      </c>
      <c r="BS85" s="105" t="e">
        <f t="shared" si="33"/>
        <v>#VALUE!</v>
      </c>
      <c r="BT85" s="106" t="e">
        <f>AL85-E85+#REF!+#REF!</f>
        <v>#VALUE!</v>
      </c>
      <c r="BU85" s="102" t="e">
        <f>IF(E85-#REF!-#REF!&gt;=#REF!,AL85-E85+#REF!+#REF!,AL85-#REF!)</f>
        <v>#REF!</v>
      </c>
      <c r="BV85" s="102" t="s">
        <v>264</v>
      </c>
      <c r="BW85" s="102" t="s">
        <v>264</v>
      </c>
      <c r="BX85" s="102">
        <f t="shared" si="34"/>
        <v>1</v>
      </c>
      <c r="BY85" s="102">
        <f t="shared" si="36"/>
        <v>0</v>
      </c>
      <c r="BZ85" s="107">
        <f>IF(ISNA(VLOOKUP($D85,'[1]comptes des secteurs'!$B$13:$AW$1568,31,FALSE)),0,VLOOKUP($D85,'[1]comptes des secteurs'!$B$13:$AW$1568,31,FALSE))</f>
        <v>43.2</v>
      </c>
      <c r="CA85" s="102">
        <f>IF(ISNA(VLOOKUP($D85,'[1]comptes des secteurs'!$B$13:$AW$1568,47,FALSE)),0,VLOOKUP($D85,'[1]comptes des secteurs'!$B$13:$AW$1568,47,FALSE))</f>
        <v>135.5</v>
      </c>
      <c r="CB85" s="108">
        <f t="shared" ref="CB85:CC145" si="40">IF(BZ85="S","S",IF(BZ85&gt;0,($BY85/BZ85),""))</f>
        <v>0</v>
      </c>
      <c r="CC85" s="108">
        <f t="shared" si="40"/>
        <v>0</v>
      </c>
      <c r="CD85">
        <f>VLOOKUP(D85,Eurostat!$A$11:$H$272,5,TRUE)</f>
        <v>422.1</v>
      </c>
    </row>
    <row r="86" spans="1:82" ht="15.65" customHeight="1" x14ac:dyDescent="0.35">
      <c r="A86" s="121"/>
      <c r="B86" s="200"/>
      <c r="C86" s="131" t="s">
        <v>341</v>
      </c>
      <c r="D86" s="128">
        <v>2312</v>
      </c>
      <c r="E86" s="97">
        <f>IFERROR(VLOOKUP(D86,'[1]Emissions ETS'!$A$2:$B$121,2,FALSE),0)/1000</f>
        <v>0</v>
      </c>
      <c r="F86" s="104" t="e">
        <f>SUMIF('[1]Consommati par usage et sect '!$C$6:$C$310,'[1]Assiette TIC'!$C88,'[1]Consommati par usage et sect '!E$6:E$310)</f>
        <v>#VALUE!</v>
      </c>
      <c r="G86" s="104" t="e">
        <f>SUMIF('[1]Consommati par usage et sect '!$C$6:$C$310,'[1]Assiette TIC'!$C88,'[1]Consommati par usage et sect '!F$6:F$310)</f>
        <v>#VALUE!</v>
      </c>
      <c r="H86" s="104" t="e">
        <f>SUMIF('[1]Consommati par usage et sect '!$C$6:$C$310,'[1]Assiette TIC'!$C88,'[1]Consommati par usage et sect '!G$6:G$310)</f>
        <v>#VALUE!</v>
      </c>
      <c r="I86" s="104" t="e">
        <f>SUMIF('[1]Consommati par usage et sect '!$C$6:$C$310,'[1]Assiette TIC'!$C88,'[1]Consommati par usage et sect '!H$6:H$310)</f>
        <v>#VALUE!</v>
      </c>
      <c r="J86" s="104" t="e">
        <f>SUMIF('[1]Consommati par usage et sect '!$C$6:$C$310,'[1]Assiette TIC'!$C88,'[1]Consommati par usage et sect '!I$6:I$310)</f>
        <v>#VALUE!</v>
      </c>
      <c r="K86" s="104" t="e">
        <f>SUMIF('[1]Consommati par usage et sect '!$C$6:$C$310,'[1]Assiette TIC'!$C88,'[1]Consommati par usage et sect '!J$6:J$310)</f>
        <v>#VALUE!</v>
      </c>
      <c r="L86" s="104" t="e">
        <f>SUMIF('[1]Consommati par usage et sect '!$C$6:$C$310,'[1]Assiette TIC'!$C88,'[1]Consommati par usage et sect '!K$6:K$310)</f>
        <v>#VALUE!</v>
      </c>
      <c r="M86" s="104" t="e">
        <f>SUMIF('[1]Consommati par usage et sect '!$C$6:$C$310,'[1]Assiette TIC'!$C88,'[1]Consommati par usage et sect '!L$6:L$310)</f>
        <v>#VALUE!</v>
      </c>
      <c r="N86" s="104" t="e">
        <f>SUMIF('[1]Consommati par usage et sect '!$C$6:$C$310,'[1]Assiette TIC'!$C88,'[1]Consommati par usage et sect '!M$6:M$310)</f>
        <v>#VALUE!</v>
      </c>
      <c r="O86" s="104" t="e">
        <f>SUMIF('[1]Consommati par usage et sect '!$C$6:$C$310,'[1]Assiette TIC'!$C88,'[1]Consommati par usage et sect '!N$6:N$310)</f>
        <v>#VALUE!</v>
      </c>
      <c r="P86" s="104" t="e">
        <f>SUMIF('[1]Consommati par usage et sect '!$C$6:$C$310,'[1]Assiette TIC'!$C88,'[1]Consommati par usage et sect '!O$6:O$310)</f>
        <v>#VALUE!</v>
      </c>
      <c r="Q86" s="104" t="e">
        <f>SUMIF('[1]Consommati par usage et sect '!$C$6:$C$310,'[1]Assiette TIC'!$C88,'[1]Consommati par usage et sect '!P$6:P$310)</f>
        <v>#VALUE!</v>
      </c>
      <c r="R86" s="104" t="e">
        <f>SUMIF('[1]Consommati par usage et sect '!$C$6:$C$310,'[1]Assiette TIC'!$C88,'[1]Consommati par usage et sect '!Q$6:Q$310)</f>
        <v>#VALUE!</v>
      </c>
      <c r="S86" s="104" t="e">
        <f>SUMIF('[1]Consommati par usage et sect '!$C$6:$C$310,'[1]Assiette TIC'!$C88,'[1]Consommati par usage et sect '!R$6:R$310)</f>
        <v>#VALUE!</v>
      </c>
      <c r="T86" s="104" t="e">
        <f>SUMIF('[1]Consommati par usage et sect '!$C$6:$C$310,'[1]Assiette TIC'!$C88,'[1]Consommati par usage et sect '!S$6:S$310)</f>
        <v>#VALUE!</v>
      </c>
      <c r="U86" s="104" t="e">
        <f>SUMIF('[1]Consommati par usage et sect '!$C$6:$C$310,'[1]Assiette TIC'!$C88,'[1]Consommati par usage et sect '!T$6:T$310)</f>
        <v>#VALUE!</v>
      </c>
      <c r="V86" s="104" t="e">
        <f>SUMIF('[1]Consommati par usage et sect '!$C$6:$C$310,'[1]Assiette TIC'!$C88,'[1]Consommati par usage et sect '!U$6:U$310)</f>
        <v>#VALUE!</v>
      </c>
      <c r="W86" s="104" t="e">
        <f>SUMIF('[1]Consommati par usage et sect '!$C$6:$C$310,'[1]Assiette TIC'!$C88,'[1]Consommati par usage et sect '!V$6:V$310)</f>
        <v>#VALUE!</v>
      </c>
      <c r="X86" s="104" t="e">
        <f>SUMIF('[1]Consommati par usage et sect '!$C$6:$C$310,'[1]Assiette TIC'!$C88,'[1]Consommati par usage et sect '!W$6:W$310)</f>
        <v>#VALUE!</v>
      </c>
      <c r="Y86" s="104" t="e">
        <f>SUMIF('[1]Consommati par usage et sect '!$C$6:$C$310,'[1]Assiette TIC'!$C88,'[1]Consommati par usage et sect '!X$6:X$310)</f>
        <v>#VALUE!</v>
      </c>
      <c r="Z86" s="104" t="e">
        <f>SUMIF('[1]Consommati par usage et sect '!$C$6:$C$310,'[1]Assiette TIC'!$C88,'[1]Consommati par usage et sect '!Y$6:Y$310)</f>
        <v>#VALUE!</v>
      </c>
      <c r="AA86" s="104" t="e">
        <f>SUMIF('[1]Consommati par usage et sect '!$C$6:$C$310,'[1]Assiette TIC'!$C88,'[1]Consommati par usage et sect '!Z$6:Z$310)</f>
        <v>#VALUE!</v>
      </c>
      <c r="AB86" s="104" t="e">
        <f>SUMIF('[1]Consommati par usage et sect '!$C$6:$C$310,'[1]Assiette TIC'!$C88,'[1]Consommati par usage et sect '!AA$6:AA$310)</f>
        <v>#VALUE!</v>
      </c>
      <c r="AC86" s="104" t="e">
        <f>SUMIF('[1]Consommati par usage et sect '!$C$6:$C$310,'[1]Assiette TIC'!$C88,'[1]Consommati par usage et sect '!AB$6:AB$310)</f>
        <v>#VALUE!</v>
      </c>
      <c r="AD86" s="104" t="e">
        <f>SUMIF('[1]Consommati par usage et sect '!$C$6:$C$310,'[1]Assiette TIC'!$C88,'[1]Consommati par usage et sect '!AC$6:AC$310)</f>
        <v>#VALUE!</v>
      </c>
      <c r="AE86" s="104" t="e">
        <f>SUMIF('[1]Consommati par usage et sect '!$C$6:$C$310,'[1]Assiette TIC'!$C88,'[1]Consommati par usage et sect '!AD$6:AD$310)</f>
        <v>#VALUE!</v>
      </c>
      <c r="AF86" s="104" t="e">
        <f>SUMIF('[1]Consommati par usage et sect '!$C$6:$C$310,'[1]Assiette TIC'!$C88,'[1]Consommati par usage et sect '!AE$6:AE$310)</f>
        <v>#VALUE!</v>
      </c>
      <c r="AG86" s="104" t="e">
        <f>SUMIF('[1]Consommati par usage et sect '!$C$6:$C$310,'[1]Assiette TIC'!$C88,'[1]Consommati par usage et sect '!AF$6:AF$310)</f>
        <v>#VALUE!</v>
      </c>
      <c r="AH86" s="104" t="e">
        <f>SUMIF('[1]Consommati par usage et sect '!$C$6:$C$310,'[1]Assiette TIC'!$C88,'[1]Consommati par usage et sect '!AG$6:AG$310)</f>
        <v>#VALUE!</v>
      </c>
      <c r="AI86" s="104" t="e">
        <f>SUMIF('[1]Consommati par usage et sect '!$C$6:$C$310,'[1]Assiette TIC'!$C88,'[1]Consommati par usage et sect '!AH$6:AH$310)</f>
        <v>#VALUE!</v>
      </c>
      <c r="AJ86" s="104" t="e">
        <f>SUMIF('[1]Consommati par usage et sect '!$C$6:$C$310,'[1]Assiette TIC'!$C88,'[1]Consommati par usage et sect '!AI$6:AI$310)</f>
        <v>#VALUE!</v>
      </c>
      <c r="AK86" s="104" t="e">
        <f>SUMIF('[1]Consommati par usage et sect '!$C$6:$C$310,'[1]Assiette TIC'!$C88,'[1]Consommati par usage et sect '!AJ$6:AJ$310)</f>
        <v>#VALUE!</v>
      </c>
      <c r="AL86" s="105" t="e">
        <f t="shared" si="29"/>
        <v>#VALUE!</v>
      </c>
      <c r="AM86" s="104" t="e">
        <f t="shared" si="35"/>
        <v>#VALUE!</v>
      </c>
      <c r="AN86" s="104" t="e">
        <f t="shared" si="30"/>
        <v>#VALUE!</v>
      </c>
      <c r="AO86" s="104" t="e">
        <f t="shared" si="31"/>
        <v>#VALUE!</v>
      </c>
      <c r="AP86" s="104" t="e">
        <f t="shared" si="32"/>
        <v>#VALUE!</v>
      </c>
      <c r="AQ86" s="104" t="e">
        <f>SUMIF('[1]Consommati par usage et sect '!$C$6:$C$310,'[1]Assiette TIC'!$C88,'[1]Consommati par usage et sect '!AP$6:AP$310)</f>
        <v>#VALUE!</v>
      </c>
      <c r="AR86" s="104" t="e">
        <f>SUMIF('[1]Consommati par usage et sect '!$C$6:$C$310,'[1]Assiette TIC'!$C88,'[1]Consommati par usage et sect '!AQ$6:AQ$310)</f>
        <v>#VALUE!</v>
      </c>
      <c r="AS86" s="104" t="e">
        <f>SUMIF('[1]Consommati par usage et sect '!$C$6:$C$310,'[1]Assiette TIC'!$C88,'[1]Consommati par usage et sect '!AR$6:AR$310)</f>
        <v>#VALUE!</v>
      </c>
      <c r="AT86" s="104" t="e">
        <f>SUMIF('[1]Consommati par usage et sect '!$C$6:$C$310,'[1]Assiette TIC'!$C88,'[1]Consommati par usage et sect '!AS$6:AS$310)</f>
        <v>#VALUE!</v>
      </c>
      <c r="AU86" s="104" t="e">
        <f>SUMIF('[1]Consommati par usage et sect '!$C$6:$C$310,'[1]Assiette TIC'!$C88,'[1]Consommati par usage et sect '!AT$6:AT$310)</f>
        <v>#VALUE!</v>
      </c>
      <c r="AV86" s="104" t="e">
        <f>SUMIF('[1]Consommati par usage et sect '!$C$6:$C$310,'[1]Assiette TIC'!$C88,'[1]Consommati par usage et sect '!AU$6:AU$310)</f>
        <v>#VALUE!</v>
      </c>
      <c r="AW86" s="104" t="e">
        <f>SUMIF('[1]Consommati par usage et sect '!$C$6:$C$310,'[1]Assiette TIC'!$C88,'[1]Consommati par usage et sect '!AV$6:AV$310)</f>
        <v>#VALUE!</v>
      </c>
      <c r="AX86" s="104" t="e">
        <f>SUMIF('[1]Consommati par usage et sect '!$C$6:$C$310,'[1]Assiette TIC'!$C88,'[1]Consommati par usage et sect '!AW$6:AW$310)</f>
        <v>#VALUE!</v>
      </c>
      <c r="AY86" s="104" t="e">
        <f>SUMIF('[1]Consommati par usage et sect '!$C$6:$C$310,'[1]Assiette TIC'!$C88,'[1]Consommati par usage et sect '!AX$6:AX$310)</f>
        <v>#VALUE!</v>
      </c>
      <c r="AZ86" s="104" t="e">
        <f>SUMIF('[1]Consommati par usage et sect '!$C$6:$C$310,'[1]Assiette TIC'!$C88,'[1]Consommati par usage et sect '!AY$6:AY$310)</f>
        <v>#VALUE!</v>
      </c>
      <c r="BA86" s="104" t="e">
        <f>SUMIF('[1]Consommati par usage et sect '!$C$6:$C$310,'[1]Assiette TIC'!$C88,'[1]Consommati par usage et sect '!AZ$6:AZ$310)</f>
        <v>#VALUE!</v>
      </c>
      <c r="BB86" s="104" t="e">
        <f>SUMIF('[1]Consommati par usage et sect '!$C$6:$C$310,'[1]Assiette TIC'!$C88,'[1]Consommati par usage et sect '!BA$6:BA$310)</f>
        <v>#VALUE!</v>
      </c>
      <c r="BC86" s="104" t="e">
        <f>SUMIF('[1]Consommati par usage et sect '!$C$6:$C$310,'[1]Assiette TIC'!$C88,'[1]Consommati par usage et sect '!BB$6:BB$310)</f>
        <v>#VALUE!</v>
      </c>
      <c r="BD86" s="104" t="e">
        <f>SUMIF('[1]Consommati par usage et sect '!$C$6:$C$310,'[1]Assiette TIC'!$C88,'[1]Consommati par usage et sect '!BC$6:BC$310)</f>
        <v>#VALUE!</v>
      </c>
      <c r="BE86" s="104" t="e">
        <f>SUMIF('[1]Consommati par usage et sect '!$C$6:$C$310,'[1]Assiette TIC'!$C88,'[1]Consommati par usage et sect '!BD$6:BD$310)</f>
        <v>#VALUE!</v>
      </c>
      <c r="BF86" s="104" t="e">
        <f>SUMIF('[1]Consommati par usage et sect '!$C$6:$C$310,'[1]Assiette TIC'!$C88,'[1]Consommati par usage et sect '!BE$6:BE$310)</f>
        <v>#VALUE!</v>
      </c>
      <c r="BG86" s="104" t="e">
        <f>SUMIF('[1]Consommati par usage et sect '!$C$6:$C$310,'[1]Assiette TIC'!$C88,'[1]Consommati par usage et sect '!BF$6:BF$310)</f>
        <v>#VALUE!</v>
      </c>
      <c r="BH86" s="104" t="e">
        <f>SUMIF('[1]Consommati par usage et sect '!$C$6:$C$310,'[1]Assiette TIC'!$C88,'[1]Consommati par usage et sect '!BG$6:BG$310)</f>
        <v>#VALUE!</v>
      </c>
      <c r="BI86" s="104" t="e">
        <f>SUMIF('[1]Consommati par usage et sect '!$C$6:$C$310,'[1]Assiette TIC'!$C88,'[1]Consommati par usage et sect '!BH$6:BH$310)</f>
        <v>#VALUE!</v>
      </c>
      <c r="BJ86" s="104" t="e">
        <f>SUMIF('[1]Consommati par usage et sect '!$C$6:$C$310,'[1]Assiette TIC'!$C88,'[1]Consommati par usage et sect '!BI$6:BI$310)</f>
        <v>#VALUE!</v>
      </c>
      <c r="BK86" s="104" t="e">
        <f>SUMIF('[1]Consommati par usage et sect '!$C$6:$C$310,'[1]Assiette TIC'!$C88,'[1]Consommati par usage et sect '!BJ$6:BJ$310)</f>
        <v>#VALUE!</v>
      </c>
      <c r="BL86" s="104" t="e">
        <f>SUMIF('[1]Consommati par usage et sect '!$C$6:$C$310,'[1]Assiette TIC'!$C88,'[1]Consommati par usage et sect '!BK$6:BK$310)</f>
        <v>#VALUE!</v>
      </c>
      <c r="BM86" s="104" t="e">
        <f>SUMIF('[1]Consommati par usage et sect '!$C$6:$C$310,'[1]Assiette TIC'!$C88,'[1]Consommati par usage et sect '!BL$6:BL$310)</f>
        <v>#VALUE!</v>
      </c>
      <c r="BN86" s="104" t="e">
        <f>SUMIF('[1]Consommati par usage et sect '!$C$6:$C$310,'[1]Assiette TIC'!$C88,'[1]Consommati par usage et sect '!BM$6:BM$310)</f>
        <v>#VALUE!</v>
      </c>
      <c r="BO86" s="104" t="e">
        <f>SUMIF('[1]Consommati par usage et sect '!$C$6:$C$310,'[1]Assiette TIC'!$C88,'[1]Consommati par usage et sect '!BN$6:BN$310)</f>
        <v>#VALUE!</v>
      </c>
      <c r="BP86" s="104" t="e">
        <f>SUMIF('[1]Consommati par usage et sect '!$C$6:$C$310,'[1]Assiette TIC'!$C88,'[1]Consommati par usage et sect '!BO$6:BO$310)</f>
        <v>#VALUE!</v>
      </c>
      <c r="BQ86" s="104" t="e">
        <f>SUMIF('[1]Consommati par usage et sect '!$C$6:$C$310,'[1]Assiette TIC'!$C88,'[1]Consommati par usage et sect '!BP$6:BP$310)</f>
        <v>#VALUE!</v>
      </c>
      <c r="BR86" s="104" t="e">
        <f>SUMIF('[1]Consommati par usage et sect '!$C$6:$C$310,'[1]Assiette TIC'!$C88,'[1]Consommati par usage et sect '!BQ$6:BQ$310)</f>
        <v>#VALUE!</v>
      </c>
      <c r="BS86" s="105" t="e">
        <f t="shared" si="33"/>
        <v>#VALUE!</v>
      </c>
      <c r="BT86" s="106" t="e">
        <f>AL86-E86+#REF!+#REF!</f>
        <v>#VALUE!</v>
      </c>
      <c r="BU86" s="102" t="e">
        <f>IF(E86-#REF!-#REF!&gt;=#REF!,AL86-E86+#REF!+#REF!,AL86-#REF!)</f>
        <v>#REF!</v>
      </c>
      <c r="BV86" s="102"/>
      <c r="BW86" s="102"/>
      <c r="BX86" s="102">
        <f t="shared" si="34"/>
        <v>0</v>
      </c>
      <c r="BY86" s="102" t="e">
        <f t="shared" si="36"/>
        <v>#REF!</v>
      </c>
      <c r="BZ86" s="107">
        <f>IF(ISNA(VLOOKUP($D86,'[1]comptes des secteurs'!$B$13:$AW$1568,31,FALSE)),0,VLOOKUP($D86,'[1]comptes des secteurs'!$B$13:$AW$1568,31,FALSE))</f>
        <v>64</v>
      </c>
      <c r="CA86" s="102">
        <f>IF(ISNA(VLOOKUP($D86,'[1]comptes des secteurs'!$B$13:$AW$1568,47,FALSE)),0,VLOOKUP($D86,'[1]comptes des secteurs'!$B$13:$AW$1568,47,FALSE))</f>
        <v>636.79999999999995</v>
      </c>
      <c r="CB86" s="108" t="e">
        <f t="shared" si="40"/>
        <v>#REF!</v>
      </c>
      <c r="CC86" s="108" t="e">
        <f t="shared" si="40"/>
        <v>#REF!</v>
      </c>
      <c r="CD86">
        <f>VLOOKUP(D86,Eurostat!$A$11:$H$272,5,TRUE)</f>
        <v>2251.9</v>
      </c>
    </row>
    <row r="87" spans="1:82" ht="15.65" customHeight="1" x14ac:dyDescent="0.35">
      <c r="A87" s="121"/>
      <c r="B87" s="200"/>
      <c r="C87" s="131" t="s">
        <v>342</v>
      </c>
      <c r="D87" s="128">
        <v>2313</v>
      </c>
      <c r="E87" s="97">
        <f>IFERROR(VLOOKUP(D87,'[1]Emissions ETS'!$A$2:$B$121,2,FALSE),0)/1000</f>
        <v>1840.3789999999999</v>
      </c>
      <c r="F87" s="104" t="e">
        <f>SUMIF('[1]Consommati par usage et sect '!$C$6:$C$310,'[1]Assiette TIC'!$C89,'[1]Consommati par usage et sect '!E$6:E$310)</f>
        <v>#VALUE!</v>
      </c>
      <c r="G87" s="104" t="e">
        <f>SUMIF('[1]Consommati par usage et sect '!$C$6:$C$310,'[1]Assiette TIC'!$C89,'[1]Consommati par usage et sect '!F$6:F$310)</f>
        <v>#VALUE!</v>
      </c>
      <c r="H87" s="104" t="e">
        <f>SUMIF('[1]Consommati par usage et sect '!$C$6:$C$310,'[1]Assiette TIC'!$C89,'[1]Consommati par usage et sect '!G$6:G$310)</f>
        <v>#VALUE!</v>
      </c>
      <c r="I87" s="104" t="e">
        <f>SUMIF('[1]Consommati par usage et sect '!$C$6:$C$310,'[1]Assiette TIC'!$C89,'[1]Consommati par usage et sect '!H$6:H$310)</f>
        <v>#VALUE!</v>
      </c>
      <c r="J87" s="104" t="e">
        <f>SUMIF('[1]Consommati par usage et sect '!$C$6:$C$310,'[1]Assiette TIC'!$C89,'[1]Consommati par usage et sect '!I$6:I$310)</f>
        <v>#VALUE!</v>
      </c>
      <c r="K87" s="104" t="e">
        <f>SUMIF('[1]Consommati par usage et sect '!$C$6:$C$310,'[1]Assiette TIC'!$C89,'[1]Consommati par usage et sect '!J$6:J$310)</f>
        <v>#VALUE!</v>
      </c>
      <c r="L87" s="104" t="e">
        <f>SUMIF('[1]Consommati par usage et sect '!$C$6:$C$310,'[1]Assiette TIC'!$C89,'[1]Consommati par usage et sect '!K$6:K$310)</f>
        <v>#VALUE!</v>
      </c>
      <c r="M87" s="104" t="e">
        <f>SUMIF('[1]Consommati par usage et sect '!$C$6:$C$310,'[1]Assiette TIC'!$C89,'[1]Consommati par usage et sect '!L$6:L$310)</f>
        <v>#VALUE!</v>
      </c>
      <c r="N87" s="104" t="e">
        <f>SUMIF('[1]Consommati par usage et sect '!$C$6:$C$310,'[1]Assiette TIC'!$C89,'[1]Consommati par usage et sect '!M$6:M$310)</f>
        <v>#VALUE!</v>
      </c>
      <c r="O87" s="104" t="e">
        <f>SUMIF('[1]Consommati par usage et sect '!$C$6:$C$310,'[1]Assiette TIC'!$C89,'[1]Consommati par usage et sect '!N$6:N$310)</f>
        <v>#VALUE!</v>
      </c>
      <c r="P87" s="104" t="e">
        <f>SUMIF('[1]Consommati par usage et sect '!$C$6:$C$310,'[1]Assiette TIC'!$C89,'[1]Consommati par usage et sect '!O$6:O$310)</f>
        <v>#VALUE!</v>
      </c>
      <c r="Q87" s="104" t="e">
        <f>SUMIF('[1]Consommati par usage et sect '!$C$6:$C$310,'[1]Assiette TIC'!$C89,'[1]Consommati par usage et sect '!P$6:P$310)</f>
        <v>#VALUE!</v>
      </c>
      <c r="R87" s="104" t="e">
        <f>SUMIF('[1]Consommati par usage et sect '!$C$6:$C$310,'[1]Assiette TIC'!$C89,'[1]Consommati par usage et sect '!Q$6:Q$310)</f>
        <v>#VALUE!</v>
      </c>
      <c r="S87" s="104" t="e">
        <f>SUMIF('[1]Consommati par usage et sect '!$C$6:$C$310,'[1]Assiette TIC'!$C89,'[1]Consommati par usage et sect '!R$6:R$310)</f>
        <v>#VALUE!</v>
      </c>
      <c r="T87" s="104" t="e">
        <f>SUMIF('[1]Consommati par usage et sect '!$C$6:$C$310,'[1]Assiette TIC'!$C89,'[1]Consommati par usage et sect '!S$6:S$310)</f>
        <v>#VALUE!</v>
      </c>
      <c r="U87" s="104" t="e">
        <f>SUMIF('[1]Consommati par usage et sect '!$C$6:$C$310,'[1]Assiette TIC'!$C89,'[1]Consommati par usage et sect '!T$6:T$310)</f>
        <v>#VALUE!</v>
      </c>
      <c r="V87" s="104" t="e">
        <f>SUMIF('[1]Consommati par usage et sect '!$C$6:$C$310,'[1]Assiette TIC'!$C89,'[1]Consommati par usage et sect '!U$6:U$310)</f>
        <v>#VALUE!</v>
      </c>
      <c r="W87" s="104" t="e">
        <f>SUMIF('[1]Consommati par usage et sect '!$C$6:$C$310,'[1]Assiette TIC'!$C89,'[1]Consommati par usage et sect '!V$6:V$310)</f>
        <v>#VALUE!</v>
      </c>
      <c r="X87" s="104" t="e">
        <f>SUMIF('[1]Consommati par usage et sect '!$C$6:$C$310,'[1]Assiette TIC'!$C89,'[1]Consommati par usage et sect '!W$6:W$310)</f>
        <v>#VALUE!</v>
      </c>
      <c r="Y87" s="104" t="e">
        <f>SUMIF('[1]Consommati par usage et sect '!$C$6:$C$310,'[1]Assiette TIC'!$C89,'[1]Consommati par usage et sect '!X$6:X$310)</f>
        <v>#VALUE!</v>
      </c>
      <c r="Z87" s="104" t="e">
        <f>SUMIF('[1]Consommati par usage et sect '!$C$6:$C$310,'[1]Assiette TIC'!$C89,'[1]Consommati par usage et sect '!Y$6:Y$310)</f>
        <v>#VALUE!</v>
      </c>
      <c r="AA87" s="104" t="e">
        <f>SUMIF('[1]Consommati par usage et sect '!$C$6:$C$310,'[1]Assiette TIC'!$C89,'[1]Consommati par usage et sect '!Z$6:Z$310)</f>
        <v>#VALUE!</v>
      </c>
      <c r="AB87" s="104" t="e">
        <f>SUMIF('[1]Consommati par usage et sect '!$C$6:$C$310,'[1]Assiette TIC'!$C89,'[1]Consommati par usage et sect '!AA$6:AA$310)</f>
        <v>#VALUE!</v>
      </c>
      <c r="AC87" s="104" t="e">
        <f>SUMIF('[1]Consommati par usage et sect '!$C$6:$C$310,'[1]Assiette TIC'!$C89,'[1]Consommati par usage et sect '!AB$6:AB$310)</f>
        <v>#VALUE!</v>
      </c>
      <c r="AD87" s="104" t="e">
        <f>SUMIF('[1]Consommati par usage et sect '!$C$6:$C$310,'[1]Assiette TIC'!$C89,'[1]Consommati par usage et sect '!AC$6:AC$310)</f>
        <v>#VALUE!</v>
      </c>
      <c r="AE87" s="104" t="e">
        <f>SUMIF('[1]Consommati par usage et sect '!$C$6:$C$310,'[1]Assiette TIC'!$C89,'[1]Consommati par usage et sect '!AD$6:AD$310)</f>
        <v>#VALUE!</v>
      </c>
      <c r="AF87" s="104" t="e">
        <f>SUMIF('[1]Consommati par usage et sect '!$C$6:$C$310,'[1]Assiette TIC'!$C89,'[1]Consommati par usage et sect '!AE$6:AE$310)</f>
        <v>#VALUE!</v>
      </c>
      <c r="AG87" s="104" t="e">
        <f>SUMIF('[1]Consommati par usage et sect '!$C$6:$C$310,'[1]Assiette TIC'!$C89,'[1]Consommati par usage et sect '!AF$6:AF$310)</f>
        <v>#VALUE!</v>
      </c>
      <c r="AH87" s="104" t="e">
        <f>SUMIF('[1]Consommati par usage et sect '!$C$6:$C$310,'[1]Assiette TIC'!$C89,'[1]Consommati par usage et sect '!AG$6:AG$310)</f>
        <v>#VALUE!</v>
      </c>
      <c r="AI87" s="104" t="e">
        <f>SUMIF('[1]Consommati par usage et sect '!$C$6:$C$310,'[1]Assiette TIC'!$C89,'[1]Consommati par usage et sect '!AH$6:AH$310)</f>
        <v>#VALUE!</v>
      </c>
      <c r="AJ87" s="104" t="e">
        <f>SUMIF('[1]Consommati par usage et sect '!$C$6:$C$310,'[1]Assiette TIC'!$C89,'[1]Consommati par usage et sect '!AI$6:AI$310)</f>
        <v>#VALUE!</v>
      </c>
      <c r="AK87" s="104" t="e">
        <f>SUMIF('[1]Consommati par usage et sect '!$C$6:$C$310,'[1]Assiette TIC'!$C89,'[1]Consommati par usage et sect '!AJ$6:AJ$310)</f>
        <v>#VALUE!</v>
      </c>
      <c r="AL87" s="105" t="e">
        <f t="shared" si="29"/>
        <v>#VALUE!</v>
      </c>
      <c r="AM87" s="104" t="e">
        <f t="shared" si="35"/>
        <v>#VALUE!</v>
      </c>
      <c r="AN87" s="104" t="e">
        <f t="shared" si="30"/>
        <v>#VALUE!</v>
      </c>
      <c r="AO87" s="104" t="e">
        <f t="shared" si="31"/>
        <v>#VALUE!</v>
      </c>
      <c r="AP87" s="104" t="e">
        <f t="shared" si="32"/>
        <v>#VALUE!</v>
      </c>
      <c r="AQ87" s="104" t="e">
        <f>SUMIF('[1]Consommati par usage et sect '!$C$6:$C$310,'[1]Assiette TIC'!$C89,'[1]Consommati par usage et sect '!AP$6:AP$310)</f>
        <v>#VALUE!</v>
      </c>
      <c r="AR87" s="104" t="e">
        <f>SUMIF('[1]Consommati par usage et sect '!$C$6:$C$310,'[1]Assiette TIC'!$C89,'[1]Consommati par usage et sect '!AQ$6:AQ$310)</f>
        <v>#VALUE!</v>
      </c>
      <c r="AS87" s="104" t="e">
        <f>SUMIF('[1]Consommati par usage et sect '!$C$6:$C$310,'[1]Assiette TIC'!$C89,'[1]Consommati par usage et sect '!AR$6:AR$310)</f>
        <v>#VALUE!</v>
      </c>
      <c r="AT87" s="104" t="e">
        <f>SUMIF('[1]Consommati par usage et sect '!$C$6:$C$310,'[1]Assiette TIC'!$C89,'[1]Consommati par usage et sect '!AS$6:AS$310)</f>
        <v>#VALUE!</v>
      </c>
      <c r="AU87" s="104" t="e">
        <f>SUMIF('[1]Consommati par usage et sect '!$C$6:$C$310,'[1]Assiette TIC'!$C89,'[1]Consommati par usage et sect '!AT$6:AT$310)</f>
        <v>#VALUE!</v>
      </c>
      <c r="AV87" s="104" t="e">
        <f>SUMIF('[1]Consommati par usage et sect '!$C$6:$C$310,'[1]Assiette TIC'!$C89,'[1]Consommati par usage et sect '!AU$6:AU$310)</f>
        <v>#VALUE!</v>
      </c>
      <c r="AW87" s="104" t="e">
        <f>SUMIF('[1]Consommati par usage et sect '!$C$6:$C$310,'[1]Assiette TIC'!$C89,'[1]Consommati par usage et sect '!AV$6:AV$310)</f>
        <v>#VALUE!</v>
      </c>
      <c r="AX87" s="104" t="e">
        <f>SUMIF('[1]Consommati par usage et sect '!$C$6:$C$310,'[1]Assiette TIC'!$C89,'[1]Consommati par usage et sect '!AW$6:AW$310)</f>
        <v>#VALUE!</v>
      </c>
      <c r="AY87" s="104" t="e">
        <f>SUMIF('[1]Consommati par usage et sect '!$C$6:$C$310,'[1]Assiette TIC'!$C89,'[1]Consommati par usage et sect '!AX$6:AX$310)</f>
        <v>#VALUE!</v>
      </c>
      <c r="AZ87" s="104" t="e">
        <f>SUMIF('[1]Consommati par usage et sect '!$C$6:$C$310,'[1]Assiette TIC'!$C89,'[1]Consommati par usage et sect '!AY$6:AY$310)</f>
        <v>#VALUE!</v>
      </c>
      <c r="BA87" s="104" t="e">
        <f>SUMIF('[1]Consommati par usage et sect '!$C$6:$C$310,'[1]Assiette TIC'!$C89,'[1]Consommati par usage et sect '!AZ$6:AZ$310)</f>
        <v>#VALUE!</v>
      </c>
      <c r="BB87" s="104" t="e">
        <f>SUMIF('[1]Consommati par usage et sect '!$C$6:$C$310,'[1]Assiette TIC'!$C89,'[1]Consommati par usage et sect '!BA$6:BA$310)</f>
        <v>#VALUE!</v>
      </c>
      <c r="BC87" s="104" t="e">
        <f>SUMIF('[1]Consommati par usage et sect '!$C$6:$C$310,'[1]Assiette TIC'!$C89,'[1]Consommati par usage et sect '!BB$6:BB$310)</f>
        <v>#VALUE!</v>
      </c>
      <c r="BD87" s="104" t="e">
        <f>SUMIF('[1]Consommati par usage et sect '!$C$6:$C$310,'[1]Assiette TIC'!$C89,'[1]Consommati par usage et sect '!BC$6:BC$310)</f>
        <v>#VALUE!</v>
      </c>
      <c r="BE87" s="104" t="e">
        <f>SUMIF('[1]Consommati par usage et sect '!$C$6:$C$310,'[1]Assiette TIC'!$C89,'[1]Consommati par usage et sect '!BD$6:BD$310)</f>
        <v>#VALUE!</v>
      </c>
      <c r="BF87" s="104" t="e">
        <f>SUMIF('[1]Consommati par usage et sect '!$C$6:$C$310,'[1]Assiette TIC'!$C89,'[1]Consommati par usage et sect '!BE$6:BE$310)</f>
        <v>#VALUE!</v>
      </c>
      <c r="BG87" s="104" t="e">
        <f>SUMIF('[1]Consommati par usage et sect '!$C$6:$C$310,'[1]Assiette TIC'!$C89,'[1]Consommati par usage et sect '!BF$6:BF$310)</f>
        <v>#VALUE!</v>
      </c>
      <c r="BH87" s="104" t="e">
        <f>SUMIF('[1]Consommati par usage et sect '!$C$6:$C$310,'[1]Assiette TIC'!$C89,'[1]Consommati par usage et sect '!BG$6:BG$310)</f>
        <v>#VALUE!</v>
      </c>
      <c r="BI87" s="104" t="e">
        <f>SUMIF('[1]Consommati par usage et sect '!$C$6:$C$310,'[1]Assiette TIC'!$C89,'[1]Consommati par usage et sect '!BH$6:BH$310)</f>
        <v>#VALUE!</v>
      </c>
      <c r="BJ87" s="104" t="e">
        <f>SUMIF('[1]Consommati par usage et sect '!$C$6:$C$310,'[1]Assiette TIC'!$C89,'[1]Consommati par usage et sect '!BI$6:BI$310)</f>
        <v>#VALUE!</v>
      </c>
      <c r="BK87" s="104" t="e">
        <f>SUMIF('[1]Consommati par usage et sect '!$C$6:$C$310,'[1]Assiette TIC'!$C89,'[1]Consommati par usage et sect '!BJ$6:BJ$310)</f>
        <v>#VALUE!</v>
      </c>
      <c r="BL87" s="104" t="e">
        <f>SUMIF('[1]Consommati par usage et sect '!$C$6:$C$310,'[1]Assiette TIC'!$C89,'[1]Consommati par usage et sect '!BK$6:BK$310)</f>
        <v>#VALUE!</v>
      </c>
      <c r="BM87" s="104" t="e">
        <f>SUMIF('[1]Consommati par usage et sect '!$C$6:$C$310,'[1]Assiette TIC'!$C89,'[1]Consommati par usage et sect '!BL$6:BL$310)</f>
        <v>#VALUE!</v>
      </c>
      <c r="BN87" s="104" t="e">
        <f>SUMIF('[1]Consommati par usage et sect '!$C$6:$C$310,'[1]Assiette TIC'!$C89,'[1]Consommati par usage et sect '!BM$6:BM$310)</f>
        <v>#VALUE!</v>
      </c>
      <c r="BO87" s="104" t="e">
        <f>SUMIF('[1]Consommati par usage et sect '!$C$6:$C$310,'[1]Assiette TIC'!$C89,'[1]Consommati par usage et sect '!BN$6:BN$310)</f>
        <v>#VALUE!</v>
      </c>
      <c r="BP87" s="104" t="e">
        <f>SUMIF('[1]Consommati par usage et sect '!$C$6:$C$310,'[1]Assiette TIC'!$C89,'[1]Consommati par usage et sect '!BO$6:BO$310)</f>
        <v>#VALUE!</v>
      </c>
      <c r="BQ87" s="104" t="e">
        <f>SUMIF('[1]Consommati par usage et sect '!$C$6:$C$310,'[1]Assiette TIC'!$C89,'[1]Consommati par usage et sect '!BP$6:BP$310)</f>
        <v>#VALUE!</v>
      </c>
      <c r="BR87" s="104" t="e">
        <f>SUMIF('[1]Consommati par usage et sect '!$C$6:$C$310,'[1]Assiette TIC'!$C89,'[1]Consommati par usage et sect '!BQ$6:BQ$310)</f>
        <v>#VALUE!</v>
      </c>
      <c r="BS87" s="105" t="e">
        <f t="shared" si="33"/>
        <v>#VALUE!</v>
      </c>
      <c r="BT87" s="106" t="e">
        <f>AL87-E87+#REF!+#REF!</f>
        <v>#VALUE!</v>
      </c>
      <c r="BU87" s="102" t="e">
        <f>IF(E87-#REF!-#REF!&gt;=#REF!,AL87-E87+#REF!+#REF!,AL87-#REF!)</f>
        <v>#REF!</v>
      </c>
      <c r="BV87" s="102" t="s">
        <v>264</v>
      </c>
      <c r="BW87" s="102" t="s">
        <v>264</v>
      </c>
      <c r="BX87" s="102">
        <f t="shared" si="34"/>
        <v>1</v>
      </c>
      <c r="BY87" s="102">
        <f t="shared" si="36"/>
        <v>0</v>
      </c>
      <c r="BZ87" s="107">
        <f>IF(ISNA(VLOOKUP($D87,'[1]comptes des secteurs'!$B$13:$AW$1568,31,FALSE)),0,VLOOKUP($D87,'[1]comptes des secteurs'!$B$13:$AW$1568,31,FALSE))</f>
        <v>286.2</v>
      </c>
      <c r="CA87" s="102">
        <f>IF(ISNA(VLOOKUP($D87,'[1]comptes des secteurs'!$B$13:$AW$1568,47,FALSE)),0,VLOOKUP($D87,'[1]comptes des secteurs'!$B$13:$AW$1568,47,FALSE))</f>
        <v>1375.4</v>
      </c>
      <c r="CB87" s="108">
        <f t="shared" si="40"/>
        <v>0</v>
      </c>
      <c r="CC87" s="108">
        <f t="shared" si="40"/>
        <v>0</v>
      </c>
      <c r="CD87">
        <f>VLOOKUP(D87,Eurostat!$A$11:$H$272,5,TRUE)</f>
        <v>3147.1</v>
      </c>
    </row>
    <row r="88" spans="1:82" ht="15.65" customHeight="1" x14ac:dyDescent="0.35">
      <c r="A88" s="121"/>
      <c r="B88" s="200"/>
      <c r="C88" s="131" t="s">
        <v>343</v>
      </c>
      <c r="D88" s="128">
        <v>2314</v>
      </c>
      <c r="E88" s="97">
        <f>IFERROR(VLOOKUP(D88,'[1]Emissions ETS'!$A$2:$B$121,2,FALSE),0)/1000</f>
        <v>177.346</v>
      </c>
      <c r="F88" s="104" t="e">
        <f>SUMIF('[1]Consommati par usage et sect '!$C$6:$C$310,'[1]Assiette TIC'!$C90,'[1]Consommati par usage et sect '!E$6:E$310)</f>
        <v>#VALUE!</v>
      </c>
      <c r="G88" s="104" t="e">
        <f>SUMIF('[1]Consommati par usage et sect '!$C$6:$C$310,'[1]Assiette TIC'!$C90,'[1]Consommati par usage et sect '!F$6:F$310)</f>
        <v>#VALUE!</v>
      </c>
      <c r="H88" s="104" t="e">
        <f>SUMIF('[1]Consommati par usage et sect '!$C$6:$C$310,'[1]Assiette TIC'!$C90,'[1]Consommati par usage et sect '!G$6:G$310)</f>
        <v>#VALUE!</v>
      </c>
      <c r="I88" s="104" t="e">
        <f>SUMIF('[1]Consommati par usage et sect '!$C$6:$C$310,'[1]Assiette TIC'!$C90,'[1]Consommati par usage et sect '!H$6:H$310)</f>
        <v>#VALUE!</v>
      </c>
      <c r="J88" s="104" t="e">
        <f>SUMIF('[1]Consommati par usage et sect '!$C$6:$C$310,'[1]Assiette TIC'!$C90,'[1]Consommati par usage et sect '!I$6:I$310)</f>
        <v>#VALUE!</v>
      </c>
      <c r="K88" s="104" t="e">
        <f>SUMIF('[1]Consommati par usage et sect '!$C$6:$C$310,'[1]Assiette TIC'!$C90,'[1]Consommati par usage et sect '!J$6:J$310)</f>
        <v>#VALUE!</v>
      </c>
      <c r="L88" s="104" t="e">
        <f>SUMIF('[1]Consommati par usage et sect '!$C$6:$C$310,'[1]Assiette TIC'!$C90,'[1]Consommati par usage et sect '!K$6:K$310)</f>
        <v>#VALUE!</v>
      </c>
      <c r="M88" s="104" t="e">
        <f>SUMIF('[1]Consommati par usage et sect '!$C$6:$C$310,'[1]Assiette TIC'!$C90,'[1]Consommati par usage et sect '!L$6:L$310)</f>
        <v>#VALUE!</v>
      </c>
      <c r="N88" s="104" t="e">
        <f>SUMIF('[1]Consommati par usage et sect '!$C$6:$C$310,'[1]Assiette TIC'!$C90,'[1]Consommati par usage et sect '!M$6:M$310)</f>
        <v>#VALUE!</v>
      </c>
      <c r="O88" s="104" t="e">
        <f>SUMIF('[1]Consommati par usage et sect '!$C$6:$C$310,'[1]Assiette TIC'!$C90,'[1]Consommati par usage et sect '!N$6:N$310)</f>
        <v>#VALUE!</v>
      </c>
      <c r="P88" s="104" t="e">
        <f>SUMIF('[1]Consommati par usage et sect '!$C$6:$C$310,'[1]Assiette TIC'!$C90,'[1]Consommati par usage et sect '!O$6:O$310)</f>
        <v>#VALUE!</v>
      </c>
      <c r="Q88" s="104" t="e">
        <f>SUMIF('[1]Consommati par usage et sect '!$C$6:$C$310,'[1]Assiette TIC'!$C90,'[1]Consommati par usage et sect '!P$6:P$310)</f>
        <v>#VALUE!</v>
      </c>
      <c r="R88" s="104" t="e">
        <f>SUMIF('[1]Consommati par usage et sect '!$C$6:$C$310,'[1]Assiette TIC'!$C90,'[1]Consommati par usage et sect '!Q$6:Q$310)</f>
        <v>#VALUE!</v>
      </c>
      <c r="S88" s="104" t="e">
        <f>SUMIF('[1]Consommati par usage et sect '!$C$6:$C$310,'[1]Assiette TIC'!$C90,'[1]Consommati par usage et sect '!R$6:R$310)</f>
        <v>#VALUE!</v>
      </c>
      <c r="T88" s="104" t="e">
        <f>SUMIF('[1]Consommati par usage et sect '!$C$6:$C$310,'[1]Assiette TIC'!$C90,'[1]Consommati par usage et sect '!S$6:S$310)</f>
        <v>#VALUE!</v>
      </c>
      <c r="U88" s="104" t="e">
        <f>SUMIF('[1]Consommati par usage et sect '!$C$6:$C$310,'[1]Assiette TIC'!$C90,'[1]Consommati par usage et sect '!T$6:T$310)</f>
        <v>#VALUE!</v>
      </c>
      <c r="V88" s="104" t="e">
        <f>SUMIF('[1]Consommati par usage et sect '!$C$6:$C$310,'[1]Assiette TIC'!$C90,'[1]Consommati par usage et sect '!U$6:U$310)</f>
        <v>#VALUE!</v>
      </c>
      <c r="W88" s="104" t="e">
        <f>SUMIF('[1]Consommati par usage et sect '!$C$6:$C$310,'[1]Assiette TIC'!$C90,'[1]Consommati par usage et sect '!V$6:V$310)</f>
        <v>#VALUE!</v>
      </c>
      <c r="X88" s="104" t="e">
        <f>SUMIF('[1]Consommati par usage et sect '!$C$6:$C$310,'[1]Assiette TIC'!$C90,'[1]Consommati par usage et sect '!W$6:W$310)</f>
        <v>#VALUE!</v>
      </c>
      <c r="Y88" s="104" t="e">
        <f>SUMIF('[1]Consommati par usage et sect '!$C$6:$C$310,'[1]Assiette TIC'!$C90,'[1]Consommati par usage et sect '!X$6:X$310)</f>
        <v>#VALUE!</v>
      </c>
      <c r="Z88" s="104" t="e">
        <f>SUMIF('[1]Consommati par usage et sect '!$C$6:$C$310,'[1]Assiette TIC'!$C90,'[1]Consommati par usage et sect '!Y$6:Y$310)</f>
        <v>#VALUE!</v>
      </c>
      <c r="AA88" s="104" t="e">
        <f>SUMIF('[1]Consommati par usage et sect '!$C$6:$C$310,'[1]Assiette TIC'!$C90,'[1]Consommati par usage et sect '!Z$6:Z$310)</f>
        <v>#VALUE!</v>
      </c>
      <c r="AB88" s="104" t="e">
        <f>SUMIF('[1]Consommati par usage et sect '!$C$6:$C$310,'[1]Assiette TIC'!$C90,'[1]Consommati par usage et sect '!AA$6:AA$310)</f>
        <v>#VALUE!</v>
      </c>
      <c r="AC88" s="104" t="e">
        <f>SUMIF('[1]Consommati par usage et sect '!$C$6:$C$310,'[1]Assiette TIC'!$C90,'[1]Consommati par usage et sect '!AB$6:AB$310)</f>
        <v>#VALUE!</v>
      </c>
      <c r="AD88" s="104" t="e">
        <f>SUMIF('[1]Consommati par usage et sect '!$C$6:$C$310,'[1]Assiette TIC'!$C90,'[1]Consommati par usage et sect '!AC$6:AC$310)</f>
        <v>#VALUE!</v>
      </c>
      <c r="AE88" s="104" t="e">
        <f>SUMIF('[1]Consommati par usage et sect '!$C$6:$C$310,'[1]Assiette TIC'!$C90,'[1]Consommati par usage et sect '!AD$6:AD$310)</f>
        <v>#VALUE!</v>
      </c>
      <c r="AF88" s="104" t="e">
        <f>SUMIF('[1]Consommati par usage et sect '!$C$6:$C$310,'[1]Assiette TIC'!$C90,'[1]Consommati par usage et sect '!AE$6:AE$310)</f>
        <v>#VALUE!</v>
      </c>
      <c r="AG88" s="104" t="e">
        <f>SUMIF('[1]Consommati par usage et sect '!$C$6:$C$310,'[1]Assiette TIC'!$C90,'[1]Consommati par usage et sect '!AF$6:AF$310)</f>
        <v>#VALUE!</v>
      </c>
      <c r="AH88" s="104" t="e">
        <f>SUMIF('[1]Consommati par usage et sect '!$C$6:$C$310,'[1]Assiette TIC'!$C90,'[1]Consommati par usage et sect '!AG$6:AG$310)</f>
        <v>#VALUE!</v>
      </c>
      <c r="AI88" s="104" t="e">
        <f>SUMIF('[1]Consommati par usage et sect '!$C$6:$C$310,'[1]Assiette TIC'!$C90,'[1]Consommati par usage et sect '!AH$6:AH$310)</f>
        <v>#VALUE!</v>
      </c>
      <c r="AJ88" s="104" t="e">
        <f>SUMIF('[1]Consommati par usage et sect '!$C$6:$C$310,'[1]Assiette TIC'!$C90,'[1]Consommati par usage et sect '!AI$6:AI$310)</f>
        <v>#VALUE!</v>
      </c>
      <c r="AK88" s="104" t="e">
        <f>SUMIF('[1]Consommati par usage et sect '!$C$6:$C$310,'[1]Assiette TIC'!$C90,'[1]Consommati par usage et sect '!AJ$6:AJ$310)</f>
        <v>#VALUE!</v>
      </c>
      <c r="AL88" s="105" t="e">
        <f t="shared" si="29"/>
        <v>#VALUE!</v>
      </c>
      <c r="AM88" s="104" t="e">
        <f t="shared" si="35"/>
        <v>#VALUE!</v>
      </c>
      <c r="AN88" s="104" t="e">
        <f t="shared" si="30"/>
        <v>#VALUE!</v>
      </c>
      <c r="AO88" s="104" t="e">
        <f t="shared" si="31"/>
        <v>#VALUE!</v>
      </c>
      <c r="AP88" s="104" t="e">
        <f t="shared" si="32"/>
        <v>#VALUE!</v>
      </c>
      <c r="AQ88" s="104" t="e">
        <f>SUMIF('[1]Consommati par usage et sect '!$C$6:$C$310,'[1]Assiette TIC'!$C90,'[1]Consommati par usage et sect '!AP$6:AP$310)</f>
        <v>#VALUE!</v>
      </c>
      <c r="AR88" s="104" t="e">
        <f>SUMIF('[1]Consommati par usage et sect '!$C$6:$C$310,'[1]Assiette TIC'!$C90,'[1]Consommati par usage et sect '!AQ$6:AQ$310)</f>
        <v>#VALUE!</v>
      </c>
      <c r="AS88" s="104" t="e">
        <f>SUMIF('[1]Consommati par usage et sect '!$C$6:$C$310,'[1]Assiette TIC'!$C90,'[1]Consommati par usage et sect '!AR$6:AR$310)</f>
        <v>#VALUE!</v>
      </c>
      <c r="AT88" s="104" t="e">
        <f>SUMIF('[1]Consommati par usage et sect '!$C$6:$C$310,'[1]Assiette TIC'!$C90,'[1]Consommati par usage et sect '!AS$6:AS$310)</f>
        <v>#VALUE!</v>
      </c>
      <c r="AU88" s="104" t="e">
        <f>SUMIF('[1]Consommati par usage et sect '!$C$6:$C$310,'[1]Assiette TIC'!$C90,'[1]Consommati par usage et sect '!AT$6:AT$310)</f>
        <v>#VALUE!</v>
      </c>
      <c r="AV88" s="104" t="e">
        <f>SUMIF('[1]Consommati par usage et sect '!$C$6:$C$310,'[1]Assiette TIC'!$C90,'[1]Consommati par usage et sect '!AU$6:AU$310)</f>
        <v>#VALUE!</v>
      </c>
      <c r="AW88" s="104" t="e">
        <f>SUMIF('[1]Consommati par usage et sect '!$C$6:$C$310,'[1]Assiette TIC'!$C90,'[1]Consommati par usage et sect '!AV$6:AV$310)</f>
        <v>#VALUE!</v>
      </c>
      <c r="AX88" s="104" t="e">
        <f>SUMIF('[1]Consommati par usage et sect '!$C$6:$C$310,'[1]Assiette TIC'!$C90,'[1]Consommati par usage et sect '!AW$6:AW$310)</f>
        <v>#VALUE!</v>
      </c>
      <c r="AY88" s="104" t="e">
        <f>SUMIF('[1]Consommati par usage et sect '!$C$6:$C$310,'[1]Assiette TIC'!$C90,'[1]Consommati par usage et sect '!AX$6:AX$310)</f>
        <v>#VALUE!</v>
      </c>
      <c r="AZ88" s="104" t="e">
        <f>SUMIF('[1]Consommati par usage et sect '!$C$6:$C$310,'[1]Assiette TIC'!$C90,'[1]Consommati par usage et sect '!AY$6:AY$310)</f>
        <v>#VALUE!</v>
      </c>
      <c r="BA88" s="104" t="e">
        <f>SUMIF('[1]Consommati par usage et sect '!$C$6:$C$310,'[1]Assiette TIC'!$C90,'[1]Consommati par usage et sect '!AZ$6:AZ$310)</f>
        <v>#VALUE!</v>
      </c>
      <c r="BB88" s="104" t="e">
        <f>SUMIF('[1]Consommati par usage et sect '!$C$6:$C$310,'[1]Assiette TIC'!$C90,'[1]Consommati par usage et sect '!BA$6:BA$310)</f>
        <v>#VALUE!</v>
      </c>
      <c r="BC88" s="104" t="e">
        <f>SUMIF('[1]Consommati par usage et sect '!$C$6:$C$310,'[1]Assiette TIC'!$C90,'[1]Consommati par usage et sect '!BB$6:BB$310)</f>
        <v>#VALUE!</v>
      </c>
      <c r="BD88" s="104" t="e">
        <f>SUMIF('[1]Consommati par usage et sect '!$C$6:$C$310,'[1]Assiette TIC'!$C90,'[1]Consommati par usage et sect '!BC$6:BC$310)</f>
        <v>#VALUE!</v>
      </c>
      <c r="BE88" s="104" t="e">
        <f>SUMIF('[1]Consommati par usage et sect '!$C$6:$C$310,'[1]Assiette TIC'!$C90,'[1]Consommati par usage et sect '!BD$6:BD$310)</f>
        <v>#VALUE!</v>
      </c>
      <c r="BF88" s="104" t="e">
        <f>SUMIF('[1]Consommati par usage et sect '!$C$6:$C$310,'[1]Assiette TIC'!$C90,'[1]Consommati par usage et sect '!BE$6:BE$310)</f>
        <v>#VALUE!</v>
      </c>
      <c r="BG88" s="104" t="e">
        <f>SUMIF('[1]Consommati par usage et sect '!$C$6:$C$310,'[1]Assiette TIC'!$C90,'[1]Consommati par usage et sect '!BF$6:BF$310)</f>
        <v>#VALUE!</v>
      </c>
      <c r="BH88" s="104" t="e">
        <f>SUMIF('[1]Consommati par usage et sect '!$C$6:$C$310,'[1]Assiette TIC'!$C90,'[1]Consommati par usage et sect '!BG$6:BG$310)</f>
        <v>#VALUE!</v>
      </c>
      <c r="BI88" s="104" t="e">
        <f>SUMIF('[1]Consommati par usage et sect '!$C$6:$C$310,'[1]Assiette TIC'!$C90,'[1]Consommati par usage et sect '!BH$6:BH$310)</f>
        <v>#VALUE!</v>
      </c>
      <c r="BJ88" s="104" t="e">
        <f>SUMIF('[1]Consommati par usage et sect '!$C$6:$C$310,'[1]Assiette TIC'!$C90,'[1]Consommati par usage et sect '!BI$6:BI$310)</f>
        <v>#VALUE!</v>
      </c>
      <c r="BK88" s="104" t="e">
        <f>SUMIF('[1]Consommati par usage et sect '!$C$6:$C$310,'[1]Assiette TIC'!$C90,'[1]Consommati par usage et sect '!BJ$6:BJ$310)</f>
        <v>#VALUE!</v>
      </c>
      <c r="BL88" s="104" t="e">
        <f>SUMIF('[1]Consommati par usage et sect '!$C$6:$C$310,'[1]Assiette TIC'!$C90,'[1]Consommati par usage et sect '!BK$6:BK$310)</f>
        <v>#VALUE!</v>
      </c>
      <c r="BM88" s="104" t="e">
        <f>SUMIF('[1]Consommati par usage et sect '!$C$6:$C$310,'[1]Assiette TIC'!$C90,'[1]Consommati par usage et sect '!BL$6:BL$310)</f>
        <v>#VALUE!</v>
      </c>
      <c r="BN88" s="104" t="e">
        <f>SUMIF('[1]Consommati par usage et sect '!$C$6:$C$310,'[1]Assiette TIC'!$C90,'[1]Consommati par usage et sect '!BM$6:BM$310)</f>
        <v>#VALUE!</v>
      </c>
      <c r="BO88" s="104" t="e">
        <f>SUMIF('[1]Consommati par usage et sect '!$C$6:$C$310,'[1]Assiette TIC'!$C90,'[1]Consommati par usage et sect '!BN$6:BN$310)</f>
        <v>#VALUE!</v>
      </c>
      <c r="BP88" s="104" t="e">
        <f>SUMIF('[1]Consommati par usage et sect '!$C$6:$C$310,'[1]Assiette TIC'!$C90,'[1]Consommati par usage et sect '!BO$6:BO$310)</f>
        <v>#VALUE!</v>
      </c>
      <c r="BQ88" s="104" t="e">
        <f>SUMIF('[1]Consommati par usage et sect '!$C$6:$C$310,'[1]Assiette TIC'!$C90,'[1]Consommati par usage et sect '!BP$6:BP$310)</f>
        <v>#VALUE!</v>
      </c>
      <c r="BR88" s="104" t="e">
        <f>SUMIF('[1]Consommati par usage et sect '!$C$6:$C$310,'[1]Assiette TIC'!$C90,'[1]Consommati par usage et sect '!BQ$6:BQ$310)</f>
        <v>#VALUE!</v>
      </c>
      <c r="BS88" s="105" t="e">
        <f t="shared" si="33"/>
        <v>#VALUE!</v>
      </c>
      <c r="BT88" s="106" t="e">
        <f>AL88-E88+#REF!+#REF!</f>
        <v>#VALUE!</v>
      </c>
      <c r="BU88" s="102" t="e">
        <f>IF(E88-#REF!-#REF!&gt;=#REF!,AL88-E88+#REF!+#REF!,AL88-#REF!)</f>
        <v>#REF!</v>
      </c>
      <c r="BV88" s="102" t="s">
        <v>264</v>
      </c>
      <c r="BW88" s="102" t="s">
        <v>264</v>
      </c>
      <c r="BX88" s="102">
        <f t="shared" si="34"/>
        <v>1</v>
      </c>
      <c r="BY88" s="102">
        <f t="shared" si="36"/>
        <v>0</v>
      </c>
      <c r="BZ88" s="107">
        <f>IF(ISNA(VLOOKUP($D88,'[1]comptes des secteurs'!$B$13:$AW$1568,31,FALSE)),0,VLOOKUP($D88,'[1]comptes des secteurs'!$B$13:$AW$1568,31,FALSE))</f>
        <v>28.8</v>
      </c>
      <c r="CA88" s="102">
        <f>IF(ISNA(VLOOKUP($D88,'[1]comptes des secteurs'!$B$13:$AW$1568,47,FALSE)),0,VLOOKUP($D88,'[1]comptes des secteurs'!$B$13:$AW$1568,47,FALSE))</f>
        <v>136.1</v>
      </c>
      <c r="CB88" s="108">
        <f t="shared" si="40"/>
        <v>0</v>
      </c>
      <c r="CC88" s="108">
        <f t="shared" si="40"/>
        <v>0</v>
      </c>
      <c r="CD88">
        <f>VLOOKUP(D88,Eurostat!$A$11:$H$272,5,TRUE)</f>
        <v>464.5</v>
      </c>
    </row>
    <row r="89" spans="1:82" ht="15.65" customHeight="1" x14ac:dyDescent="0.35">
      <c r="A89" s="121"/>
      <c r="B89" s="196"/>
      <c r="C89" s="131" t="s">
        <v>344</v>
      </c>
      <c r="D89" s="128">
        <v>2319</v>
      </c>
      <c r="E89" s="97">
        <f>IFERROR(VLOOKUP(D89,'[1]Emissions ETS'!$A$2:$B$121,2,FALSE),0)/1000</f>
        <v>60.529000000000003</v>
      </c>
      <c r="F89" s="104" t="e">
        <f>SUMIF('[1]Consommati par usage et sect '!$C$6:$C$310,'[1]Assiette TIC'!$C91,'[1]Consommati par usage et sect '!E$6:E$310)</f>
        <v>#VALUE!</v>
      </c>
      <c r="G89" s="104" t="e">
        <f>SUMIF('[1]Consommati par usage et sect '!$C$6:$C$310,'[1]Assiette TIC'!$C91,'[1]Consommati par usage et sect '!F$6:F$310)</f>
        <v>#VALUE!</v>
      </c>
      <c r="H89" s="104" t="e">
        <f>SUMIF('[1]Consommati par usage et sect '!$C$6:$C$310,'[1]Assiette TIC'!$C91,'[1]Consommati par usage et sect '!G$6:G$310)</f>
        <v>#VALUE!</v>
      </c>
      <c r="I89" s="104" t="e">
        <f>SUMIF('[1]Consommati par usage et sect '!$C$6:$C$310,'[1]Assiette TIC'!$C91,'[1]Consommati par usage et sect '!H$6:H$310)</f>
        <v>#VALUE!</v>
      </c>
      <c r="J89" s="104" t="e">
        <f>SUMIF('[1]Consommati par usage et sect '!$C$6:$C$310,'[1]Assiette TIC'!$C91,'[1]Consommati par usage et sect '!I$6:I$310)</f>
        <v>#VALUE!</v>
      </c>
      <c r="K89" s="104" t="e">
        <f>SUMIF('[1]Consommati par usage et sect '!$C$6:$C$310,'[1]Assiette TIC'!$C91,'[1]Consommati par usage et sect '!J$6:J$310)</f>
        <v>#VALUE!</v>
      </c>
      <c r="L89" s="104" t="e">
        <f>SUMIF('[1]Consommati par usage et sect '!$C$6:$C$310,'[1]Assiette TIC'!$C91,'[1]Consommati par usage et sect '!K$6:K$310)</f>
        <v>#VALUE!</v>
      </c>
      <c r="M89" s="104" t="e">
        <f>SUMIF('[1]Consommati par usage et sect '!$C$6:$C$310,'[1]Assiette TIC'!$C91,'[1]Consommati par usage et sect '!L$6:L$310)</f>
        <v>#VALUE!</v>
      </c>
      <c r="N89" s="104" t="e">
        <f>SUMIF('[1]Consommati par usage et sect '!$C$6:$C$310,'[1]Assiette TIC'!$C91,'[1]Consommati par usage et sect '!M$6:M$310)</f>
        <v>#VALUE!</v>
      </c>
      <c r="O89" s="104" t="e">
        <f>SUMIF('[1]Consommati par usage et sect '!$C$6:$C$310,'[1]Assiette TIC'!$C91,'[1]Consommati par usage et sect '!N$6:N$310)</f>
        <v>#VALUE!</v>
      </c>
      <c r="P89" s="104" t="e">
        <f>SUMIF('[1]Consommati par usage et sect '!$C$6:$C$310,'[1]Assiette TIC'!$C91,'[1]Consommati par usage et sect '!O$6:O$310)</f>
        <v>#VALUE!</v>
      </c>
      <c r="Q89" s="104" t="e">
        <f>SUMIF('[1]Consommati par usage et sect '!$C$6:$C$310,'[1]Assiette TIC'!$C91,'[1]Consommati par usage et sect '!P$6:P$310)</f>
        <v>#VALUE!</v>
      </c>
      <c r="R89" s="104" t="e">
        <f>SUMIF('[1]Consommati par usage et sect '!$C$6:$C$310,'[1]Assiette TIC'!$C91,'[1]Consommati par usage et sect '!Q$6:Q$310)</f>
        <v>#VALUE!</v>
      </c>
      <c r="S89" s="104" t="e">
        <f>SUMIF('[1]Consommati par usage et sect '!$C$6:$C$310,'[1]Assiette TIC'!$C91,'[1]Consommati par usage et sect '!R$6:R$310)</f>
        <v>#VALUE!</v>
      </c>
      <c r="T89" s="104" t="e">
        <f>SUMIF('[1]Consommati par usage et sect '!$C$6:$C$310,'[1]Assiette TIC'!$C91,'[1]Consommati par usage et sect '!S$6:S$310)</f>
        <v>#VALUE!</v>
      </c>
      <c r="U89" s="104" t="e">
        <f>SUMIF('[1]Consommati par usage et sect '!$C$6:$C$310,'[1]Assiette TIC'!$C91,'[1]Consommati par usage et sect '!T$6:T$310)</f>
        <v>#VALUE!</v>
      </c>
      <c r="V89" s="104" t="e">
        <f>SUMIF('[1]Consommati par usage et sect '!$C$6:$C$310,'[1]Assiette TIC'!$C91,'[1]Consommati par usage et sect '!U$6:U$310)</f>
        <v>#VALUE!</v>
      </c>
      <c r="W89" s="104" t="e">
        <f>SUMIF('[1]Consommati par usage et sect '!$C$6:$C$310,'[1]Assiette TIC'!$C91,'[1]Consommati par usage et sect '!V$6:V$310)</f>
        <v>#VALUE!</v>
      </c>
      <c r="X89" s="104" t="e">
        <f>SUMIF('[1]Consommati par usage et sect '!$C$6:$C$310,'[1]Assiette TIC'!$C91,'[1]Consommati par usage et sect '!W$6:W$310)</f>
        <v>#VALUE!</v>
      </c>
      <c r="Y89" s="104" t="e">
        <f>SUMIF('[1]Consommati par usage et sect '!$C$6:$C$310,'[1]Assiette TIC'!$C91,'[1]Consommati par usage et sect '!X$6:X$310)</f>
        <v>#VALUE!</v>
      </c>
      <c r="Z89" s="104" t="e">
        <f>SUMIF('[1]Consommati par usage et sect '!$C$6:$C$310,'[1]Assiette TIC'!$C91,'[1]Consommati par usage et sect '!Y$6:Y$310)</f>
        <v>#VALUE!</v>
      </c>
      <c r="AA89" s="104" t="e">
        <f>SUMIF('[1]Consommati par usage et sect '!$C$6:$C$310,'[1]Assiette TIC'!$C91,'[1]Consommati par usage et sect '!Z$6:Z$310)</f>
        <v>#VALUE!</v>
      </c>
      <c r="AB89" s="104" t="e">
        <f>SUMIF('[1]Consommati par usage et sect '!$C$6:$C$310,'[1]Assiette TIC'!$C91,'[1]Consommati par usage et sect '!AA$6:AA$310)</f>
        <v>#VALUE!</v>
      </c>
      <c r="AC89" s="104" t="e">
        <f>SUMIF('[1]Consommati par usage et sect '!$C$6:$C$310,'[1]Assiette TIC'!$C91,'[1]Consommati par usage et sect '!AB$6:AB$310)</f>
        <v>#VALUE!</v>
      </c>
      <c r="AD89" s="104" t="e">
        <f>SUMIF('[1]Consommati par usage et sect '!$C$6:$C$310,'[1]Assiette TIC'!$C91,'[1]Consommati par usage et sect '!AC$6:AC$310)</f>
        <v>#VALUE!</v>
      </c>
      <c r="AE89" s="104" t="e">
        <f>SUMIF('[1]Consommati par usage et sect '!$C$6:$C$310,'[1]Assiette TIC'!$C91,'[1]Consommati par usage et sect '!AD$6:AD$310)</f>
        <v>#VALUE!</v>
      </c>
      <c r="AF89" s="104" t="e">
        <f>SUMIF('[1]Consommati par usage et sect '!$C$6:$C$310,'[1]Assiette TIC'!$C91,'[1]Consommati par usage et sect '!AE$6:AE$310)</f>
        <v>#VALUE!</v>
      </c>
      <c r="AG89" s="104" t="e">
        <f>SUMIF('[1]Consommati par usage et sect '!$C$6:$C$310,'[1]Assiette TIC'!$C91,'[1]Consommati par usage et sect '!AF$6:AF$310)</f>
        <v>#VALUE!</v>
      </c>
      <c r="AH89" s="104" t="e">
        <f>SUMIF('[1]Consommati par usage et sect '!$C$6:$C$310,'[1]Assiette TIC'!$C91,'[1]Consommati par usage et sect '!AG$6:AG$310)</f>
        <v>#VALUE!</v>
      </c>
      <c r="AI89" s="104" t="e">
        <f>SUMIF('[1]Consommati par usage et sect '!$C$6:$C$310,'[1]Assiette TIC'!$C91,'[1]Consommati par usage et sect '!AH$6:AH$310)</f>
        <v>#VALUE!</v>
      </c>
      <c r="AJ89" s="104" t="e">
        <f>SUMIF('[1]Consommati par usage et sect '!$C$6:$C$310,'[1]Assiette TIC'!$C91,'[1]Consommati par usage et sect '!AI$6:AI$310)</f>
        <v>#VALUE!</v>
      </c>
      <c r="AK89" s="104" t="e">
        <f>SUMIF('[1]Consommati par usage et sect '!$C$6:$C$310,'[1]Assiette TIC'!$C91,'[1]Consommati par usage et sect '!AJ$6:AJ$310)</f>
        <v>#VALUE!</v>
      </c>
      <c r="AL89" s="105" t="e">
        <f t="shared" si="29"/>
        <v>#VALUE!</v>
      </c>
      <c r="AM89" s="104" t="e">
        <f t="shared" si="35"/>
        <v>#VALUE!</v>
      </c>
      <c r="AN89" s="104" t="e">
        <f t="shared" si="30"/>
        <v>#VALUE!</v>
      </c>
      <c r="AO89" s="104" t="e">
        <f t="shared" si="31"/>
        <v>#VALUE!</v>
      </c>
      <c r="AP89" s="104" t="e">
        <f t="shared" si="32"/>
        <v>#VALUE!</v>
      </c>
      <c r="AQ89" s="104" t="e">
        <f>SUMIF('[1]Consommati par usage et sect '!$C$6:$C$310,'[1]Assiette TIC'!$C91,'[1]Consommati par usage et sect '!AP$6:AP$310)</f>
        <v>#VALUE!</v>
      </c>
      <c r="AR89" s="104" t="e">
        <f>SUMIF('[1]Consommati par usage et sect '!$C$6:$C$310,'[1]Assiette TIC'!$C91,'[1]Consommati par usage et sect '!AQ$6:AQ$310)</f>
        <v>#VALUE!</v>
      </c>
      <c r="AS89" s="104" t="e">
        <f>SUMIF('[1]Consommati par usage et sect '!$C$6:$C$310,'[1]Assiette TIC'!$C91,'[1]Consommati par usage et sect '!AR$6:AR$310)</f>
        <v>#VALUE!</v>
      </c>
      <c r="AT89" s="104" t="e">
        <f>SUMIF('[1]Consommati par usage et sect '!$C$6:$C$310,'[1]Assiette TIC'!$C91,'[1]Consommati par usage et sect '!AS$6:AS$310)</f>
        <v>#VALUE!</v>
      </c>
      <c r="AU89" s="104" t="e">
        <f>SUMIF('[1]Consommati par usage et sect '!$C$6:$C$310,'[1]Assiette TIC'!$C91,'[1]Consommati par usage et sect '!AT$6:AT$310)</f>
        <v>#VALUE!</v>
      </c>
      <c r="AV89" s="104" t="e">
        <f>SUMIF('[1]Consommati par usage et sect '!$C$6:$C$310,'[1]Assiette TIC'!$C91,'[1]Consommati par usage et sect '!AU$6:AU$310)</f>
        <v>#VALUE!</v>
      </c>
      <c r="AW89" s="104" t="e">
        <f>SUMIF('[1]Consommati par usage et sect '!$C$6:$C$310,'[1]Assiette TIC'!$C91,'[1]Consommati par usage et sect '!AV$6:AV$310)</f>
        <v>#VALUE!</v>
      </c>
      <c r="AX89" s="104" t="e">
        <f>SUMIF('[1]Consommati par usage et sect '!$C$6:$C$310,'[1]Assiette TIC'!$C91,'[1]Consommati par usage et sect '!AW$6:AW$310)</f>
        <v>#VALUE!</v>
      </c>
      <c r="AY89" s="104" t="e">
        <f>SUMIF('[1]Consommati par usage et sect '!$C$6:$C$310,'[1]Assiette TIC'!$C91,'[1]Consommati par usage et sect '!AX$6:AX$310)</f>
        <v>#VALUE!</v>
      </c>
      <c r="AZ89" s="104" t="e">
        <f>SUMIF('[1]Consommati par usage et sect '!$C$6:$C$310,'[1]Assiette TIC'!$C91,'[1]Consommati par usage et sect '!AY$6:AY$310)</f>
        <v>#VALUE!</v>
      </c>
      <c r="BA89" s="104" t="e">
        <f>SUMIF('[1]Consommati par usage et sect '!$C$6:$C$310,'[1]Assiette TIC'!$C91,'[1]Consommati par usage et sect '!AZ$6:AZ$310)</f>
        <v>#VALUE!</v>
      </c>
      <c r="BB89" s="104" t="e">
        <f>SUMIF('[1]Consommati par usage et sect '!$C$6:$C$310,'[1]Assiette TIC'!$C91,'[1]Consommati par usage et sect '!BA$6:BA$310)</f>
        <v>#VALUE!</v>
      </c>
      <c r="BC89" s="104" t="e">
        <f>SUMIF('[1]Consommati par usage et sect '!$C$6:$C$310,'[1]Assiette TIC'!$C91,'[1]Consommati par usage et sect '!BB$6:BB$310)</f>
        <v>#VALUE!</v>
      </c>
      <c r="BD89" s="104" t="e">
        <f>SUMIF('[1]Consommati par usage et sect '!$C$6:$C$310,'[1]Assiette TIC'!$C91,'[1]Consommati par usage et sect '!BC$6:BC$310)</f>
        <v>#VALUE!</v>
      </c>
      <c r="BE89" s="104" t="e">
        <f>SUMIF('[1]Consommati par usage et sect '!$C$6:$C$310,'[1]Assiette TIC'!$C91,'[1]Consommati par usage et sect '!BD$6:BD$310)</f>
        <v>#VALUE!</v>
      </c>
      <c r="BF89" s="104" t="e">
        <f>SUMIF('[1]Consommati par usage et sect '!$C$6:$C$310,'[1]Assiette TIC'!$C91,'[1]Consommati par usage et sect '!BE$6:BE$310)</f>
        <v>#VALUE!</v>
      </c>
      <c r="BG89" s="104" t="e">
        <f>SUMIF('[1]Consommati par usage et sect '!$C$6:$C$310,'[1]Assiette TIC'!$C91,'[1]Consommati par usage et sect '!BF$6:BF$310)</f>
        <v>#VALUE!</v>
      </c>
      <c r="BH89" s="104" t="e">
        <f>SUMIF('[1]Consommati par usage et sect '!$C$6:$C$310,'[1]Assiette TIC'!$C91,'[1]Consommati par usage et sect '!BG$6:BG$310)</f>
        <v>#VALUE!</v>
      </c>
      <c r="BI89" s="104" t="e">
        <f>SUMIF('[1]Consommati par usage et sect '!$C$6:$C$310,'[1]Assiette TIC'!$C91,'[1]Consommati par usage et sect '!BH$6:BH$310)</f>
        <v>#VALUE!</v>
      </c>
      <c r="BJ89" s="104" t="e">
        <f>SUMIF('[1]Consommati par usage et sect '!$C$6:$C$310,'[1]Assiette TIC'!$C91,'[1]Consommati par usage et sect '!BI$6:BI$310)</f>
        <v>#VALUE!</v>
      </c>
      <c r="BK89" s="104" t="e">
        <f>SUMIF('[1]Consommati par usage et sect '!$C$6:$C$310,'[1]Assiette TIC'!$C91,'[1]Consommati par usage et sect '!BJ$6:BJ$310)</f>
        <v>#VALUE!</v>
      </c>
      <c r="BL89" s="104" t="e">
        <f>SUMIF('[1]Consommati par usage et sect '!$C$6:$C$310,'[1]Assiette TIC'!$C91,'[1]Consommati par usage et sect '!BK$6:BK$310)</f>
        <v>#VALUE!</v>
      </c>
      <c r="BM89" s="104" t="e">
        <f>SUMIF('[1]Consommati par usage et sect '!$C$6:$C$310,'[1]Assiette TIC'!$C91,'[1]Consommati par usage et sect '!BL$6:BL$310)</f>
        <v>#VALUE!</v>
      </c>
      <c r="BN89" s="104" t="e">
        <f>SUMIF('[1]Consommati par usage et sect '!$C$6:$C$310,'[1]Assiette TIC'!$C91,'[1]Consommati par usage et sect '!BM$6:BM$310)</f>
        <v>#VALUE!</v>
      </c>
      <c r="BO89" s="104" t="e">
        <f>SUMIF('[1]Consommati par usage et sect '!$C$6:$C$310,'[1]Assiette TIC'!$C91,'[1]Consommati par usage et sect '!BN$6:BN$310)</f>
        <v>#VALUE!</v>
      </c>
      <c r="BP89" s="104" t="e">
        <f>SUMIF('[1]Consommati par usage et sect '!$C$6:$C$310,'[1]Assiette TIC'!$C91,'[1]Consommati par usage et sect '!BO$6:BO$310)</f>
        <v>#VALUE!</v>
      </c>
      <c r="BQ89" s="104" t="e">
        <f>SUMIF('[1]Consommati par usage et sect '!$C$6:$C$310,'[1]Assiette TIC'!$C91,'[1]Consommati par usage et sect '!BP$6:BP$310)</f>
        <v>#VALUE!</v>
      </c>
      <c r="BR89" s="104" t="e">
        <f>SUMIF('[1]Consommati par usage et sect '!$C$6:$C$310,'[1]Assiette TIC'!$C91,'[1]Consommati par usage et sect '!BQ$6:BQ$310)</f>
        <v>#VALUE!</v>
      </c>
      <c r="BS89" s="105" t="e">
        <f t="shared" si="33"/>
        <v>#VALUE!</v>
      </c>
      <c r="BT89" s="106" t="e">
        <f>AL89-E89+#REF!+#REF!</f>
        <v>#VALUE!</v>
      </c>
      <c r="BU89" s="102" t="e">
        <f>IF(E89-#REF!-#REF!&gt;=#REF!,AL89-E89+#REF!+#REF!,AL89-#REF!)</f>
        <v>#REF!</v>
      </c>
      <c r="BV89" s="102" t="s">
        <v>264</v>
      </c>
      <c r="BW89" s="102" t="s">
        <v>264</v>
      </c>
      <c r="BX89" s="102">
        <f t="shared" si="34"/>
        <v>1</v>
      </c>
      <c r="BY89" s="102">
        <f t="shared" si="36"/>
        <v>0</v>
      </c>
      <c r="BZ89" s="107">
        <f>IF(ISNA(VLOOKUP($D89,'[1]comptes des secteurs'!$B$13:$AW$1568,31,FALSE)),0,VLOOKUP($D89,'[1]comptes des secteurs'!$B$13:$AW$1568,31,FALSE))</f>
        <v>22.9</v>
      </c>
      <c r="CA89" s="102">
        <f>IF(ISNA(VLOOKUP($D89,'[1]comptes des secteurs'!$B$13:$AW$1568,47,FALSE)),0,VLOOKUP($D89,'[1]comptes des secteurs'!$B$13:$AW$1568,47,FALSE))</f>
        <v>167.5</v>
      </c>
      <c r="CB89" s="108">
        <f t="shared" si="40"/>
        <v>0</v>
      </c>
      <c r="CC89" s="108">
        <f t="shared" si="40"/>
        <v>0</v>
      </c>
      <c r="CD89">
        <f>VLOOKUP(D89,Eurostat!$A$11:$H$272,5,TRUE)</f>
        <v>352.6</v>
      </c>
    </row>
    <row r="90" spans="1:82" ht="15.65" customHeight="1" x14ac:dyDescent="0.35">
      <c r="A90" s="123"/>
      <c r="B90" s="110"/>
      <c r="C90" s="131" t="s">
        <v>266</v>
      </c>
      <c r="D90" s="126" t="s">
        <v>300</v>
      </c>
      <c r="E90" s="97">
        <f>SUM(E85:E89)</f>
        <v>2633.88</v>
      </c>
      <c r="F90" s="97" t="e">
        <f t="shared" ref="F90:AK90" si="41">SUM(F85:F89)</f>
        <v>#VALUE!</v>
      </c>
      <c r="G90" s="97" t="e">
        <f t="shared" si="41"/>
        <v>#VALUE!</v>
      </c>
      <c r="H90" s="97" t="e">
        <f t="shared" si="41"/>
        <v>#VALUE!</v>
      </c>
      <c r="I90" s="97" t="e">
        <f t="shared" si="41"/>
        <v>#VALUE!</v>
      </c>
      <c r="J90" s="97" t="e">
        <f t="shared" si="41"/>
        <v>#VALUE!</v>
      </c>
      <c r="K90" s="97" t="e">
        <f t="shared" si="41"/>
        <v>#VALUE!</v>
      </c>
      <c r="L90" s="97" t="e">
        <f t="shared" si="41"/>
        <v>#VALUE!</v>
      </c>
      <c r="M90" s="97" t="e">
        <f t="shared" si="41"/>
        <v>#VALUE!</v>
      </c>
      <c r="N90" s="97" t="e">
        <f t="shared" si="41"/>
        <v>#VALUE!</v>
      </c>
      <c r="O90" s="97" t="e">
        <f t="shared" si="41"/>
        <v>#VALUE!</v>
      </c>
      <c r="P90" s="97" t="e">
        <f t="shared" si="41"/>
        <v>#VALUE!</v>
      </c>
      <c r="Q90" s="97" t="e">
        <f t="shared" si="41"/>
        <v>#VALUE!</v>
      </c>
      <c r="R90" s="97" t="e">
        <f t="shared" si="41"/>
        <v>#VALUE!</v>
      </c>
      <c r="S90" s="97" t="e">
        <f t="shared" si="41"/>
        <v>#VALUE!</v>
      </c>
      <c r="T90" s="97" t="e">
        <f t="shared" si="41"/>
        <v>#VALUE!</v>
      </c>
      <c r="U90" s="97" t="e">
        <f t="shared" si="41"/>
        <v>#VALUE!</v>
      </c>
      <c r="V90" s="97" t="e">
        <f t="shared" si="41"/>
        <v>#VALUE!</v>
      </c>
      <c r="W90" s="97" t="e">
        <f t="shared" si="41"/>
        <v>#VALUE!</v>
      </c>
      <c r="X90" s="97" t="e">
        <f t="shared" si="41"/>
        <v>#VALUE!</v>
      </c>
      <c r="Y90" s="97" t="e">
        <f t="shared" si="41"/>
        <v>#VALUE!</v>
      </c>
      <c r="Z90" s="97" t="e">
        <f t="shared" si="41"/>
        <v>#VALUE!</v>
      </c>
      <c r="AA90" s="97" t="e">
        <f t="shared" si="41"/>
        <v>#VALUE!</v>
      </c>
      <c r="AB90" s="97" t="e">
        <f t="shared" si="41"/>
        <v>#VALUE!</v>
      </c>
      <c r="AC90" s="97" t="e">
        <f t="shared" si="41"/>
        <v>#VALUE!</v>
      </c>
      <c r="AD90" s="97" t="e">
        <f t="shared" si="41"/>
        <v>#VALUE!</v>
      </c>
      <c r="AE90" s="97" t="e">
        <f t="shared" si="41"/>
        <v>#VALUE!</v>
      </c>
      <c r="AF90" s="97" t="e">
        <f t="shared" si="41"/>
        <v>#VALUE!</v>
      </c>
      <c r="AG90" s="97" t="e">
        <f t="shared" si="41"/>
        <v>#VALUE!</v>
      </c>
      <c r="AH90" s="97" t="e">
        <f t="shared" si="41"/>
        <v>#VALUE!</v>
      </c>
      <c r="AI90" s="97" t="e">
        <f t="shared" si="41"/>
        <v>#VALUE!</v>
      </c>
      <c r="AJ90" s="97" t="e">
        <f t="shared" si="41"/>
        <v>#VALUE!</v>
      </c>
      <c r="AK90" s="97" t="e">
        <f t="shared" si="41"/>
        <v>#VALUE!</v>
      </c>
      <c r="AL90" s="105" t="e">
        <f t="shared" si="29"/>
        <v>#VALUE!</v>
      </c>
      <c r="AM90" s="104" t="e">
        <f t="shared" si="35"/>
        <v>#VALUE!</v>
      </c>
      <c r="AN90" s="104" t="e">
        <f t="shared" si="30"/>
        <v>#VALUE!</v>
      </c>
      <c r="AO90" s="104" t="e">
        <f t="shared" si="31"/>
        <v>#VALUE!</v>
      </c>
      <c r="AP90" s="104" t="e">
        <f t="shared" si="32"/>
        <v>#VALUE!</v>
      </c>
      <c r="AQ90" s="97" t="e">
        <f t="shared" ref="AQ90:BR90" si="42">SUM(AQ85:AQ89)</f>
        <v>#VALUE!</v>
      </c>
      <c r="AR90" s="97" t="e">
        <f t="shared" si="42"/>
        <v>#VALUE!</v>
      </c>
      <c r="AS90" s="97" t="e">
        <f t="shared" si="42"/>
        <v>#VALUE!</v>
      </c>
      <c r="AT90" s="97" t="e">
        <f t="shared" si="42"/>
        <v>#VALUE!</v>
      </c>
      <c r="AU90" s="97" t="e">
        <f t="shared" si="42"/>
        <v>#VALUE!</v>
      </c>
      <c r="AV90" s="97" t="e">
        <f t="shared" si="42"/>
        <v>#VALUE!</v>
      </c>
      <c r="AW90" s="97" t="e">
        <f t="shared" si="42"/>
        <v>#VALUE!</v>
      </c>
      <c r="AX90" s="97" t="e">
        <f t="shared" si="42"/>
        <v>#VALUE!</v>
      </c>
      <c r="AY90" s="97" t="e">
        <f t="shared" si="42"/>
        <v>#VALUE!</v>
      </c>
      <c r="AZ90" s="97" t="e">
        <f t="shared" si="42"/>
        <v>#VALUE!</v>
      </c>
      <c r="BA90" s="97" t="e">
        <f t="shared" si="42"/>
        <v>#VALUE!</v>
      </c>
      <c r="BB90" s="97" t="e">
        <f t="shared" si="42"/>
        <v>#VALUE!</v>
      </c>
      <c r="BC90" s="97" t="e">
        <f t="shared" si="42"/>
        <v>#VALUE!</v>
      </c>
      <c r="BD90" s="97" t="e">
        <f t="shared" si="42"/>
        <v>#VALUE!</v>
      </c>
      <c r="BE90" s="97" t="e">
        <f t="shared" si="42"/>
        <v>#VALUE!</v>
      </c>
      <c r="BF90" s="97" t="e">
        <f t="shared" si="42"/>
        <v>#VALUE!</v>
      </c>
      <c r="BG90" s="97" t="e">
        <f t="shared" si="42"/>
        <v>#VALUE!</v>
      </c>
      <c r="BH90" s="97" t="e">
        <f t="shared" si="42"/>
        <v>#VALUE!</v>
      </c>
      <c r="BI90" s="97" t="e">
        <f t="shared" si="42"/>
        <v>#VALUE!</v>
      </c>
      <c r="BJ90" s="97" t="e">
        <f t="shared" si="42"/>
        <v>#VALUE!</v>
      </c>
      <c r="BK90" s="97" t="e">
        <f t="shared" si="42"/>
        <v>#VALUE!</v>
      </c>
      <c r="BL90" s="97" t="e">
        <f t="shared" si="42"/>
        <v>#VALUE!</v>
      </c>
      <c r="BM90" s="97" t="e">
        <f t="shared" si="42"/>
        <v>#VALUE!</v>
      </c>
      <c r="BN90" s="97" t="e">
        <f t="shared" si="42"/>
        <v>#VALUE!</v>
      </c>
      <c r="BO90" s="97" t="e">
        <f t="shared" si="42"/>
        <v>#VALUE!</v>
      </c>
      <c r="BP90" s="97" t="e">
        <f t="shared" si="42"/>
        <v>#VALUE!</v>
      </c>
      <c r="BQ90" s="97" t="e">
        <f t="shared" si="42"/>
        <v>#VALUE!</v>
      </c>
      <c r="BR90" s="97" t="e">
        <f t="shared" si="42"/>
        <v>#VALUE!</v>
      </c>
      <c r="BS90" s="105" t="e">
        <f t="shared" si="33"/>
        <v>#VALUE!</v>
      </c>
      <c r="BT90" s="106" t="e">
        <f>SUM(BT85:BT89)</f>
        <v>#VALUE!</v>
      </c>
      <c r="BU90" s="106" t="e">
        <f>SUM(BU85:BU89)</f>
        <v>#REF!</v>
      </c>
      <c r="BV90" s="102"/>
      <c r="BW90" s="102"/>
      <c r="BX90" s="102">
        <f t="shared" si="34"/>
        <v>0</v>
      </c>
      <c r="BY90" s="102" t="e">
        <f t="shared" si="36"/>
        <v>#REF!</v>
      </c>
      <c r="BZ90" s="102">
        <f t="shared" ref="BZ90:CA90" si="43">SUM(BZ85:BZ89)</f>
        <v>445.09999999999997</v>
      </c>
      <c r="CA90" s="102">
        <f t="shared" si="43"/>
        <v>2451.2999999999997</v>
      </c>
      <c r="CB90" s="108" t="e">
        <f t="shared" si="40"/>
        <v>#REF!</v>
      </c>
      <c r="CC90" s="108" t="e">
        <f t="shared" si="40"/>
        <v>#REF!</v>
      </c>
    </row>
    <row r="91" spans="1:82" ht="15.65" customHeight="1" x14ac:dyDescent="0.35">
      <c r="A91" s="122" t="s">
        <v>345</v>
      </c>
      <c r="B91" s="48" t="s">
        <v>570</v>
      </c>
      <c r="C91" s="206" t="s">
        <v>346</v>
      </c>
      <c r="D91" s="203">
        <v>2015</v>
      </c>
      <c r="E91" s="97">
        <f>IFERROR(VLOOKUP(D91,'[1]Emissions ETS'!$A$2:$B$121,2,FALSE),0)/1000</f>
        <v>2420.6779999999999</v>
      </c>
      <c r="F91" s="104" t="e">
        <f>SUMIF('[1]Consommati par usage et sect '!$C$6:$C$310,'[1]Assiette TIC'!$C94,'[1]Consommati par usage et sect '!E$6:E$310)</f>
        <v>#VALUE!</v>
      </c>
      <c r="G91" s="104" t="e">
        <f>SUMIF('[1]Consommati par usage et sect '!$C$6:$C$310,'[1]Assiette TIC'!$C94,'[1]Consommati par usage et sect '!F$6:F$310)</f>
        <v>#VALUE!</v>
      </c>
      <c r="H91" s="104" t="e">
        <f>SUMIF('[1]Consommati par usage et sect '!$C$6:$C$310,'[1]Assiette TIC'!$C94,'[1]Consommati par usage et sect '!G$6:G$310)</f>
        <v>#VALUE!</v>
      </c>
      <c r="I91" s="104" t="e">
        <f>SUMIF('[1]Consommati par usage et sect '!$C$6:$C$310,'[1]Assiette TIC'!$C94,'[1]Consommati par usage et sect '!H$6:H$310)</f>
        <v>#VALUE!</v>
      </c>
      <c r="J91" s="104" t="e">
        <f>SUMIF('[1]Consommati par usage et sect '!$C$6:$C$310,'[1]Assiette TIC'!$C94,'[1]Consommati par usage et sect '!I$6:I$310)</f>
        <v>#VALUE!</v>
      </c>
      <c r="K91" s="104" t="e">
        <f>SUMIF('[1]Consommati par usage et sect '!$C$6:$C$310,'[1]Assiette TIC'!$C94,'[1]Consommati par usage et sect '!J$6:J$310)</f>
        <v>#VALUE!</v>
      </c>
      <c r="L91" s="104" t="e">
        <f>SUMIF('[1]Consommati par usage et sect '!$C$6:$C$310,'[1]Assiette TIC'!$C94,'[1]Consommati par usage et sect '!K$6:K$310)</f>
        <v>#VALUE!</v>
      </c>
      <c r="M91" s="104" t="e">
        <f>SUMIF('[1]Consommati par usage et sect '!$C$6:$C$310,'[1]Assiette TIC'!$C94,'[1]Consommati par usage et sect '!L$6:L$310)</f>
        <v>#VALUE!</v>
      </c>
      <c r="N91" s="104" t="e">
        <f>SUMIF('[1]Consommati par usage et sect '!$C$6:$C$310,'[1]Assiette TIC'!$C94,'[1]Consommati par usage et sect '!M$6:M$310)</f>
        <v>#VALUE!</v>
      </c>
      <c r="O91" s="104" t="e">
        <f>SUMIF('[1]Consommati par usage et sect '!$C$6:$C$310,'[1]Assiette TIC'!$C94,'[1]Consommati par usage et sect '!N$6:N$310)</f>
        <v>#VALUE!</v>
      </c>
      <c r="P91" s="104" t="e">
        <f>SUMIF('[1]Consommati par usage et sect '!$C$6:$C$310,'[1]Assiette TIC'!$C94,'[1]Consommati par usage et sect '!O$6:O$310)</f>
        <v>#VALUE!</v>
      </c>
      <c r="Q91" s="104" t="e">
        <f>SUMIF('[1]Consommati par usage et sect '!$C$6:$C$310,'[1]Assiette TIC'!$C94,'[1]Consommati par usage et sect '!P$6:P$310)</f>
        <v>#VALUE!</v>
      </c>
      <c r="R91" s="104" t="e">
        <f>SUMIF('[1]Consommati par usage et sect '!$C$6:$C$310,'[1]Assiette TIC'!$C94,'[1]Consommati par usage et sect '!Q$6:Q$310)</f>
        <v>#VALUE!</v>
      </c>
      <c r="S91" s="104" t="e">
        <f>SUMIF('[1]Consommati par usage et sect '!$C$6:$C$310,'[1]Assiette TIC'!$C94,'[1]Consommati par usage et sect '!R$6:R$310)</f>
        <v>#VALUE!</v>
      </c>
      <c r="T91" s="104" t="e">
        <f>SUMIF('[1]Consommati par usage et sect '!$C$6:$C$310,'[1]Assiette TIC'!$C94,'[1]Consommati par usage et sect '!S$6:S$310)</f>
        <v>#VALUE!</v>
      </c>
      <c r="U91" s="104" t="e">
        <f>SUMIF('[1]Consommati par usage et sect '!$C$6:$C$310,'[1]Assiette TIC'!$C94,'[1]Consommati par usage et sect '!T$6:T$310)</f>
        <v>#VALUE!</v>
      </c>
      <c r="V91" s="104" t="e">
        <f>SUMIF('[1]Consommati par usage et sect '!$C$6:$C$310,'[1]Assiette TIC'!$C94,'[1]Consommati par usage et sect '!U$6:U$310)</f>
        <v>#VALUE!</v>
      </c>
      <c r="W91" s="104" t="e">
        <f>SUMIF('[1]Consommati par usage et sect '!$C$6:$C$310,'[1]Assiette TIC'!$C94,'[1]Consommati par usage et sect '!V$6:V$310)</f>
        <v>#VALUE!</v>
      </c>
      <c r="X91" s="104" t="e">
        <f>SUMIF('[1]Consommati par usage et sect '!$C$6:$C$310,'[1]Assiette TIC'!$C94,'[1]Consommati par usage et sect '!W$6:W$310)</f>
        <v>#VALUE!</v>
      </c>
      <c r="Y91" s="104" t="e">
        <f>SUMIF('[1]Consommati par usage et sect '!$C$6:$C$310,'[1]Assiette TIC'!$C94,'[1]Consommati par usage et sect '!X$6:X$310)</f>
        <v>#VALUE!</v>
      </c>
      <c r="Z91" s="104" t="e">
        <f>SUMIF('[1]Consommati par usage et sect '!$C$6:$C$310,'[1]Assiette TIC'!$C94,'[1]Consommati par usage et sect '!Y$6:Y$310)</f>
        <v>#VALUE!</v>
      </c>
      <c r="AA91" s="104" t="e">
        <f>SUMIF('[1]Consommati par usage et sect '!$C$6:$C$310,'[1]Assiette TIC'!$C94,'[1]Consommati par usage et sect '!Z$6:Z$310)</f>
        <v>#VALUE!</v>
      </c>
      <c r="AB91" s="104" t="e">
        <f>SUMIF('[1]Consommati par usage et sect '!$C$6:$C$310,'[1]Assiette TIC'!$C94,'[1]Consommati par usage et sect '!AA$6:AA$310)</f>
        <v>#VALUE!</v>
      </c>
      <c r="AC91" s="104" t="e">
        <f>SUMIF('[1]Consommati par usage et sect '!$C$6:$C$310,'[1]Assiette TIC'!$C94,'[1]Consommati par usage et sect '!AB$6:AB$310)</f>
        <v>#VALUE!</v>
      </c>
      <c r="AD91" s="104" t="e">
        <f>SUMIF('[1]Consommati par usage et sect '!$C$6:$C$310,'[1]Assiette TIC'!$C94,'[1]Consommati par usage et sect '!AC$6:AC$310)</f>
        <v>#VALUE!</v>
      </c>
      <c r="AE91" s="104" t="e">
        <f>SUMIF('[1]Consommati par usage et sect '!$C$6:$C$310,'[1]Assiette TIC'!$C94,'[1]Consommati par usage et sect '!AD$6:AD$310)</f>
        <v>#VALUE!</v>
      </c>
      <c r="AF91" s="104" t="e">
        <f>SUMIF('[1]Consommati par usage et sect '!$C$6:$C$310,'[1]Assiette TIC'!$C94,'[1]Consommati par usage et sect '!AE$6:AE$310)</f>
        <v>#VALUE!</v>
      </c>
      <c r="AG91" s="104" t="e">
        <f>SUMIF('[1]Consommati par usage et sect '!$C$6:$C$310,'[1]Assiette TIC'!$C94,'[1]Consommati par usage et sect '!AF$6:AF$310)</f>
        <v>#VALUE!</v>
      </c>
      <c r="AH91" s="104" t="e">
        <f>SUMIF('[1]Consommati par usage et sect '!$C$6:$C$310,'[1]Assiette TIC'!$C94,'[1]Consommati par usage et sect '!AG$6:AG$310)</f>
        <v>#VALUE!</v>
      </c>
      <c r="AI91" s="104" t="e">
        <f>SUMIF('[1]Consommati par usage et sect '!$C$6:$C$310,'[1]Assiette TIC'!$C94,'[1]Consommati par usage et sect '!AH$6:AH$310)</f>
        <v>#VALUE!</v>
      </c>
      <c r="AJ91" s="104" t="e">
        <f>SUMIF('[1]Consommati par usage et sect '!$C$6:$C$310,'[1]Assiette TIC'!$C94,'[1]Consommati par usage et sect '!AI$6:AI$310)</f>
        <v>#VALUE!</v>
      </c>
      <c r="AK91" s="104" t="e">
        <f>SUMIF('[1]Consommati par usage et sect '!$C$6:$C$310,'[1]Assiette TIC'!$C94,'[1]Consommati par usage et sect '!AJ$6:AJ$310)</f>
        <v>#VALUE!</v>
      </c>
      <c r="AL91" s="105" t="e">
        <f t="shared" si="29"/>
        <v>#VALUE!</v>
      </c>
      <c r="AM91" s="104" t="e">
        <f t="shared" si="35"/>
        <v>#VALUE!</v>
      </c>
      <c r="AN91" s="104" t="e">
        <f t="shared" si="30"/>
        <v>#VALUE!</v>
      </c>
      <c r="AO91" s="104" t="e">
        <f t="shared" si="31"/>
        <v>#VALUE!</v>
      </c>
      <c r="AP91" s="104" t="e">
        <f t="shared" si="32"/>
        <v>#VALUE!</v>
      </c>
      <c r="AQ91" s="104" t="e">
        <f>SUMIF('[1]Consommati par usage et sect '!$C$6:$C$310,'[1]Assiette TIC'!$C94,'[1]Consommati par usage et sect '!AP$6:AP$310)</f>
        <v>#VALUE!</v>
      </c>
      <c r="AR91" s="104" t="e">
        <f>SUMIF('[1]Consommati par usage et sect '!$C$6:$C$310,'[1]Assiette TIC'!$C94,'[1]Consommati par usage et sect '!AQ$6:AQ$310)</f>
        <v>#VALUE!</v>
      </c>
      <c r="AS91" s="104" t="e">
        <f>SUMIF('[1]Consommati par usage et sect '!$C$6:$C$310,'[1]Assiette TIC'!$C94,'[1]Consommati par usage et sect '!AR$6:AR$310)</f>
        <v>#VALUE!</v>
      </c>
      <c r="AT91" s="104" t="e">
        <f>SUMIF('[1]Consommati par usage et sect '!$C$6:$C$310,'[1]Assiette TIC'!$C94,'[1]Consommati par usage et sect '!AS$6:AS$310)</f>
        <v>#VALUE!</v>
      </c>
      <c r="AU91" s="104" t="e">
        <f>SUMIF('[1]Consommati par usage et sect '!$C$6:$C$310,'[1]Assiette TIC'!$C94,'[1]Consommati par usage et sect '!AT$6:AT$310)</f>
        <v>#VALUE!</v>
      </c>
      <c r="AV91" s="104" t="e">
        <f>SUMIF('[1]Consommati par usage et sect '!$C$6:$C$310,'[1]Assiette TIC'!$C94,'[1]Consommati par usage et sect '!AU$6:AU$310)</f>
        <v>#VALUE!</v>
      </c>
      <c r="AW91" s="104" t="e">
        <f>SUMIF('[1]Consommati par usage et sect '!$C$6:$C$310,'[1]Assiette TIC'!$C94,'[1]Consommati par usage et sect '!AV$6:AV$310)</f>
        <v>#VALUE!</v>
      </c>
      <c r="AX91" s="104" t="e">
        <f>SUMIF('[1]Consommati par usage et sect '!$C$6:$C$310,'[1]Assiette TIC'!$C94,'[1]Consommati par usage et sect '!AW$6:AW$310)</f>
        <v>#VALUE!</v>
      </c>
      <c r="AY91" s="104" t="e">
        <f>SUMIF('[1]Consommati par usage et sect '!$C$6:$C$310,'[1]Assiette TIC'!$C94,'[1]Consommati par usage et sect '!AX$6:AX$310)</f>
        <v>#VALUE!</v>
      </c>
      <c r="AZ91" s="104" t="e">
        <f>SUMIF('[1]Consommati par usage et sect '!$C$6:$C$310,'[1]Assiette TIC'!$C94,'[1]Consommati par usage et sect '!AY$6:AY$310)</f>
        <v>#VALUE!</v>
      </c>
      <c r="BA91" s="104" t="e">
        <f>SUMIF('[1]Consommati par usage et sect '!$C$6:$C$310,'[1]Assiette TIC'!$C94,'[1]Consommati par usage et sect '!AZ$6:AZ$310)</f>
        <v>#VALUE!</v>
      </c>
      <c r="BB91" s="104" t="e">
        <f>SUMIF('[1]Consommati par usage et sect '!$C$6:$C$310,'[1]Assiette TIC'!$C94,'[1]Consommati par usage et sect '!BA$6:BA$310)</f>
        <v>#VALUE!</v>
      </c>
      <c r="BC91" s="104" t="e">
        <f>SUMIF('[1]Consommati par usage et sect '!$C$6:$C$310,'[1]Assiette TIC'!$C94,'[1]Consommati par usage et sect '!BB$6:BB$310)</f>
        <v>#VALUE!</v>
      </c>
      <c r="BD91" s="104" t="e">
        <f>SUMIF('[1]Consommati par usage et sect '!$C$6:$C$310,'[1]Assiette TIC'!$C94,'[1]Consommati par usage et sect '!BC$6:BC$310)</f>
        <v>#VALUE!</v>
      </c>
      <c r="BE91" s="104" t="e">
        <f>SUMIF('[1]Consommati par usage et sect '!$C$6:$C$310,'[1]Assiette TIC'!$C94,'[1]Consommati par usage et sect '!BD$6:BD$310)</f>
        <v>#VALUE!</v>
      </c>
      <c r="BF91" s="104" t="e">
        <f>SUMIF('[1]Consommati par usage et sect '!$C$6:$C$310,'[1]Assiette TIC'!$C94,'[1]Consommati par usage et sect '!BE$6:BE$310)</f>
        <v>#VALUE!</v>
      </c>
      <c r="BG91" s="104" t="e">
        <f>SUMIF('[1]Consommati par usage et sect '!$C$6:$C$310,'[1]Assiette TIC'!$C94,'[1]Consommati par usage et sect '!BF$6:BF$310)</f>
        <v>#VALUE!</v>
      </c>
      <c r="BH91" s="104" t="e">
        <f>SUMIF('[1]Consommati par usage et sect '!$C$6:$C$310,'[1]Assiette TIC'!$C94,'[1]Consommati par usage et sect '!BG$6:BG$310)</f>
        <v>#VALUE!</v>
      </c>
      <c r="BI91" s="104" t="e">
        <f>SUMIF('[1]Consommati par usage et sect '!$C$6:$C$310,'[1]Assiette TIC'!$C94,'[1]Consommati par usage et sect '!BH$6:BH$310)</f>
        <v>#VALUE!</v>
      </c>
      <c r="BJ91" s="104" t="e">
        <f>SUMIF('[1]Consommati par usage et sect '!$C$6:$C$310,'[1]Assiette TIC'!$C94,'[1]Consommati par usage et sect '!BI$6:BI$310)</f>
        <v>#VALUE!</v>
      </c>
      <c r="BK91" s="104" t="e">
        <f>SUMIF('[1]Consommati par usage et sect '!$C$6:$C$310,'[1]Assiette TIC'!$C94,'[1]Consommati par usage et sect '!BJ$6:BJ$310)</f>
        <v>#VALUE!</v>
      </c>
      <c r="BL91" s="104" t="e">
        <f>SUMIF('[1]Consommati par usage et sect '!$C$6:$C$310,'[1]Assiette TIC'!$C94,'[1]Consommati par usage et sect '!BK$6:BK$310)</f>
        <v>#VALUE!</v>
      </c>
      <c r="BM91" s="104" t="e">
        <f>SUMIF('[1]Consommati par usage et sect '!$C$6:$C$310,'[1]Assiette TIC'!$C94,'[1]Consommati par usage et sect '!BL$6:BL$310)</f>
        <v>#VALUE!</v>
      </c>
      <c r="BN91" s="104" t="e">
        <f>SUMIF('[1]Consommati par usage et sect '!$C$6:$C$310,'[1]Assiette TIC'!$C94,'[1]Consommati par usage et sect '!BM$6:BM$310)</f>
        <v>#VALUE!</v>
      </c>
      <c r="BO91" s="104" t="e">
        <f>SUMIF('[1]Consommati par usage et sect '!$C$6:$C$310,'[1]Assiette TIC'!$C94,'[1]Consommati par usage et sect '!BN$6:BN$310)</f>
        <v>#VALUE!</v>
      </c>
      <c r="BP91" s="104" t="e">
        <f>SUMIF('[1]Consommati par usage et sect '!$C$6:$C$310,'[1]Assiette TIC'!$C94,'[1]Consommati par usage et sect '!BO$6:BO$310)</f>
        <v>#VALUE!</v>
      </c>
      <c r="BQ91" s="104" t="e">
        <f>SUMIF('[1]Consommati par usage et sect '!$C$6:$C$310,'[1]Assiette TIC'!$C94,'[1]Consommati par usage et sect '!BP$6:BP$310)</f>
        <v>#VALUE!</v>
      </c>
      <c r="BR91" s="104" t="e">
        <f>SUMIF('[1]Consommati par usage et sect '!$C$6:$C$310,'[1]Assiette TIC'!$C94,'[1]Consommati par usage et sect '!BQ$6:BQ$310)</f>
        <v>#VALUE!</v>
      </c>
      <c r="BS91" s="105" t="e">
        <f t="shared" ref="BS91:BS95" si="44">SUM(AM91,AQ91,AU91,AY91,BC91,BG91,BK91,BO91)</f>
        <v>#VALUE!</v>
      </c>
      <c r="BT91" s="106" t="e">
        <f>AL91-E91+#REF!+#REF!</f>
        <v>#VALUE!</v>
      </c>
      <c r="BU91" s="102" t="e">
        <f>IF(E91-#REF!-#REF!&gt;=#REF!,AL91-E91+#REF!+#REF!,AL91-#REF!)</f>
        <v>#REF!</v>
      </c>
      <c r="BV91" s="102" t="s">
        <v>264</v>
      </c>
      <c r="BW91" s="102"/>
      <c r="BX91" s="102">
        <f t="shared" si="34"/>
        <v>1</v>
      </c>
      <c r="BY91" s="102">
        <f t="shared" si="36"/>
        <v>0</v>
      </c>
      <c r="BZ91" s="107">
        <f>IF(ISNA(VLOOKUP($D91,'[1]comptes des secteurs'!$B$13:$AW$1568,31,FALSE)),0,VLOOKUP($D91,'[1]comptes des secteurs'!$B$13:$AW$1568,31,FALSE))</f>
        <v>38</v>
      </c>
      <c r="CA91" s="102">
        <f>IF(ISNA(VLOOKUP($D91,'[1]comptes des secteurs'!$B$13:$AW$1568,47,FALSE)),0,VLOOKUP($D91,'[1]comptes des secteurs'!$B$13:$AW$1568,47,FALSE))</f>
        <v>365.4</v>
      </c>
      <c r="CB91" s="108">
        <f t="shared" si="40"/>
        <v>0</v>
      </c>
      <c r="CC91" s="108">
        <f t="shared" si="40"/>
        <v>0</v>
      </c>
      <c r="CD91">
        <f>VLOOKUP(D91,Eurostat!$A$11:$H$272,5,TRUE)</f>
        <v>2287.9</v>
      </c>
    </row>
    <row r="92" spans="1:82" ht="15.65" customHeight="1" x14ac:dyDescent="0.35">
      <c r="A92" s="121"/>
      <c r="B92" s="48" t="s">
        <v>573</v>
      </c>
      <c r="C92" s="207"/>
      <c r="D92" s="204"/>
      <c r="E92" s="97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5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/>
      <c r="BS92" s="105"/>
      <c r="BT92" s="106"/>
      <c r="BU92" s="102"/>
      <c r="BV92" s="102"/>
      <c r="BW92" s="102"/>
      <c r="BX92" s="102"/>
      <c r="BY92" s="102"/>
      <c r="BZ92" s="107"/>
      <c r="CA92" s="102"/>
      <c r="CB92" s="108"/>
      <c r="CC92" s="108"/>
    </row>
    <row r="93" spans="1:82" ht="15.65" customHeight="1" x14ac:dyDescent="0.35">
      <c r="A93" s="121"/>
      <c r="B93" s="51" t="s">
        <v>571</v>
      </c>
      <c r="C93" s="207"/>
      <c r="D93" s="204"/>
      <c r="E93" s="97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5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5"/>
      <c r="BT93" s="106"/>
      <c r="BU93" s="102"/>
      <c r="BV93" s="102"/>
      <c r="BW93" s="102"/>
      <c r="BX93" s="102"/>
      <c r="BY93" s="102"/>
      <c r="BZ93" s="107"/>
      <c r="CA93" s="102"/>
      <c r="CB93" s="108"/>
      <c r="CC93" s="108"/>
    </row>
    <row r="94" spans="1:82" ht="15.65" customHeight="1" x14ac:dyDescent="0.35">
      <c r="A94" s="121"/>
      <c r="B94" s="51" t="s">
        <v>572</v>
      </c>
      <c r="C94" s="208"/>
      <c r="D94" s="205"/>
      <c r="E94" s="97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5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5"/>
      <c r="BT94" s="106"/>
      <c r="BU94" s="102"/>
      <c r="BV94" s="102"/>
      <c r="BW94" s="102"/>
      <c r="BX94" s="102"/>
      <c r="BY94" s="102"/>
      <c r="BZ94" s="107"/>
      <c r="CA94" s="102"/>
      <c r="CB94" s="108"/>
      <c r="CC94" s="108"/>
    </row>
    <row r="95" spans="1:82" ht="15.65" customHeight="1" x14ac:dyDescent="0.35">
      <c r="A95" s="123"/>
      <c r="B95" s="110"/>
      <c r="C95" s="131" t="s">
        <v>266</v>
      </c>
      <c r="D95" s="126" t="s">
        <v>300</v>
      </c>
      <c r="E95" s="97">
        <f>E91</f>
        <v>2420.6779999999999</v>
      </c>
      <c r="F95" s="97" t="e">
        <f t="shared" ref="F95:AK95" si="45">F91</f>
        <v>#VALUE!</v>
      </c>
      <c r="G95" s="97" t="e">
        <f t="shared" si="45"/>
        <v>#VALUE!</v>
      </c>
      <c r="H95" s="97" t="e">
        <f t="shared" si="45"/>
        <v>#VALUE!</v>
      </c>
      <c r="I95" s="97" t="e">
        <f t="shared" si="45"/>
        <v>#VALUE!</v>
      </c>
      <c r="J95" s="97" t="e">
        <f t="shared" si="45"/>
        <v>#VALUE!</v>
      </c>
      <c r="K95" s="97" t="e">
        <f t="shared" si="45"/>
        <v>#VALUE!</v>
      </c>
      <c r="L95" s="97" t="e">
        <f t="shared" si="45"/>
        <v>#VALUE!</v>
      </c>
      <c r="M95" s="97" t="e">
        <f t="shared" si="45"/>
        <v>#VALUE!</v>
      </c>
      <c r="N95" s="97" t="e">
        <f t="shared" si="45"/>
        <v>#VALUE!</v>
      </c>
      <c r="O95" s="97" t="e">
        <f t="shared" si="45"/>
        <v>#VALUE!</v>
      </c>
      <c r="P95" s="97" t="e">
        <f t="shared" si="45"/>
        <v>#VALUE!</v>
      </c>
      <c r="Q95" s="97" t="e">
        <f t="shared" si="45"/>
        <v>#VALUE!</v>
      </c>
      <c r="R95" s="97" t="e">
        <f t="shared" si="45"/>
        <v>#VALUE!</v>
      </c>
      <c r="S95" s="97" t="e">
        <f t="shared" si="45"/>
        <v>#VALUE!</v>
      </c>
      <c r="T95" s="97" t="e">
        <f t="shared" si="45"/>
        <v>#VALUE!</v>
      </c>
      <c r="U95" s="97" t="e">
        <f t="shared" si="45"/>
        <v>#VALUE!</v>
      </c>
      <c r="V95" s="97" t="e">
        <f t="shared" si="45"/>
        <v>#VALUE!</v>
      </c>
      <c r="W95" s="97" t="e">
        <f t="shared" si="45"/>
        <v>#VALUE!</v>
      </c>
      <c r="X95" s="97" t="e">
        <f t="shared" si="45"/>
        <v>#VALUE!</v>
      </c>
      <c r="Y95" s="97" t="e">
        <f t="shared" si="45"/>
        <v>#VALUE!</v>
      </c>
      <c r="Z95" s="97" t="e">
        <f t="shared" si="45"/>
        <v>#VALUE!</v>
      </c>
      <c r="AA95" s="97" t="e">
        <f t="shared" si="45"/>
        <v>#VALUE!</v>
      </c>
      <c r="AB95" s="97" t="e">
        <f t="shared" si="45"/>
        <v>#VALUE!</v>
      </c>
      <c r="AC95" s="97" t="e">
        <f t="shared" si="45"/>
        <v>#VALUE!</v>
      </c>
      <c r="AD95" s="97" t="e">
        <f t="shared" si="45"/>
        <v>#VALUE!</v>
      </c>
      <c r="AE95" s="97" t="e">
        <f t="shared" si="45"/>
        <v>#VALUE!</v>
      </c>
      <c r="AF95" s="97" t="e">
        <f t="shared" si="45"/>
        <v>#VALUE!</v>
      </c>
      <c r="AG95" s="97" t="e">
        <f t="shared" si="45"/>
        <v>#VALUE!</v>
      </c>
      <c r="AH95" s="97" t="e">
        <f t="shared" si="45"/>
        <v>#VALUE!</v>
      </c>
      <c r="AI95" s="97" t="e">
        <f t="shared" si="45"/>
        <v>#VALUE!</v>
      </c>
      <c r="AJ95" s="97" t="e">
        <f t="shared" si="45"/>
        <v>#VALUE!</v>
      </c>
      <c r="AK95" s="97" t="e">
        <f t="shared" si="45"/>
        <v>#VALUE!</v>
      </c>
      <c r="AL95" s="105" t="e">
        <f t="shared" si="29"/>
        <v>#VALUE!</v>
      </c>
      <c r="AM95" s="104" t="e">
        <f t="shared" si="35"/>
        <v>#VALUE!</v>
      </c>
      <c r="AN95" s="104" t="e">
        <f t="shared" si="30"/>
        <v>#VALUE!</v>
      </c>
      <c r="AO95" s="104" t="e">
        <f t="shared" si="31"/>
        <v>#VALUE!</v>
      </c>
      <c r="AP95" s="104" t="e">
        <f t="shared" si="32"/>
        <v>#VALUE!</v>
      </c>
      <c r="AQ95" s="97" t="e">
        <f t="shared" ref="AQ95:BR95" si="46">AQ91</f>
        <v>#VALUE!</v>
      </c>
      <c r="AR95" s="97" t="e">
        <f t="shared" si="46"/>
        <v>#VALUE!</v>
      </c>
      <c r="AS95" s="97" t="e">
        <f t="shared" si="46"/>
        <v>#VALUE!</v>
      </c>
      <c r="AT95" s="97" t="e">
        <f t="shared" si="46"/>
        <v>#VALUE!</v>
      </c>
      <c r="AU95" s="97" t="e">
        <f t="shared" si="46"/>
        <v>#VALUE!</v>
      </c>
      <c r="AV95" s="97" t="e">
        <f t="shared" si="46"/>
        <v>#VALUE!</v>
      </c>
      <c r="AW95" s="97" t="e">
        <f t="shared" si="46"/>
        <v>#VALUE!</v>
      </c>
      <c r="AX95" s="97" t="e">
        <f t="shared" si="46"/>
        <v>#VALUE!</v>
      </c>
      <c r="AY95" s="97" t="e">
        <f t="shared" si="46"/>
        <v>#VALUE!</v>
      </c>
      <c r="AZ95" s="97" t="e">
        <f t="shared" si="46"/>
        <v>#VALUE!</v>
      </c>
      <c r="BA95" s="97" t="e">
        <f t="shared" si="46"/>
        <v>#VALUE!</v>
      </c>
      <c r="BB95" s="97" t="e">
        <f t="shared" si="46"/>
        <v>#VALUE!</v>
      </c>
      <c r="BC95" s="97" t="e">
        <f t="shared" si="46"/>
        <v>#VALUE!</v>
      </c>
      <c r="BD95" s="97" t="e">
        <f t="shared" si="46"/>
        <v>#VALUE!</v>
      </c>
      <c r="BE95" s="97" t="e">
        <f t="shared" si="46"/>
        <v>#VALUE!</v>
      </c>
      <c r="BF95" s="97" t="e">
        <f t="shared" si="46"/>
        <v>#VALUE!</v>
      </c>
      <c r="BG95" s="97" t="e">
        <f t="shared" si="46"/>
        <v>#VALUE!</v>
      </c>
      <c r="BH95" s="97" t="e">
        <f t="shared" si="46"/>
        <v>#VALUE!</v>
      </c>
      <c r="BI95" s="97" t="e">
        <f t="shared" si="46"/>
        <v>#VALUE!</v>
      </c>
      <c r="BJ95" s="97" t="e">
        <f t="shared" si="46"/>
        <v>#VALUE!</v>
      </c>
      <c r="BK95" s="97" t="e">
        <f t="shared" si="46"/>
        <v>#VALUE!</v>
      </c>
      <c r="BL95" s="97" t="e">
        <f t="shared" si="46"/>
        <v>#VALUE!</v>
      </c>
      <c r="BM95" s="97" t="e">
        <f t="shared" si="46"/>
        <v>#VALUE!</v>
      </c>
      <c r="BN95" s="97" t="e">
        <f t="shared" si="46"/>
        <v>#VALUE!</v>
      </c>
      <c r="BO95" s="97" t="e">
        <f t="shared" si="46"/>
        <v>#VALUE!</v>
      </c>
      <c r="BP95" s="97" t="e">
        <f t="shared" si="46"/>
        <v>#VALUE!</v>
      </c>
      <c r="BQ95" s="97" t="e">
        <f t="shared" si="46"/>
        <v>#VALUE!</v>
      </c>
      <c r="BR95" s="97" t="e">
        <f t="shared" si="46"/>
        <v>#VALUE!</v>
      </c>
      <c r="BS95" s="105" t="e">
        <f t="shared" si="44"/>
        <v>#VALUE!</v>
      </c>
      <c r="BT95" s="106" t="e">
        <f>AL95-E95+#REF!+#REF!</f>
        <v>#VALUE!</v>
      </c>
      <c r="BU95" s="102" t="e">
        <f>IF(E95-#REF!-#REF!&gt;=#REF!,AL95-E95+#REF!+#REF!,AL95-#REF!)</f>
        <v>#REF!</v>
      </c>
      <c r="BV95" s="102"/>
      <c r="BW95" s="102"/>
      <c r="BX95" s="102">
        <f t="shared" si="34"/>
        <v>0</v>
      </c>
      <c r="BY95" s="102" t="e">
        <f t="shared" si="36"/>
        <v>#REF!</v>
      </c>
      <c r="BZ95" s="102">
        <f t="shared" ref="BZ95:CA95" si="47">SUM(BZ91)</f>
        <v>38</v>
      </c>
      <c r="CA95" s="102">
        <f t="shared" si="47"/>
        <v>365.4</v>
      </c>
      <c r="CB95" s="108" t="e">
        <f t="shared" si="40"/>
        <v>#REF!</v>
      </c>
      <c r="CC95" s="108" t="e">
        <f t="shared" si="40"/>
        <v>#REF!</v>
      </c>
    </row>
    <row r="96" spans="1:82" ht="15.75" customHeight="1" x14ac:dyDescent="0.35">
      <c r="A96" s="122" t="s">
        <v>347</v>
      </c>
      <c r="B96" s="48" t="s">
        <v>574</v>
      </c>
      <c r="C96" s="131" t="s">
        <v>348</v>
      </c>
      <c r="D96" s="126">
        <v>2011</v>
      </c>
      <c r="E96" s="97">
        <f>IFERROR(VLOOKUP(D96,'[1]Emissions ETS'!$A$2:$B$121,2,FALSE),0)/1000</f>
        <v>649.60299999999995</v>
      </c>
      <c r="F96" s="104" t="e">
        <f>SUMIF('[1]Consommati par usage et sect '!$C$6:$C$310,'[1]Assiette TIC'!$C97,'[1]Consommati par usage et sect '!E$6:E$310)</f>
        <v>#VALUE!</v>
      </c>
      <c r="G96" s="104" t="e">
        <f>SUMIF('[1]Consommati par usage et sect '!$C$6:$C$310,'[1]Assiette TIC'!$C97,'[1]Consommati par usage et sect '!F$6:F$310)</f>
        <v>#VALUE!</v>
      </c>
      <c r="H96" s="104" t="e">
        <f>SUMIF('[1]Consommati par usage et sect '!$C$6:$C$310,'[1]Assiette TIC'!$C97,'[1]Consommati par usage et sect '!G$6:G$310)</f>
        <v>#VALUE!</v>
      </c>
      <c r="I96" s="104" t="e">
        <f>SUMIF('[1]Consommati par usage et sect '!$C$6:$C$310,'[1]Assiette TIC'!$C97,'[1]Consommati par usage et sect '!H$6:H$310)</f>
        <v>#VALUE!</v>
      </c>
      <c r="J96" s="104" t="e">
        <f>SUMIF('[1]Consommati par usage et sect '!$C$6:$C$310,'[1]Assiette TIC'!$C97,'[1]Consommati par usage et sect '!I$6:I$310)</f>
        <v>#VALUE!</v>
      </c>
      <c r="K96" s="104" t="e">
        <f>SUMIF('[1]Consommati par usage et sect '!$C$6:$C$310,'[1]Assiette TIC'!$C97,'[1]Consommati par usage et sect '!J$6:J$310)</f>
        <v>#VALUE!</v>
      </c>
      <c r="L96" s="104" t="e">
        <f>SUMIF('[1]Consommati par usage et sect '!$C$6:$C$310,'[1]Assiette TIC'!$C97,'[1]Consommati par usage et sect '!K$6:K$310)</f>
        <v>#VALUE!</v>
      </c>
      <c r="M96" s="104" t="e">
        <f>SUMIF('[1]Consommati par usage et sect '!$C$6:$C$310,'[1]Assiette TIC'!$C97,'[1]Consommati par usage et sect '!L$6:L$310)</f>
        <v>#VALUE!</v>
      </c>
      <c r="N96" s="104" t="e">
        <f>SUMIF('[1]Consommati par usage et sect '!$C$6:$C$310,'[1]Assiette TIC'!$C97,'[1]Consommati par usage et sect '!M$6:M$310)</f>
        <v>#VALUE!</v>
      </c>
      <c r="O96" s="104" t="e">
        <f>SUMIF('[1]Consommati par usage et sect '!$C$6:$C$310,'[1]Assiette TIC'!$C97,'[1]Consommati par usage et sect '!N$6:N$310)</f>
        <v>#VALUE!</v>
      </c>
      <c r="P96" s="104" t="e">
        <f>SUMIF('[1]Consommati par usage et sect '!$C$6:$C$310,'[1]Assiette TIC'!$C97,'[1]Consommati par usage et sect '!O$6:O$310)</f>
        <v>#VALUE!</v>
      </c>
      <c r="Q96" s="104" t="e">
        <f>SUMIF('[1]Consommati par usage et sect '!$C$6:$C$310,'[1]Assiette TIC'!$C97,'[1]Consommati par usage et sect '!P$6:P$310)</f>
        <v>#VALUE!</v>
      </c>
      <c r="R96" s="104" t="e">
        <f>SUMIF('[1]Consommati par usage et sect '!$C$6:$C$310,'[1]Assiette TIC'!$C97,'[1]Consommati par usage et sect '!Q$6:Q$310)</f>
        <v>#VALUE!</v>
      </c>
      <c r="S96" s="104" t="e">
        <f>SUMIF('[1]Consommati par usage et sect '!$C$6:$C$310,'[1]Assiette TIC'!$C97,'[1]Consommati par usage et sect '!R$6:R$310)</f>
        <v>#VALUE!</v>
      </c>
      <c r="T96" s="104" t="e">
        <f>SUMIF('[1]Consommati par usage et sect '!$C$6:$C$310,'[1]Assiette TIC'!$C97,'[1]Consommati par usage et sect '!S$6:S$310)</f>
        <v>#VALUE!</v>
      </c>
      <c r="U96" s="104" t="e">
        <f>SUMIF('[1]Consommati par usage et sect '!$C$6:$C$310,'[1]Assiette TIC'!$C97,'[1]Consommati par usage et sect '!T$6:T$310)</f>
        <v>#VALUE!</v>
      </c>
      <c r="V96" s="104" t="e">
        <f>SUMIF('[1]Consommati par usage et sect '!$C$6:$C$310,'[1]Assiette TIC'!$C97,'[1]Consommati par usage et sect '!U$6:U$310)</f>
        <v>#VALUE!</v>
      </c>
      <c r="W96" s="104" t="e">
        <f>SUMIF('[1]Consommati par usage et sect '!$C$6:$C$310,'[1]Assiette TIC'!$C97,'[1]Consommati par usage et sect '!V$6:V$310)</f>
        <v>#VALUE!</v>
      </c>
      <c r="X96" s="104" t="e">
        <f>SUMIF('[1]Consommati par usage et sect '!$C$6:$C$310,'[1]Assiette TIC'!$C97,'[1]Consommati par usage et sect '!W$6:W$310)</f>
        <v>#VALUE!</v>
      </c>
      <c r="Y96" s="104" t="e">
        <f>SUMIF('[1]Consommati par usage et sect '!$C$6:$C$310,'[1]Assiette TIC'!$C97,'[1]Consommati par usage et sect '!X$6:X$310)</f>
        <v>#VALUE!</v>
      </c>
      <c r="Z96" s="104" t="e">
        <f>SUMIF('[1]Consommati par usage et sect '!$C$6:$C$310,'[1]Assiette TIC'!$C97,'[1]Consommati par usage et sect '!Y$6:Y$310)</f>
        <v>#VALUE!</v>
      </c>
      <c r="AA96" s="104" t="e">
        <f>SUMIF('[1]Consommati par usage et sect '!$C$6:$C$310,'[1]Assiette TIC'!$C97,'[1]Consommati par usage et sect '!Z$6:Z$310)</f>
        <v>#VALUE!</v>
      </c>
      <c r="AB96" s="104" t="e">
        <f>SUMIF('[1]Consommati par usage et sect '!$C$6:$C$310,'[1]Assiette TIC'!$C97,'[1]Consommati par usage et sect '!AA$6:AA$310)</f>
        <v>#VALUE!</v>
      </c>
      <c r="AC96" s="104" t="e">
        <f>SUMIF('[1]Consommati par usage et sect '!$C$6:$C$310,'[1]Assiette TIC'!$C97,'[1]Consommati par usage et sect '!AB$6:AB$310)</f>
        <v>#VALUE!</v>
      </c>
      <c r="AD96" s="104" t="e">
        <f>SUMIF('[1]Consommati par usage et sect '!$C$6:$C$310,'[1]Assiette TIC'!$C97,'[1]Consommati par usage et sect '!AC$6:AC$310)</f>
        <v>#VALUE!</v>
      </c>
      <c r="AE96" s="104" t="e">
        <f>SUMIF('[1]Consommati par usage et sect '!$C$6:$C$310,'[1]Assiette TIC'!$C97,'[1]Consommati par usage et sect '!AD$6:AD$310)</f>
        <v>#VALUE!</v>
      </c>
      <c r="AF96" s="104" t="e">
        <f>SUMIF('[1]Consommati par usage et sect '!$C$6:$C$310,'[1]Assiette TIC'!$C97,'[1]Consommati par usage et sect '!AE$6:AE$310)</f>
        <v>#VALUE!</v>
      </c>
      <c r="AG96" s="104" t="e">
        <f>SUMIF('[1]Consommati par usage et sect '!$C$6:$C$310,'[1]Assiette TIC'!$C97,'[1]Consommati par usage et sect '!AF$6:AF$310)</f>
        <v>#VALUE!</v>
      </c>
      <c r="AH96" s="104" t="e">
        <f>SUMIF('[1]Consommati par usage et sect '!$C$6:$C$310,'[1]Assiette TIC'!$C97,'[1]Consommati par usage et sect '!AG$6:AG$310)</f>
        <v>#VALUE!</v>
      </c>
      <c r="AI96" s="104" t="e">
        <f>SUMIF('[1]Consommati par usage et sect '!$C$6:$C$310,'[1]Assiette TIC'!$C97,'[1]Consommati par usage et sect '!AH$6:AH$310)</f>
        <v>#VALUE!</v>
      </c>
      <c r="AJ96" s="104" t="e">
        <f>SUMIF('[1]Consommati par usage et sect '!$C$6:$C$310,'[1]Assiette TIC'!$C97,'[1]Consommati par usage et sect '!AI$6:AI$310)</f>
        <v>#VALUE!</v>
      </c>
      <c r="AK96" s="104" t="e">
        <f>SUMIF('[1]Consommati par usage et sect '!$C$6:$C$310,'[1]Assiette TIC'!$C97,'[1]Consommati par usage et sect '!AJ$6:AJ$310)</f>
        <v>#VALUE!</v>
      </c>
      <c r="AL96" s="105" t="e">
        <f t="shared" si="29"/>
        <v>#VALUE!</v>
      </c>
      <c r="AM96" s="104" t="e">
        <f t="shared" si="35"/>
        <v>#VALUE!</v>
      </c>
      <c r="AN96" s="104" t="e">
        <f t="shared" si="30"/>
        <v>#VALUE!</v>
      </c>
      <c r="AO96" s="104" t="e">
        <f t="shared" si="31"/>
        <v>#VALUE!</v>
      </c>
      <c r="AP96" s="104" t="e">
        <f t="shared" si="32"/>
        <v>#VALUE!</v>
      </c>
      <c r="AQ96" s="104" t="e">
        <f>SUMIF('[1]Consommati par usage et sect '!$C$6:$C$310,'[1]Assiette TIC'!$C97,'[1]Consommati par usage et sect '!AP$6:AP$310)</f>
        <v>#VALUE!</v>
      </c>
      <c r="AR96" s="104" t="e">
        <f>SUMIF('[1]Consommati par usage et sect '!$C$6:$C$310,'[1]Assiette TIC'!$C97,'[1]Consommati par usage et sect '!AQ$6:AQ$310)</f>
        <v>#VALUE!</v>
      </c>
      <c r="AS96" s="104" t="e">
        <f>SUMIF('[1]Consommati par usage et sect '!$C$6:$C$310,'[1]Assiette TIC'!$C97,'[1]Consommati par usage et sect '!AR$6:AR$310)</f>
        <v>#VALUE!</v>
      </c>
      <c r="AT96" s="104" t="e">
        <f>SUMIF('[1]Consommati par usage et sect '!$C$6:$C$310,'[1]Assiette TIC'!$C97,'[1]Consommati par usage et sect '!AS$6:AS$310)</f>
        <v>#VALUE!</v>
      </c>
      <c r="AU96" s="104" t="e">
        <f>SUMIF('[1]Consommati par usage et sect '!$C$6:$C$310,'[1]Assiette TIC'!$C97,'[1]Consommati par usage et sect '!AT$6:AT$310)</f>
        <v>#VALUE!</v>
      </c>
      <c r="AV96" s="104" t="e">
        <f>SUMIF('[1]Consommati par usage et sect '!$C$6:$C$310,'[1]Assiette TIC'!$C97,'[1]Consommati par usage et sect '!AU$6:AU$310)</f>
        <v>#VALUE!</v>
      </c>
      <c r="AW96" s="104" t="e">
        <f>SUMIF('[1]Consommati par usage et sect '!$C$6:$C$310,'[1]Assiette TIC'!$C97,'[1]Consommati par usage et sect '!AV$6:AV$310)</f>
        <v>#VALUE!</v>
      </c>
      <c r="AX96" s="104" t="e">
        <f>SUMIF('[1]Consommati par usage et sect '!$C$6:$C$310,'[1]Assiette TIC'!$C97,'[1]Consommati par usage et sect '!AW$6:AW$310)</f>
        <v>#VALUE!</v>
      </c>
      <c r="AY96" s="104" t="e">
        <f>SUMIF('[1]Consommati par usage et sect '!$C$6:$C$310,'[1]Assiette TIC'!$C97,'[1]Consommati par usage et sect '!AX$6:AX$310)</f>
        <v>#VALUE!</v>
      </c>
      <c r="AZ96" s="104" t="e">
        <f>SUMIF('[1]Consommati par usage et sect '!$C$6:$C$310,'[1]Assiette TIC'!$C97,'[1]Consommati par usage et sect '!AY$6:AY$310)</f>
        <v>#VALUE!</v>
      </c>
      <c r="BA96" s="104" t="e">
        <f>SUMIF('[1]Consommati par usage et sect '!$C$6:$C$310,'[1]Assiette TIC'!$C97,'[1]Consommati par usage et sect '!AZ$6:AZ$310)</f>
        <v>#VALUE!</v>
      </c>
      <c r="BB96" s="104" t="e">
        <f>SUMIF('[1]Consommati par usage et sect '!$C$6:$C$310,'[1]Assiette TIC'!$C97,'[1]Consommati par usage et sect '!BA$6:BA$310)</f>
        <v>#VALUE!</v>
      </c>
      <c r="BC96" s="104" t="e">
        <f>SUMIF('[1]Consommati par usage et sect '!$C$6:$C$310,'[1]Assiette TIC'!$C97,'[1]Consommati par usage et sect '!BB$6:BB$310)</f>
        <v>#VALUE!</v>
      </c>
      <c r="BD96" s="104" t="e">
        <f>SUMIF('[1]Consommati par usage et sect '!$C$6:$C$310,'[1]Assiette TIC'!$C97,'[1]Consommati par usage et sect '!BC$6:BC$310)</f>
        <v>#VALUE!</v>
      </c>
      <c r="BE96" s="104" t="e">
        <f>SUMIF('[1]Consommati par usage et sect '!$C$6:$C$310,'[1]Assiette TIC'!$C97,'[1]Consommati par usage et sect '!BD$6:BD$310)</f>
        <v>#VALUE!</v>
      </c>
      <c r="BF96" s="104" t="e">
        <f>SUMIF('[1]Consommati par usage et sect '!$C$6:$C$310,'[1]Assiette TIC'!$C97,'[1]Consommati par usage et sect '!BE$6:BE$310)</f>
        <v>#VALUE!</v>
      </c>
      <c r="BG96" s="104" t="e">
        <f>SUMIF('[1]Consommati par usage et sect '!$C$6:$C$310,'[1]Assiette TIC'!$C97,'[1]Consommati par usage et sect '!BF$6:BF$310)</f>
        <v>#VALUE!</v>
      </c>
      <c r="BH96" s="104" t="e">
        <f>SUMIF('[1]Consommati par usage et sect '!$C$6:$C$310,'[1]Assiette TIC'!$C97,'[1]Consommati par usage et sect '!BG$6:BG$310)</f>
        <v>#VALUE!</v>
      </c>
      <c r="BI96" s="104" t="e">
        <f>SUMIF('[1]Consommati par usage et sect '!$C$6:$C$310,'[1]Assiette TIC'!$C97,'[1]Consommati par usage et sect '!BH$6:BH$310)</f>
        <v>#VALUE!</v>
      </c>
      <c r="BJ96" s="104" t="e">
        <f>SUMIF('[1]Consommati par usage et sect '!$C$6:$C$310,'[1]Assiette TIC'!$C97,'[1]Consommati par usage et sect '!BI$6:BI$310)</f>
        <v>#VALUE!</v>
      </c>
      <c r="BK96" s="104" t="e">
        <f>SUMIF('[1]Consommati par usage et sect '!$C$6:$C$310,'[1]Assiette TIC'!$C97,'[1]Consommati par usage et sect '!BJ$6:BJ$310)</f>
        <v>#VALUE!</v>
      </c>
      <c r="BL96" s="104" t="e">
        <f>SUMIF('[1]Consommati par usage et sect '!$C$6:$C$310,'[1]Assiette TIC'!$C97,'[1]Consommati par usage et sect '!BK$6:BK$310)</f>
        <v>#VALUE!</v>
      </c>
      <c r="BM96" s="104" t="e">
        <f>SUMIF('[1]Consommati par usage et sect '!$C$6:$C$310,'[1]Assiette TIC'!$C97,'[1]Consommati par usage et sect '!BL$6:BL$310)</f>
        <v>#VALUE!</v>
      </c>
      <c r="BN96" s="104" t="e">
        <f>SUMIF('[1]Consommati par usage et sect '!$C$6:$C$310,'[1]Assiette TIC'!$C97,'[1]Consommati par usage et sect '!BM$6:BM$310)</f>
        <v>#VALUE!</v>
      </c>
      <c r="BO96" s="104" t="e">
        <f>SUMIF('[1]Consommati par usage et sect '!$C$6:$C$310,'[1]Assiette TIC'!$C97,'[1]Consommati par usage et sect '!BN$6:BN$310)</f>
        <v>#VALUE!</v>
      </c>
      <c r="BP96" s="104" t="e">
        <f>SUMIF('[1]Consommati par usage et sect '!$C$6:$C$310,'[1]Assiette TIC'!$C97,'[1]Consommati par usage et sect '!BO$6:BO$310)</f>
        <v>#VALUE!</v>
      </c>
      <c r="BQ96" s="104" t="e">
        <f>SUMIF('[1]Consommati par usage et sect '!$C$6:$C$310,'[1]Assiette TIC'!$C97,'[1]Consommati par usage et sect '!BP$6:BP$310)</f>
        <v>#VALUE!</v>
      </c>
      <c r="BR96" s="104" t="e">
        <f>SUMIF('[1]Consommati par usage et sect '!$C$6:$C$310,'[1]Assiette TIC'!$C97,'[1]Consommati par usage et sect '!BQ$6:BQ$310)</f>
        <v>#VALUE!</v>
      </c>
      <c r="BS96" s="105" t="e">
        <f t="shared" ref="BS96:BS99" si="48">SUM(AM96,AQ96,AU96,AY96,BC96,BG96,BK96,BO96)</f>
        <v>#VALUE!</v>
      </c>
      <c r="BT96" s="106" t="e">
        <f>AL96-E96+#REF!+#REF!</f>
        <v>#VALUE!</v>
      </c>
      <c r="BU96" s="102" t="e">
        <f>IF(E96-#REF!-#REF!&gt;=#REF!,AL96-E96+#REF!+#REF!,AL96-#REF!)</f>
        <v>#REF!</v>
      </c>
      <c r="BV96" s="102" t="s">
        <v>349</v>
      </c>
      <c r="BW96" s="102"/>
      <c r="BX96" s="102">
        <f t="shared" si="34"/>
        <v>0</v>
      </c>
      <c r="BY96" s="102" t="e">
        <f t="shared" si="36"/>
        <v>#REF!</v>
      </c>
      <c r="BZ96" s="107">
        <f>IF(ISNA(VLOOKUP($D96,'[1]comptes des secteurs'!$B$13:$AW$1568,31,FALSE)),0,VLOOKUP($D96,'[1]comptes des secteurs'!$B$13:$AW$1568,31,FALSE))</f>
        <v>372.1</v>
      </c>
      <c r="CA96" s="102">
        <f>IF(ISNA(VLOOKUP($D96,'[1]comptes des secteurs'!$B$13:$AW$1568,47,FALSE)),0,VLOOKUP($D96,'[1]comptes des secteurs'!$B$13:$AW$1568,47,FALSE))</f>
        <v>763.1</v>
      </c>
      <c r="CB96" s="108" t="e">
        <f t="shared" si="40"/>
        <v>#REF!</v>
      </c>
      <c r="CC96" s="108" t="e">
        <f t="shared" si="40"/>
        <v>#REF!</v>
      </c>
      <c r="CD96">
        <f>VLOOKUP(D96,Eurostat!$A$11:$H$272,5,TRUE)</f>
        <v>1888.6</v>
      </c>
    </row>
    <row r="97" spans="1:82" ht="15.75" customHeight="1" x14ac:dyDescent="0.35">
      <c r="A97" s="121"/>
      <c r="B97" s="48" t="s">
        <v>575</v>
      </c>
      <c r="C97" s="206" t="s">
        <v>350</v>
      </c>
      <c r="D97" s="203">
        <v>2013</v>
      </c>
      <c r="E97" s="97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5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5"/>
      <c r="BT97" s="106"/>
      <c r="BU97" s="102"/>
      <c r="BV97" s="102"/>
      <c r="BW97" s="102"/>
      <c r="BX97" s="102"/>
      <c r="BY97" s="102"/>
      <c r="BZ97" s="107"/>
      <c r="CA97" s="102"/>
      <c r="CB97" s="108"/>
      <c r="CC97" s="108"/>
      <c r="CD97">
        <f>VLOOKUP(D97,Eurostat!$A$11:$H$272,5,TRUE)</f>
        <v>2454.3000000000002</v>
      </c>
    </row>
    <row r="98" spans="1:82" ht="15.65" customHeight="1" x14ac:dyDescent="0.35">
      <c r="A98" s="121"/>
      <c r="B98" s="48" t="s">
        <v>576</v>
      </c>
      <c r="C98" s="208"/>
      <c r="D98" s="205"/>
      <c r="E98" s="97">
        <f>IFERROR(VLOOKUP(D97,'[1]Emissions ETS'!$A$2:$B$121,2,FALSE),0)/1000</f>
        <v>2783.97</v>
      </c>
      <c r="F98" s="104" t="e">
        <f>SUMIF('[1]Consommati par usage et sect '!$C$6:$C$310,'[1]Assiette TIC'!$C98,'[1]Consommati par usage et sect '!E$6:E$310)</f>
        <v>#VALUE!</v>
      </c>
      <c r="G98" s="104" t="e">
        <f>SUMIF('[1]Consommati par usage et sect '!$C$6:$C$310,'[1]Assiette TIC'!$C98,'[1]Consommati par usage et sect '!F$6:F$310)</f>
        <v>#VALUE!</v>
      </c>
      <c r="H98" s="104" t="e">
        <f>SUMIF('[1]Consommati par usage et sect '!$C$6:$C$310,'[1]Assiette TIC'!$C98,'[1]Consommati par usage et sect '!G$6:G$310)</f>
        <v>#VALUE!</v>
      </c>
      <c r="I98" s="104" t="e">
        <f>SUMIF('[1]Consommati par usage et sect '!$C$6:$C$310,'[1]Assiette TIC'!$C98,'[1]Consommati par usage et sect '!H$6:H$310)</f>
        <v>#VALUE!</v>
      </c>
      <c r="J98" s="104" t="e">
        <f>SUMIF('[1]Consommati par usage et sect '!$C$6:$C$310,'[1]Assiette TIC'!$C98,'[1]Consommati par usage et sect '!I$6:I$310)</f>
        <v>#VALUE!</v>
      </c>
      <c r="K98" s="104" t="e">
        <f>SUMIF('[1]Consommati par usage et sect '!$C$6:$C$310,'[1]Assiette TIC'!$C98,'[1]Consommati par usage et sect '!J$6:J$310)</f>
        <v>#VALUE!</v>
      </c>
      <c r="L98" s="104" t="e">
        <f>SUMIF('[1]Consommati par usage et sect '!$C$6:$C$310,'[1]Assiette TIC'!$C98,'[1]Consommati par usage et sect '!K$6:K$310)</f>
        <v>#VALUE!</v>
      </c>
      <c r="M98" s="104" t="e">
        <f>SUMIF('[1]Consommati par usage et sect '!$C$6:$C$310,'[1]Assiette TIC'!$C98,'[1]Consommati par usage et sect '!L$6:L$310)</f>
        <v>#VALUE!</v>
      </c>
      <c r="N98" s="104" t="e">
        <f>SUMIF('[1]Consommati par usage et sect '!$C$6:$C$310,'[1]Assiette TIC'!$C98,'[1]Consommati par usage et sect '!M$6:M$310)</f>
        <v>#VALUE!</v>
      </c>
      <c r="O98" s="104" t="e">
        <f>SUMIF('[1]Consommati par usage et sect '!$C$6:$C$310,'[1]Assiette TIC'!$C98,'[1]Consommati par usage et sect '!N$6:N$310)</f>
        <v>#VALUE!</v>
      </c>
      <c r="P98" s="104" t="e">
        <f>SUMIF('[1]Consommati par usage et sect '!$C$6:$C$310,'[1]Assiette TIC'!$C98,'[1]Consommati par usage et sect '!O$6:O$310)</f>
        <v>#VALUE!</v>
      </c>
      <c r="Q98" s="104" t="e">
        <f>SUMIF('[1]Consommati par usage et sect '!$C$6:$C$310,'[1]Assiette TIC'!$C98,'[1]Consommati par usage et sect '!P$6:P$310)</f>
        <v>#VALUE!</v>
      </c>
      <c r="R98" s="104" t="e">
        <f>SUMIF('[1]Consommati par usage et sect '!$C$6:$C$310,'[1]Assiette TIC'!$C98,'[1]Consommati par usage et sect '!Q$6:Q$310)</f>
        <v>#VALUE!</v>
      </c>
      <c r="S98" s="104" t="e">
        <f>SUMIF('[1]Consommati par usage et sect '!$C$6:$C$310,'[1]Assiette TIC'!$C98,'[1]Consommati par usage et sect '!R$6:R$310)</f>
        <v>#VALUE!</v>
      </c>
      <c r="T98" s="104" t="e">
        <f>SUMIF('[1]Consommati par usage et sect '!$C$6:$C$310,'[1]Assiette TIC'!$C98,'[1]Consommati par usage et sect '!S$6:S$310)</f>
        <v>#VALUE!</v>
      </c>
      <c r="U98" s="104" t="e">
        <f>SUMIF('[1]Consommati par usage et sect '!$C$6:$C$310,'[1]Assiette TIC'!$C98,'[1]Consommati par usage et sect '!T$6:T$310)</f>
        <v>#VALUE!</v>
      </c>
      <c r="V98" s="104" t="e">
        <f>SUMIF('[1]Consommati par usage et sect '!$C$6:$C$310,'[1]Assiette TIC'!$C98,'[1]Consommati par usage et sect '!U$6:U$310)</f>
        <v>#VALUE!</v>
      </c>
      <c r="W98" s="104" t="e">
        <f>SUMIF('[1]Consommati par usage et sect '!$C$6:$C$310,'[1]Assiette TIC'!$C98,'[1]Consommati par usage et sect '!V$6:V$310)</f>
        <v>#VALUE!</v>
      </c>
      <c r="X98" s="104" t="e">
        <f>SUMIF('[1]Consommati par usage et sect '!$C$6:$C$310,'[1]Assiette TIC'!$C98,'[1]Consommati par usage et sect '!W$6:W$310)</f>
        <v>#VALUE!</v>
      </c>
      <c r="Y98" s="104" t="e">
        <f>SUMIF('[1]Consommati par usage et sect '!$C$6:$C$310,'[1]Assiette TIC'!$C98,'[1]Consommati par usage et sect '!X$6:X$310)</f>
        <v>#VALUE!</v>
      </c>
      <c r="Z98" s="104" t="e">
        <f>SUMIF('[1]Consommati par usage et sect '!$C$6:$C$310,'[1]Assiette TIC'!$C98,'[1]Consommati par usage et sect '!Y$6:Y$310)</f>
        <v>#VALUE!</v>
      </c>
      <c r="AA98" s="104" t="e">
        <f>SUMIF('[1]Consommati par usage et sect '!$C$6:$C$310,'[1]Assiette TIC'!$C98,'[1]Consommati par usage et sect '!Z$6:Z$310)</f>
        <v>#VALUE!</v>
      </c>
      <c r="AB98" s="104" t="e">
        <f>SUMIF('[1]Consommati par usage et sect '!$C$6:$C$310,'[1]Assiette TIC'!$C98,'[1]Consommati par usage et sect '!AA$6:AA$310)</f>
        <v>#VALUE!</v>
      </c>
      <c r="AC98" s="104" t="e">
        <f>SUMIF('[1]Consommati par usage et sect '!$C$6:$C$310,'[1]Assiette TIC'!$C98,'[1]Consommati par usage et sect '!AB$6:AB$310)</f>
        <v>#VALUE!</v>
      </c>
      <c r="AD98" s="104" t="e">
        <f>SUMIF('[1]Consommati par usage et sect '!$C$6:$C$310,'[1]Assiette TIC'!$C98,'[1]Consommati par usage et sect '!AC$6:AC$310)</f>
        <v>#VALUE!</v>
      </c>
      <c r="AE98" s="104" t="e">
        <f>SUMIF('[1]Consommati par usage et sect '!$C$6:$C$310,'[1]Assiette TIC'!$C98,'[1]Consommati par usage et sect '!AD$6:AD$310)</f>
        <v>#VALUE!</v>
      </c>
      <c r="AF98" s="104" t="e">
        <f>SUMIF('[1]Consommati par usage et sect '!$C$6:$C$310,'[1]Assiette TIC'!$C98,'[1]Consommati par usage et sect '!AE$6:AE$310)</f>
        <v>#VALUE!</v>
      </c>
      <c r="AG98" s="104" t="e">
        <f>SUMIF('[1]Consommati par usage et sect '!$C$6:$C$310,'[1]Assiette TIC'!$C98,'[1]Consommati par usage et sect '!AF$6:AF$310)</f>
        <v>#VALUE!</v>
      </c>
      <c r="AH98" s="104" t="e">
        <f>SUMIF('[1]Consommati par usage et sect '!$C$6:$C$310,'[1]Assiette TIC'!$C98,'[1]Consommati par usage et sect '!AG$6:AG$310)</f>
        <v>#VALUE!</v>
      </c>
      <c r="AI98" s="104" t="e">
        <f>SUMIF('[1]Consommati par usage et sect '!$C$6:$C$310,'[1]Assiette TIC'!$C98,'[1]Consommati par usage et sect '!AH$6:AH$310)</f>
        <v>#VALUE!</v>
      </c>
      <c r="AJ98" s="104" t="e">
        <f>SUMIF('[1]Consommati par usage et sect '!$C$6:$C$310,'[1]Assiette TIC'!$C98,'[1]Consommati par usage et sect '!AI$6:AI$310)</f>
        <v>#VALUE!</v>
      </c>
      <c r="AK98" s="104" t="e">
        <f>SUMIF('[1]Consommati par usage et sect '!$C$6:$C$310,'[1]Assiette TIC'!$C98,'[1]Consommati par usage et sect '!AJ$6:AJ$310)</f>
        <v>#VALUE!</v>
      </c>
      <c r="AL98" s="105" t="e">
        <f t="shared" si="29"/>
        <v>#VALUE!</v>
      </c>
      <c r="AM98" s="104" t="e">
        <f t="shared" si="35"/>
        <v>#VALUE!</v>
      </c>
      <c r="AN98" s="104" t="e">
        <f t="shared" si="30"/>
        <v>#VALUE!</v>
      </c>
      <c r="AO98" s="104" t="e">
        <f t="shared" si="31"/>
        <v>#VALUE!</v>
      </c>
      <c r="AP98" s="104" t="e">
        <f t="shared" si="32"/>
        <v>#VALUE!</v>
      </c>
      <c r="AQ98" s="104" t="e">
        <f>SUMIF('[1]Consommati par usage et sect '!$C$6:$C$310,'[1]Assiette TIC'!$C98,'[1]Consommati par usage et sect '!AP$6:AP$310)</f>
        <v>#VALUE!</v>
      </c>
      <c r="AR98" s="104" t="e">
        <f>SUMIF('[1]Consommati par usage et sect '!$C$6:$C$310,'[1]Assiette TIC'!$C98,'[1]Consommati par usage et sect '!AQ$6:AQ$310)</f>
        <v>#VALUE!</v>
      </c>
      <c r="AS98" s="104" t="e">
        <f>SUMIF('[1]Consommati par usage et sect '!$C$6:$C$310,'[1]Assiette TIC'!$C98,'[1]Consommati par usage et sect '!AR$6:AR$310)</f>
        <v>#VALUE!</v>
      </c>
      <c r="AT98" s="104" t="e">
        <f>SUMIF('[1]Consommati par usage et sect '!$C$6:$C$310,'[1]Assiette TIC'!$C98,'[1]Consommati par usage et sect '!AS$6:AS$310)</f>
        <v>#VALUE!</v>
      </c>
      <c r="AU98" s="104" t="e">
        <f>SUMIF('[1]Consommati par usage et sect '!$C$6:$C$310,'[1]Assiette TIC'!$C98,'[1]Consommati par usage et sect '!AT$6:AT$310)</f>
        <v>#VALUE!</v>
      </c>
      <c r="AV98" s="104" t="e">
        <f>SUMIF('[1]Consommati par usage et sect '!$C$6:$C$310,'[1]Assiette TIC'!$C98,'[1]Consommati par usage et sect '!AU$6:AU$310)</f>
        <v>#VALUE!</v>
      </c>
      <c r="AW98" s="104" t="e">
        <f>SUMIF('[1]Consommati par usage et sect '!$C$6:$C$310,'[1]Assiette TIC'!$C98,'[1]Consommati par usage et sect '!AV$6:AV$310)</f>
        <v>#VALUE!</v>
      </c>
      <c r="AX98" s="104" t="e">
        <f>SUMIF('[1]Consommati par usage et sect '!$C$6:$C$310,'[1]Assiette TIC'!$C98,'[1]Consommati par usage et sect '!AW$6:AW$310)</f>
        <v>#VALUE!</v>
      </c>
      <c r="AY98" s="104" t="e">
        <f>SUMIF('[1]Consommati par usage et sect '!$C$6:$C$310,'[1]Assiette TIC'!$C98,'[1]Consommati par usage et sect '!AX$6:AX$310)</f>
        <v>#VALUE!</v>
      </c>
      <c r="AZ98" s="104" t="e">
        <f>SUMIF('[1]Consommati par usage et sect '!$C$6:$C$310,'[1]Assiette TIC'!$C98,'[1]Consommati par usage et sect '!AY$6:AY$310)</f>
        <v>#VALUE!</v>
      </c>
      <c r="BA98" s="104" t="e">
        <f>SUMIF('[1]Consommati par usage et sect '!$C$6:$C$310,'[1]Assiette TIC'!$C98,'[1]Consommati par usage et sect '!AZ$6:AZ$310)</f>
        <v>#VALUE!</v>
      </c>
      <c r="BB98" s="104" t="e">
        <f>SUMIF('[1]Consommati par usage et sect '!$C$6:$C$310,'[1]Assiette TIC'!$C98,'[1]Consommati par usage et sect '!BA$6:BA$310)</f>
        <v>#VALUE!</v>
      </c>
      <c r="BC98" s="104" t="e">
        <f>SUMIF('[1]Consommati par usage et sect '!$C$6:$C$310,'[1]Assiette TIC'!$C98,'[1]Consommati par usage et sect '!BB$6:BB$310)</f>
        <v>#VALUE!</v>
      </c>
      <c r="BD98" s="104" t="e">
        <f>SUMIF('[1]Consommati par usage et sect '!$C$6:$C$310,'[1]Assiette TIC'!$C98,'[1]Consommati par usage et sect '!BC$6:BC$310)</f>
        <v>#VALUE!</v>
      </c>
      <c r="BE98" s="104" t="e">
        <f>SUMIF('[1]Consommati par usage et sect '!$C$6:$C$310,'[1]Assiette TIC'!$C98,'[1]Consommati par usage et sect '!BD$6:BD$310)</f>
        <v>#VALUE!</v>
      </c>
      <c r="BF98" s="104" t="e">
        <f>SUMIF('[1]Consommati par usage et sect '!$C$6:$C$310,'[1]Assiette TIC'!$C98,'[1]Consommati par usage et sect '!BE$6:BE$310)</f>
        <v>#VALUE!</v>
      </c>
      <c r="BG98" s="104" t="e">
        <f>SUMIF('[1]Consommati par usage et sect '!$C$6:$C$310,'[1]Assiette TIC'!$C98,'[1]Consommati par usage et sect '!BF$6:BF$310)</f>
        <v>#VALUE!</v>
      </c>
      <c r="BH98" s="104" t="e">
        <f>SUMIF('[1]Consommati par usage et sect '!$C$6:$C$310,'[1]Assiette TIC'!$C98,'[1]Consommati par usage et sect '!BG$6:BG$310)</f>
        <v>#VALUE!</v>
      </c>
      <c r="BI98" s="104" t="e">
        <f>SUMIF('[1]Consommati par usage et sect '!$C$6:$C$310,'[1]Assiette TIC'!$C98,'[1]Consommati par usage et sect '!BH$6:BH$310)</f>
        <v>#VALUE!</v>
      </c>
      <c r="BJ98" s="104" t="e">
        <f>SUMIF('[1]Consommati par usage et sect '!$C$6:$C$310,'[1]Assiette TIC'!$C98,'[1]Consommati par usage et sect '!BI$6:BI$310)</f>
        <v>#VALUE!</v>
      </c>
      <c r="BK98" s="104" t="e">
        <f>SUMIF('[1]Consommati par usage et sect '!$C$6:$C$310,'[1]Assiette TIC'!$C98,'[1]Consommati par usage et sect '!BJ$6:BJ$310)</f>
        <v>#VALUE!</v>
      </c>
      <c r="BL98" s="104" t="e">
        <f>SUMIF('[1]Consommati par usage et sect '!$C$6:$C$310,'[1]Assiette TIC'!$C98,'[1]Consommati par usage et sect '!BK$6:BK$310)</f>
        <v>#VALUE!</v>
      </c>
      <c r="BM98" s="104" t="e">
        <f>SUMIF('[1]Consommati par usage et sect '!$C$6:$C$310,'[1]Assiette TIC'!$C98,'[1]Consommati par usage et sect '!BL$6:BL$310)</f>
        <v>#VALUE!</v>
      </c>
      <c r="BN98" s="104" t="e">
        <f>SUMIF('[1]Consommati par usage et sect '!$C$6:$C$310,'[1]Assiette TIC'!$C98,'[1]Consommati par usage et sect '!BM$6:BM$310)</f>
        <v>#VALUE!</v>
      </c>
      <c r="BO98" s="104" t="e">
        <f>SUMIF('[1]Consommati par usage et sect '!$C$6:$C$310,'[1]Assiette TIC'!$C98,'[1]Consommati par usage et sect '!BN$6:BN$310)</f>
        <v>#VALUE!</v>
      </c>
      <c r="BP98" s="104" t="e">
        <f>SUMIF('[1]Consommati par usage et sect '!$C$6:$C$310,'[1]Assiette TIC'!$C98,'[1]Consommati par usage et sect '!BO$6:BO$310)</f>
        <v>#VALUE!</v>
      </c>
      <c r="BQ98" s="104" t="e">
        <f>SUMIF('[1]Consommati par usage et sect '!$C$6:$C$310,'[1]Assiette TIC'!$C98,'[1]Consommati par usage et sect '!BP$6:BP$310)</f>
        <v>#VALUE!</v>
      </c>
      <c r="BR98" s="104" t="e">
        <f>SUMIF('[1]Consommati par usage et sect '!$C$6:$C$310,'[1]Assiette TIC'!$C98,'[1]Consommati par usage et sect '!BQ$6:BQ$310)</f>
        <v>#VALUE!</v>
      </c>
      <c r="BS98" s="105" t="e">
        <f t="shared" si="48"/>
        <v>#VALUE!</v>
      </c>
      <c r="BT98" s="106" t="e">
        <f>AL98-E98+#REF!+#REF!</f>
        <v>#VALUE!</v>
      </c>
      <c r="BU98" s="102" t="e">
        <f>IF(E98-#REF!-#REF!&gt;=#REF!,AL98-E98+#REF!+#REF!,AL98-#REF!)</f>
        <v>#REF!</v>
      </c>
      <c r="BV98" s="102" t="s">
        <v>264</v>
      </c>
      <c r="BW98" s="102"/>
      <c r="BX98" s="102">
        <f t="shared" si="34"/>
        <v>1</v>
      </c>
      <c r="BY98" s="102">
        <f t="shared" si="36"/>
        <v>0</v>
      </c>
      <c r="BZ98" s="107">
        <f>IF(ISNA(VLOOKUP($D97,'[1]comptes des secteurs'!$B$13:$AW$1568,31,FALSE)),0,VLOOKUP($D97,'[1]comptes des secteurs'!$B$13:$AW$1568,31,FALSE))</f>
        <v>213.5</v>
      </c>
      <c r="CA98" s="102">
        <f>IF(ISNA(VLOOKUP($D97,'[1]comptes des secteurs'!$B$13:$AW$1568,47,FALSE)),0,VLOOKUP($D97,'[1]comptes des secteurs'!$B$13:$AW$1568,47,FALSE))</f>
        <v>732.7</v>
      </c>
      <c r="CB98" s="108">
        <f t="shared" si="40"/>
        <v>0</v>
      </c>
      <c r="CC98" s="108">
        <f t="shared" si="40"/>
        <v>0</v>
      </c>
    </row>
    <row r="99" spans="1:82" ht="15.65" customHeight="1" x14ac:dyDescent="0.35">
      <c r="A99" s="123"/>
      <c r="B99" s="109"/>
      <c r="C99" s="131" t="s">
        <v>266</v>
      </c>
      <c r="D99" s="126" t="s">
        <v>300</v>
      </c>
      <c r="E99" s="97">
        <f>SUM(E96:E98)</f>
        <v>3433.5729999999999</v>
      </c>
      <c r="F99" s="97" t="e">
        <f t="shared" ref="F99:AK99" si="49">SUM(F96:F98)</f>
        <v>#VALUE!</v>
      </c>
      <c r="G99" s="97" t="e">
        <f t="shared" si="49"/>
        <v>#VALUE!</v>
      </c>
      <c r="H99" s="97" t="e">
        <f t="shared" si="49"/>
        <v>#VALUE!</v>
      </c>
      <c r="I99" s="97" t="e">
        <f t="shared" si="49"/>
        <v>#VALUE!</v>
      </c>
      <c r="J99" s="97" t="e">
        <f t="shared" si="49"/>
        <v>#VALUE!</v>
      </c>
      <c r="K99" s="97" t="e">
        <f t="shared" si="49"/>
        <v>#VALUE!</v>
      </c>
      <c r="L99" s="97" t="e">
        <f t="shared" si="49"/>
        <v>#VALUE!</v>
      </c>
      <c r="M99" s="97" t="e">
        <f t="shared" si="49"/>
        <v>#VALUE!</v>
      </c>
      <c r="N99" s="97" t="e">
        <f t="shared" si="49"/>
        <v>#VALUE!</v>
      </c>
      <c r="O99" s="97" t="e">
        <f t="shared" si="49"/>
        <v>#VALUE!</v>
      </c>
      <c r="P99" s="97" t="e">
        <f t="shared" si="49"/>
        <v>#VALUE!</v>
      </c>
      <c r="Q99" s="97" t="e">
        <f t="shared" si="49"/>
        <v>#VALUE!</v>
      </c>
      <c r="R99" s="97" t="e">
        <f t="shared" si="49"/>
        <v>#VALUE!</v>
      </c>
      <c r="S99" s="97" t="e">
        <f t="shared" si="49"/>
        <v>#VALUE!</v>
      </c>
      <c r="T99" s="97" t="e">
        <f t="shared" si="49"/>
        <v>#VALUE!</v>
      </c>
      <c r="U99" s="97" t="e">
        <f t="shared" si="49"/>
        <v>#VALUE!</v>
      </c>
      <c r="V99" s="97" t="e">
        <f t="shared" si="49"/>
        <v>#VALUE!</v>
      </c>
      <c r="W99" s="97" t="e">
        <f t="shared" si="49"/>
        <v>#VALUE!</v>
      </c>
      <c r="X99" s="97" t="e">
        <f t="shared" si="49"/>
        <v>#VALUE!</v>
      </c>
      <c r="Y99" s="97" t="e">
        <f t="shared" si="49"/>
        <v>#VALUE!</v>
      </c>
      <c r="Z99" s="97" t="e">
        <f t="shared" si="49"/>
        <v>#VALUE!</v>
      </c>
      <c r="AA99" s="97" t="e">
        <f t="shared" si="49"/>
        <v>#VALUE!</v>
      </c>
      <c r="AB99" s="97" t="e">
        <f t="shared" si="49"/>
        <v>#VALUE!</v>
      </c>
      <c r="AC99" s="97" t="e">
        <f t="shared" si="49"/>
        <v>#VALUE!</v>
      </c>
      <c r="AD99" s="97" t="e">
        <f t="shared" si="49"/>
        <v>#VALUE!</v>
      </c>
      <c r="AE99" s="97" t="e">
        <f t="shared" si="49"/>
        <v>#VALUE!</v>
      </c>
      <c r="AF99" s="97" t="e">
        <f t="shared" si="49"/>
        <v>#VALUE!</v>
      </c>
      <c r="AG99" s="97" t="e">
        <f t="shared" si="49"/>
        <v>#VALUE!</v>
      </c>
      <c r="AH99" s="97" t="e">
        <f t="shared" si="49"/>
        <v>#VALUE!</v>
      </c>
      <c r="AI99" s="97" t="e">
        <f t="shared" si="49"/>
        <v>#VALUE!</v>
      </c>
      <c r="AJ99" s="97" t="e">
        <f t="shared" si="49"/>
        <v>#VALUE!</v>
      </c>
      <c r="AK99" s="97" t="e">
        <f t="shared" si="49"/>
        <v>#VALUE!</v>
      </c>
      <c r="AL99" s="105" t="e">
        <f t="shared" si="29"/>
        <v>#VALUE!</v>
      </c>
      <c r="AM99" s="104" t="e">
        <f t="shared" si="35"/>
        <v>#VALUE!</v>
      </c>
      <c r="AN99" s="104" t="e">
        <f t="shared" si="30"/>
        <v>#VALUE!</v>
      </c>
      <c r="AO99" s="104" t="e">
        <f t="shared" si="31"/>
        <v>#VALUE!</v>
      </c>
      <c r="AP99" s="104" t="e">
        <f t="shared" si="32"/>
        <v>#VALUE!</v>
      </c>
      <c r="AQ99" s="97" t="e">
        <f t="shared" ref="AQ99:BR99" si="50">SUM(AQ96:AQ98)</f>
        <v>#VALUE!</v>
      </c>
      <c r="AR99" s="97" t="e">
        <f t="shared" si="50"/>
        <v>#VALUE!</v>
      </c>
      <c r="AS99" s="97" t="e">
        <f t="shared" si="50"/>
        <v>#VALUE!</v>
      </c>
      <c r="AT99" s="97" t="e">
        <f t="shared" si="50"/>
        <v>#VALUE!</v>
      </c>
      <c r="AU99" s="97" t="e">
        <f t="shared" si="50"/>
        <v>#VALUE!</v>
      </c>
      <c r="AV99" s="97" t="e">
        <f t="shared" si="50"/>
        <v>#VALUE!</v>
      </c>
      <c r="AW99" s="97" t="e">
        <f t="shared" si="50"/>
        <v>#VALUE!</v>
      </c>
      <c r="AX99" s="97" t="e">
        <f t="shared" si="50"/>
        <v>#VALUE!</v>
      </c>
      <c r="AY99" s="97" t="e">
        <f t="shared" si="50"/>
        <v>#VALUE!</v>
      </c>
      <c r="AZ99" s="97" t="e">
        <f t="shared" si="50"/>
        <v>#VALUE!</v>
      </c>
      <c r="BA99" s="97" t="e">
        <f t="shared" si="50"/>
        <v>#VALUE!</v>
      </c>
      <c r="BB99" s="97" t="e">
        <f t="shared" si="50"/>
        <v>#VALUE!</v>
      </c>
      <c r="BC99" s="97" t="e">
        <f t="shared" si="50"/>
        <v>#VALUE!</v>
      </c>
      <c r="BD99" s="97" t="e">
        <f t="shared" si="50"/>
        <v>#VALUE!</v>
      </c>
      <c r="BE99" s="97" t="e">
        <f t="shared" si="50"/>
        <v>#VALUE!</v>
      </c>
      <c r="BF99" s="97" t="e">
        <f t="shared" si="50"/>
        <v>#VALUE!</v>
      </c>
      <c r="BG99" s="97" t="e">
        <f t="shared" si="50"/>
        <v>#VALUE!</v>
      </c>
      <c r="BH99" s="97" t="e">
        <f t="shared" si="50"/>
        <v>#VALUE!</v>
      </c>
      <c r="BI99" s="97" t="e">
        <f t="shared" si="50"/>
        <v>#VALUE!</v>
      </c>
      <c r="BJ99" s="97" t="e">
        <f t="shared" si="50"/>
        <v>#VALUE!</v>
      </c>
      <c r="BK99" s="97" t="e">
        <f t="shared" si="50"/>
        <v>#VALUE!</v>
      </c>
      <c r="BL99" s="97" t="e">
        <f t="shared" si="50"/>
        <v>#VALUE!</v>
      </c>
      <c r="BM99" s="97" t="e">
        <f t="shared" si="50"/>
        <v>#VALUE!</v>
      </c>
      <c r="BN99" s="97" t="e">
        <f t="shared" si="50"/>
        <v>#VALUE!</v>
      </c>
      <c r="BO99" s="97" t="e">
        <f t="shared" si="50"/>
        <v>#VALUE!</v>
      </c>
      <c r="BP99" s="97" t="e">
        <f t="shared" si="50"/>
        <v>#VALUE!</v>
      </c>
      <c r="BQ99" s="97" t="e">
        <f t="shared" si="50"/>
        <v>#VALUE!</v>
      </c>
      <c r="BR99" s="97" t="e">
        <f t="shared" si="50"/>
        <v>#VALUE!</v>
      </c>
      <c r="BS99" s="105" t="e">
        <f t="shared" si="48"/>
        <v>#VALUE!</v>
      </c>
      <c r="BT99" s="106" t="e">
        <f>SUM(BT96:BT98)</f>
        <v>#VALUE!</v>
      </c>
      <c r="BU99" s="106" t="e">
        <f>SUM(BU96:BU98)</f>
        <v>#REF!</v>
      </c>
      <c r="BV99" s="102"/>
      <c r="BW99" s="102"/>
      <c r="BX99" s="102">
        <f t="shared" si="34"/>
        <v>0</v>
      </c>
      <c r="BY99" s="102" t="e">
        <f t="shared" si="36"/>
        <v>#REF!</v>
      </c>
      <c r="BZ99" s="107">
        <f t="shared" ref="BZ99" si="51">SUM(BZ96:BZ98)</f>
        <v>585.6</v>
      </c>
      <c r="CA99" s="107">
        <f>SUM(CA96:CA98)</f>
        <v>1495.8000000000002</v>
      </c>
      <c r="CB99" s="108" t="e">
        <f t="shared" si="40"/>
        <v>#REF!</v>
      </c>
      <c r="CC99" s="108" t="e">
        <f t="shared" si="40"/>
        <v>#REF!</v>
      </c>
    </row>
    <row r="100" spans="1:82" ht="15.65" customHeight="1" x14ac:dyDescent="0.35">
      <c r="A100" s="122" t="s">
        <v>351</v>
      </c>
      <c r="B100" s="195" t="s">
        <v>577</v>
      </c>
      <c r="C100" s="131" t="s">
        <v>352</v>
      </c>
      <c r="D100" s="128">
        <v>2016</v>
      </c>
      <c r="E100" s="97">
        <f>IFERROR(VLOOKUP(D100,'[1]Emissions ETS'!$A$2:$B$121,2,FALSE),0)/1000</f>
        <v>131.17699999999999</v>
      </c>
      <c r="F100" s="104" t="e">
        <f>SUMIF('[1]Consommati par usage et sect '!$C$6:$C$310,'[1]Assiette TIC'!$C101,'[1]Consommati par usage et sect '!E$6:E$310)</f>
        <v>#VALUE!</v>
      </c>
      <c r="G100" s="104" t="e">
        <f>SUMIF('[1]Consommati par usage et sect '!$C$6:$C$310,'[1]Assiette TIC'!$C101,'[1]Consommati par usage et sect '!F$6:F$310)</f>
        <v>#VALUE!</v>
      </c>
      <c r="H100" s="104" t="e">
        <f>SUMIF('[1]Consommati par usage et sect '!$C$6:$C$310,'[1]Assiette TIC'!$C101,'[1]Consommati par usage et sect '!G$6:G$310)</f>
        <v>#VALUE!</v>
      </c>
      <c r="I100" s="104" t="e">
        <f>SUMIF('[1]Consommati par usage et sect '!$C$6:$C$310,'[1]Assiette TIC'!$C101,'[1]Consommati par usage et sect '!H$6:H$310)</f>
        <v>#VALUE!</v>
      </c>
      <c r="J100" s="104" t="e">
        <f>SUMIF('[1]Consommati par usage et sect '!$C$6:$C$310,'[1]Assiette TIC'!$C101,'[1]Consommati par usage et sect '!I$6:I$310)</f>
        <v>#VALUE!</v>
      </c>
      <c r="K100" s="104" t="e">
        <f>SUMIF('[1]Consommati par usage et sect '!$C$6:$C$310,'[1]Assiette TIC'!$C101,'[1]Consommati par usage et sect '!J$6:J$310)</f>
        <v>#VALUE!</v>
      </c>
      <c r="L100" s="104" t="e">
        <f>SUMIF('[1]Consommati par usage et sect '!$C$6:$C$310,'[1]Assiette TIC'!$C101,'[1]Consommati par usage et sect '!K$6:K$310)</f>
        <v>#VALUE!</v>
      </c>
      <c r="M100" s="104" t="e">
        <f>SUMIF('[1]Consommati par usage et sect '!$C$6:$C$310,'[1]Assiette TIC'!$C101,'[1]Consommati par usage et sect '!L$6:L$310)</f>
        <v>#VALUE!</v>
      </c>
      <c r="N100" s="104" t="e">
        <f>SUMIF('[1]Consommati par usage et sect '!$C$6:$C$310,'[1]Assiette TIC'!$C101,'[1]Consommati par usage et sect '!M$6:M$310)</f>
        <v>#VALUE!</v>
      </c>
      <c r="O100" s="104" t="e">
        <f>SUMIF('[1]Consommati par usage et sect '!$C$6:$C$310,'[1]Assiette TIC'!$C101,'[1]Consommati par usage et sect '!N$6:N$310)</f>
        <v>#VALUE!</v>
      </c>
      <c r="P100" s="104" t="e">
        <f>SUMIF('[1]Consommati par usage et sect '!$C$6:$C$310,'[1]Assiette TIC'!$C101,'[1]Consommati par usage et sect '!O$6:O$310)</f>
        <v>#VALUE!</v>
      </c>
      <c r="Q100" s="104" t="e">
        <f>SUMIF('[1]Consommati par usage et sect '!$C$6:$C$310,'[1]Assiette TIC'!$C101,'[1]Consommati par usage et sect '!P$6:P$310)</f>
        <v>#VALUE!</v>
      </c>
      <c r="R100" s="104" t="e">
        <f>SUMIF('[1]Consommati par usage et sect '!$C$6:$C$310,'[1]Assiette TIC'!$C101,'[1]Consommati par usage et sect '!Q$6:Q$310)</f>
        <v>#VALUE!</v>
      </c>
      <c r="S100" s="104" t="e">
        <f>SUMIF('[1]Consommati par usage et sect '!$C$6:$C$310,'[1]Assiette TIC'!$C101,'[1]Consommati par usage et sect '!R$6:R$310)</f>
        <v>#VALUE!</v>
      </c>
      <c r="T100" s="104" t="e">
        <f>SUMIF('[1]Consommati par usage et sect '!$C$6:$C$310,'[1]Assiette TIC'!$C101,'[1]Consommati par usage et sect '!S$6:S$310)</f>
        <v>#VALUE!</v>
      </c>
      <c r="U100" s="104" t="e">
        <f>SUMIF('[1]Consommati par usage et sect '!$C$6:$C$310,'[1]Assiette TIC'!$C101,'[1]Consommati par usage et sect '!T$6:T$310)</f>
        <v>#VALUE!</v>
      </c>
      <c r="V100" s="104" t="e">
        <f>SUMIF('[1]Consommati par usage et sect '!$C$6:$C$310,'[1]Assiette TIC'!$C101,'[1]Consommati par usage et sect '!U$6:U$310)</f>
        <v>#VALUE!</v>
      </c>
      <c r="W100" s="104" t="e">
        <f>SUMIF('[1]Consommati par usage et sect '!$C$6:$C$310,'[1]Assiette TIC'!$C101,'[1]Consommati par usage et sect '!V$6:V$310)</f>
        <v>#VALUE!</v>
      </c>
      <c r="X100" s="104" t="e">
        <f>SUMIF('[1]Consommati par usage et sect '!$C$6:$C$310,'[1]Assiette TIC'!$C101,'[1]Consommati par usage et sect '!W$6:W$310)</f>
        <v>#VALUE!</v>
      </c>
      <c r="Y100" s="104" t="e">
        <f>SUMIF('[1]Consommati par usage et sect '!$C$6:$C$310,'[1]Assiette TIC'!$C101,'[1]Consommati par usage et sect '!X$6:X$310)</f>
        <v>#VALUE!</v>
      </c>
      <c r="Z100" s="104" t="e">
        <f>SUMIF('[1]Consommati par usage et sect '!$C$6:$C$310,'[1]Assiette TIC'!$C101,'[1]Consommati par usage et sect '!Y$6:Y$310)</f>
        <v>#VALUE!</v>
      </c>
      <c r="AA100" s="104" t="e">
        <f>SUMIF('[1]Consommati par usage et sect '!$C$6:$C$310,'[1]Assiette TIC'!$C101,'[1]Consommati par usage et sect '!Z$6:Z$310)</f>
        <v>#VALUE!</v>
      </c>
      <c r="AB100" s="104" t="e">
        <f>SUMIF('[1]Consommati par usage et sect '!$C$6:$C$310,'[1]Assiette TIC'!$C101,'[1]Consommati par usage et sect '!AA$6:AA$310)</f>
        <v>#VALUE!</v>
      </c>
      <c r="AC100" s="104" t="e">
        <f>SUMIF('[1]Consommati par usage et sect '!$C$6:$C$310,'[1]Assiette TIC'!$C101,'[1]Consommati par usage et sect '!AB$6:AB$310)</f>
        <v>#VALUE!</v>
      </c>
      <c r="AD100" s="104" t="e">
        <f>SUMIF('[1]Consommati par usage et sect '!$C$6:$C$310,'[1]Assiette TIC'!$C101,'[1]Consommati par usage et sect '!AC$6:AC$310)</f>
        <v>#VALUE!</v>
      </c>
      <c r="AE100" s="104" t="e">
        <f>SUMIF('[1]Consommati par usage et sect '!$C$6:$C$310,'[1]Assiette TIC'!$C101,'[1]Consommati par usage et sect '!AD$6:AD$310)</f>
        <v>#VALUE!</v>
      </c>
      <c r="AF100" s="104" t="e">
        <f>SUMIF('[1]Consommati par usage et sect '!$C$6:$C$310,'[1]Assiette TIC'!$C101,'[1]Consommati par usage et sect '!AE$6:AE$310)</f>
        <v>#VALUE!</v>
      </c>
      <c r="AG100" s="104" t="e">
        <f>SUMIF('[1]Consommati par usage et sect '!$C$6:$C$310,'[1]Assiette TIC'!$C101,'[1]Consommati par usage et sect '!AF$6:AF$310)</f>
        <v>#VALUE!</v>
      </c>
      <c r="AH100" s="104" t="e">
        <f>SUMIF('[1]Consommati par usage et sect '!$C$6:$C$310,'[1]Assiette TIC'!$C101,'[1]Consommati par usage et sect '!AG$6:AG$310)</f>
        <v>#VALUE!</v>
      </c>
      <c r="AI100" s="104" t="e">
        <f>SUMIF('[1]Consommati par usage et sect '!$C$6:$C$310,'[1]Assiette TIC'!$C101,'[1]Consommati par usage et sect '!AH$6:AH$310)</f>
        <v>#VALUE!</v>
      </c>
      <c r="AJ100" s="104" t="e">
        <f>SUMIF('[1]Consommati par usage et sect '!$C$6:$C$310,'[1]Assiette TIC'!$C101,'[1]Consommati par usage et sect '!AI$6:AI$310)</f>
        <v>#VALUE!</v>
      </c>
      <c r="AK100" s="104" t="e">
        <f>SUMIF('[1]Consommati par usage et sect '!$C$6:$C$310,'[1]Assiette TIC'!$C101,'[1]Consommati par usage et sect '!AJ$6:AJ$310)</f>
        <v>#VALUE!</v>
      </c>
      <c r="AL100" s="105" t="e">
        <f t="shared" si="29"/>
        <v>#VALUE!</v>
      </c>
      <c r="AM100" s="104" t="e">
        <f t="shared" si="35"/>
        <v>#VALUE!</v>
      </c>
      <c r="AN100" s="104" t="e">
        <f t="shared" si="30"/>
        <v>#VALUE!</v>
      </c>
      <c r="AO100" s="104" t="e">
        <f t="shared" si="31"/>
        <v>#VALUE!</v>
      </c>
      <c r="AP100" s="104" t="e">
        <f t="shared" si="32"/>
        <v>#VALUE!</v>
      </c>
      <c r="AQ100" s="104" t="e">
        <f>SUMIF('[1]Consommati par usage et sect '!$C$6:$C$310,'[1]Assiette TIC'!$C101,'[1]Consommati par usage et sect '!AP$6:AP$310)</f>
        <v>#VALUE!</v>
      </c>
      <c r="AR100" s="104" t="e">
        <f>SUMIF('[1]Consommati par usage et sect '!$C$6:$C$310,'[1]Assiette TIC'!$C101,'[1]Consommati par usage et sect '!AQ$6:AQ$310)</f>
        <v>#VALUE!</v>
      </c>
      <c r="AS100" s="104" t="e">
        <f>SUMIF('[1]Consommati par usage et sect '!$C$6:$C$310,'[1]Assiette TIC'!$C101,'[1]Consommati par usage et sect '!AR$6:AR$310)</f>
        <v>#VALUE!</v>
      </c>
      <c r="AT100" s="104" t="e">
        <f>SUMIF('[1]Consommati par usage et sect '!$C$6:$C$310,'[1]Assiette TIC'!$C101,'[1]Consommati par usage et sect '!AS$6:AS$310)</f>
        <v>#VALUE!</v>
      </c>
      <c r="AU100" s="104" t="e">
        <f>SUMIF('[1]Consommati par usage et sect '!$C$6:$C$310,'[1]Assiette TIC'!$C101,'[1]Consommati par usage et sect '!AT$6:AT$310)</f>
        <v>#VALUE!</v>
      </c>
      <c r="AV100" s="104" t="e">
        <f>SUMIF('[1]Consommati par usage et sect '!$C$6:$C$310,'[1]Assiette TIC'!$C101,'[1]Consommati par usage et sect '!AU$6:AU$310)</f>
        <v>#VALUE!</v>
      </c>
      <c r="AW100" s="104" t="e">
        <f>SUMIF('[1]Consommati par usage et sect '!$C$6:$C$310,'[1]Assiette TIC'!$C101,'[1]Consommati par usage et sect '!AV$6:AV$310)</f>
        <v>#VALUE!</v>
      </c>
      <c r="AX100" s="104" t="e">
        <f>SUMIF('[1]Consommati par usage et sect '!$C$6:$C$310,'[1]Assiette TIC'!$C101,'[1]Consommati par usage et sect '!AW$6:AW$310)</f>
        <v>#VALUE!</v>
      </c>
      <c r="AY100" s="104" t="e">
        <f>SUMIF('[1]Consommati par usage et sect '!$C$6:$C$310,'[1]Assiette TIC'!$C101,'[1]Consommati par usage et sect '!AX$6:AX$310)</f>
        <v>#VALUE!</v>
      </c>
      <c r="AZ100" s="104" t="e">
        <f>SUMIF('[1]Consommati par usage et sect '!$C$6:$C$310,'[1]Assiette TIC'!$C101,'[1]Consommati par usage et sect '!AY$6:AY$310)</f>
        <v>#VALUE!</v>
      </c>
      <c r="BA100" s="104" t="e">
        <f>SUMIF('[1]Consommati par usage et sect '!$C$6:$C$310,'[1]Assiette TIC'!$C101,'[1]Consommati par usage et sect '!AZ$6:AZ$310)</f>
        <v>#VALUE!</v>
      </c>
      <c r="BB100" s="104" t="e">
        <f>SUMIF('[1]Consommati par usage et sect '!$C$6:$C$310,'[1]Assiette TIC'!$C101,'[1]Consommati par usage et sect '!BA$6:BA$310)</f>
        <v>#VALUE!</v>
      </c>
      <c r="BC100" s="104" t="e">
        <f>SUMIF('[1]Consommati par usage et sect '!$C$6:$C$310,'[1]Assiette TIC'!$C101,'[1]Consommati par usage et sect '!BB$6:BB$310)</f>
        <v>#VALUE!</v>
      </c>
      <c r="BD100" s="104" t="e">
        <f>SUMIF('[1]Consommati par usage et sect '!$C$6:$C$310,'[1]Assiette TIC'!$C101,'[1]Consommati par usage et sect '!BC$6:BC$310)</f>
        <v>#VALUE!</v>
      </c>
      <c r="BE100" s="104" t="e">
        <f>SUMIF('[1]Consommati par usage et sect '!$C$6:$C$310,'[1]Assiette TIC'!$C101,'[1]Consommati par usage et sect '!BD$6:BD$310)</f>
        <v>#VALUE!</v>
      </c>
      <c r="BF100" s="104" t="e">
        <f>SUMIF('[1]Consommati par usage et sect '!$C$6:$C$310,'[1]Assiette TIC'!$C101,'[1]Consommati par usage et sect '!BE$6:BE$310)</f>
        <v>#VALUE!</v>
      </c>
      <c r="BG100" s="104" t="e">
        <f>SUMIF('[1]Consommati par usage et sect '!$C$6:$C$310,'[1]Assiette TIC'!$C101,'[1]Consommati par usage et sect '!BF$6:BF$310)</f>
        <v>#VALUE!</v>
      </c>
      <c r="BH100" s="104" t="e">
        <f>SUMIF('[1]Consommati par usage et sect '!$C$6:$C$310,'[1]Assiette TIC'!$C101,'[1]Consommati par usage et sect '!BG$6:BG$310)</f>
        <v>#VALUE!</v>
      </c>
      <c r="BI100" s="104" t="e">
        <f>SUMIF('[1]Consommati par usage et sect '!$C$6:$C$310,'[1]Assiette TIC'!$C101,'[1]Consommati par usage et sect '!BH$6:BH$310)</f>
        <v>#VALUE!</v>
      </c>
      <c r="BJ100" s="104" t="e">
        <f>SUMIF('[1]Consommati par usage et sect '!$C$6:$C$310,'[1]Assiette TIC'!$C101,'[1]Consommati par usage et sect '!BI$6:BI$310)</f>
        <v>#VALUE!</v>
      </c>
      <c r="BK100" s="104" t="e">
        <f>SUMIF('[1]Consommati par usage et sect '!$C$6:$C$310,'[1]Assiette TIC'!$C101,'[1]Consommati par usage et sect '!BJ$6:BJ$310)</f>
        <v>#VALUE!</v>
      </c>
      <c r="BL100" s="104" t="e">
        <f>SUMIF('[1]Consommati par usage et sect '!$C$6:$C$310,'[1]Assiette TIC'!$C101,'[1]Consommati par usage et sect '!BK$6:BK$310)</f>
        <v>#VALUE!</v>
      </c>
      <c r="BM100" s="104" t="e">
        <f>SUMIF('[1]Consommati par usage et sect '!$C$6:$C$310,'[1]Assiette TIC'!$C101,'[1]Consommati par usage et sect '!BL$6:BL$310)</f>
        <v>#VALUE!</v>
      </c>
      <c r="BN100" s="104" t="e">
        <f>SUMIF('[1]Consommati par usage et sect '!$C$6:$C$310,'[1]Assiette TIC'!$C101,'[1]Consommati par usage et sect '!BM$6:BM$310)</f>
        <v>#VALUE!</v>
      </c>
      <c r="BO100" s="104" t="e">
        <f>SUMIF('[1]Consommati par usage et sect '!$C$6:$C$310,'[1]Assiette TIC'!$C101,'[1]Consommati par usage et sect '!BN$6:BN$310)</f>
        <v>#VALUE!</v>
      </c>
      <c r="BP100" s="104" t="e">
        <f>SUMIF('[1]Consommati par usage et sect '!$C$6:$C$310,'[1]Assiette TIC'!$C101,'[1]Consommati par usage et sect '!BO$6:BO$310)</f>
        <v>#VALUE!</v>
      </c>
      <c r="BQ100" s="104" t="e">
        <f>SUMIF('[1]Consommati par usage et sect '!$C$6:$C$310,'[1]Assiette TIC'!$C101,'[1]Consommati par usage et sect '!BP$6:BP$310)</f>
        <v>#VALUE!</v>
      </c>
      <c r="BR100" s="104" t="e">
        <f>SUMIF('[1]Consommati par usage et sect '!$C$6:$C$310,'[1]Assiette TIC'!$C101,'[1]Consommati par usage et sect '!BQ$6:BQ$310)</f>
        <v>#VALUE!</v>
      </c>
      <c r="BS100" s="105" t="e">
        <f t="shared" ref="BS100:BS103" si="52">SUM(AM100,AQ100,AU100,AY100,BC100,BG100,BK100,BO100)</f>
        <v>#VALUE!</v>
      </c>
      <c r="BT100" s="106" t="e">
        <f>AL100-E100+#REF!+#REF!</f>
        <v>#VALUE!</v>
      </c>
      <c r="BU100" s="102" t="e">
        <f>IF(E100-#REF!-#REF!&gt;=#REF!,AL100-E100+#REF!+#REF!,AL100-#REF!)</f>
        <v>#REF!</v>
      </c>
      <c r="BV100" s="102" t="s">
        <v>264</v>
      </c>
      <c r="BW100" s="102"/>
      <c r="BX100" s="102">
        <f t="shared" si="34"/>
        <v>1</v>
      </c>
      <c r="BY100" s="102">
        <f t="shared" si="36"/>
        <v>0</v>
      </c>
      <c r="BZ100" s="107">
        <f>IF(ISNA(VLOOKUP($D100,'[1]comptes des secteurs'!$B$13:$AW$1568,31,FALSE)),0,VLOOKUP($D100,'[1]comptes des secteurs'!$B$13:$AW$1568,31,FALSE))</f>
        <v>58.6</v>
      </c>
      <c r="CA100" s="102">
        <f>IF(ISNA(VLOOKUP($D100,'[1]comptes des secteurs'!$B$13:$AW$1568,47,FALSE)),0,VLOOKUP($D100,'[1]comptes des secteurs'!$B$13:$AW$1568,47,FALSE))</f>
        <v>873.2</v>
      </c>
      <c r="CB100" s="108">
        <f t="shared" si="40"/>
        <v>0</v>
      </c>
      <c r="CC100" s="108">
        <f t="shared" si="40"/>
        <v>0</v>
      </c>
      <c r="CD100">
        <f>VLOOKUP(D100,Eurostat!$A$11:$H$272,5,TRUE)</f>
        <v>7780.2</v>
      </c>
    </row>
    <row r="101" spans="1:82" ht="15.65" customHeight="1" x14ac:dyDescent="0.35">
      <c r="A101" s="121"/>
      <c r="B101" s="200"/>
      <c r="C101" s="131" t="s">
        <v>353</v>
      </c>
      <c r="D101" s="128">
        <v>2017</v>
      </c>
      <c r="E101" s="97">
        <f>IFERROR(VLOOKUP(D101,'[1]Emissions ETS'!$A$2:$B$121,2,FALSE),0)/1000</f>
        <v>219.495</v>
      </c>
      <c r="F101" s="104" t="e">
        <f>SUMIF('[1]Consommati par usage et sect '!$C$6:$C$310,'[1]Assiette TIC'!$C102,'[1]Consommati par usage et sect '!E$6:E$310)</f>
        <v>#VALUE!</v>
      </c>
      <c r="G101" s="104" t="e">
        <f>SUMIF('[1]Consommati par usage et sect '!$C$6:$C$310,'[1]Assiette TIC'!$C102,'[1]Consommati par usage et sect '!F$6:F$310)</f>
        <v>#VALUE!</v>
      </c>
      <c r="H101" s="104" t="e">
        <f>SUMIF('[1]Consommati par usage et sect '!$C$6:$C$310,'[1]Assiette TIC'!$C102,'[1]Consommati par usage et sect '!G$6:G$310)</f>
        <v>#VALUE!</v>
      </c>
      <c r="I101" s="104" t="e">
        <f>SUMIF('[1]Consommati par usage et sect '!$C$6:$C$310,'[1]Assiette TIC'!$C102,'[1]Consommati par usage et sect '!H$6:H$310)</f>
        <v>#VALUE!</v>
      </c>
      <c r="J101" s="104" t="e">
        <f>SUMIF('[1]Consommati par usage et sect '!$C$6:$C$310,'[1]Assiette TIC'!$C102,'[1]Consommati par usage et sect '!I$6:I$310)</f>
        <v>#VALUE!</v>
      </c>
      <c r="K101" s="104" t="e">
        <f>SUMIF('[1]Consommati par usage et sect '!$C$6:$C$310,'[1]Assiette TIC'!$C102,'[1]Consommati par usage et sect '!J$6:J$310)</f>
        <v>#VALUE!</v>
      </c>
      <c r="L101" s="104" t="e">
        <f>SUMIF('[1]Consommati par usage et sect '!$C$6:$C$310,'[1]Assiette TIC'!$C102,'[1]Consommati par usage et sect '!K$6:K$310)</f>
        <v>#VALUE!</v>
      </c>
      <c r="M101" s="104" t="e">
        <f>SUMIF('[1]Consommati par usage et sect '!$C$6:$C$310,'[1]Assiette TIC'!$C102,'[1]Consommati par usage et sect '!L$6:L$310)</f>
        <v>#VALUE!</v>
      </c>
      <c r="N101" s="104" t="e">
        <f>SUMIF('[1]Consommati par usage et sect '!$C$6:$C$310,'[1]Assiette TIC'!$C102,'[1]Consommati par usage et sect '!M$6:M$310)</f>
        <v>#VALUE!</v>
      </c>
      <c r="O101" s="104" t="e">
        <f>SUMIF('[1]Consommati par usage et sect '!$C$6:$C$310,'[1]Assiette TIC'!$C102,'[1]Consommati par usage et sect '!N$6:N$310)</f>
        <v>#VALUE!</v>
      </c>
      <c r="P101" s="104" t="e">
        <f>SUMIF('[1]Consommati par usage et sect '!$C$6:$C$310,'[1]Assiette TIC'!$C102,'[1]Consommati par usage et sect '!O$6:O$310)</f>
        <v>#VALUE!</v>
      </c>
      <c r="Q101" s="104" t="e">
        <f>SUMIF('[1]Consommati par usage et sect '!$C$6:$C$310,'[1]Assiette TIC'!$C102,'[1]Consommati par usage et sect '!P$6:P$310)</f>
        <v>#VALUE!</v>
      </c>
      <c r="R101" s="104" t="e">
        <f>SUMIF('[1]Consommati par usage et sect '!$C$6:$C$310,'[1]Assiette TIC'!$C102,'[1]Consommati par usage et sect '!Q$6:Q$310)</f>
        <v>#VALUE!</v>
      </c>
      <c r="S101" s="104" t="e">
        <f>SUMIF('[1]Consommati par usage et sect '!$C$6:$C$310,'[1]Assiette TIC'!$C102,'[1]Consommati par usage et sect '!R$6:R$310)</f>
        <v>#VALUE!</v>
      </c>
      <c r="T101" s="104" t="e">
        <f>SUMIF('[1]Consommati par usage et sect '!$C$6:$C$310,'[1]Assiette TIC'!$C102,'[1]Consommati par usage et sect '!S$6:S$310)</f>
        <v>#VALUE!</v>
      </c>
      <c r="U101" s="104" t="e">
        <f>SUMIF('[1]Consommati par usage et sect '!$C$6:$C$310,'[1]Assiette TIC'!$C102,'[1]Consommati par usage et sect '!T$6:T$310)</f>
        <v>#VALUE!</v>
      </c>
      <c r="V101" s="104" t="e">
        <f>SUMIF('[1]Consommati par usage et sect '!$C$6:$C$310,'[1]Assiette TIC'!$C102,'[1]Consommati par usage et sect '!U$6:U$310)</f>
        <v>#VALUE!</v>
      </c>
      <c r="W101" s="104" t="e">
        <f>SUMIF('[1]Consommati par usage et sect '!$C$6:$C$310,'[1]Assiette TIC'!$C102,'[1]Consommati par usage et sect '!V$6:V$310)</f>
        <v>#VALUE!</v>
      </c>
      <c r="X101" s="104" t="e">
        <f>SUMIF('[1]Consommati par usage et sect '!$C$6:$C$310,'[1]Assiette TIC'!$C102,'[1]Consommati par usage et sect '!W$6:W$310)</f>
        <v>#VALUE!</v>
      </c>
      <c r="Y101" s="104" t="e">
        <f>SUMIF('[1]Consommati par usage et sect '!$C$6:$C$310,'[1]Assiette TIC'!$C102,'[1]Consommati par usage et sect '!X$6:X$310)</f>
        <v>#VALUE!</v>
      </c>
      <c r="Z101" s="104" t="e">
        <f>SUMIF('[1]Consommati par usage et sect '!$C$6:$C$310,'[1]Assiette TIC'!$C102,'[1]Consommati par usage et sect '!Y$6:Y$310)</f>
        <v>#VALUE!</v>
      </c>
      <c r="AA101" s="104" t="e">
        <f>SUMIF('[1]Consommati par usage et sect '!$C$6:$C$310,'[1]Assiette TIC'!$C102,'[1]Consommati par usage et sect '!Z$6:Z$310)</f>
        <v>#VALUE!</v>
      </c>
      <c r="AB101" s="104" t="e">
        <f>SUMIF('[1]Consommati par usage et sect '!$C$6:$C$310,'[1]Assiette TIC'!$C102,'[1]Consommati par usage et sect '!AA$6:AA$310)</f>
        <v>#VALUE!</v>
      </c>
      <c r="AC101" s="104" t="e">
        <f>SUMIF('[1]Consommati par usage et sect '!$C$6:$C$310,'[1]Assiette TIC'!$C102,'[1]Consommati par usage et sect '!AB$6:AB$310)</f>
        <v>#VALUE!</v>
      </c>
      <c r="AD101" s="104" t="e">
        <f>SUMIF('[1]Consommati par usage et sect '!$C$6:$C$310,'[1]Assiette TIC'!$C102,'[1]Consommati par usage et sect '!AC$6:AC$310)</f>
        <v>#VALUE!</v>
      </c>
      <c r="AE101" s="104" t="e">
        <f>SUMIF('[1]Consommati par usage et sect '!$C$6:$C$310,'[1]Assiette TIC'!$C102,'[1]Consommati par usage et sect '!AD$6:AD$310)</f>
        <v>#VALUE!</v>
      </c>
      <c r="AF101" s="104" t="e">
        <f>SUMIF('[1]Consommati par usage et sect '!$C$6:$C$310,'[1]Assiette TIC'!$C102,'[1]Consommati par usage et sect '!AE$6:AE$310)</f>
        <v>#VALUE!</v>
      </c>
      <c r="AG101" s="104" t="e">
        <f>SUMIF('[1]Consommati par usage et sect '!$C$6:$C$310,'[1]Assiette TIC'!$C102,'[1]Consommati par usage et sect '!AF$6:AF$310)</f>
        <v>#VALUE!</v>
      </c>
      <c r="AH101" s="104" t="e">
        <f>SUMIF('[1]Consommati par usage et sect '!$C$6:$C$310,'[1]Assiette TIC'!$C102,'[1]Consommati par usage et sect '!AG$6:AG$310)</f>
        <v>#VALUE!</v>
      </c>
      <c r="AI101" s="104" t="e">
        <f>SUMIF('[1]Consommati par usage et sect '!$C$6:$C$310,'[1]Assiette TIC'!$C102,'[1]Consommati par usage et sect '!AH$6:AH$310)</f>
        <v>#VALUE!</v>
      </c>
      <c r="AJ101" s="104" t="e">
        <f>SUMIF('[1]Consommati par usage et sect '!$C$6:$C$310,'[1]Assiette TIC'!$C102,'[1]Consommati par usage et sect '!AI$6:AI$310)</f>
        <v>#VALUE!</v>
      </c>
      <c r="AK101" s="104" t="e">
        <f>SUMIF('[1]Consommati par usage et sect '!$C$6:$C$310,'[1]Assiette TIC'!$C102,'[1]Consommati par usage et sect '!AJ$6:AJ$310)</f>
        <v>#VALUE!</v>
      </c>
      <c r="AL101" s="105" t="e">
        <f t="shared" si="29"/>
        <v>#VALUE!</v>
      </c>
      <c r="AM101" s="104" t="e">
        <f t="shared" si="35"/>
        <v>#VALUE!</v>
      </c>
      <c r="AN101" s="104" t="e">
        <f t="shared" si="30"/>
        <v>#VALUE!</v>
      </c>
      <c r="AO101" s="104" t="e">
        <f t="shared" si="31"/>
        <v>#VALUE!</v>
      </c>
      <c r="AP101" s="104" t="e">
        <f t="shared" si="32"/>
        <v>#VALUE!</v>
      </c>
      <c r="AQ101" s="104" t="e">
        <f>SUMIF('[1]Consommati par usage et sect '!$C$6:$C$310,'[1]Assiette TIC'!$C102,'[1]Consommati par usage et sect '!AP$6:AP$310)</f>
        <v>#VALUE!</v>
      </c>
      <c r="AR101" s="104" t="e">
        <f>SUMIF('[1]Consommati par usage et sect '!$C$6:$C$310,'[1]Assiette TIC'!$C102,'[1]Consommati par usage et sect '!AQ$6:AQ$310)</f>
        <v>#VALUE!</v>
      </c>
      <c r="AS101" s="104" t="e">
        <f>SUMIF('[1]Consommati par usage et sect '!$C$6:$C$310,'[1]Assiette TIC'!$C102,'[1]Consommati par usage et sect '!AR$6:AR$310)</f>
        <v>#VALUE!</v>
      </c>
      <c r="AT101" s="104" t="e">
        <f>SUMIF('[1]Consommati par usage et sect '!$C$6:$C$310,'[1]Assiette TIC'!$C102,'[1]Consommati par usage et sect '!AS$6:AS$310)</f>
        <v>#VALUE!</v>
      </c>
      <c r="AU101" s="104" t="e">
        <f>SUMIF('[1]Consommati par usage et sect '!$C$6:$C$310,'[1]Assiette TIC'!$C102,'[1]Consommati par usage et sect '!AT$6:AT$310)</f>
        <v>#VALUE!</v>
      </c>
      <c r="AV101" s="104" t="e">
        <f>SUMIF('[1]Consommati par usage et sect '!$C$6:$C$310,'[1]Assiette TIC'!$C102,'[1]Consommati par usage et sect '!AU$6:AU$310)</f>
        <v>#VALUE!</v>
      </c>
      <c r="AW101" s="104" t="e">
        <f>SUMIF('[1]Consommati par usage et sect '!$C$6:$C$310,'[1]Assiette TIC'!$C102,'[1]Consommati par usage et sect '!AV$6:AV$310)</f>
        <v>#VALUE!</v>
      </c>
      <c r="AX101" s="104" t="e">
        <f>SUMIF('[1]Consommati par usage et sect '!$C$6:$C$310,'[1]Assiette TIC'!$C102,'[1]Consommati par usage et sect '!AW$6:AW$310)</f>
        <v>#VALUE!</v>
      </c>
      <c r="AY101" s="104" t="e">
        <f>SUMIF('[1]Consommati par usage et sect '!$C$6:$C$310,'[1]Assiette TIC'!$C102,'[1]Consommati par usage et sect '!AX$6:AX$310)</f>
        <v>#VALUE!</v>
      </c>
      <c r="AZ101" s="104" t="e">
        <f>SUMIF('[1]Consommati par usage et sect '!$C$6:$C$310,'[1]Assiette TIC'!$C102,'[1]Consommati par usage et sect '!AY$6:AY$310)</f>
        <v>#VALUE!</v>
      </c>
      <c r="BA101" s="104" t="e">
        <f>SUMIF('[1]Consommati par usage et sect '!$C$6:$C$310,'[1]Assiette TIC'!$C102,'[1]Consommati par usage et sect '!AZ$6:AZ$310)</f>
        <v>#VALUE!</v>
      </c>
      <c r="BB101" s="104" t="e">
        <f>SUMIF('[1]Consommati par usage et sect '!$C$6:$C$310,'[1]Assiette TIC'!$C102,'[1]Consommati par usage et sect '!BA$6:BA$310)</f>
        <v>#VALUE!</v>
      </c>
      <c r="BC101" s="104" t="e">
        <f>SUMIF('[1]Consommati par usage et sect '!$C$6:$C$310,'[1]Assiette TIC'!$C102,'[1]Consommati par usage et sect '!BB$6:BB$310)</f>
        <v>#VALUE!</v>
      </c>
      <c r="BD101" s="104" t="e">
        <f>SUMIF('[1]Consommati par usage et sect '!$C$6:$C$310,'[1]Assiette TIC'!$C102,'[1]Consommati par usage et sect '!BC$6:BC$310)</f>
        <v>#VALUE!</v>
      </c>
      <c r="BE101" s="104" t="e">
        <f>SUMIF('[1]Consommati par usage et sect '!$C$6:$C$310,'[1]Assiette TIC'!$C102,'[1]Consommati par usage et sect '!BD$6:BD$310)</f>
        <v>#VALUE!</v>
      </c>
      <c r="BF101" s="104" t="e">
        <f>SUMIF('[1]Consommati par usage et sect '!$C$6:$C$310,'[1]Assiette TIC'!$C102,'[1]Consommati par usage et sect '!BE$6:BE$310)</f>
        <v>#VALUE!</v>
      </c>
      <c r="BG101" s="104" t="e">
        <f>SUMIF('[1]Consommati par usage et sect '!$C$6:$C$310,'[1]Assiette TIC'!$C102,'[1]Consommati par usage et sect '!BF$6:BF$310)</f>
        <v>#VALUE!</v>
      </c>
      <c r="BH101" s="104" t="e">
        <f>SUMIF('[1]Consommati par usage et sect '!$C$6:$C$310,'[1]Assiette TIC'!$C102,'[1]Consommati par usage et sect '!BG$6:BG$310)</f>
        <v>#VALUE!</v>
      </c>
      <c r="BI101" s="104" t="e">
        <f>SUMIF('[1]Consommati par usage et sect '!$C$6:$C$310,'[1]Assiette TIC'!$C102,'[1]Consommati par usage et sect '!BH$6:BH$310)</f>
        <v>#VALUE!</v>
      </c>
      <c r="BJ101" s="104" t="e">
        <f>SUMIF('[1]Consommati par usage et sect '!$C$6:$C$310,'[1]Assiette TIC'!$C102,'[1]Consommati par usage et sect '!BI$6:BI$310)</f>
        <v>#VALUE!</v>
      </c>
      <c r="BK101" s="104" t="e">
        <f>SUMIF('[1]Consommati par usage et sect '!$C$6:$C$310,'[1]Assiette TIC'!$C102,'[1]Consommati par usage et sect '!BJ$6:BJ$310)</f>
        <v>#VALUE!</v>
      </c>
      <c r="BL101" s="104" t="e">
        <f>SUMIF('[1]Consommati par usage et sect '!$C$6:$C$310,'[1]Assiette TIC'!$C102,'[1]Consommati par usage et sect '!BK$6:BK$310)</f>
        <v>#VALUE!</v>
      </c>
      <c r="BM101" s="104" t="e">
        <f>SUMIF('[1]Consommati par usage et sect '!$C$6:$C$310,'[1]Assiette TIC'!$C102,'[1]Consommati par usage et sect '!BL$6:BL$310)</f>
        <v>#VALUE!</v>
      </c>
      <c r="BN101" s="104" t="e">
        <f>SUMIF('[1]Consommati par usage et sect '!$C$6:$C$310,'[1]Assiette TIC'!$C102,'[1]Consommati par usage et sect '!BM$6:BM$310)</f>
        <v>#VALUE!</v>
      </c>
      <c r="BO101" s="104" t="e">
        <f>SUMIF('[1]Consommati par usage et sect '!$C$6:$C$310,'[1]Assiette TIC'!$C102,'[1]Consommati par usage et sect '!BN$6:BN$310)</f>
        <v>#VALUE!</v>
      </c>
      <c r="BP101" s="104" t="e">
        <f>SUMIF('[1]Consommati par usage et sect '!$C$6:$C$310,'[1]Assiette TIC'!$C102,'[1]Consommati par usage et sect '!BO$6:BO$310)</f>
        <v>#VALUE!</v>
      </c>
      <c r="BQ101" s="104" t="e">
        <f>SUMIF('[1]Consommati par usage et sect '!$C$6:$C$310,'[1]Assiette TIC'!$C102,'[1]Consommati par usage et sect '!BP$6:BP$310)</f>
        <v>#VALUE!</v>
      </c>
      <c r="BR101" s="104" t="e">
        <f>SUMIF('[1]Consommati par usage et sect '!$C$6:$C$310,'[1]Assiette TIC'!$C102,'[1]Consommati par usage et sect '!BQ$6:BQ$310)</f>
        <v>#VALUE!</v>
      </c>
      <c r="BS101" s="105" t="e">
        <f t="shared" si="52"/>
        <v>#VALUE!</v>
      </c>
      <c r="BT101" s="106" t="e">
        <f>AL101-E101+#REF!+#REF!</f>
        <v>#VALUE!</v>
      </c>
      <c r="BU101" s="102" t="e">
        <f>IF(E101-#REF!-#REF!&gt;=#REF!,AL101-E101+#REF!+#REF!,AL101-#REF!)</f>
        <v>#REF!</v>
      </c>
      <c r="BV101" s="102" t="s">
        <v>264</v>
      </c>
      <c r="BW101" s="102"/>
      <c r="BX101" s="102">
        <f t="shared" si="34"/>
        <v>1</v>
      </c>
      <c r="BY101" s="102">
        <f t="shared" si="36"/>
        <v>0</v>
      </c>
      <c r="BZ101" s="107">
        <f>IF(ISNA(VLOOKUP($D101,'[1]comptes des secteurs'!$B$13:$AW$1568,31,FALSE)),0,VLOOKUP($D101,'[1]comptes des secteurs'!$B$13:$AW$1568,31,FALSE))</f>
        <v>57.3</v>
      </c>
      <c r="CA101" s="102">
        <f>IF(ISNA(VLOOKUP($D101,'[1]comptes des secteurs'!$B$13:$AW$1568,47,FALSE)),0,VLOOKUP($D101,'[1]comptes des secteurs'!$B$13:$AW$1568,47,FALSE))</f>
        <v>200.3</v>
      </c>
      <c r="CB101" s="108">
        <f t="shared" si="40"/>
        <v>0</v>
      </c>
      <c r="CC101" s="108">
        <f t="shared" si="40"/>
        <v>0</v>
      </c>
      <c r="CD101">
        <f>VLOOKUP(D101,Eurostat!$A$11:$H$272,5,TRUE)</f>
        <v>917.5</v>
      </c>
    </row>
    <row r="102" spans="1:82" ht="15.65" customHeight="1" x14ac:dyDescent="0.35">
      <c r="A102" s="121"/>
      <c r="B102" s="196"/>
      <c r="C102" s="131" t="s">
        <v>354</v>
      </c>
      <c r="D102" s="128">
        <v>2060</v>
      </c>
      <c r="E102" s="97">
        <f>IFERROR(VLOOKUP(D102,'[1]Emissions ETS'!$A$2:$B$121,2,FALSE),0)/1000</f>
        <v>26.766999999999999</v>
      </c>
      <c r="F102" s="104" t="e">
        <f>SUMIF('[1]Consommati par usage et sect '!$C$6:$C$310,'[1]Assiette TIC'!$C103,'[1]Consommati par usage et sect '!E$6:E$310)</f>
        <v>#VALUE!</v>
      </c>
      <c r="G102" s="104" t="e">
        <f>SUMIF('[1]Consommati par usage et sect '!$C$6:$C$310,'[1]Assiette TIC'!$C103,'[1]Consommati par usage et sect '!F$6:F$310)</f>
        <v>#VALUE!</v>
      </c>
      <c r="H102" s="104" t="e">
        <f>SUMIF('[1]Consommati par usage et sect '!$C$6:$C$310,'[1]Assiette TIC'!$C103,'[1]Consommati par usage et sect '!G$6:G$310)</f>
        <v>#VALUE!</v>
      </c>
      <c r="I102" s="104" t="e">
        <f>SUMIF('[1]Consommati par usage et sect '!$C$6:$C$310,'[1]Assiette TIC'!$C103,'[1]Consommati par usage et sect '!H$6:H$310)</f>
        <v>#VALUE!</v>
      </c>
      <c r="J102" s="104" t="e">
        <f>SUMIF('[1]Consommati par usage et sect '!$C$6:$C$310,'[1]Assiette TIC'!$C103,'[1]Consommati par usage et sect '!I$6:I$310)</f>
        <v>#VALUE!</v>
      </c>
      <c r="K102" s="104" t="e">
        <f>SUMIF('[1]Consommati par usage et sect '!$C$6:$C$310,'[1]Assiette TIC'!$C103,'[1]Consommati par usage et sect '!J$6:J$310)</f>
        <v>#VALUE!</v>
      </c>
      <c r="L102" s="104" t="e">
        <f>SUMIF('[1]Consommati par usage et sect '!$C$6:$C$310,'[1]Assiette TIC'!$C103,'[1]Consommati par usage et sect '!K$6:K$310)</f>
        <v>#VALUE!</v>
      </c>
      <c r="M102" s="104" t="e">
        <f>SUMIF('[1]Consommati par usage et sect '!$C$6:$C$310,'[1]Assiette TIC'!$C103,'[1]Consommati par usage et sect '!L$6:L$310)</f>
        <v>#VALUE!</v>
      </c>
      <c r="N102" s="104" t="e">
        <f>SUMIF('[1]Consommati par usage et sect '!$C$6:$C$310,'[1]Assiette TIC'!$C103,'[1]Consommati par usage et sect '!M$6:M$310)</f>
        <v>#VALUE!</v>
      </c>
      <c r="O102" s="104" t="e">
        <f>SUMIF('[1]Consommati par usage et sect '!$C$6:$C$310,'[1]Assiette TIC'!$C103,'[1]Consommati par usage et sect '!N$6:N$310)</f>
        <v>#VALUE!</v>
      </c>
      <c r="P102" s="104" t="e">
        <f>SUMIF('[1]Consommati par usage et sect '!$C$6:$C$310,'[1]Assiette TIC'!$C103,'[1]Consommati par usage et sect '!O$6:O$310)</f>
        <v>#VALUE!</v>
      </c>
      <c r="Q102" s="104" t="e">
        <f>SUMIF('[1]Consommati par usage et sect '!$C$6:$C$310,'[1]Assiette TIC'!$C103,'[1]Consommati par usage et sect '!P$6:P$310)</f>
        <v>#VALUE!</v>
      </c>
      <c r="R102" s="104" t="e">
        <f>SUMIF('[1]Consommati par usage et sect '!$C$6:$C$310,'[1]Assiette TIC'!$C103,'[1]Consommati par usage et sect '!Q$6:Q$310)</f>
        <v>#VALUE!</v>
      </c>
      <c r="S102" s="104" t="e">
        <f>SUMIF('[1]Consommati par usage et sect '!$C$6:$C$310,'[1]Assiette TIC'!$C103,'[1]Consommati par usage et sect '!R$6:R$310)</f>
        <v>#VALUE!</v>
      </c>
      <c r="T102" s="104" t="e">
        <f>SUMIF('[1]Consommati par usage et sect '!$C$6:$C$310,'[1]Assiette TIC'!$C103,'[1]Consommati par usage et sect '!S$6:S$310)</f>
        <v>#VALUE!</v>
      </c>
      <c r="U102" s="104" t="e">
        <f>SUMIF('[1]Consommati par usage et sect '!$C$6:$C$310,'[1]Assiette TIC'!$C103,'[1]Consommati par usage et sect '!T$6:T$310)</f>
        <v>#VALUE!</v>
      </c>
      <c r="V102" s="104" t="e">
        <f>SUMIF('[1]Consommati par usage et sect '!$C$6:$C$310,'[1]Assiette TIC'!$C103,'[1]Consommati par usage et sect '!U$6:U$310)</f>
        <v>#VALUE!</v>
      </c>
      <c r="W102" s="104" t="e">
        <f>SUMIF('[1]Consommati par usage et sect '!$C$6:$C$310,'[1]Assiette TIC'!$C103,'[1]Consommati par usage et sect '!V$6:V$310)</f>
        <v>#VALUE!</v>
      </c>
      <c r="X102" s="104" t="e">
        <f>SUMIF('[1]Consommati par usage et sect '!$C$6:$C$310,'[1]Assiette TIC'!$C103,'[1]Consommati par usage et sect '!W$6:W$310)</f>
        <v>#VALUE!</v>
      </c>
      <c r="Y102" s="104" t="e">
        <f>SUMIF('[1]Consommati par usage et sect '!$C$6:$C$310,'[1]Assiette TIC'!$C103,'[1]Consommati par usage et sect '!X$6:X$310)</f>
        <v>#VALUE!</v>
      </c>
      <c r="Z102" s="104" t="e">
        <f>SUMIF('[1]Consommati par usage et sect '!$C$6:$C$310,'[1]Assiette TIC'!$C103,'[1]Consommati par usage et sect '!Y$6:Y$310)</f>
        <v>#VALUE!</v>
      </c>
      <c r="AA102" s="104" t="e">
        <f>SUMIF('[1]Consommati par usage et sect '!$C$6:$C$310,'[1]Assiette TIC'!$C103,'[1]Consommati par usage et sect '!Z$6:Z$310)</f>
        <v>#VALUE!</v>
      </c>
      <c r="AB102" s="104" t="e">
        <f>SUMIF('[1]Consommati par usage et sect '!$C$6:$C$310,'[1]Assiette TIC'!$C103,'[1]Consommati par usage et sect '!AA$6:AA$310)</f>
        <v>#VALUE!</v>
      </c>
      <c r="AC102" s="104" t="e">
        <f>SUMIF('[1]Consommati par usage et sect '!$C$6:$C$310,'[1]Assiette TIC'!$C103,'[1]Consommati par usage et sect '!AB$6:AB$310)</f>
        <v>#VALUE!</v>
      </c>
      <c r="AD102" s="104" t="e">
        <f>SUMIF('[1]Consommati par usage et sect '!$C$6:$C$310,'[1]Assiette TIC'!$C103,'[1]Consommati par usage et sect '!AC$6:AC$310)</f>
        <v>#VALUE!</v>
      </c>
      <c r="AE102" s="104" t="e">
        <f>SUMIF('[1]Consommati par usage et sect '!$C$6:$C$310,'[1]Assiette TIC'!$C103,'[1]Consommati par usage et sect '!AD$6:AD$310)</f>
        <v>#VALUE!</v>
      </c>
      <c r="AF102" s="104" t="e">
        <f>SUMIF('[1]Consommati par usage et sect '!$C$6:$C$310,'[1]Assiette TIC'!$C103,'[1]Consommati par usage et sect '!AE$6:AE$310)</f>
        <v>#VALUE!</v>
      </c>
      <c r="AG102" s="104" t="e">
        <f>SUMIF('[1]Consommati par usage et sect '!$C$6:$C$310,'[1]Assiette TIC'!$C103,'[1]Consommati par usage et sect '!AF$6:AF$310)</f>
        <v>#VALUE!</v>
      </c>
      <c r="AH102" s="104" t="e">
        <f>SUMIF('[1]Consommati par usage et sect '!$C$6:$C$310,'[1]Assiette TIC'!$C103,'[1]Consommati par usage et sect '!AG$6:AG$310)</f>
        <v>#VALUE!</v>
      </c>
      <c r="AI102" s="104" t="e">
        <f>SUMIF('[1]Consommati par usage et sect '!$C$6:$C$310,'[1]Assiette TIC'!$C103,'[1]Consommati par usage et sect '!AH$6:AH$310)</f>
        <v>#VALUE!</v>
      </c>
      <c r="AJ102" s="104" t="e">
        <f>SUMIF('[1]Consommati par usage et sect '!$C$6:$C$310,'[1]Assiette TIC'!$C103,'[1]Consommati par usage et sect '!AI$6:AI$310)</f>
        <v>#VALUE!</v>
      </c>
      <c r="AK102" s="104" t="e">
        <f>SUMIF('[1]Consommati par usage et sect '!$C$6:$C$310,'[1]Assiette TIC'!$C103,'[1]Consommati par usage et sect '!AJ$6:AJ$310)</f>
        <v>#VALUE!</v>
      </c>
      <c r="AL102" s="105" t="e">
        <f t="shared" si="29"/>
        <v>#VALUE!</v>
      </c>
      <c r="AM102" s="104" t="e">
        <f t="shared" si="35"/>
        <v>#VALUE!</v>
      </c>
      <c r="AN102" s="104" t="e">
        <f t="shared" si="30"/>
        <v>#VALUE!</v>
      </c>
      <c r="AO102" s="104" t="e">
        <f t="shared" si="31"/>
        <v>#VALUE!</v>
      </c>
      <c r="AP102" s="104" t="e">
        <f t="shared" si="32"/>
        <v>#VALUE!</v>
      </c>
      <c r="AQ102" s="104" t="e">
        <f>SUMIF('[1]Consommati par usage et sect '!$C$6:$C$310,'[1]Assiette TIC'!$C103,'[1]Consommati par usage et sect '!AP$6:AP$310)</f>
        <v>#VALUE!</v>
      </c>
      <c r="AR102" s="104" t="e">
        <f>SUMIF('[1]Consommati par usage et sect '!$C$6:$C$310,'[1]Assiette TIC'!$C103,'[1]Consommati par usage et sect '!AQ$6:AQ$310)</f>
        <v>#VALUE!</v>
      </c>
      <c r="AS102" s="104" t="e">
        <f>SUMIF('[1]Consommati par usage et sect '!$C$6:$C$310,'[1]Assiette TIC'!$C103,'[1]Consommati par usage et sect '!AR$6:AR$310)</f>
        <v>#VALUE!</v>
      </c>
      <c r="AT102" s="104" t="e">
        <f>SUMIF('[1]Consommati par usage et sect '!$C$6:$C$310,'[1]Assiette TIC'!$C103,'[1]Consommati par usage et sect '!AS$6:AS$310)</f>
        <v>#VALUE!</v>
      </c>
      <c r="AU102" s="104" t="e">
        <f>SUMIF('[1]Consommati par usage et sect '!$C$6:$C$310,'[1]Assiette TIC'!$C103,'[1]Consommati par usage et sect '!AT$6:AT$310)</f>
        <v>#VALUE!</v>
      </c>
      <c r="AV102" s="104" t="e">
        <f>SUMIF('[1]Consommati par usage et sect '!$C$6:$C$310,'[1]Assiette TIC'!$C103,'[1]Consommati par usage et sect '!AU$6:AU$310)</f>
        <v>#VALUE!</v>
      </c>
      <c r="AW102" s="104" t="e">
        <f>SUMIF('[1]Consommati par usage et sect '!$C$6:$C$310,'[1]Assiette TIC'!$C103,'[1]Consommati par usage et sect '!AV$6:AV$310)</f>
        <v>#VALUE!</v>
      </c>
      <c r="AX102" s="104" t="e">
        <f>SUMIF('[1]Consommati par usage et sect '!$C$6:$C$310,'[1]Assiette TIC'!$C103,'[1]Consommati par usage et sect '!AW$6:AW$310)</f>
        <v>#VALUE!</v>
      </c>
      <c r="AY102" s="104" t="e">
        <f>SUMIF('[1]Consommati par usage et sect '!$C$6:$C$310,'[1]Assiette TIC'!$C103,'[1]Consommati par usage et sect '!AX$6:AX$310)</f>
        <v>#VALUE!</v>
      </c>
      <c r="AZ102" s="104" t="e">
        <f>SUMIF('[1]Consommati par usage et sect '!$C$6:$C$310,'[1]Assiette TIC'!$C103,'[1]Consommati par usage et sect '!AY$6:AY$310)</f>
        <v>#VALUE!</v>
      </c>
      <c r="BA102" s="104" t="e">
        <f>SUMIF('[1]Consommati par usage et sect '!$C$6:$C$310,'[1]Assiette TIC'!$C103,'[1]Consommati par usage et sect '!AZ$6:AZ$310)</f>
        <v>#VALUE!</v>
      </c>
      <c r="BB102" s="104" t="e">
        <f>SUMIF('[1]Consommati par usage et sect '!$C$6:$C$310,'[1]Assiette TIC'!$C103,'[1]Consommati par usage et sect '!BA$6:BA$310)</f>
        <v>#VALUE!</v>
      </c>
      <c r="BC102" s="104" t="e">
        <f>SUMIF('[1]Consommati par usage et sect '!$C$6:$C$310,'[1]Assiette TIC'!$C103,'[1]Consommati par usage et sect '!BB$6:BB$310)</f>
        <v>#VALUE!</v>
      </c>
      <c r="BD102" s="104" t="e">
        <f>SUMIF('[1]Consommati par usage et sect '!$C$6:$C$310,'[1]Assiette TIC'!$C103,'[1]Consommati par usage et sect '!BC$6:BC$310)</f>
        <v>#VALUE!</v>
      </c>
      <c r="BE102" s="104" t="e">
        <f>SUMIF('[1]Consommati par usage et sect '!$C$6:$C$310,'[1]Assiette TIC'!$C103,'[1]Consommati par usage et sect '!BD$6:BD$310)</f>
        <v>#VALUE!</v>
      </c>
      <c r="BF102" s="104" t="e">
        <f>SUMIF('[1]Consommati par usage et sect '!$C$6:$C$310,'[1]Assiette TIC'!$C103,'[1]Consommati par usage et sect '!BE$6:BE$310)</f>
        <v>#VALUE!</v>
      </c>
      <c r="BG102" s="104" t="e">
        <f>SUMIF('[1]Consommati par usage et sect '!$C$6:$C$310,'[1]Assiette TIC'!$C103,'[1]Consommati par usage et sect '!BF$6:BF$310)</f>
        <v>#VALUE!</v>
      </c>
      <c r="BH102" s="104" t="e">
        <f>SUMIF('[1]Consommati par usage et sect '!$C$6:$C$310,'[1]Assiette TIC'!$C103,'[1]Consommati par usage et sect '!BG$6:BG$310)</f>
        <v>#VALUE!</v>
      </c>
      <c r="BI102" s="104" t="e">
        <f>SUMIF('[1]Consommati par usage et sect '!$C$6:$C$310,'[1]Assiette TIC'!$C103,'[1]Consommati par usage et sect '!BH$6:BH$310)</f>
        <v>#VALUE!</v>
      </c>
      <c r="BJ102" s="104" t="e">
        <f>SUMIF('[1]Consommati par usage et sect '!$C$6:$C$310,'[1]Assiette TIC'!$C103,'[1]Consommati par usage et sect '!BI$6:BI$310)</f>
        <v>#VALUE!</v>
      </c>
      <c r="BK102" s="104" t="e">
        <f>SUMIF('[1]Consommati par usage et sect '!$C$6:$C$310,'[1]Assiette TIC'!$C103,'[1]Consommati par usage et sect '!BJ$6:BJ$310)</f>
        <v>#VALUE!</v>
      </c>
      <c r="BL102" s="104" t="e">
        <f>SUMIF('[1]Consommati par usage et sect '!$C$6:$C$310,'[1]Assiette TIC'!$C103,'[1]Consommati par usage et sect '!BK$6:BK$310)</f>
        <v>#VALUE!</v>
      </c>
      <c r="BM102" s="104" t="e">
        <f>SUMIF('[1]Consommati par usage et sect '!$C$6:$C$310,'[1]Assiette TIC'!$C103,'[1]Consommati par usage et sect '!BL$6:BL$310)</f>
        <v>#VALUE!</v>
      </c>
      <c r="BN102" s="104" t="e">
        <f>SUMIF('[1]Consommati par usage et sect '!$C$6:$C$310,'[1]Assiette TIC'!$C103,'[1]Consommati par usage et sect '!BM$6:BM$310)</f>
        <v>#VALUE!</v>
      </c>
      <c r="BO102" s="104" t="e">
        <f>SUMIF('[1]Consommati par usage et sect '!$C$6:$C$310,'[1]Assiette TIC'!$C103,'[1]Consommati par usage et sect '!BN$6:BN$310)</f>
        <v>#VALUE!</v>
      </c>
      <c r="BP102" s="104" t="e">
        <f>SUMIF('[1]Consommati par usage et sect '!$C$6:$C$310,'[1]Assiette TIC'!$C103,'[1]Consommati par usage et sect '!BO$6:BO$310)</f>
        <v>#VALUE!</v>
      </c>
      <c r="BQ102" s="104" t="e">
        <f>SUMIF('[1]Consommati par usage et sect '!$C$6:$C$310,'[1]Assiette TIC'!$C103,'[1]Consommati par usage et sect '!BP$6:BP$310)</f>
        <v>#VALUE!</v>
      </c>
      <c r="BR102" s="104" t="e">
        <f>SUMIF('[1]Consommati par usage et sect '!$C$6:$C$310,'[1]Assiette TIC'!$C103,'[1]Consommati par usage et sect '!BQ$6:BQ$310)</f>
        <v>#VALUE!</v>
      </c>
      <c r="BS102" s="105" t="e">
        <f t="shared" si="52"/>
        <v>#VALUE!</v>
      </c>
      <c r="BT102" s="106" t="e">
        <f>AL102-E102+#REF!+#REF!</f>
        <v>#VALUE!</v>
      </c>
      <c r="BU102" s="102" t="e">
        <f>IF(E102-#REF!-#REF!&gt;=#REF!,AL102-E102+#REF!+#REF!,AL102-#REF!)</f>
        <v>#REF!</v>
      </c>
      <c r="BV102" s="102" t="s">
        <v>264</v>
      </c>
      <c r="BW102" s="102"/>
      <c r="BX102" s="102">
        <f t="shared" si="34"/>
        <v>1</v>
      </c>
      <c r="BY102" s="102">
        <f t="shared" si="36"/>
        <v>0</v>
      </c>
      <c r="BZ102" s="107">
        <f>IF(ISNA(VLOOKUP($D102,'[1]comptes des secteurs'!$B$13:$AW$1568,31,FALSE)),0,VLOOKUP($D102,'[1]comptes des secteurs'!$B$13:$AW$1568,31,FALSE))</f>
        <v>5.7</v>
      </c>
      <c r="CA102" s="102">
        <f>IF(ISNA(VLOOKUP($D102,'[1]comptes des secteurs'!$B$13:$AW$1568,47,FALSE)),0,VLOOKUP($D102,'[1]comptes des secteurs'!$B$13:$AW$1568,47,FALSE))</f>
        <v>44.1</v>
      </c>
      <c r="CB102" s="108">
        <f t="shared" si="40"/>
        <v>0</v>
      </c>
      <c r="CC102" s="108">
        <f t="shared" si="40"/>
        <v>0</v>
      </c>
      <c r="CD102">
        <f>VLOOKUP(D102,Eurostat!$A$11:$H$272,5,TRUE)</f>
        <v>143.69999999999999</v>
      </c>
    </row>
    <row r="103" spans="1:82" ht="15.65" customHeight="1" x14ac:dyDescent="0.35">
      <c r="A103" s="123"/>
      <c r="B103" s="109"/>
      <c r="C103" s="131" t="s">
        <v>266</v>
      </c>
      <c r="D103" s="126" t="s">
        <v>300</v>
      </c>
      <c r="E103" s="97">
        <f>SUM(E100:E102)</f>
        <v>377.43900000000002</v>
      </c>
      <c r="F103" s="97" t="e">
        <f t="shared" ref="F103:AK103" si="53">SUM(F100:F102)</f>
        <v>#VALUE!</v>
      </c>
      <c r="G103" s="97" t="e">
        <f t="shared" si="53"/>
        <v>#VALUE!</v>
      </c>
      <c r="H103" s="97" t="e">
        <f t="shared" si="53"/>
        <v>#VALUE!</v>
      </c>
      <c r="I103" s="97" t="e">
        <f t="shared" si="53"/>
        <v>#VALUE!</v>
      </c>
      <c r="J103" s="97" t="e">
        <f t="shared" si="53"/>
        <v>#VALUE!</v>
      </c>
      <c r="K103" s="97" t="e">
        <f t="shared" si="53"/>
        <v>#VALUE!</v>
      </c>
      <c r="L103" s="97" t="e">
        <f t="shared" si="53"/>
        <v>#VALUE!</v>
      </c>
      <c r="M103" s="97" t="e">
        <f t="shared" si="53"/>
        <v>#VALUE!</v>
      </c>
      <c r="N103" s="97" t="e">
        <f t="shared" si="53"/>
        <v>#VALUE!</v>
      </c>
      <c r="O103" s="97" t="e">
        <f t="shared" si="53"/>
        <v>#VALUE!</v>
      </c>
      <c r="P103" s="97" t="e">
        <f t="shared" si="53"/>
        <v>#VALUE!</v>
      </c>
      <c r="Q103" s="97" t="e">
        <f t="shared" si="53"/>
        <v>#VALUE!</v>
      </c>
      <c r="R103" s="97" t="e">
        <f t="shared" si="53"/>
        <v>#VALUE!</v>
      </c>
      <c r="S103" s="97" t="e">
        <f t="shared" si="53"/>
        <v>#VALUE!</v>
      </c>
      <c r="T103" s="97" t="e">
        <f t="shared" si="53"/>
        <v>#VALUE!</v>
      </c>
      <c r="U103" s="97" t="e">
        <f t="shared" si="53"/>
        <v>#VALUE!</v>
      </c>
      <c r="V103" s="97" t="e">
        <f t="shared" si="53"/>
        <v>#VALUE!</v>
      </c>
      <c r="W103" s="97" t="e">
        <f t="shared" si="53"/>
        <v>#VALUE!</v>
      </c>
      <c r="X103" s="97" t="e">
        <f t="shared" si="53"/>
        <v>#VALUE!</v>
      </c>
      <c r="Y103" s="97" t="e">
        <f t="shared" si="53"/>
        <v>#VALUE!</v>
      </c>
      <c r="Z103" s="97" t="e">
        <f t="shared" si="53"/>
        <v>#VALUE!</v>
      </c>
      <c r="AA103" s="97" t="e">
        <f t="shared" si="53"/>
        <v>#VALUE!</v>
      </c>
      <c r="AB103" s="97" t="e">
        <f t="shared" si="53"/>
        <v>#VALUE!</v>
      </c>
      <c r="AC103" s="97" t="e">
        <f t="shared" si="53"/>
        <v>#VALUE!</v>
      </c>
      <c r="AD103" s="97" t="e">
        <f t="shared" si="53"/>
        <v>#VALUE!</v>
      </c>
      <c r="AE103" s="97" t="e">
        <f t="shared" si="53"/>
        <v>#VALUE!</v>
      </c>
      <c r="AF103" s="97" t="e">
        <f t="shared" si="53"/>
        <v>#VALUE!</v>
      </c>
      <c r="AG103" s="97" t="e">
        <f t="shared" si="53"/>
        <v>#VALUE!</v>
      </c>
      <c r="AH103" s="97" t="e">
        <f t="shared" si="53"/>
        <v>#VALUE!</v>
      </c>
      <c r="AI103" s="97" t="e">
        <f t="shared" si="53"/>
        <v>#VALUE!</v>
      </c>
      <c r="AJ103" s="97" t="e">
        <f t="shared" si="53"/>
        <v>#VALUE!</v>
      </c>
      <c r="AK103" s="97" t="e">
        <f t="shared" si="53"/>
        <v>#VALUE!</v>
      </c>
      <c r="AL103" s="105" t="e">
        <f t="shared" si="29"/>
        <v>#VALUE!</v>
      </c>
      <c r="AM103" s="104" t="e">
        <f t="shared" si="35"/>
        <v>#VALUE!</v>
      </c>
      <c r="AN103" s="104" t="e">
        <f t="shared" si="30"/>
        <v>#VALUE!</v>
      </c>
      <c r="AO103" s="104" t="e">
        <f t="shared" si="31"/>
        <v>#VALUE!</v>
      </c>
      <c r="AP103" s="104" t="e">
        <f t="shared" si="32"/>
        <v>#VALUE!</v>
      </c>
      <c r="AQ103" s="97" t="e">
        <f t="shared" ref="AQ103:BR103" si="54">SUM(AQ100:AQ102)</f>
        <v>#VALUE!</v>
      </c>
      <c r="AR103" s="97" t="e">
        <f t="shared" si="54"/>
        <v>#VALUE!</v>
      </c>
      <c r="AS103" s="97" t="e">
        <f t="shared" si="54"/>
        <v>#VALUE!</v>
      </c>
      <c r="AT103" s="97" t="e">
        <f t="shared" si="54"/>
        <v>#VALUE!</v>
      </c>
      <c r="AU103" s="97" t="e">
        <f t="shared" si="54"/>
        <v>#VALUE!</v>
      </c>
      <c r="AV103" s="97" t="e">
        <f t="shared" si="54"/>
        <v>#VALUE!</v>
      </c>
      <c r="AW103" s="97" t="e">
        <f t="shared" si="54"/>
        <v>#VALUE!</v>
      </c>
      <c r="AX103" s="97" t="e">
        <f t="shared" si="54"/>
        <v>#VALUE!</v>
      </c>
      <c r="AY103" s="97" t="e">
        <f t="shared" si="54"/>
        <v>#VALUE!</v>
      </c>
      <c r="AZ103" s="97" t="e">
        <f t="shared" si="54"/>
        <v>#VALUE!</v>
      </c>
      <c r="BA103" s="97" t="e">
        <f t="shared" si="54"/>
        <v>#VALUE!</v>
      </c>
      <c r="BB103" s="97" t="e">
        <f t="shared" si="54"/>
        <v>#VALUE!</v>
      </c>
      <c r="BC103" s="97" t="e">
        <f t="shared" si="54"/>
        <v>#VALUE!</v>
      </c>
      <c r="BD103" s="97" t="e">
        <f t="shared" si="54"/>
        <v>#VALUE!</v>
      </c>
      <c r="BE103" s="97" t="e">
        <f t="shared" si="54"/>
        <v>#VALUE!</v>
      </c>
      <c r="BF103" s="97" t="e">
        <f t="shared" si="54"/>
        <v>#VALUE!</v>
      </c>
      <c r="BG103" s="97" t="e">
        <f t="shared" si="54"/>
        <v>#VALUE!</v>
      </c>
      <c r="BH103" s="97" t="e">
        <f t="shared" si="54"/>
        <v>#VALUE!</v>
      </c>
      <c r="BI103" s="97" t="e">
        <f t="shared" si="54"/>
        <v>#VALUE!</v>
      </c>
      <c r="BJ103" s="97" t="e">
        <f t="shared" si="54"/>
        <v>#VALUE!</v>
      </c>
      <c r="BK103" s="97" t="e">
        <f t="shared" si="54"/>
        <v>#VALUE!</v>
      </c>
      <c r="BL103" s="97" t="e">
        <f t="shared" si="54"/>
        <v>#VALUE!</v>
      </c>
      <c r="BM103" s="97" t="e">
        <f t="shared" si="54"/>
        <v>#VALUE!</v>
      </c>
      <c r="BN103" s="97" t="e">
        <f t="shared" si="54"/>
        <v>#VALUE!</v>
      </c>
      <c r="BO103" s="97" t="e">
        <f t="shared" si="54"/>
        <v>#VALUE!</v>
      </c>
      <c r="BP103" s="97" t="e">
        <f t="shared" si="54"/>
        <v>#VALUE!</v>
      </c>
      <c r="BQ103" s="97" t="e">
        <f t="shared" si="54"/>
        <v>#VALUE!</v>
      </c>
      <c r="BR103" s="97" t="e">
        <f t="shared" si="54"/>
        <v>#VALUE!</v>
      </c>
      <c r="BS103" s="105" t="e">
        <f t="shared" si="52"/>
        <v>#VALUE!</v>
      </c>
      <c r="BT103" s="106" t="e">
        <f>SUM(BT100:BT102)</f>
        <v>#VALUE!</v>
      </c>
      <c r="BU103" s="106" t="e">
        <f>SUM(BU100:BU102)</f>
        <v>#REF!</v>
      </c>
      <c r="BV103" s="102"/>
      <c r="BW103" s="102"/>
      <c r="BX103" s="102">
        <f t="shared" si="34"/>
        <v>0</v>
      </c>
      <c r="BY103" s="102" t="e">
        <f t="shared" si="36"/>
        <v>#REF!</v>
      </c>
      <c r="BZ103" s="107">
        <f>SUM(BZ100:BZ102)</f>
        <v>121.60000000000001</v>
      </c>
      <c r="CA103" s="107">
        <f>SUM(CA100:CA102)</f>
        <v>1117.5999999999999</v>
      </c>
      <c r="CB103" s="108" t="e">
        <f t="shared" si="40"/>
        <v>#REF!</v>
      </c>
      <c r="CC103" s="108" t="e">
        <f t="shared" si="40"/>
        <v>#REF!</v>
      </c>
    </row>
    <row r="104" spans="1:82" ht="15.65" customHeight="1" x14ac:dyDescent="0.35">
      <c r="A104" s="122" t="s">
        <v>355</v>
      </c>
      <c r="B104" s="201" t="s">
        <v>579</v>
      </c>
      <c r="C104" s="131" t="s">
        <v>356</v>
      </c>
      <c r="D104" s="128">
        <v>2012</v>
      </c>
      <c r="E104" s="97">
        <f>IFERROR(VLOOKUP(D104,'[1]Emissions ETS'!$A$2:$B$121,2,FALSE),0)/1000</f>
        <v>44.584000000000003</v>
      </c>
      <c r="F104" s="104" t="e">
        <f>SUMIF('[1]Consommati par usage et sect '!$C$6:$C$310,'[1]Assiette TIC'!$C106,'[1]Consommati par usage et sect '!E$6:E$310)</f>
        <v>#VALUE!</v>
      </c>
      <c r="G104" s="104" t="e">
        <f>SUMIF('[1]Consommati par usage et sect '!$C$6:$C$310,'[1]Assiette TIC'!$C106,'[1]Consommati par usage et sect '!F$6:F$310)</f>
        <v>#VALUE!</v>
      </c>
      <c r="H104" s="104" t="e">
        <f>SUMIF('[1]Consommati par usage et sect '!$C$6:$C$310,'[1]Assiette TIC'!$C106,'[1]Consommati par usage et sect '!G$6:G$310)</f>
        <v>#VALUE!</v>
      </c>
      <c r="I104" s="104" t="e">
        <f>SUMIF('[1]Consommati par usage et sect '!$C$6:$C$310,'[1]Assiette TIC'!$C106,'[1]Consommati par usage et sect '!H$6:H$310)</f>
        <v>#VALUE!</v>
      </c>
      <c r="J104" s="104" t="e">
        <f>SUMIF('[1]Consommati par usage et sect '!$C$6:$C$310,'[1]Assiette TIC'!$C106,'[1]Consommati par usage et sect '!I$6:I$310)</f>
        <v>#VALUE!</v>
      </c>
      <c r="K104" s="104" t="e">
        <f>SUMIF('[1]Consommati par usage et sect '!$C$6:$C$310,'[1]Assiette TIC'!$C106,'[1]Consommati par usage et sect '!J$6:J$310)</f>
        <v>#VALUE!</v>
      </c>
      <c r="L104" s="104" t="e">
        <f>SUMIF('[1]Consommati par usage et sect '!$C$6:$C$310,'[1]Assiette TIC'!$C106,'[1]Consommati par usage et sect '!K$6:K$310)</f>
        <v>#VALUE!</v>
      </c>
      <c r="M104" s="104" t="e">
        <f>SUMIF('[1]Consommati par usage et sect '!$C$6:$C$310,'[1]Assiette TIC'!$C106,'[1]Consommati par usage et sect '!L$6:L$310)</f>
        <v>#VALUE!</v>
      </c>
      <c r="N104" s="104" t="e">
        <f>SUMIF('[1]Consommati par usage et sect '!$C$6:$C$310,'[1]Assiette TIC'!$C106,'[1]Consommati par usage et sect '!M$6:M$310)</f>
        <v>#VALUE!</v>
      </c>
      <c r="O104" s="104" t="e">
        <f>SUMIF('[1]Consommati par usage et sect '!$C$6:$C$310,'[1]Assiette TIC'!$C106,'[1]Consommati par usage et sect '!N$6:N$310)</f>
        <v>#VALUE!</v>
      </c>
      <c r="P104" s="104" t="e">
        <f>SUMIF('[1]Consommati par usage et sect '!$C$6:$C$310,'[1]Assiette TIC'!$C106,'[1]Consommati par usage et sect '!O$6:O$310)</f>
        <v>#VALUE!</v>
      </c>
      <c r="Q104" s="104" t="e">
        <f>SUMIF('[1]Consommati par usage et sect '!$C$6:$C$310,'[1]Assiette TIC'!$C106,'[1]Consommati par usage et sect '!P$6:P$310)</f>
        <v>#VALUE!</v>
      </c>
      <c r="R104" s="104" t="e">
        <f>SUMIF('[1]Consommati par usage et sect '!$C$6:$C$310,'[1]Assiette TIC'!$C106,'[1]Consommati par usage et sect '!Q$6:Q$310)</f>
        <v>#VALUE!</v>
      </c>
      <c r="S104" s="104" t="e">
        <f>SUMIF('[1]Consommati par usage et sect '!$C$6:$C$310,'[1]Assiette TIC'!$C106,'[1]Consommati par usage et sect '!R$6:R$310)</f>
        <v>#VALUE!</v>
      </c>
      <c r="T104" s="104" t="e">
        <f>SUMIF('[1]Consommati par usage et sect '!$C$6:$C$310,'[1]Assiette TIC'!$C106,'[1]Consommati par usage et sect '!S$6:S$310)</f>
        <v>#VALUE!</v>
      </c>
      <c r="U104" s="104" t="e">
        <f>SUMIF('[1]Consommati par usage et sect '!$C$6:$C$310,'[1]Assiette TIC'!$C106,'[1]Consommati par usage et sect '!T$6:T$310)</f>
        <v>#VALUE!</v>
      </c>
      <c r="V104" s="104" t="e">
        <f>SUMIF('[1]Consommati par usage et sect '!$C$6:$C$310,'[1]Assiette TIC'!$C106,'[1]Consommati par usage et sect '!U$6:U$310)</f>
        <v>#VALUE!</v>
      </c>
      <c r="W104" s="104" t="e">
        <f>SUMIF('[1]Consommati par usage et sect '!$C$6:$C$310,'[1]Assiette TIC'!$C106,'[1]Consommati par usage et sect '!V$6:V$310)</f>
        <v>#VALUE!</v>
      </c>
      <c r="X104" s="104" t="e">
        <f>SUMIF('[1]Consommati par usage et sect '!$C$6:$C$310,'[1]Assiette TIC'!$C106,'[1]Consommati par usage et sect '!W$6:W$310)</f>
        <v>#VALUE!</v>
      </c>
      <c r="Y104" s="104" t="e">
        <f>SUMIF('[1]Consommati par usage et sect '!$C$6:$C$310,'[1]Assiette TIC'!$C106,'[1]Consommati par usage et sect '!X$6:X$310)</f>
        <v>#VALUE!</v>
      </c>
      <c r="Z104" s="104" t="e">
        <f>SUMIF('[1]Consommati par usage et sect '!$C$6:$C$310,'[1]Assiette TIC'!$C106,'[1]Consommati par usage et sect '!Y$6:Y$310)</f>
        <v>#VALUE!</v>
      </c>
      <c r="AA104" s="104" t="e">
        <f>SUMIF('[1]Consommati par usage et sect '!$C$6:$C$310,'[1]Assiette TIC'!$C106,'[1]Consommati par usage et sect '!Z$6:Z$310)</f>
        <v>#VALUE!</v>
      </c>
      <c r="AB104" s="104" t="e">
        <f>SUMIF('[1]Consommati par usage et sect '!$C$6:$C$310,'[1]Assiette TIC'!$C106,'[1]Consommati par usage et sect '!AA$6:AA$310)</f>
        <v>#VALUE!</v>
      </c>
      <c r="AC104" s="104" t="e">
        <f>SUMIF('[1]Consommati par usage et sect '!$C$6:$C$310,'[1]Assiette TIC'!$C106,'[1]Consommati par usage et sect '!AB$6:AB$310)</f>
        <v>#VALUE!</v>
      </c>
      <c r="AD104" s="104" t="e">
        <f>SUMIF('[1]Consommati par usage et sect '!$C$6:$C$310,'[1]Assiette TIC'!$C106,'[1]Consommati par usage et sect '!AC$6:AC$310)</f>
        <v>#VALUE!</v>
      </c>
      <c r="AE104" s="104" t="e">
        <f>SUMIF('[1]Consommati par usage et sect '!$C$6:$C$310,'[1]Assiette TIC'!$C106,'[1]Consommati par usage et sect '!AD$6:AD$310)</f>
        <v>#VALUE!</v>
      </c>
      <c r="AF104" s="104" t="e">
        <f>SUMIF('[1]Consommati par usage et sect '!$C$6:$C$310,'[1]Assiette TIC'!$C106,'[1]Consommati par usage et sect '!AE$6:AE$310)</f>
        <v>#VALUE!</v>
      </c>
      <c r="AG104" s="104" t="e">
        <f>SUMIF('[1]Consommati par usage et sect '!$C$6:$C$310,'[1]Assiette TIC'!$C106,'[1]Consommati par usage et sect '!AF$6:AF$310)</f>
        <v>#VALUE!</v>
      </c>
      <c r="AH104" s="104" t="e">
        <f>SUMIF('[1]Consommati par usage et sect '!$C$6:$C$310,'[1]Assiette TIC'!$C106,'[1]Consommati par usage et sect '!AG$6:AG$310)</f>
        <v>#VALUE!</v>
      </c>
      <c r="AI104" s="104" t="e">
        <f>SUMIF('[1]Consommati par usage et sect '!$C$6:$C$310,'[1]Assiette TIC'!$C106,'[1]Consommati par usage et sect '!AH$6:AH$310)</f>
        <v>#VALUE!</v>
      </c>
      <c r="AJ104" s="104" t="e">
        <f>SUMIF('[1]Consommati par usage et sect '!$C$6:$C$310,'[1]Assiette TIC'!$C106,'[1]Consommati par usage et sect '!AI$6:AI$310)</f>
        <v>#VALUE!</v>
      </c>
      <c r="AK104" s="104" t="e">
        <f>SUMIF('[1]Consommati par usage et sect '!$C$6:$C$310,'[1]Assiette TIC'!$C106,'[1]Consommati par usage et sect '!AJ$6:AJ$310)</f>
        <v>#VALUE!</v>
      </c>
      <c r="AL104" s="105" t="e">
        <f t="shared" si="29"/>
        <v>#VALUE!</v>
      </c>
      <c r="AM104" s="104" t="e">
        <f t="shared" si="35"/>
        <v>#VALUE!</v>
      </c>
      <c r="AN104" s="104" t="e">
        <f t="shared" si="30"/>
        <v>#VALUE!</v>
      </c>
      <c r="AO104" s="104" t="e">
        <f t="shared" si="31"/>
        <v>#VALUE!</v>
      </c>
      <c r="AP104" s="104" t="e">
        <f t="shared" si="32"/>
        <v>#VALUE!</v>
      </c>
      <c r="AQ104" s="104" t="e">
        <f>SUMIF('[1]Consommati par usage et sect '!$C$6:$C$310,'[1]Assiette TIC'!$C106,'[1]Consommati par usage et sect '!AP$6:AP$310)</f>
        <v>#VALUE!</v>
      </c>
      <c r="AR104" s="104" t="e">
        <f>SUMIF('[1]Consommati par usage et sect '!$C$6:$C$310,'[1]Assiette TIC'!$C106,'[1]Consommati par usage et sect '!AQ$6:AQ$310)</f>
        <v>#VALUE!</v>
      </c>
      <c r="AS104" s="104" t="e">
        <f>SUMIF('[1]Consommati par usage et sect '!$C$6:$C$310,'[1]Assiette TIC'!$C106,'[1]Consommati par usage et sect '!AR$6:AR$310)</f>
        <v>#VALUE!</v>
      </c>
      <c r="AT104" s="104" t="e">
        <f>SUMIF('[1]Consommati par usage et sect '!$C$6:$C$310,'[1]Assiette TIC'!$C106,'[1]Consommati par usage et sect '!AS$6:AS$310)</f>
        <v>#VALUE!</v>
      </c>
      <c r="AU104" s="104" t="e">
        <f>SUMIF('[1]Consommati par usage et sect '!$C$6:$C$310,'[1]Assiette TIC'!$C106,'[1]Consommati par usage et sect '!AT$6:AT$310)</f>
        <v>#VALUE!</v>
      </c>
      <c r="AV104" s="104" t="e">
        <f>SUMIF('[1]Consommati par usage et sect '!$C$6:$C$310,'[1]Assiette TIC'!$C106,'[1]Consommati par usage et sect '!AU$6:AU$310)</f>
        <v>#VALUE!</v>
      </c>
      <c r="AW104" s="104" t="e">
        <f>SUMIF('[1]Consommati par usage et sect '!$C$6:$C$310,'[1]Assiette TIC'!$C106,'[1]Consommati par usage et sect '!AV$6:AV$310)</f>
        <v>#VALUE!</v>
      </c>
      <c r="AX104" s="104" t="e">
        <f>SUMIF('[1]Consommati par usage et sect '!$C$6:$C$310,'[1]Assiette TIC'!$C106,'[1]Consommati par usage et sect '!AW$6:AW$310)</f>
        <v>#VALUE!</v>
      </c>
      <c r="AY104" s="104" t="e">
        <f>SUMIF('[1]Consommati par usage et sect '!$C$6:$C$310,'[1]Assiette TIC'!$C106,'[1]Consommati par usage et sect '!AX$6:AX$310)</f>
        <v>#VALUE!</v>
      </c>
      <c r="AZ104" s="104" t="e">
        <f>SUMIF('[1]Consommati par usage et sect '!$C$6:$C$310,'[1]Assiette TIC'!$C106,'[1]Consommati par usage et sect '!AY$6:AY$310)</f>
        <v>#VALUE!</v>
      </c>
      <c r="BA104" s="104" t="e">
        <f>SUMIF('[1]Consommati par usage et sect '!$C$6:$C$310,'[1]Assiette TIC'!$C106,'[1]Consommati par usage et sect '!AZ$6:AZ$310)</f>
        <v>#VALUE!</v>
      </c>
      <c r="BB104" s="104" t="e">
        <f>SUMIF('[1]Consommati par usage et sect '!$C$6:$C$310,'[1]Assiette TIC'!$C106,'[1]Consommati par usage et sect '!BA$6:BA$310)</f>
        <v>#VALUE!</v>
      </c>
      <c r="BC104" s="104" t="e">
        <f>SUMIF('[1]Consommati par usage et sect '!$C$6:$C$310,'[1]Assiette TIC'!$C106,'[1]Consommati par usage et sect '!BB$6:BB$310)</f>
        <v>#VALUE!</v>
      </c>
      <c r="BD104" s="104" t="e">
        <f>SUMIF('[1]Consommati par usage et sect '!$C$6:$C$310,'[1]Assiette TIC'!$C106,'[1]Consommati par usage et sect '!BC$6:BC$310)</f>
        <v>#VALUE!</v>
      </c>
      <c r="BE104" s="104" t="e">
        <f>SUMIF('[1]Consommati par usage et sect '!$C$6:$C$310,'[1]Assiette TIC'!$C106,'[1]Consommati par usage et sect '!BD$6:BD$310)</f>
        <v>#VALUE!</v>
      </c>
      <c r="BF104" s="104" t="e">
        <f>SUMIF('[1]Consommati par usage et sect '!$C$6:$C$310,'[1]Assiette TIC'!$C106,'[1]Consommati par usage et sect '!BE$6:BE$310)</f>
        <v>#VALUE!</v>
      </c>
      <c r="BG104" s="104" t="e">
        <f>SUMIF('[1]Consommati par usage et sect '!$C$6:$C$310,'[1]Assiette TIC'!$C106,'[1]Consommati par usage et sect '!BF$6:BF$310)</f>
        <v>#VALUE!</v>
      </c>
      <c r="BH104" s="104" t="e">
        <f>SUMIF('[1]Consommati par usage et sect '!$C$6:$C$310,'[1]Assiette TIC'!$C106,'[1]Consommati par usage et sect '!BG$6:BG$310)</f>
        <v>#VALUE!</v>
      </c>
      <c r="BI104" s="104" t="e">
        <f>SUMIF('[1]Consommati par usage et sect '!$C$6:$C$310,'[1]Assiette TIC'!$C106,'[1]Consommati par usage et sect '!BH$6:BH$310)</f>
        <v>#VALUE!</v>
      </c>
      <c r="BJ104" s="104" t="e">
        <f>SUMIF('[1]Consommati par usage et sect '!$C$6:$C$310,'[1]Assiette TIC'!$C106,'[1]Consommati par usage et sect '!BI$6:BI$310)</f>
        <v>#VALUE!</v>
      </c>
      <c r="BK104" s="104" t="e">
        <f>SUMIF('[1]Consommati par usage et sect '!$C$6:$C$310,'[1]Assiette TIC'!$C106,'[1]Consommati par usage et sect '!BJ$6:BJ$310)</f>
        <v>#VALUE!</v>
      </c>
      <c r="BL104" s="104" t="e">
        <f>SUMIF('[1]Consommati par usage et sect '!$C$6:$C$310,'[1]Assiette TIC'!$C106,'[1]Consommati par usage et sect '!BK$6:BK$310)</f>
        <v>#VALUE!</v>
      </c>
      <c r="BM104" s="104" t="e">
        <f>SUMIF('[1]Consommati par usage et sect '!$C$6:$C$310,'[1]Assiette TIC'!$C106,'[1]Consommati par usage et sect '!BL$6:BL$310)</f>
        <v>#VALUE!</v>
      </c>
      <c r="BN104" s="104" t="e">
        <f>SUMIF('[1]Consommati par usage et sect '!$C$6:$C$310,'[1]Assiette TIC'!$C106,'[1]Consommati par usage et sect '!BM$6:BM$310)</f>
        <v>#VALUE!</v>
      </c>
      <c r="BO104" s="104" t="e">
        <f>SUMIF('[1]Consommati par usage et sect '!$C$6:$C$310,'[1]Assiette TIC'!$C106,'[1]Consommati par usage et sect '!BN$6:BN$310)</f>
        <v>#VALUE!</v>
      </c>
      <c r="BP104" s="104" t="e">
        <f>SUMIF('[1]Consommati par usage et sect '!$C$6:$C$310,'[1]Assiette TIC'!$C106,'[1]Consommati par usage et sect '!BO$6:BO$310)</f>
        <v>#VALUE!</v>
      </c>
      <c r="BQ104" s="104" t="e">
        <f>SUMIF('[1]Consommati par usage et sect '!$C$6:$C$310,'[1]Assiette TIC'!$C106,'[1]Consommati par usage et sect '!BP$6:BP$310)</f>
        <v>#VALUE!</v>
      </c>
      <c r="BR104" s="104" t="e">
        <f>SUMIF('[1]Consommati par usage et sect '!$C$6:$C$310,'[1]Assiette TIC'!$C106,'[1]Consommati par usage et sect '!BQ$6:BQ$310)</f>
        <v>#VALUE!</v>
      </c>
      <c r="BS104" s="105" t="e">
        <f t="shared" ref="BS104:BS110" si="55">SUM(AM104,AQ104,AU104,AY104,BC104,BG104,BK104,BO104)</f>
        <v>#VALUE!</v>
      </c>
      <c r="BT104" s="106" t="e">
        <f>AL104-E104+#REF!+#REF!</f>
        <v>#VALUE!</v>
      </c>
      <c r="BU104" s="102" t="e">
        <f>IF(E104-#REF!-#REF!&gt;=#REF!,AL104-E104+#REF!+#REF!,AL104-#REF!)</f>
        <v>#REF!</v>
      </c>
      <c r="BV104" s="102" t="s">
        <v>264</v>
      </c>
      <c r="BW104" s="102"/>
      <c r="BX104" s="102">
        <f t="shared" si="34"/>
        <v>1</v>
      </c>
      <c r="BY104" s="102">
        <f t="shared" si="36"/>
        <v>0</v>
      </c>
      <c r="BZ104" s="107">
        <f>IF(ISNA(VLOOKUP($D104,'[1]comptes des secteurs'!$B$13:$AW$1568,31,FALSE)),0,VLOOKUP($D104,'[1]comptes des secteurs'!$B$13:$AW$1568,31,FALSE))</f>
        <v>67.8</v>
      </c>
      <c r="CA104" s="102">
        <f>IF(ISNA(VLOOKUP($D104,'[1]comptes des secteurs'!$B$13:$AW$1568,47,FALSE)),0,VLOOKUP($D104,'[1]comptes des secteurs'!$B$13:$AW$1568,47,FALSE))</f>
        <v>243.7</v>
      </c>
      <c r="CB104" s="108">
        <f t="shared" si="40"/>
        <v>0</v>
      </c>
      <c r="CC104" s="108">
        <f t="shared" si="40"/>
        <v>0</v>
      </c>
      <c r="CD104">
        <f>VLOOKUP(D104,Eurostat!$A$11:$H$272,5,TRUE)</f>
        <v>961.1</v>
      </c>
    </row>
    <row r="105" spans="1:82" ht="15.65" customHeight="1" x14ac:dyDescent="0.35">
      <c r="A105" s="121"/>
      <c r="B105" s="209"/>
      <c r="C105" s="131" t="s">
        <v>357</v>
      </c>
      <c r="D105" s="128">
        <v>2014</v>
      </c>
      <c r="E105" s="97">
        <f>IFERROR(VLOOKUP(D105,'[1]Emissions ETS'!$A$2:$B$121,2,FALSE),0)/1000</f>
        <v>8366.9869999999992</v>
      </c>
      <c r="F105" s="104" t="e">
        <f>SUMIF('[1]Consommati par usage et sect '!$C$6:$C$310,'[1]Assiette TIC'!$C107,'[1]Consommati par usage et sect '!E$6:E$310)</f>
        <v>#VALUE!</v>
      </c>
      <c r="G105" s="104" t="e">
        <f>SUMIF('[1]Consommati par usage et sect '!$C$6:$C$310,'[1]Assiette TIC'!$C107,'[1]Consommati par usage et sect '!F$6:F$310)</f>
        <v>#VALUE!</v>
      </c>
      <c r="H105" s="104" t="e">
        <f>SUMIF('[1]Consommati par usage et sect '!$C$6:$C$310,'[1]Assiette TIC'!$C107,'[1]Consommati par usage et sect '!G$6:G$310)</f>
        <v>#VALUE!</v>
      </c>
      <c r="I105" s="104" t="e">
        <f>SUMIF('[1]Consommati par usage et sect '!$C$6:$C$310,'[1]Assiette TIC'!$C107,'[1]Consommati par usage et sect '!H$6:H$310)</f>
        <v>#VALUE!</v>
      </c>
      <c r="J105" s="104" t="e">
        <f>SUMIF('[1]Consommati par usage et sect '!$C$6:$C$310,'[1]Assiette TIC'!$C107,'[1]Consommati par usage et sect '!I$6:I$310)</f>
        <v>#VALUE!</v>
      </c>
      <c r="K105" s="104" t="e">
        <f>SUMIF('[1]Consommati par usage et sect '!$C$6:$C$310,'[1]Assiette TIC'!$C107,'[1]Consommati par usage et sect '!J$6:J$310)</f>
        <v>#VALUE!</v>
      </c>
      <c r="L105" s="104" t="e">
        <f>SUMIF('[1]Consommati par usage et sect '!$C$6:$C$310,'[1]Assiette TIC'!$C107,'[1]Consommati par usage et sect '!K$6:K$310)</f>
        <v>#VALUE!</v>
      </c>
      <c r="M105" s="104" t="e">
        <f>SUMIF('[1]Consommati par usage et sect '!$C$6:$C$310,'[1]Assiette TIC'!$C107,'[1]Consommati par usage et sect '!L$6:L$310)</f>
        <v>#VALUE!</v>
      </c>
      <c r="N105" s="104" t="e">
        <f>SUMIF('[1]Consommati par usage et sect '!$C$6:$C$310,'[1]Assiette TIC'!$C107,'[1]Consommati par usage et sect '!M$6:M$310)</f>
        <v>#VALUE!</v>
      </c>
      <c r="O105" s="104" t="e">
        <f>SUMIF('[1]Consommati par usage et sect '!$C$6:$C$310,'[1]Assiette TIC'!$C107,'[1]Consommati par usage et sect '!N$6:N$310)</f>
        <v>#VALUE!</v>
      </c>
      <c r="P105" s="104" t="e">
        <f>SUMIF('[1]Consommati par usage et sect '!$C$6:$C$310,'[1]Assiette TIC'!$C107,'[1]Consommati par usage et sect '!O$6:O$310)</f>
        <v>#VALUE!</v>
      </c>
      <c r="Q105" s="104" t="e">
        <f>SUMIF('[1]Consommati par usage et sect '!$C$6:$C$310,'[1]Assiette TIC'!$C107,'[1]Consommati par usage et sect '!P$6:P$310)</f>
        <v>#VALUE!</v>
      </c>
      <c r="R105" s="104" t="e">
        <f>SUMIF('[1]Consommati par usage et sect '!$C$6:$C$310,'[1]Assiette TIC'!$C107,'[1]Consommati par usage et sect '!Q$6:Q$310)</f>
        <v>#VALUE!</v>
      </c>
      <c r="S105" s="104" t="e">
        <f>SUMIF('[1]Consommati par usage et sect '!$C$6:$C$310,'[1]Assiette TIC'!$C107,'[1]Consommati par usage et sect '!R$6:R$310)</f>
        <v>#VALUE!</v>
      </c>
      <c r="T105" s="104" t="e">
        <f>SUMIF('[1]Consommati par usage et sect '!$C$6:$C$310,'[1]Assiette TIC'!$C107,'[1]Consommati par usage et sect '!S$6:S$310)</f>
        <v>#VALUE!</v>
      </c>
      <c r="U105" s="104" t="e">
        <f>SUMIF('[1]Consommati par usage et sect '!$C$6:$C$310,'[1]Assiette TIC'!$C107,'[1]Consommati par usage et sect '!T$6:T$310)</f>
        <v>#VALUE!</v>
      </c>
      <c r="V105" s="104" t="e">
        <f>SUMIF('[1]Consommati par usage et sect '!$C$6:$C$310,'[1]Assiette TIC'!$C107,'[1]Consommati par usage et sect '!U$6:U$310)</f>
        <v>#VALUE!</v>
      </c>
      <c r="W105" s="104" t="e">
        <f>SUMIF('[1]Consommati par usage et sect '!$C$6:$C$310,'[1]Assiette TIC'!$C107,'[1]Consommati par usage et sect '!V$6:V$310)</f>
        <v>#VALUE!</v>
      </c>
      <c r="X105" s="104" t="e">
        <f>SUMIF('[1]Consommati par usage et sect '!$C$6:$C$310,'[1]Assiette TIC'!$C107,'[1]Consommati par usage et sect '!W$6:W$310)</f>
        <v>#VALUE!</v>
      </c>
      <c r="Y105" s="104" t="e">
        <f>SUMIF('[1]Consommati par usage et sect '!$C$6:$C$310,'[1]Assiette TIC'!$C107,'[1]Consommati par usage et sect '!X$6:X$310)</f>
        <v>#VALUE!</v>
      </c>
      <c r="Z105" s="104" t="e">
        <f>SUMIF('[1]Consommati par usage et sect '!$C$6:$C$310,'[1]Assiette TIC'!$C107,'[1]Consommati par usage et sect '!Y$6:Y$310)</f>
        <v>#VALUE!</v>
      </c>
      <c r="AA105" s="104" t="e">
        <f>SUMIF('[1]Consommati par usage et sect '!$C$6:$C$310,'[1]Assiette TIC'!$C107,'[1]Consommati par usage et sect '!Z$6:Z$310)</f>
        <v>#VALUE!</v>
      </c>
      <c r="AB105" s="104" t="e">
        <f>SUMIF('[1]Consommati par usage et sect '!$C$6:$C$310,'[1]Assiette TIC'!$C107,'[1]Consommati par usage et sect '!AA$6:AA$310)</f>
        <v>#VALUE!</v>
      </c>
      <c r="AC105" s="104" t="e">
        <f>SUMIF('[1]Consommati par usage et sect '!$C$6:$C$310,'[1]Assiette TIC'!$C107,'[1]Consommati par usage et sect '!AB$6:AB$310)</f>
        <v>#VALUE!</v>
      </c>
      <c r="AD105" s="104" t="e">
        <f>SUMIF('[1]Consommati par usage et sect '!$C$6:$C$310,'[1]Assiette TIC'!$C107,'[1]Consommati par usage et sect '!AC$6:AC$310)</f>
        <v>#VALUE!</v>
      </c>
      <c r="AE105" s="104" t="e">
        <f>SUMIF('[1]Consommati par usage et sect '!$C$6:$C$310,'[1]Assiette TIC'!$C107,'[1]Consommati par usage et sect '!AD$6:AD$310)</f>
        <v>#VALUE!</v>
      </c>
      <c r="AF105" s="104" t="e">
        <f>SUMIF('[1]Consommati par usage et sect '!$C$6:$C$310,'[1]Assiette TIC'!$C107,'[1]Consommati par usage et sect '!AE$6:AE$310)</f>
        <v>#VALUE!</v>
      </c>
      <c r="AG105" s="104" t="e">
        <f>SUMIF('[1]Consommati par usage et sect '!$C$6:$C$310,'[1]Assiette TIC'!$C107,'[1]Consommati par usage et sect '!AF$6:AF$310)</f>
        <v>#VALUE!</v>
      </c>
      <c r="AH105" s="104" t="e">
        <f>SUMIF('[1]Consommati par usage et sect '!$C$6:$C$310,'[1]Assiette TIC'!$C107,'[1]Consommati par usage et sect '!AG$6:AG$310)</f>
        <v>#VALUE!</v>
      </c>
      <c r="AI105" s="104" t="e">
        <f>SUMIF('[1]Consommati par usage et sect '!$C$6:$C$310,'[1]Assiette TIC'!$C107,'[1]Consommati par usage et sect '!AH$6:AH$310)</f>
        <v>#VALUE!</v>
      </c>
      <c r="AJ105" s="104" t="e">
        <f>SUMIF('[1]Consommati par usage et sect '!$C$6:$C$310,'[1]Assiette TIC'!$C107,'[1]Consommati par usage et sect '!AI$6:AI$310)</f>
        <v>#VALUE!</v>
      </c>
      <c r="AK105" s="104" t="e">
        <f>SUMIF('[1]Consommati par usage et sect '!$C$6:$C$310,'[1]Assiette TIC'!$C107,'[1]Consommati par usage et sect '!AJ$6:AJ$310)</f>
        <v>#VALUE!</v>
      </c>
      <c r="AL105" s="105" t="e">
        <f t="shared" si="29"/>
        <v>#VALUE!</v>
      </c>
      <c r="AM105" s="104" t="e">
        <f t="shared" si="35"/>
        <v>#VALUE!</v>
      </c>
      <c r="AN105" s="104" t="e">
        <f t="shared" si="30"/>
        <v>#VALUE!</v>
      </c>
      <c r="AO105" s="104" t="e">
        <f t="shared" si="31"/>
        <v>#VALUE!</v>
      </c>
      <c r="AP105" s="104" t="e">
        <f t="shared" si="32"/>
        <v>#VALUE!</v>
      </c>
      <c r="AQ105" s="104" t="e">
        <f>SUMIF('[1]Consommati par usage et sect '!$C$6:$C$310,'[1]Assiette TIC'!$C107,'[1]Consommati par usage et sect '!AP$6:AP$310)</f>
        <v>#VALUE!</v>
      </c>
      <c r="AR105" s="104" t="e">
        <f>SUMIF('[1]Consommati par usage et sect '!$C$6:$C$310,'[1]Assiette TIC'!$C107,'[1]Consommati par usage et sect '!AQ$6:AQ$310)</f>
        <v>#VALUE!</v>
      </c>
      <c r="AS105" s="104" t="e">
        <f>SUMIF('[1]Consommati par usage et sect '!$C$6:$C$310,'[1]Assiette TIC'!$C107,'[1]Consommati par usage et sect '!AR$6:AR$310)</f>
        <v>#VALUE!</v>
      </c>
      <c r="AT105" s="104" t="e">
        <f>SUMIF('[1]Consommati par usage et sect '!$C$6:$C$310,'[1]Assiette TIC'!$C107,'[1]Consommati par usage et sect '!AS$6:AS$310)</f>
        <v>#VALUE!</v>
      </c>
      <c r="AU105" s="104" t="e">
        <f>SUMIF('[1]Consommati par usage et sect '!$C$6:$C$310,'[1]Assiette TIC'!$C107,'[1]Consommati par usage et sect '!AT$6:AT$310)</f>
        <v>#VALUE!</v>
      </c>
      <c r="AV105" s="104" t="e">
        <f>SUMIF('[1]Consommati par usage et sect '!$C$6:$C$310,'[1]Assiette TIC'!$C107,'[1]Consommati par usage et sect '!AU$6:AU$310)</f>
        <v>#VALUE!</v>
      </c>
      <c r="AW105" s="104" t="e">
        <f>SUMIF('[1]Consommati par usage et sect '!$C$6:$C$310,'[1]Assiette TIC'!$C107,'[1]Consommati par usage et sect '!AV$6:AV$310)</f>
        <v>#VALUE!</v>
      </c>
      <c r="AX105" s="104" t="e">
        <f>SUMIF('[1]Consommati par usage et sect '!$C$6:$C$310,'[1]Assiette TIC'!$C107,'[1]Consommati par usage et sect '!AW$6:AW$310)</f>
        <v>#VALUE!</v>
      </c>
      <c r="AY105" s="104" t="e">
        <f>SUMIF('[1]Consommati par usage et sect '!$C$6:$C$310,'[1]Assiette TIC'!$C107,'[1]Consommati par usage et sect '!AX$6:AX$310)</f>
        <v>#VALUE!</v>
      </c>
      <c r="AZ105" s="104" t="e">
        <f>SUMIF('[1]Consommati par usage et sect '!$C$6:$C$310,'[1]Assiette TIC'!$C107,'[1]Consommati par usage et sect '!AY$6:AY$310)</f>
        <v>#VALUE!</v>
      </c>
      <c r="BA105" s="104" t="e">
        <f>SUMIF('[1]Consommati par usage et sect '!$C$6:$C$310,'[1]Assiette TIC'!$C107,'[1]Consommati par usage et sect '!AZ$6:AZ$310)</f>
        <v>#VALUE!</v>
      </c>
      <c r="BB105" s="104" t="e">
        <f>SUMIF('[1]Consommati par usage et sect '!$C$6:$C$310,'[1]Assiette TIC'!$C107,'[1]Consommati par usage et sect '!BA$6:BA$310)</f>
        <v>#VALUE!</v>
      </c>
      <c r="BC105" s="104" t="e">
        <f>SUMIF('[1]Consommati par usage et sect '!$C$6:$C$310,'[1]Assiette TIC'!$C107,'[1]Consommati par usage et sect '!BB$6:BB$310)</f>
        <v>#VALUE!</v>
      </c>
      <c r="BD105" s="104" t="e">
        <f>SUMIF('[1]Consommati par usage et sect '!$C$6:$C$310,'[1]Assiette TIC'!$C107,'[1]Consommati par usage et sect '!BC$6:BC$310)</f>
        <v>#VALUE!</v>
      </c>
      <c r="BE105" s="104" t="e">
        <f>SUMIF('[1]Consommati par usage et sect '!$C$6:$C$310,'[1]Assiette TIC'!$C107,'[1]Consommati par usage et sect '!BD$6:BD$310)</f>
        <v>#VALUE!</v>
      </c>
      <c r="BF105" s="104" t="e">
        <f>SUMIF('[1]Consommati par usage et sect '!$C$6:$C$310,'[1]Assiette TIC'!$C107,'[1]Consommati par usage et sect '!BE$6:BE$310)</f>
        <v>#VALUE!</v>
      </c>
      <c r="BG105" s="104" t="e">
        <f>SUMIF('[1]Consommati par usage et sect '!$C$6:$C$310,'[1]Assiette TIC'!$C107,'[1]Consommati par usage et sect '!BF$6:BF$310)</f>
        <v>#VALUE!</v>
      </c>
      <c r="BH105" s="104" t="e">
        <f>SUMIF('[1]Consommati par usage et sect '!$C$6:$C$310,'[1]Assiette TIC'!$C107,'[1]Consommati par usage et sect '!BG$6:BG$310)</f>
        <v>#VALUE!</v>
      </c>
      <c r="BI105" s="104" t="e">
        <f>SUMIF('[1]Consommati par usage et sect '!$C$6:$C$310,'[1]Assiette TIC'!$C107,'[1]Consommati par usage et sect '!BH$6:BH$310)</f>
        <v>#VALUE!</v>
      </c>
      <c r="BJ105" s="104" t="e">
        <f>SUMIF('[1]Consommati par usage et sect '!$C$6:$C$310,'[1]Assiette TIC'!$C107,'[1]Consommati par usage et sect '!BI$6:BI$310)</f>
        <v>#VALUE!</v>
      </c>
      <c r="BK105" s="104" t="e">
        <f>SUMIF('[1]Consommati par usage et sect '!$C$6:$C$310,'[1]Assiette TIC'!$C107,'[1]Consommati par usage et sect '!BJ$6:BJ$310)</f>
        <v>#VALUE!</v>
      </c>
      <c r="BL105" s="104" t="e">
        <f>SUMIF('[1]Consommati par usage et sect '!$C$6:$C$310,'[1]Assiette TIC'!$C107,'[1]Consommati par usage et sect '!BK$6:BK$310)</f>
        <v>#VALUE!</v>
      </c>
      <c r="BM105" s="104" t="e">
        <f>SUMIF('[1]Consommati par usage et sect '!$C$6:$C$310,'[1]Assiette TIC'!$C107,'[1]Consommati par usage et sect '!BL$6:BL$310)</f>
        <v>#VALUE!</v>
      </c>
      <c r="BN105" s="104" t="e">
        <f>SUMIF('[1]Consommati par usage et sect '!$C$6:$C$310,'[1]Assiette TIC'!$C107,'[1]Consommati par usage et sect '!BM$6:BM$310)</f>
        <v>#VALUE!</v>
      </c>
      <c r="BO105" s="104" t="e">
        <f>SUMIF('[1]Consommati par usage et sect '!$C$6:$C$310,'[1]Assiette TIC'!$C107,'[1]Consommati par usage et sect '!BN$6:BN$310)</f>
        <v>#VALUE!</v>
      </c>
      <c r="BP105" s="104" t="e">
        <f>SUMIF('[1]Consommati par usage et sect '!$C$6:$C$310,'[1]Assiette TIC'!$C107,'[1]Consommati par usage et sect '!BO$6:BO$310)</f>
        <v>#VALUE!</v>
      </c>
      <c r="BQ105" s="104" t="e">
        <f>SUMIF('[1]Consommati par usage et sect '!$C$6:$C$310,'[1]Assiette TIC'!$C107,'[1]Consommati par usage et sect '!BP$6:BP$310)</f>
        <v>#VALUE!</v>
      </c>
      <c r="BR105" s="104" t="e">
        <f>SUMIF('[1]Consommati par usage et sect '!$C$6:$C$310,'[1]Assiette TIC'!$C107,'[1]Consommati par usage et sect '!BQ$6:BQ$310)</f>
        <v>#VALUE!</v>
      </c>
      <c r="BS105" s="105" t="e">
        <f t="shared" si="55"/>
        <v>#VALUE!</v>
      </c>
      <c r="BT105" s="106" t="e">
        <f>AL105-E105+#REF!+#REF!</f>
        <v>#VALUE!</v>
      </c>
      <c r="BU105" s="102" t="e">
        <f>IF(E105-#REF!-#REF!&gt;=#REF!,AL105-E105+#REF!+#REF!,AL105-#REF!)</f>
        <v>#REF!</v>
      </c>
      <c r="BV105" s="102" t="s">
        <v>264</v>
      </c>
      <c r="BW105" s="102"/>
      <c r="BX105" s="102">
        <f t="shared" si="34"/>
        <v>1</v>
      </c>
      <c r="BY105" s="102">
        <f t="shared" si="36"/>
        <v>0</v>
      </c>
      <c r="BZ105" s="107">
        <f>IF(ISNA(VLOOKUP($D105,'[1]comptes des secteurs'!$B$13:$AW$1568,31,FALSE)),0,VLOOKUP($D105,'[1]comptes des secteurs'!$B$13:$AW$1568,31,FALSE))</f>
        <v>1147.4000000000001</v>
      </c>
      <c r="CA105" s="102">
        <f>IF(ISNA(VLOOKUP($D105,'[1]comptes des secteurs'!$B$13:$AW$1568,47,FALSE)),0,VLOOKUP($D105,'[1]comptes des secteurs'!$B$13:$AW$1568,47,FALSE))</f>
        <v>4261</v>
      </c>
      <c r="CB105" s="108">
        <f t="shared" si="40"/>
        <v>0</v>
      </c>
      <c r="CC105" s="108">
        <f t="shared" si="40"/>
        <v>0</v>
      </c>
      <c r="CD105">
        <f>VLOOKUP(D105,Eurostat!$A$11:$H$272,5,TRUE)</f>
        <v>19739.7</v>
      </c>
    </row>
    <row r="106" spans="1:82" ht="15.65" customHeight="1" x14ac:dyDescent="0.35">
      <c r="A106" s="121"/>
      <c r="B106" s="209"/>
      <c r="C106" s="131" t="s">
        <v>358</v>
      </c>
      <c r="D106" s="128">
        <v>2020</v>
      </c>
      <c r="E106" s="97">
        <f>IFERROR(VLOOKUP(D106,'[1]Emissions ETS'!$A$2:$B$121,2,FALSE),0)/1000</f>
        <v>0</v>
      </c>
      <c r="F106" s="104" t="e">
        <f>SUMIF('[1]Consommati par usage et sect '!$C$6:$C$310,'[1]Assiette TIC'!$C108,'[1]Consommati par usage et sect '!E$6:E$310)</f>
        <v>#VALUE!</v>
      </c>
      <c r="G106" s="104" t="e">
        <f>SUMIF('[1]Consommati par usage et sect '!$C$6:$C$310,'[1]Assiette TIC'!$C108,'[1]Consommati par usage et sect '!F$6:F$310)</f>
        <v>#VALUE!</v>
      </c>
      <c r="H106" s="104" t="e">
        <f>SUMIF('[1]Consommati par usage et sect '!$C$6:$C$310,'[1]Assiette TIC'!$C108,'[1]Consommati par usage et sect '!G$6:G$310)</f>
        <v>#VALUE!</v>
      </c>
      <c r="I106" s="104" t="e">
        <f>SUMIF('[1]Consommati par usage et sect '!$C$6:$C$310,'[1]Assiette TIC'!$C108,'[1]Consommati par usage et sect '!H$6:H$310)</f>
        <v>#VALUE!</v>
      </c>
      <c r="J106" s="104" t="e">
        <f>SUMIF('[1]Consommati par usage et sect '!$C$6:$C$310,'[1]Assiette TIC'!$C108,'[1]Consommati par usage et sect '!I$6:I$310)</f>
        <v>#VALUE!</v>
      </c>
      <c r="K106" s="104" t="e">
        <f>SUMIF('[1]Consommati par usage et sect '!$C$6:$C$310,'[1]Assiette TIC'!$C108,'[1]Consommati par usage et sect '!J$6:J$310)</f>
        <v>#VALUE!</v>
      </c>
      <c r="L106" s="104" t="e">
        <f>SUMIF('[1]Consommati par usage et sect '!$C$6:$C$310,'[1]Assiette TIC'!$C108,'[1]Consommati par usage et sect '!K$6:K$310)</f>
        <v>#VALUE!</v>
      </c>
      <c r="M106" s="104" t="e">
        <f>SUMIF('[1]Consommati par usage et sect '!$C$6:$C$310,'[1]Assiette TIC'!$C108,'[1]Consommati par usage et sect '!L$6:L$310)</f>
        <v>#VALUE!</v>
      </c>
      <c r="N106" s="104" t="e">
        <f>SUMIF('[1]Consommati par usage et sect '!$C$6:$C$310,'[1]Assiette TIC'!$C108,'[1]Consommati par usage et sect '!M$6:M$310)</f>
        <v>#VALUE!</v>
      </c>
      <c r="O106" s="104" t="e">
        <f>SUMIF('[1]Consommati par usage et sect '!$C$6:$C$310,'[1]Assiette TIC'!$C108,'[1]Consommati par usage et sect '!N$6:N$310)</f>
        <v>#VALUE!</v>
      </c>
      <c r="P106" s="104" t="e">
        <f>SUMIF('[1]Consommati par usage et sect '!$C$6:$C$310,'[1]Assiette TIC'!$C108,'[1]Consommati par usage et sect '!O$6:O$310)</f>
        <v>#VALUE!</v>
      </c>
      <c r="Q106" s="104" t="e">
        <f>SUMIF('[1]Consommati par usage et sect '!$C$6:$C$310,'[1]Assiette TIC'!$C108,'[1]Consommati par usage et sect '!P$6:P$310)</f>
        <v>#VALUE!</v>
      </c>
      <c r="R106" s="104" t="e">
        <f>SUMIF('[1]Consommati par usage et sect '!$C$6:$C$310,'[1]Assiette TIC'!$C108,'[1]Consommati par usage et sect '!Q$6:Q$310)</f>
        <v>#VALUE!</v>
      </c>
      <c r="S106" s="104" t="e">
        <f>SUMIF('[1]Consommati par usage et sect '!$C$6:$C$310,'[1]Assiette TIC'!$C108,'[1]Consommati par usage et sect '!R$6:R$310)</f>
        <v>#VALUE!</v>
      </c>
      <c r="T106" s="104" t="e">
        <f>SUMIF('[1]Consommati par usage et sect '!$C$6:$C$310,'[1]Assiette TIC'!$C108,'[1]Consommati par usage et sect '!S$6:S$310)</f>
        <v>#VALUE!</v>
      </c>
      <c r="U106" s="104" t="e">
        <f>SUMIF('[1]Consommati par usage et sect '!$C$6:$C$310,'[1]Assiette TIC'!$C108,'[1]Consommati par usage et sect '!T$6:T$310)</f>
        <v>#VALUE!</v>
      </c>
      <c r="V106" s="104" t="e">
        <f>SUMIF('[1]Consommati par usage et sect '!$C$6:$C$310,'[1]Assiette TIC'!$C108,'[1]Consommati par usage et sect '!U$6:U$310)</f>
        <v>#VALUE!</v>
      </c>
      <c r="W106" s="104" t="e">
        <f>SUMIF('[1]Consommati par usage et sect '!$C$6:$C$310,'[1]Assiette TIC'!$C108,'[1]Consommati par usage et sect '!V$6:V$310)</f>
        <v>#VALUE!</v>
      </c>
      <c r="X106" s="104" t="e">
        <f>SUMIF('[1]Consommati par usage et sect '!$C$6:$C$310,'[1]Assiette TIC'!$C108,'[1]Consommati par usage et sect '!W$6:W$310)</f>
        <v>#VALUE!</v>
      </c>
      <c r="Y106" s="104" t="e">
        <f>SUMIF('[1]Consommati par usage et sect '!$C$6:$C$310,'[1]Assiette TIC'!$C108,'[1]Consommati par usage et sect '!X$6:X$310)</f>
        <v>#VALUE!</v>
      </c>
      <c r="Z106" s="104" t="e">
        <f>SUMIF('[1]Consommati par usage et sect '!$C$6:$C$310,'[1]Assiette TIC'!$C108,'[1]Consommati par usage et sect '!Y$6:Y$310)</f>
        <v>#VALUE!</v>
      </c>
      <c r="AA106" s="104" t="e">
        <f>SUMIF('[1]Consommati par usage et sect '!$C$6:$C$310,'[1]Assiette TIC'!$C108,'[1]Consommati par usage et sect '!Z$6:Z$310)</f>
        <v>#VALUE!</v>
      </c>
      <c r="AB106" s="104" t="e">
        <f>SUMIF('[1]Consommati par usage et sect '!$C$6:$C$310,'[1]Assiette TIC'!$C108,'[1]Consommati par usage et sect '!AA$6:AA$310)</f>
        <v>#VALUE!</v>
      </c>
      <c r="AC106" s="104" t="e">
        <f>SUMIF('[1]Consommati par usage et sect '!$C$6:$C$310,'[1]Assiette TIC'!$C108,'[1]Consommati par usage et sect '!AB$6:AB$310)</f>
        <v>#VALUE!</v>
      </c>
      <c r="AD106" s="104" t="e">
        <f>SUMIF('[1]Consommati par usage et sect '!$C$6:$C$310,'[1]Assiette TIC'!$C108,'[1]Consommati par usage et sect '!AC$6:AC$310)</f>
        <v>#VALUE!</v>
      </c>
      <c r="AE106" s="104" t="e">
        <f>SUMIF('[1]Consommati par usage et sect '!$C$6:$C$310,'[1]Assiette TIC'!$C108,'[1]Consommati par usage et sect '!AD$6:AD$310)</f>
        <v>#VALUE!</v>
      </c>
      <c r="AF106" s="104" t="e">
        <f>SUMIF('[1]Consommati par usage et sect '!$C$6:$C$310,'[1]Assiette TIC'!$C108,'[1]Consommati par usage et sect '!AE$6:AE$310)</f>
        <v>#VALUE!</v>
      </c>
      <c r="AG106" s="104" t="e">
        <f>SUMIF('[1]Consommati par usage et sect '!$C$6:$C$310,'[1]Assiette TIC'!$C108,'[1]Consommati par usage et sect '!AF$6:AF$310)</f>
        <v>#VALUE!</v>
      </c>
      <c r="AH106" s="104" t="e">
        <f>SUMIF('[1]Consommati par usage et sect '!$C$6:$C$310,'[1]Assiette TIC'!$C108,'[1]Consommati par usage et sect '!AG$6:AG$310)</f>
        <v>#VALUE!</v>
      </c>
      <c r="AI106" s="104" t="e">
        <f>SUMIF('[1]Consommati par usage et sect '!$C$6:$C$310,'[1]Assiette TIC'!$C108,'[1]Consommati par usage et sect '!AH$6:AH$310)</f>
        <v>#VALUE!</v>
      </c>
      <c r="AJ106" s="104" t="e">
        <f>SUMIF('[1]Consommati par usage et sect '!$C$6:$C$310,'[1]Assiette TIC'!$C108,'[1]Consommati par usage et sect '!AI$6:AI$310)</f>
        <v>#VALUE!</v>
      </c>
      <c r="AK106" s="104" t="e">
        <f>SUMIF('[1]Consommati par usage et sect '!$C$6:$C$310,'[1]Assiette TIC'!$C108,'[1]Consommati par usage et sect '!AJ$6:AJ$310)</f>
        <v>#VALUE!</v>
      </c>
      <c r="AL106" s="105" t="e">
        <f t="shared" si="29"/>
        <v>#VALUE!</v>
      </c>
      <c r="AM106" s="104" t="e">
        <f t="shared" si="35"/>
        <v>#VALUE!</v>
      </c>
      <c r="AN106" s="104" t="e">
        <f t="shared" si="30"/>
        <v>#VALUE!</v>
      </c>
      <c r="AO106" s="104" t="e">
        <f t="shared" si="31"/>
        <v>#VALUE!</v>
      </c>
      <c r="AP106" s="104" t="e">
        <f t="shared" si="32"/>
        <v>#VALUE!</v>
      </c>
      <c r="AQ106" s="104" t="e">
        <f>SUMIF('[1]Consommati par usage et sect '!$C$6:$C$310,'[1]Assiette TIC'!$C108,'[1]Consommati par usage et sect '!AP$6:AP$310)</f>
        <v>#VALUE!</v>
      </c>
      <c r="AR106" s="104" t="e">
        <f>SUMIF('[1]Consommati par usage et sect '!$C$6:$C$310,'[1]Assiette TIC'!$C108,'[1]Consommati par usage et sect '!AQ$6:AQ$310)</f>
        <v>#VALUE!</v>
      </c>
      <c r="AS106" s="104" t="e">
        <f>SUMIF('[1]Consommati par usage et sect '!$C$6:$C$310,'[1]Assiette TIC'!$C108,'[1]Consommati par usage et sect '!AR$6:AR$310)</f>
        <v>#VALUE!</v>
      </c>
      <c r="AT106" s="104" t="e">
        <f>SUMIF('[1]Consommati par usage et sect '!$C$6:$C$310,'[1]Assiette TIC'!$C108,'[1]Consommati par usage et sect '!AS$6:AS$310)</f>
        <v>#VALUE!</v>
      </c>
      <c r="AU106" s="104" t="e">
        <f>SUMIF('[1]Consommati par usage et sect '!$C$6:$C$310,'[1]Assiette TIC'!$C108,'[1]Consommati par usage et sect '!AT$6:AT$310)</f>
        <v>#VALUE!</v>
      </c>
      <c r="AV106" s="104" t="e">
        <f>SUMIF('[1]Consommati par usage et sect '!$C$6:$C$310,'[1]Assiette TIC'!$C108,'[1]Consommati par usage et sect '!AU$6:AU$310)</f>
        <v>#VALUE!</v>
      </c>
      <c r="AW106" s="104" t="e">
        <f>SUMIF('[1]Consommati par usage et sect '!$C$6:$C$310,'[1]Assiette TIC'!$C108,'[1]Consommati par usage et sect '!AV$6:AV$310)</f>
        <v>#VALUE!</v>
      </c>
      <c r="AX106" s="104" t="e">
        <f>SUMIF('[1]Consommati par usage et sect '!$C$6:$C$310,'[1]Assiette TIC'!$C108,'[1]Consommati par usage et sect '!AW$6:AW$310)</f>
        <v>#VALUE!</v>
      </c>
      <c r="AY106" s="104" t="e">
        <f>SUMIF('[1]Consommati par usage et sect '!$C$6:$C$310,'[1]Assiette TIC'!$C108,'[1]Consommati par usage et sect '!AX$6:AX$310)</f>
        <v>#VALUE!</v>
      </c>
      <c r="AZ106" s="104" t="e">
        <f>SUMIF('[1]Consommati par usage et sect '!$C$6:$C$310,'[1]Assiette TIC'!$C108,'[1]Consommati par usage et sect '!AY$6:AY$310)</f>
        <v>#VALUE!</v>
      </c>
      <c r="BA106" s="104" t="e">
        <f>SUMIF('[1]Consommati par usage et sect '!$C$6:$C$310,'[1]Assiette TIC'!$C108,'[1]Consommati par usage et sect '!AZ$6:AZ$310)</f>
        <v>#VALUE!</v>
      </c>
      <c r="BB106" s="104" t="e">
        <f>SUMIF('[1]Consommati par usage et sect '!$C$6:$C$310,'[1]Assiette TIC'!$C108,'[1]Consommati par usage et sect '!BA$6:BA$310)</f>
        <v>#VALUE!</v>
      </c>
      <c r="BC106" s="104" t="e">
        <f>SUMIF('[1]Consommati par usage et sect '!$C$6:$C$310,'[1]Assiette TIC'!$C108,'[1]Consommati par usage et sect '!BB$6:BB$310)</f>
        <v>#VALUE!</v>
      </c>
      <c r="BD106" s="104" t="e">
        <f>SUMIF('[1]Consommati par usage et sect '!$C$6:$C$310,'[1]Assiette TIC'!$C108,'[1]Consommati par usage et sect '!BC$6:BC$310)</f>
        <v>#VALUE!</v>
      </c>
      <c r="BE106" s="104" t="e">
        <f>SUMIF('[1]Consommati par usage et sect '!$C$6:$C$310,'[1]Assiette TIC'!$C108,'[1]Consommati par usage et sect '!BD$6:BD$310)</f>
        <v>#VALUE!</v>
      </c>
      <c r="BF106" s="104" t="e">
        <f>SUMIF('[1]Consommati par usage et sect '!$C$6:$C$310,'[1]Assiette TIC'!$C108,'[1]Consommati par usage et sect '!BE$6:BE$310)</f>
        <v>#VALUE!</v>
      </c>
      <c r="BG106" s="104" t="e">
        <f>SUMIF('[1]Consommati par usage et sect '!$C$6:$C$310,'[1]Assiette TIC'!$C108,'[1]Consommati par usage et sect '!BF$6:BF$310)</f>
        <v>#VALUE!</v>
      </c>
      <c r="BH106" s="104" t="e">
        <f>SUMIF('[1]Consommati par usage et sect '!$C$6:$C$310,'[1]Assiette TIC'!$C108,'[1]Consommati par usage et sect '!BG$6:BG$310)</f>
        <v>#VALUE!</v>
      </c>
      <c r="BI106" s="104" t="e">
        <f>SUMIF('[1]Consommati par usage et sect '!$C$6:$C$310,'[1]Assiette TIC'!$C108,'[1]Consommati par usage et sect '!BH$6:BH$310)</f>
        <v>#VALUE!</v>
      </c>
      <c r="BJ106" s="104" t="e">
        <f>SUMIF('[1]Consommati par usage et sect '!$C$6:$C$310,'[1]Assiette TIC'!$C108,'[1]Consommati par usage et sect '!BI$6:BI$310)</f>
        <v>#VALUE!</v>
      </c>
      <c r="BK106" s="104" t="e">
        <f>SUMIF('[1]Consommati par usage et sect '!$C$6:$C$310,'[1]Assiette TIC'!$C108,'[1]Consommati par usage et sect '!BJ$6:BJ$310)</f>
        <v>#VALUE!</v>
      </c>
      <c r="BL106" s="104" t="e">
        <f>SUMIF('[1]Consommati par usage et sect '!$C$6:$C$310,'[1]Assiette TIC'!$C108,'[1]Consommati par usage et sect '!BK$6:BK$310)</f>
        <v>#VALUE!</v>
      </c>
      <c r="BM106" s="104" t="e">
        <f>SUMIF('[1]Consommati par usage et sect '!$C$6:$C$310,'[1]Assiette TIC'!$C108,'[1]Consommati par usage et sect '!BL$6:BL$310)</f>
        <v>#VALUE!</v>
      </c>
      <c r="BN106" s="104" t="e">
        <f>SUMIF('[1]Consommati par usage et sect '!$C$6:$C$310,'[1]Assiette TIC'!$C108,'[1]Consommati par usage et sect '!BM$6:BM$310)</f>
        <v>#VALUE!</v>
      </c>
      <c r="BO106" s="104" t="e">
        <f>SUMIF('[1]Consommati par usage et sect '!$C$6:$C$310,'[1]Assiette TIC'!$C108,'[1]Consommati par usage et sect '!BN$6:BN$310)</f>
        <v>#VALUE!</v>
      </c>
      <c r="BP106" s="104" t="e">
        <f>SUMIF('[1]Consommati par usage et sect '!$C$6:$C$310,'[1]Assiette TIC'!$C108,'[1]Consommati par usage et sect '!BO$6:BO$310)</f>
        <v>#VALUE!</v>
      </c>
      <c r="BQ106" s="104" t="e">
        <f>SUMIF('[1]Consommati par usage et sect '!$C$6:$C$310,'[1]Assiette TIC'!$C108,'[1]Consommati par usage et sect '!BP$6:BP$310)</f>
        <v>#VALUE!</v>
      </c>
      <c r="BR106" s="104" t="e">
        <f>SUMIF('[1]Consommati par usage et sect '!$C$6:$C$310,'[1]Assiette TIC'!$C108,'[1]Consommati par usage et sect '!BQ$6:BQ$310)</f>
        <v>#VALUE!</v>
      </c>
      <c r="BS106" s="105" t="e">
        <f t="shared" si="55"/>
        <v>#VALUE!</v>
      </c>
      <c r="BT106" s="106" t="e">
        <f>AL106-E106</f>
        <v>#VALUE!</v>
      </c>
      <c r="BU106" s="102" t="e">
        <f>IF(E106-#REF!-#REF!&gt;=#REF!,AL106-E106+#REF!+#REF!,AL106-#REF!)</f>
        <v>#REF!</v>
      </c>
      <c r="BV106" s="102" t="s">
        <v>264</v>
      </c>
      <c r="BW106" s="102"/>
      <c r="BX106" s="102">
        <f t="shared" si="34"/>
        <v>1</v>
      </c>
      <c r="BY106" s="102">
        <f t="shared" si="36"/>
        <v>0</v>
      </c>
      <c r="BZ106" s="107">
        <f>IF(ISNA(VLOOKUP($D106,'[1]comptes des secteurs'!$B$13:$AW$1568,31,FALSE)),0,VLOOKUP($D106,'[1]comptes des secteurs'!$B$13:$AW$1568,31,FALSE))</f>
        <v>254.9</v>
      </c>
      <c r="CA106" s="102">
        <f>IF(ISNA(VLOOKUP($D106,'[1]comptes des secteurs'!$B$13:$AW$1568,47,FALSE)),0,VLOOKUP($D106,'[1]comptes des secteurs'!$B$13:$AW$1568,47,FALSE))</f>
        <v>737</v>
      </c>
      <c r="CB106" s="108">
        <f t="shared" si="40"/>
        <v>0</v>
      </c>
      <c r="CC106" s="108">
        <f t="shared" si="40"/>
        <v>0</v>
      </c>
      <c r="CD106">
        <f>VLOOKUP(D106,Eurostat!$A$11:$H$272,5,TRUE)</f>
        <v>3594.3</v>
      </c>
    </row>
    <row r="107" spans="1:82" ht="15.65" customHeight="1" x14ac:dyDescent="0.35">
      <c r="A107" s="121"/>
      <c r="B107" s="209"/>
      <c r="C107" s="131" t="s">
        <v>359</v>
      </c>
      <c r="D107" s="128">
        <v>2041</v>
      </c>
      <c r="E107" s="97">
        <f>IFERROR(VLOOKUP(D107,'[1]Emissions ETS'!$A$2:$B$121,2,FALSE),0)/1000</f>
        <v>0</v>
      </c>
      <c r="F107" s="104" t="e">
        <f>SUMIF('[1]Consommati par usage et sect '!$C$6:$C$310,'[1]Assiette TIC'!$C109,'[1]Consommati par usage et sect '!E$6:E$310)</f>
        <v>#VALUE!</v>
      </c>
      <c r="G107" s="104" t="e">
        <f>SUMIF('[1]Consommati par usage et sect '!$C$6:$C$310,'[1]Assiette TIC'!$C109,'[1]Consommati par usage et sect '!F$6:F$310)</f>
        <v>#VALUE!</v>
      </c>
      <c r="H107" s="104" t="e">
        <f>SUMIF('[1]Consommati par usage et sect '!$C$6:$C$310,'[1]Assiette TIC'!$C109,'[1]Consommati par usage et sect '!G$6:G$310)</f>
        <v>#VALUE!</v>
      </c>
      <c r="I107" s="104" t="e">
        <f>SUMIF('[1]Consommati par usage et sect '!$C$6:$C$310,'[1]Assiette TIC'!$C109,'[1]Consommati par usage et sect '!H$6:H$310)</f>
        <v>#VALUE!</v>
      </c>
      <c r="J107" s="104" t="e">
        <f>SUMIF('[1]Consommati par usage et sect '!$C$6:$C$310,'[1]Assiette TIC'!$C109,'[1]Consommati par usage et sect '!I$6:I$310)</f>
        <v>#VALUE!</v>
      </c>
      <c r="K107" s="104" t="e">
        <f>SUMIF('[1]Consommati par usage et sect '!$C$6:$C$310,'[1]Assiette TIC'!$C109,'[1]Consommati par usage et sect '!J$6:J$310)</f>
        <v>#VALUE!</v>
      </c>
      <c r="L107" s="104" t="e">
        <f>SUMIF('[1]Consommati par usage et sect '!$C$6:$C$310,'[1]Assiette TIC'!$C109,'[1]Consommati par usage et sect '!K$6:K$310)</f>
        <v>#VALUE!</v>
      </c>
      <c r="M107" s="104" t="e">
        <f>SUMIF('[1]Consommati par usage et sect '!$C$6:$C$310,'[1]Assiette TIC'!$C109,'[1]Consommati par usage et sect '!L$6:L$310)</f>
        <v>#VALUE!</v>
      </c>
      <c r="N107" s="104" t="e">
        <f>SUMIF('[1]Consommati par usage et sect '!$C$6:$C$310,'[1]Assiette TIC'!$C109,'[1]Consommati par usage et sect '!M$6:M$310)</f>
        <v>#VALUE!</v>
      </c>
      <c r="O107" s="104" t="e">
        <f>SUMIF('[1]Consommati par usage et sect '!$C$6:$C$310,'[1]Assiette TIC'!$C109,'[1]Consommati par usage et sect '!N$6:N$310)</f>
        <v>#VALUE!</v>
      </c>
      <c r="P107" s="104" t="e">
        <f>SUMIF('[1]Consommati par usage et sect '!$C$6:$C$310,'[1]Assiette TIC'!$C109,'[1]Consommati par usage et sect '!O$6:O$310)</f>
        <v>#VALUE!</v>
      </c>
      <c r="Q107" s="104" t="e">
        <f>SUMIF('[1]Consommati par usage et sect '!$C$6:$C$310,'[1]Assiette TIC'!$C109,'[1]Consommati par usage et sect '!P$6:P$310)</f>
        <v>#VALUE!</v>
      </c>
      <c r="R107" s="104" t="e">
        <f>SUMIF('[1]Consommati par usage et sect '!$C$6:$C$310,'[1]Assiette TIC'!$C109,'[1]Consommati par usage et sect '!Q$6:Q$310)</f>
        <v>#VALUE!</v>
      </c>
      <c r="S107" s="104" t="e">
        <f>SUMIF('[1]Consommati par usage et sect '!$C$6:$C$310,'[1]Assiette TIC'!$C109,'[1]Consommati par usage et sect '!R$6:R$310)</f>
        <v>#VALUE!</v>
      </c>
      <c r="T107" s="104" t="e">
        <f>SUMIF('[1]Consommati par usage et sect '!$C$6:$C$310,'[1]Assiette TIC'!$C109,'[1]Consommati par usage et sect '!S$6:S$310)</f>
        <v>#VALUE!</v>
      </c>
      <c r="U107" s="104" t="e">
        <f>SUMIF('[1]Consommati par usage et sect '!$C$6:$C$310,'[1]Assiette TIC'!$C109,'[1]Consommati par usage et sect '!T$6:T$310)</f>
        <v>#VALUE!</v>
      </c>
      <c r="V107" s="104" t="e">
        <f>SUMIF('[1]Consommati par usage et sect '!$C$6:$C$310,'[1]Assiette TIC'!$C109,'[1]Consommati par usage et sect '!U$6:U$310)</f>
        <v>#VALUE!</v>
      </c>
      <c r="W107" s="104" t="e">
        <f>SUMIF('[1]Consommati par usage et sect '!$C$6:$C$310,'[1]Assiette TIC'!$C109,'[1]Consommati par usage et sect '!V$6:V$310)</f>
        <v>#VALUE!</v>
      </c>
      <c r="X107" s="104" t="e">
        <f>SUMIF('[1]Consommati par usage et sect '!$C$6:$C$310,'[1]Assiette TIC'!$C109,'[1]Consommati par usage et sect '!W$6:W$310)</f>
        <v>#VALUE!</v>
      </c>
      <c r="Y107" s="104" t="e">
        <f>SUMIF('[1]Consommati par usage et sect '!$C$6:$C$310,'[1]Assiette TIC'!$C109,'[1]Consommati par usage et sect '!X$6:X$310)</f>
        <v>#VALUE!</v>
      </c>
      <c r="Z107" s="104" t="e">
        <f>SUMIF('[1]Consommati par usage et sect '!$C$6:$C$310,'[1]Assiette TIC'!$C109,'[1]Consommati par usage et sect '!Y$6:Y$310)</f>
        <v>#VALUE!</v>
      </c>
      <c r="AA107" s="104" t="e">
        <f>SUMIF('[1]Consommati par usage et sect '!$C$6:$C$310,'[1]Assiette TIC'!$C109,'[1]Consommati par usage et sect '!Z$6:Z$310)</f>
        <v>#VALUE!</v>
      </c>
      <c r="AB107" s="104" t="e">
        <f>SUMIF('[1]Consommati par usage et sect '!$C$6:$C$310,'[1]Assiette TIC'!$C109,'[1]Consommati par usage et sect '!AA$6:AA$310)</f>
        <v>#VALUE!</v>
      </c>
      <c r="AC107" s="104" t="e">
        <f>SUMIF('[1]Consommati par usage et sect '!$C$6:$C$310,'[1]Assiette TIC'!$C109,'[1]Consommati par usage et sect '!AB$6:AB$310)</f>
        <v>#VALUE!</v>
      </c>
      <c r="AD107" s="104" t="e">
        <f>SUMIF('[1]Consommati par usage et sect '!$C$6:$C$310,'[1]Assiette TIC'!$C109,'[1]Consommati par usage et sect '!AC$6:AC$310)</f>
        <v>#VALUE!</v>
      </c>
      <c r="AE107" s="104" t="e">
        <f>SUMIF('[1]Consommati par usage et sect '!$C$6:$C$310,'[1]Assiette TIC'!$C109,'[1]Consommati par usage et sect '!AD$6:AD$310)</f>
        <v>#VALUE!</v>
      </c>
      <c r="AF107" s="104" t="e">
        <f>SUMIF('[1]Consommati par usage et sect '!$C$6:$C$310,'[1]Assiette TIC'!$C109,'[1]Consommati par usage et sect '!AE$6:AE$310)</f>
        <v>#VALUE!</v>
      </c>
      <c r="AG107" s="104" t="e">
        <f>SUMIF('[1]Consommati par usage et sect '!$C$6:$C$310,'[1]Assiette TIC'!$C109,'[1]Consommati par usage et sect '!AF$6:AF$310)</f>
        <v>#VALUE!</v>
      </c>
      <c r="AH107" s="104" t="e">
        <f>SUMIF('[1]Consommati par usage et sect '!$C$6:$C$310,'[1]Assiette TIC'!$C109,'[1]Consommati par usage et sect '!AG$6:AG$310)</f>
        <v>#VALUE!</v>
      </c>
      <c r="AI107" s="104" t="e">
        <f>SUMIF('[1]Consommati par usage et sect '!$C$6:$C$310,'[1]Assiette TIC'!$C109,'[1]Consommati par usage et sect '!AH$6:AH$310)</f>
        <v>#VALUE!</v>
      </c>
      <c r="AJ107" s="104" t="e">
        <f>SUMIF('[1]Consommati par usage et sect '!$C$6:$C$310,'[1]Assiette TIC'!$C109,'[1]Consommati par usage et sect '!AI$6:AI$310)</f>
        <v>#VALUE!</v>
      </c>
      <c r="AK107" s="104" t="e">
        <f>SUMIF('[1]Consommati par usage et sect '!$C$6:$C$310,'[1]Assiette TIC'!$C109,'[1]Consommati par usage et sect '!AJ$6:AJ$310)</f>
        <v>#VALUE!</v>
      </c>
      <c r="AL107" s="105" t="e">
        <f t="shared" si="29"/>
        <v>#VALUE!</v>
      </c>
      <c r="AM107" s="104" t="e">
        <f t="shared" si="35"/>
        <v>#VALUE!</v>
      </c>
      <c r="AN107" s="104" t="e">
        <f t="shared" si="30"/>
        <v>#VALUE!</v>
      </c>
      <c r="AO107" s="104" t="e">
        <f t="shared" si="31"/>
        <v>#VALUE!</v>
      </c>
      <c r="AP107" s="104" t="e">
        <f t="shared" si="32"/>
        <v>#VALUE!</v>
      </c>
      <c r="AQ107" s="104" t="e">
        <f>SUMIF('[1]Consommati par usage et sect '!$C$6:$C$310,'[1]Assiette TIC'!$C109,'[1]Consommati par usage et sect '!AP$6:AP$310)</f>
        <v>#VALUE!</v>
      </c>
      <c r="AR107" s="104" t="e">
        <f>SUMIF('[1]Consommati par usage et sect '!$C$6:$C$310,'[1]Assiette TIC'!$C109,'[1]Consommati par usage et sect '!AQ$6:AQ$310)</f>
        <v>#VALUE!</v>
      </c>
      <c r="AS107" s="104" t="e">
        <f>SUMIF('[1]Consommati par usage et sect '!$C$6:$C$310,'[1]Assiette TIC'!$C109,'[1]Consommati par usage et sect '!AR$6:AR$310)</f>
        <v>#VALUE!</v>
      </c>
      <c r="AT107" s="104" t="e">
        <f>SUMIF('[1]Consommati par usage et sect '!$C$6:$C$310,'[1]Assiette TIC'!$C109,'[1]Consommati par usage et sect '!AS$6:AS$310)</f>
        <v>#VALUE!</v>
      </c>
      <c r="AU107" s="104" t="e">
        <f>SUMIF('[1]Consommati par usage et sect '!$C$6:$C$310,'[1]Assiette TIC'!$C109,'[1]Consommati par usage et sect '!AT$6:AT$310)</f>
        <v>#VALUE!</v>
      </c>
      <c r="AV107" s="104" t="e">
        <f>SUMIF('[1]Consommati par usage et sect '!$C$6:$C$310,'[1]Assiette TIC'!$C109,'[1]Consommati par usage et sect '!AU$6:AU$310)</f>
        <v>#VALUE!</v>
      </c>
      <c r="AW107" s="104" t="e">
        <f>SUMIF('[1]Consommati par usage et sect '!$C$6:$C$310,'[1]Assiette TIC'!$C109,'[1]Consommati par usage et sect '!AV$6:AV$310)</f>
        <v>#VALUE!</v>
      </c>
      <c r="AX107" s="104" t="e">
        <f>SUMIF('[1]Consommati par usage et sect '!$C$6:$C$310,'[1]Assiette TIC'!$C109,'[1]Consommati par usage et sect '!AW$6:AW$310)</f>
        <v>#VALUE!</v>
      </c>
      <c r="AY107" s="104" t="e">
        <f>SUMIF('[1]Consommati par usage et sect '!$C$6:$C$310,'[1]Assiette TIC'!$C109,'[1]Consommati par usage et sect '!AX$6:AX$310)</f>
        <v>#VALUE!</v>
      </c>
      <c r="AZ107" s="104" t="e">
        <f>SUMIF('[1]Consommati par usage et sect '!$C$6:$C$310,'[1]Assiette TIC'!$C109,'[1]Consommati par usage et sect '!AY$6:AY$310)</f>
        <v>#VALUE!</v>
      </c>
      <c r="BA107" s="104" t="e">
        <f>SUMIF('[1]Consommati par usage et sect '!$C$6:$C$310,'[1]Assiette TIC'!$C109,'[1]Consommati par usage et sect '!AZ$6:AZ$310)</f>
        <v>#VALUE!</v>
      </c>
      <c r="BB107" s="104" t="e">
        <f>SUMIF('[1]Consommati par usage et sect '!$C$6:$C$310,'[1]Assiette TIC'!$C109,'[1]Consommati par usage et sect '!BA$6:BA$310)</f>
        <v>#VALUE!</v>
      </c>
      <c r="BC107" s="104" t="e">
        <f>SUMIF('[1]Consommati par usage et sect '!$C$6:$C$310,'[1]Assiette TIC'!$C109,'[1]Consommati par usage et sect '!BB$6:BB$310)</f>
        <v>#VALUE!</v>
      </c>
      <c r="BD107" s="104" t="e">
        <f>SUMIF('[1]Consommati par usage et sect '!$C$6:$C$310,'[1]Assiette TIC'!$C109,'[1]Consommati par usage et sect '!BC$6:BC$310)</f>
        <v>#VALUE!</v>
      </c>
      <c r="BE107" s="104" t="e">
        <f>SUMIF('[1]Consommati par usage et sect '!$C$6:$C$310,'[1]Assiette TIC'!$C109,'[1]Consommati par usage et sect '!BD$6:BD$310)</f>
        <v>#VALUE!</v>
      </c>
      <c r="BF107" s="104" t="e">
        <f>SUMIF('[1]Consommati par usage et sect '!$C$6:$C$310,'[1]Assiette TIC'!$C109,'[1]Consommati par usage et sect '!BE$6:BE$310)</f>
        <v>#VALUE!</v>
      </c>
      <c r="BG107" s="104" t="e">
        <f>SUMIF('[1]Consommati par usage et sect '!$C$6:$C$310,'[1]Assiette TIC'!$C109,'[1]Consommati par usage et sect '!BF$6:BF$310)</f>
        <v>#VALUE!</v>
      </c>
      <c r="BH107" s="104" t="e">
        <f>SUMIF('[1]Consommati par usage et sect '!$C$6:$C$310,'[1]Assiette TIC'!$C109,'[1]Consommati par usage et sect '!BG$6:BG$310)</f>
        <v>#VALUE!</v>
      </c>
      <c r="BI107" s="104" t="e">
        <f>SUMIF('[1]Consommati par usage et sect '!$C$6:$C$310,'[1]Assiette TIC'!$C109,'[1]Consommati par usage et sect '!BH$6:BH$310)</f>
        <v>#VALUE!</v>
      </c>
      <c r="BJ107" s="104" t="e">
        <f>SUMIF('[1]Consommati par usage et sect '!$C$6:$C$310,'[1]Assiette TIC'!$C109,'[1]Consommati par usage et sect '!BI$6:BI$310)</f>
        <v>#VALUE!</v>
      </c>
      <c r="BK107" s="104" t="e">
        <f>SUMIF('[1]Consommati par usage et sect '!$C$6:$C$310,'[1]Assiette TIC'!$C109,'[1]Consommati par usage et sect '!BJ$6:BJ$310)</f>
        <v>#VALUE!</v>
      </c>
      <c r="BL107" s="104" t="e">
        <f>SUMIF('[1]Consommati par usage et sect '!$C$6:$C$310,'[1]Assiette TIC'!$C109,'[1]Consommati par usage et sect '!BK$6:BK$310)</f>
        <v>#VALUE!</v>
      </c>
      <c r="BM107" s="104" t="e">
        <f>SUMIF('[1]Consommati par usage et sect '!$C$6:$C$310,'[1]Assiette TIC'!$C109,'[1]Consommati par usage et sect '!BL$6:BL$310)</f>
        <v>#VALUE!</v>
      </c>
      <c r="BN107" s="104" t="e">
        <f>SUMIF('[1]Consommati par usage et sect '!$C$6:$C$310,'[1]Assiette TIC'!$C109,'[1]Consommati par usage et sect '!BM$6:BM$310)</f>
        <v>#VALUE!</v>
      </c>
      <c r="BO107" s="104" t="e">
        <f>SUMIF('[1]Consommati par usage et sect '!$C$6:$C$310,'[1]Assiette TIC'!$C109,'[1]Consommati par usage et sect '!BN$6:BN$310)</f>
        <v>#VALUE!</v>
      </c>
      <c r="BP107" s="104" t="e">
        <f>SUMIF('[1]Consommati par usage et sect '!$C$6:$C$310,'[1]Assiette TIC'!$C109,'[1]Consommati par usage et sect '!BO$6:BO$310)</f>
        <v>#VALUE!</v>
      </c>
      <c r="BQ107" s="104" t="e">
        <f>SUMIF('[1]Consommati par usage et sect '!$C$6:$C$310,'[1]Assiette TIC'!$C109,'[1]Consommati par usage et sect '!BP$6:BP$310)</f>
        <v>#VALUE!</v>
      </c>
      <c r="BR107" s="104" t="e">
        <f>SUMIF('[1]Consommati par usage et sect '!$C$6:$C$310,'[1]Assiette TIC'!$C109,'[1]Consommati par usage et sect '!BQ$6:BQ$310)</f>
        <v>#VALUE!</v>
      </c>
      <c r="BS107" s="105" t="e">
        <f t="shared" si="55"/>
        <v>#VALUE!</v>
      </c>
      <c r="BT107" s="106" t="e">
        <f>AL107-E107</f>
        <v>#VALUE!</v>
      </c>
      <c r="BU107" s="102" t="e">
        <f>IF(E107-#REF!-#REF!&gt;=#REF!,AL107-E107+#REF!+#REF!,AL107-#REF!)</f>
        <v>#REF!</v>
      </c>
      <c r="BV107" s="102"/>
      <c r="BW107" s="102"/>
      <c r="BX107" s="102">
        <f t="shared" si="34"/>
        <v>0</v>
      </c>
      <c r="BY107" s="102" t="e">
        <f t="shared" si="36"/>
        <v>#REF!</v>
      </c>
      <c r="BZ107" s="107">
        <f>IF(ISNA(VLOOKUP($D107,'[1]comptes des secteurs'!$B$13:$AW$1568,31,FALSE)),0,VLOOKUP($D107,'[1]comptes des secteurs'!$B$13:$AW$1568,31,FALSE))</f>
        <v>245.9</v>
      </c>
      <c r="CA107" s="102">
        <f>IF(ISNA(VLOOKUP($D107,'[1]comptes des secteurs'!$B$13:$AW$1568,47,FALSE)),0,VLOOKUP($D107,'[1]comptes des secteurs'!$B$13:$AW$1568,47,FALSE))</f>
        <v>737.9</v>
      </c>
      <c r="CB107" s="108" t="e">
        <f t="shared" si="40"/>
        <v>#REF!</v>
      </c>
      <c r="CC107" s="108" t="e">
        <f t="shared" si="40"/>
        <v>#REF!</v>
      </c>
      <c r="CD107">
        <f>VLOOKUP(D107,Eurostat!$A$11:$H$272,5,TRUE)</f>
        <v>2114.4</v>
      </c>
    </row>
    <row r="108" spans="1:82" ht="15.65" customHeight="1" x14ac:dyDescent="0.35">
      <c r="A108" s="121"/>
      <c r="B108" s="209"/>
      <c r="C108" s="131" t="s">
        <v>360</v>
      </c>
      <c r="D108" s="128">
        <v>2059</v>
      </c>
      <c r="E108" s="97">
        <f>IFERROR(VLOOKUP(D108,'[1]Emissions ETS'!$A$2:$B$121,2,FALSE),0)/1000</f>
        <v>159.65100000000001</v>
      </c>
      <c r="F108" s="104" t="e">
        <f>SUMIF('[1]Consommati par usage et sect '!$C$6:$C$310,'[1]Assiette TIC'!$C110,'[1]Consommati par usage et sect '!E$6:E$310)</f>
        <v>#VALUE!</v>
      </c>
      <c r="G108" s="104" t="e">
        <f>SUMIF('[1]Consommati par usage et sect '!$C$6:$C$310,'[1]Assiette TIC'!$C110,'[1]Consommati par usage et sect '!F$6:F$310)</f>
        <v>#VALUE!</v>
      </c>
      <c r="H108" s="104" t="e">
        <f>SUMIF('[1]Consommati par usage et sect '!$C$6:$C$310,'[1]Assiette TIC'!$C110,'[1]Consommati par usage et sect '!G$6:G$310)</f>
        <v>#VALUE!</v>
      </c>
      <c r="I108" s="104" t="e">
        <f>SUMIF('[1]Consommati par usage et sect '!$C$6:$C$310,'[1]Assiette TIC'!$C110,'[1]Consommati par usage et sect '!H$6:H$310)</f>
        <v>#VALUE!</v>
      </c>
      <c r="J108" s="104" t="e">
        <f>SUMIF('[1]Consommati par usage et sect '!$C$6:$C$310,'[1]Assiette TIC'!$C110,'[1]Consommati par usage et sect '!I$6:I$310)</f>
        <v>#VALUE!</v>
      </c>
      <c r="K108" s="104" t="e">
        <f>SUMIF('[1]Consommati par usage et sect '!$C$6:$C$310,'[1]Assiette TIC'!$C110,'[1]Consommati par usage et sect '!J$6:J$310)</f>
        <v>#VALUE!</v>
      </c>
      <c r="L108" s="104" t="e">
        <f>SUMIF('[1]Consommati par usage et sect '!$C$6:$C$310,'[1]Assiette TIC'!$C110,'[1]Consommati par usage et sect '!K$6:K$310)</f>
        <v>#VALUE!</v>
      </c>
      <c r="M108" s="104" t="e">
        <f>SUMIF('[1]Consommati par usage et sect '!$C$6:$C$310,'[1]Assiette TIC'!$C110,'[1]Consommati par usage et sect '!L$6:L$310)</f>
        <v>#VALUE!</v>
      </c>
      <c r="N108" s="104" t="e">
        <f>SUMIF('[1]Consommati par usage et sect '!$C$6:$C$310,'[1]Assiette TIC'!$C110,'[1]Consommati par usage et sect '!M$6:M$310)</f>
        <v>#VALUE!</v>
      </c>
      <c r="O108" s="104" t="e">
        <f>SUMIF('[1]Consommati par usage et sect '!$C$6:$C$310,'[1]Assiette TIC'!$C110,'[1]Consommati par usage et sect '!N$6:N$310)</f>
        <v>#VALUE!</v>
      </c>
      <c r="P108" s="104" t="e">
        <f>SUMIF('[1]Consommati par usage et sect '!$C$6:$C$310,'[1]Assiette TIC'!$C110,'[1]Consommati par usage et sect '!O$6:O$310)</f>
        <v>#VALUE!</v>
      </c>
      <c r="Q108" s="104" t="e">
        <f>SUMIF('[1]Consommati par usage et sect '!$C$6:$C$310,'[1]Assiette TIC'!$C110,'[1]Consommati par usage et sect '!P$6:P$310)</f>
        <v>#VALUE!</v>
      </c>
      <c r="R108" s="104" t="e">
        <f>SUMIF('[1]Consommati par usage et sect '!$C$6:$C$310,'[1]Assiette TIC'!$C110,'[1]Consommati par usage et sect '!Q$6:Q$310)</f>
        <v>#VALUE!</v>
      </c>
      <c r="S108" s="104" t="e">
        <f>SUMIF('[1]Consommati par usage et sect '!$C$6:$C$310,'[1]Assiette TIC'!$C110,'[1]Consommati par usage et sect '!R$6:R$310)</f>
        <v>#VALUE!</v>
      </c>
      <c r="T108" s="104" t="e">
        <f>SUMIF('[1]Consommati par usage et sect '!$C$6:$C$310,'[1]Assiette TIC'!$C110,'[1]Consommati par usage et sect '!S$6:S$310)</f>
        <v>#VALUE!</v>
      </c>
      <c r="U108" s="104" t="e">
        <f>SUMIF('[1]Consommati par usage et sect '!$C$6:$C$310,'[1]Assiette TIC'!$C110,'[1]Consommati par usage et sect '!T$6:T$310)</f>
        <v>#VALUE!</v>
      </c>
      <c r="V108" s="104" t="e">
        <f>SUMIF('[1]Consommati par usage et sect '!$C$6:$C$310,'[1]Assiette TIC'!$C110,'[1]Consommati par usage et sect '!U$6:U$310)</f>
        <v>#VALUE!</v>
      </c>
      <c r="W108" s="104" t="e">
        <f>SUMIF('[1]Consommati par usage et sect '!$C$6:$C$310,'[1]Assiette TIC'!$C110,'[1]Consommati par usage et sect '!V$6:V$310)</f>
        <v>#VALUE!</v>
      </c>
      <c r="X108" s="104" t="e">
        <f>SUMIF('[1]Consommati par usage et sect '!$C$6:$C$310,'[1]Assiette TIC'!$C110,'[1]Consommati par usage et sect '!W$6:W$310)</f>
        <v>#VALUE!</v>
      </c>
      <c r="Y108" s="104" t="e">
        <f>SUMIF('[1]Consommati par usage et sect '!$C$6:$C$310,'[1]Assiette TIC'!$C110,'[1]Consommati par usage et sect '!X$6:X$310)</f>
        <v>#VALUE!</v>
      </c>
      <c r="Z108" s="104" t="e">
        <f>SUMIF('[1]Consommati par usage et sect '!$C$6:$C$310,'[1]Assiette TIC'!$C110,'[1]Consommati par usage et sect '!Y$6:Y$310)</f>
        <v>#VALUE!</v>
      </c>
      <c r="AA108" s="104" t="e">
        <f>SUMIF('[1]Consommati par usage et sect '!$C$6:$C$310,'[1]Assiette TIC'!$C110,'[1]Consommati par usage et sect '!Z$6:Z$310)</f>
        <v>#VALUE!</v>
      </c>
      <c r="AB108" s="104" t="e">
        <f>SUMIF('[1]Consommati par usage et sect '!$C$6:$C$310,'[1]Assiette TIC'!$C110,'[1]Consommati par usage et sect '!AA$6:AA$310)</f>
        <v>#VALUE!</v>
      </c>
      <c r="AC108" s="104" t="e">
        <f>SUMIF('[1]Consommati par usage et sect '!$C$6:$C$310,'[1]Assiette TIC'!$C110,'[1]Consommati par usage et sect '!AB$6:AB$310)</f>
        <v>#VALUE!</v>
      </c>
      <c r="AD108" s="104" t="e">
        <f>SUMIF('[1]Consommati par usage et sect '!$C$6:$C$310,'[1]Assiette TIC'!$C110,'[1]Consommati par usage et sect '!AC$6:AC$310)</f>
        <v>#VALUE!</v>
      </c>
      <c r="AE108" s="104" t="e">
        <f>SUMIF('[1]Consommati par usage et sect '!$C$6:$C$310,'[1]Assiette TIC'!$C110,'[1]Consommati par usage et sect '!AD$6:AD$310)</f>
        <v>#VALUE!</v>
      </c>
      <c r="AF108" s="104" t="e">
        <f>SUMIF('[1]Consommati par usage et sect '!$C$6:$C$310,'[1]Assiette TIC'!$C110,'[1]Consommati par usage et sect '!AE$6:AE$310)</f>
        <v>#VALUE!</v>
      </c>
      <c r="AG108" s="104" t="e">
        <f>SUMIF('[1]Consommati par usage et sect '!$C$6:$C$310,'[1]Assiette TIC'!$C110,'[1]Consommati par usage et sect '!AF$6:AF$310)</f>
        <v>#VALUE!</v>
      </c>
      <c r="AH108" s="104" t="e">
        <f>SUMIF('[1]Consommati par usage et sect '!$C$6:$C$310,'[1]Assiette TIC'!$C110,'[1]Consommati par usage et sect '!AG$6:AG$310)</f>
        <v>#VALUE!</v>
      </c>
      <c r="AI108" s="104" t="e">
        <f>SUMIF('[1]Consommati par usage et sect '!$C$6:$C$310,'[1]Assiette TIC'!$C110,'[1]Consommati par usage et sect '!AH$6:AH$310)</f>
        <v>#VALUE!</v>
      </c>
      <c r="AJ108" s="104" t="e">
        <f>SUMIF('[1]Consommati par usage et sect '!$C$6:$C$310,'[1]Assiette TIC'!$C110,'[1]Consommati par usage et sect '!AI$6:AI$310)</f>
        <v>#VALUE!</v>
      </c>
      <c r="AK108" s="104" t="e">
        <f>SUMIF('[1]Consommati par usage et sect '!$C$6:$C$310,'[1]Assiette TIC'!$C110,'[1]Consommati par usage et sect '!AJ$6:AJ$310)</f>
        <v>#VALUE!</v>
      </c>
      <c r="AL108" s="105" t="e">
        <f t="shared" si="29"/>
        <v>#VALUE!</v>
      </c>
      <c r="AM108" s="104" t="e">
        <f t="shared" si="35"/>
        <v>#VALUE!</v>
      </c>
      <c r="AN108" s="104" t="e">
        <f t="shared" si="30"/>
        <v>#VALUE!</v>
      </c>
      <c r="AO108" s="104" t="e">
        <f t="shared" si="31"/>
        <v>#VALUE!</v>
      </c>
      <c r="AP108" s="104" t="e">
        <f t="shared" si="32"/>
        <v>#VALUE!</v>
      </c>
      <c r="AQ108" s="104" t="e">
        <f>SUMIF('[1]Consommati par usage et sect '!$C$6:$C$310,'[1]Assiette TIC'!$C110,'[1]Consommati par usage et sect '!AP$6:AP$310)</f>
        <v>#VALUE!</v>
      </c>
      <c r="AR108" s="104" t="e">
        <f>SUMIF('[1]Consommati par usage et sect '!$C$6:$C$310,'[1]Assiette TIC'!$C110,'[1]Consommati par usage et sect '!AQ$6:AQ$310)</f>
        <v>#VALUE!</v>
      </c>
      <c r="AS108" s="104" t="e">
        <f>SUMIF('[1]Consommati par usage et sect '!$C$6:$C$310,'[1]Assiette TIC'!$C110,'[1]Consommati par usage et sect '!AR$6:AR$310)</f>
        <v>#VALUE!</v>
      </c>
      <c r="AT108" s="104" t="e">
        <f>SUMIF('[1]Consommati par usage et sect '!$C$6:$C$310,'[1]Assiette TIC'!$C110,'[1]Consommati par usage et sect '!AS$6:AS$310)</f>
        <v>#VALUE!</v>
      </c>
      <c r="AU108" s="104" t="e">
        <f>SUMIF('[1]Consommati par usage et sect '!$C$6:$C$310,'[1]Assiette TIC'!$C110,'[1]Consommati par usage et sect '!AT$6:AT$310)</f>
        <v>#VALUE!</v>
      </c>
      <c r="AV108" s="104" t="e">
        <f>SUMIF('[1]Consommati par usage et sect '!$C$6:$C$310,'[1]Assiette TIC'!$C110,'[1]Consommati par usage et sect '!AU$6:AU$310)</f>
        <v>#VALUE!</v>
      </c>
      <c r="AW108" s="104" t="e">
        <f>SUMIF('[1]Consommati par usage et sect '!$C$6:$C$310,'[1]Assiette TIC'!$C110,'[1]Consommati par usage et sect '!AV$6:AV$310)</f>
        <v>#VALUE!</v>
      </c>
      <c r="AX108" s="104" t="e">
        <f>SUMIF('[1]Consommati par usage et sect '!$C$6:$C$310,'[1]Assiette TIC'!$C110,'[1]Consommati par usage et sect '!AW$6:AW$310)</f>
        <v>#VALUE!</v>
      </c>
      <c r="AY108" s="104" t="e">
        <f>SUMIF('[1]Consommati par usage et sect '!$C$6:$C$310,'[1]Assiette TIC'!$C110,'[1]Consommati par usage et sect '!AX$6:AX$310)</f>
        <v>#VALUE!</v>
      </c>
      <c r="AZ108" s="104" t="e">
        <f>SUMIF('[1]Consommati par usage et sect '!$C$6:$C$310,'[1]Assiette TIC'!$C110,'[1]Consommati par usage et sect '!AY$6:AY$310)</f>
        <v>#VALUE!</v>
      </c>
      <c r="BA108" s="104" t="e">
        <f>SUMIF('[1]Consommati par usage et sect '!$C$6:$C$310,'[1]Assiette TIC'!$C110,'[1]Consommati par usage et sect '!AZ$6:AZ$310)</f>
        <v>#VALUE!</v>
      </c>
      <c r="BB108" s="104" t="e">
        <f>SUMIF('[1]Consommati par usage et sect '!$C$6:$C$310,'[1]Assiette TIC'!$C110,'[1]Consommati par usage et sect '!BA$6:BA$310)</f>
        <v>#VALUE!</v>
      </c>
      <c r="BC108" s="104" t="e">
        <f>SUMIF('[1]Consommati par usage et sect '!$C$6:$C$310,'[1]Assiette TIC'!$C110,'[1]Consommati par usage et sect '!BB$6:BB$310)</f>
        <v>#VALUE!</v>
      </c>
      <c r="BD108" s="104" t="e">
        <f>SUMIF('[1]Consommati par usage et sect '!$C$6:$C$310,'[1]Assiette TIC'!$C110,'[1]Consommati par usage et sect '!BC$6:BC$310)</f>
        <v>#VALUE!</v>
      </c>
      <c r="BE108" s="104" t="e">
        <f>SUMIF('[1]Consommati par usage et sect '!$C$6:$C$310,'[1]Assiette TIC'!$C110,'[1]Consommati par usage et sect '!BD$6:BD$310)</f>
        <v>#VALUE!</v>
      </c>
      <c r="BF108" s="104" t="e">
        <f>SUMIF('[1]Consommati par usage et sect '!$C$6:$C$310,'[1]Assiette TIC'!$C110,'[1]Consommati par usage et sect '!BE$6:BE$310)</f>
        <v>#VALUE!</v>
      </c>
      <c r="BG108" s="104" t="e">
        <f>SUMIF('[1]Consommati par usage et sect '!$C$6:$C$310,'[1]Assiette TIC'!$C110,'[1]Consommati par usage et sect '!BF$6:BF$310)</f>
        <v>#VALUE!</v>
      </c>
      <c r="BH108" s="104" t="e">
        <f>SUMIF('[1]Consommati par usage et sect '!$C$6:$C$310,'[1]Assiette TIC'!$C110,'[1]Consommati par usage et sect '!BG$6:BG$310)</f>
        <v>#VALUE!</v>
      </c>
      <c r="BI108" s="104" t="e">
        <f>SUMIF('[1]Consommati par usage et sect '!$C$6:$C$310,'[1]Assiette TIC'!$C110,'[1]Consommati par usage et sect '!BH$6:BH$310)</f>
        <v>#VALUE!</v>
      </c>
      <c r="BJ108" s="104" t="e">
        <f>SUMIF('[1]Consommati par usage et sect '!$C$6:$C$310,'[1]Assiette TIC'!$C110,'[1]Consommati par usage et sect '!BI$6:BI$310)</f>
        <v>#VALUE!</v>
      </c>
      <c r="BK108" s="104" t="e">
        <f>SUMIF('[1]Consommati par usage et sect '!$C$6:$C$310,'[1]Assiette TIC'!$C110,'[1]Consommati par usage et sect '!BJ$6:BJ$310)</f>
        <v>#VALUE!</v>
      </c>
      <c r="BL108" s="104" t="e">
        <f>SUMIF('[1]Consommati par usage et sect '!$C$6:$C$310,'[1]Assiette TIC'!$C110,'[1]Consommati par usage et sect '!BK$6:BK$310)</f>
        <v>#VALUE!</v>
      </c>
      <c r="BM108" s="104" t="e">
        <f>SUMIF('[1]Consommati par usage et sect '!$C$6:$C$310,'[1]Assiette TIC'!$C110,'[1]Consommati par usage et sect '!BL$6:BL$310)</f>
        <v>#VALUE!</v>
      </c>
      <c r="BN108" s="104" t="e">
        <f>SUMIF('[1]Consommati par usage et sect '!$C$6:$C$310,'[1]Assiette TIC'!$C110,'[1]Consommati par usage et sect '!BM$6:BM$310)</f>
        <v>#VALUE!</v>
      </c>
      <c r="BO108" s="104" t="e">
        <f>SUMIF('[1]Consommati par usage et sect '!$C$6:$C$310,'[1]Assiette TIC'!$C110,'[1]Consommati par usage et sect '!BN$6:BN$310)</f>
        <v>#VALUE!</v>
      </c>
      <c r="BP108" s="104" t="e">
        <f>SUMIF('[1]Consommati par usage et sect '!$C$6:$C$310,'[1]Assiette TIC'!$C110,'[1]Consommati par usage et sect '!BO$6:BO$310)</f>
        <v>#VALUE!</v>
      </c>
      <c r="BQ108" s="104" t="e">
        <f>SUMIF('[1]Consommati par usage et sect '!$C$6:$C$310,'[1]Assiette TIC'!$C110,'[1]Consommati par usage et sect '!BP$6:BP$310)</f>
        <v>#VALUE!</v>
      </c>
      <c r="BR108" s="104" t="e">
        <f>SUMIF('[1]Consommati par usage et sect '!$C$6:$C$310,'[1]Assiette TIC'!$C110,'[1]Consommati par usage et sect '!BQ$6:BQ$310)</f>
        <v>#VALUE!</v>
      </c>
      <c r="BS108" s="105" t="e">
        <f t="shared" si="55"/>
        <v>#VALUE!</v>
      </c>
      <c r="BT108" s="106" t="e">
        <f>AL108-E108+#REF!+#REF!</f>
        <v>#VALUE!</v>
      </c>
      <c r="BU108" s="102" t="e">
        <f>IF(E108-#REF!-#REF!&gt;=#REF!,AL108-E108+#REF!+#REF!,AL108-#REF!)</f>
        <v>#REF!</v>
      </c>
      <c r="BV108" s="102" t="s">
        <v>264</v>
      </c>
      <c r="BW108" s="102"/>
      <c r="BX108" s="102">
        <f t="shared" si="34"/>
        <v>1</v>
      </c>
      <c r="BY108" s="102">
        <f t="shared" si="36"/>
        <v>0</v>
      </c>
      <c r="BZ108" s="107">
        <f>IF(ISNA(VLOOKUP($D108,'[1]comptes des secteurs'!$B$13:$AW$1568,31,FALSE)),0,VLOOKUP($D108,'[1]comptes des secteurs'!$B$13:$AW$1568,31,FALSE))</f>
        <v>630.4</v>
      </c>
      <c r="CA108" s="102">
        <f>IF(ISNA(VLOOKUP($D108,'[1]comptes des secteurs'!$B$13:$AW$1568,47,FALSE)),0,VLOOKUP($D108,'[1]comptes des secteurs'!$B$13:$AW$1568,47,FALSE))</f>
        <v>1452.1</v>
      </c>
      <c r="CB108" s="108">
        <f t="shared" si="40"/>
        <v>0</v>
      </c>
      <c r="CC108" s="108">
        <f t="shared" si="40"/>
        <v>0</v>
      </c>
      <c r="CD108">
        <f>VLOOKUP(D108,Eurostat!$A$11:$H$272,5,TRUE)</f>
        <v>5297.1</v>
      </c>
    </row>
    <row r="109" spans="1:82" ht="15.65" customHeight="1" x14ac:dyDescent="0.35">
      <c r="A109" s="121"/>
      <c r="B109" s="202"/>
      <c r="C109" s="131" t="s">
        <v>361</v>
      </c>
      <c r="D109" s="128">
        <v>2110</v>
      </c>
      <c r="E109" s="97">
        <f>IFERROR(VLOOKUP(D109,'[1]Emissions ETS'!$A$2:$B$121,2,FALSE),0)/1000</f>
        <v>67.635000000000005</v>
      </c>
      <c r="F109" s="104" t="e">
        <f>SUMIF('[1]Consommati par usage et sect '!$C$6:$C$310,'[1]Assiette TIC'!$C111,'[1]Consommati par usage et sect '!E$6:E$310)</f>
        <v>#VALUE!</v>
      </c>
      <c r="G109" s="104" t="e">
        <f>SUMIF('[1]Consommati par usage et sect '!$C$6:$C$310,'[1]Assiette TIC'!$C111,'[1]Consommati par usage et sect '!F$6:F$310)</f>
        <v>#VALUE!</v>
      </c>
      <c r="H109" s="104" t="e">
        <f>SUMIF('[1]Consommati par usage et sect '!$C$6:$C$310,'[1]Assiette TIC'!$C111,'[1]Consommati par usage et sect '!G$6:G$310)</f>
        <v>#VALUE!</v>
      </c>
      <c r="I109" s="104" t="e">
        <f>SUMIF('[1]Consommati par usage et sect '!$C$6:$C$310,'[1]Assiette TIC'!$C111,'[1]Consommati par usage et sect '!H$6:H$310)</f>
        <v>#VALUE!</v>
      </c>
      <c r="J109" s="104" t="e">
        <f>SUMIF('[1]Consommati par usage et sect '!$C$6:$C$310,'[1]Assiette TIC'!$C111,'[1]Consommati par usage et sect '!I$6:I$310)</f>
        <v>#VALUE!</v>
      </c>
      <c r="K109" s="104" t="e">
        <f>SUMIF('[1]Consommati par usage et sect '!$C$6:$C$310,'[1]Assiette TIC'!$C111,'[1]Consommati par usage et sect '!J$6:J$310)</f>
        <v>#VALUE!</v>
      </c>
      <c r="L109" s="104" t="e">
        <f>SUMIF('[1]Consommati par usage et sect '!$C$6:$C$310,'[1]Assiette TIC'!$C111,'[1]Consommati par usage et sect '!K$6:K$310)</f>
        <v>#VALUE!</v>
      </c>
      <c r="M109" s="104" t="e">
        <f>SUMIF('[1]Consommati par usage et sect '!$C$6:$C$310,'[1]Assiette TIC'!$C111,'[1]Consommati par usage et sect '!L$6:L$310)</f>
        <v>#VALUE!</v>
      </c>
      <c r="N109" s="104" t="e">
        <f>SUMIF('[1]Consommati par usage et sect '!$C$6:$C$310,'[1]Assiette TIC'!$C111,'[1]Consommati par usage et sect '!M$6:M$310)</f>
        <v>#VALUE!</v>
      </c>
      <c r="O109" s="104" t="e">
        <f>SUMIF('[1]Consommati par usage et sect '!$C$6:$C$310,'[1]Assiette TIC'!$C111,'[1]Consommati par usage et sect '!N$6:N$310)</f>
        <v>#VALUE!</v>
      </c>
      <c r="P109" s="104" t="e">
        <f>SUMIF('[1]Consommati par usage et sect '!$C$6:$C$310,'[1]Assiette TIC'!$C111,'[1]Consommati par usage et sect '!O$6:O$310)</f>
        <v>#VALUE!</v>
      </c>
      <c r="Q109" s="104" t="e">
        <f>SUMIF('[1]Consommati par usage et sect '!$C$6:$C$310,'[1]Assiette TIC'!$C111,'[1]Consommati par usage et sect '!P$6:P$310)</f>
        <v>#VALUE!</v>
      </c>
      <c r="R109" s="104" t="e">
        <f>SUMIF('[1]Consommati par usage et sect '!$C$6:$C$310,'[1]Assiette TIC'!$C111,'[1]Consommati par usage et sect '!Q$6:Q$310)</f>
        <v>#VALUE!</v>
      </c>
      <c r="S109" s="104" t="e">
        <f>SUMIF('[1]Consommati par usage et sect '!$C$6:$C$310,'[1]Assiette TIC'!$C111,'[1]Consommati par usage et sect '!R$6:R$310)</f>
        <v>#VALUE!</v>
      </c>
      <c r="T109" s="104" t="e">
        <f>SUMIF('[1]Consommati par usage et sect '!$C$6:$C$310,'[1]Assiette TIC'!$C111,'[1]Consommati par usage et sect '!S$6:S$310)</f>
        <v>#VALUE!</v>
      </c>
      <c r="U109" s="104" t="e">
        <f>SUMIF('[1]Consommati par usage et sect '!$C$6:$C$310,'[1]Assiette TIC'!$C111,'[1]Consommati par usage et sect '!T$6:T$310)</f>
        <v>#VALUE!</v>
      </c>
      <c r="V109" s="104" t="e">
        <f>SUMIF('[1]Consommati par usage et sect '!$C$6:$C$310,'[1]Assiette TIC'!$C111,'[1]Consommati par usage et sect '!U$6:U$310)</f>
        <v>#VALUE!</v>
      </c>
      <c r="W109" s="104" t="e">
        <f>SUMIF('[1]Consommati par usage et sect '!$C$6:$C$310,'[1]Assiette TIC'!$C111,'[1]Consommati par usage et sect '!V$6:V$310)</f>
        <v>#VALUE!</v>
      </c>
      <c r="X109" s="104" t="e">
        <f>SUMIF('[1]Consommati par usage et sect '!$C$6:$C$310,'[1]Assiette TIC'!$C111,'[1]Consommati par usage et sect '!W$6:W$310)</f>
        <v>#VALUE!</v>
      </c>
      <c r="Y109" s="104" t="e">
        <f>SUMIF('[1]Consommati par usage et sect '!$C$6:$C$310,'[1]Assiette TIC'!$C111,'[1]Consommati par usage et sect '!X$6:X$310)</f>
        <v>#VALUE!</v>
      </c>
      <c r="Z109" s="104" t="e">
        <f>SUMIF('[1]Consommati par usage et sect '!$C$6:$C$310,'[1]Assiette TIC'!$C111,'[1]Consommati par usage et sect '!Y$6:Y$310)</f>
        <v>#VALUE!</v>
      </c>
      <c r="AA109" s="104" t="e">
        <f>SUMIF('[1]Consommati par usage et sect '!$C$6:$C$310,'[1]Assiette TIC'!$C111,'[1]Consommati par usage et sect '!Z$6:Z$310)</f>
        <v>#VALUE!</v>
      </c>
      <c r="AB109" s="104" t="e">
        <f>SUMIF('[1]Consommati par usage et sect '!$C$6:$C$310,'[1]Assiette TIC'!$C111,'[1]Consommati par usage et sect '!AA$6:AA$310)</f>
        <v>#VALUE!</v>
      </c>
      <c r="AC109" s="104" t="e">
        <f>SUMIF('[1]Consommati par usage et sect '!$C$6:$C$310,'[1]Assiette TIC'!$C111,'[1]Consommati par usage et sect '!AB$6:AB$310)</f>
        <v>#VALUE!</v>
      </c>
      <c r="AD109" s="104" t="e">
        <f>SUMIF('[1]Consommati par usage et sect '!$C$6:$C$310,'[1]Assiette TIC'!$C111,'[1]Consommati par usage et sect '!AC$6:AC$310)</f>
        <v>#VALUE!</v>
      </c>
      <c r="AE109" s="104" t="e">
        <f>SUMIF('[1]Consommati par usage et sect '!$C$6:$C$310,'[1]Assiette TIC'!$C111,'[1]Consommati par usage et sect '!AD$6:AD$310)</f>
        <v>#VALUE!</v>
      </c>
      <c r="AF109" s="104" t="e">
        <f>SUMIF('[1]Consommati par usage et sect '!$C$6:$C$310,'[1]Assiette TIC'!$C111,'[1]Consommati par usage et sect '!AE$6:AE$310)</f>
        <v>#VALUE!</v>
      </c>
      <c r="AG109" s="104" t="e">
        <f>SUMIF('[1]Consommati par usage et sect '!$C$6:$C$310,'[1]Assiette TIC'!$C111,'[1]Consommati par usage et sect '!AF$6:AF$310)</f>
        <v>#VALUE!</v>
      </c>
      <c r="AH109" s="104" t="e">
        <f>SUMIF('[1]Consommati par usage et sect '!$C$6:$C$310,'[1]Assiette TIC'!$C111,'[1]Consommati par usage et sect '!AG$6:AG$310)</f>
        <v>#VALUE!</v>
      </c>
      <c r="AI109" s="104" t="e">
        <f>SUMIF('[1]Consommati par usage et sect '!$C$6:$C$310,'[1]Assiette TIC'!$C111,'[1]Consommati par usage et sect '!AH$6:AH$310)</f>
        <v>#VALUE!</v>
      </c>
      <c r="AJ109" s="104" t="e">
        <f>SUMIF('[1]Consommati par usage et sect '!$C$6:$C$310,'[1]Assiette TIC'!$C111,'[1]Consommati par usage et sect '!AI$6:AI$310)</f>
        <v>#VALUE!</v>
      </c>
      <c r="AK109" s="104" t="e">
        <f>SUMIF('[1]Consommati par usage et sect '!$C$6:$C$310,'[1]Assiette TIC'!$C111,'[1]Consommati par usage et sect '!AJ$6:AJ$310)</f>
        <v>#VALUE!</v>
      </c>
      <c r="AL109" s="105" t="e">
        <f t="shared" si="29"/>
        <v>#VALUE!</v>
      </c>
      <c r="AM109" s="104" t="e">
        <f t="shared" si="35"/>
        <v>#VALUE!</v>
      </c>
      <c r="AN109" s="104" t="e">
        <f t="shared" si="30"/>
        <v>#VALUE!</v>
      </c>
      <c r="AO109" s="104" t="e">
        <f t="shared" si="31"/>
        <v>#VALUE!</v>
      </c>
      <c r="AP109" s="104" t="e">
        <f t="shared" si="32"/>
        <v>#VALUE!</v>
      </c>
      <c r="AQ109" s="104" t="e">
        <f>SUMIF('[1]Consommati par usage et sect '!$C$6:$C$310,'[1]Assiette TIC'!$C111,'[1]Consommati par usage et sect '!AP$6:AP$310)</f>
        <v>#VALUE!</v>
      </c>
      <c r="AR109" s="104" t="e">
        <f>SUMIF('[1]Consommati par usage et sect '!$C$6:$C$310,'[1]Assiette TIC'!$C111,'[1]Consommati par usage et sect '!AQ$6:AQ$310)</f>
        <v>#VALUE!</v>
      </c>
      <c r="AS109" s="104" t="e">
        <f>SUMIF('[1]Consommati par usage et sect '!$C$6:$C$310,'[1]Assiette TIC'!$C111,'[1]Consommati par usage et sect '!AR$6:AR$310)</f>
        <v>#VALUE!</v>
      </c>
      <c r="AT109" s="104" t="e">
        <f>SUMIF('[1]Consommati par usage et sect '!$C$6:$C$310,'[1]Assiette TIC'!$C111,'[1]Consommati par usage et sect '!AS$6:AS$310)</f>
        <v>#VALUE!</v>
      </c>
      <c r="AU109" s="104" t="e">
        <f>SUMIF('[1]Consommati par usage et sect '!$C$6:$C$310,'[1]Assiette TIC'!$C111,'[1]Consommati par usage et sect '!AT$6:AT$310)</f>
        <v>#VALUE!</v>
      </c>
      <c r="AV109" s="104" t="e">
        <f>SUMIF('[1]Consommati par usage et sect '!$C$6:$C$310,'[1]Assiette TIC'!$C111,'[1]Consommati par usage et sect '!AU$6:AU$310)</f>
        <v>#VALUE!</v>
      </c>
      <c r="AW109" s="104" t="e">
        <f>SUMIF('[1]Consommati par usage et sect '!$C$6:$C$310,'[1]Assiette TIC'!$C111,'[1]Consommati par usage et sect '!AV$6:AV$310)</f>
        <v>#VALUE!</v>
      </c>
      <c r="AX109" s="104" t="e">
        <f>SUMIF('[1]Consommati par usage et sect '!$C$6:$C$310,'[1]Assiette TIC'!$C111,'[1]Consommati par usage et sect '!AW$6:AW$310)</f>
        <v>#VALUE!</v>
      </c>
      <c r="AY109" s="104" t="e">
        <f>SUMIF('[1]Consommati par usage et sect '!$C$6:$C$310,'[1]Assiette TIC'!$C111,'[1]Consommati par usage et sect '!AX$6:AX$310)</f>
        <v>#VALUE!</v>
      </c>
      <c r="AZ109" s="104" t="e">
        <f>SUMIF('[1]Consommati par usage et sect '!$C$6:$C$310,'[1]Assiette TIC'!$C111,'[1]Consommati par usage et sect '!AY$6:AY$310)</f>
        <v>#VALUE!</v>
      </c>
      <c r="BA109" s="104" t="e">
        <f>SUMIF('[1]Consommati par usage et sect '!$C$6:$C$310,'[1]Assiette TIC'!$C111,'[1]Consommati par usage et sect '!AZ$6:AZ$310)</f>
        <v>#VALUE!</v>
      </c>
      <c r="BB109" s="104" t="e">
        <f>SUMIF('[1]Consommati par usage et sect '!$C$6:$C$310,'[1]Assiette TIC'!$C111,'[1]Consommati par usage et sect '!BA$6:BA$310)</f>
        <v>#VALUE!</v>
      </c>
      <c r="BC109" s="104" t="e">
        <f>SUMIF('[1]Consommati par usage et sect '!$C$6:$C$310,'[1]Assiette TIC'!$C111,'[1]Consommati par usage et sect '!BB$6:BB$310)</f>
        <v>#VALUE!</v>
      </c>
      <c r="BD109" s="104" t="e">
        <f>SUMIF('[1]Consommati par usage et sect '!$C$6:$C$310,'[1]Assiette TIC'!$C111,'[1]Consommati par usage et sect '!BC$6:BC$310)</f>
        <v>#VALUE!</v>
      </c>
      <c r="BE109" s="104" t="e">
        <f>SUMIF('[1]Consommati par usage et sect '!$C$6:$C$310,'[1]Assiette TIC'!$C111,'[1]Consommati par usage et sect '!BD$6:BD$310)</f>
        <v>#VALUE!</v>
      </c>
      <c r="BF109" s="104" t="e">
        <f>SUMIF('[1]Consommati par usage et sect '!$C$6:$C$310,'[1]Assiette TIC'!$C111,'[1]Consommati par usage et sect '!BE$6:BE$310)</f>
        <v>#VALUE!</v>
      </c>
      <c r="BG109" s="104" t="e">
        <f>SUMIF('[1]Consommati par usage et sect '!$C$6:$C$310,'[1]Assiette TIC'!$C111,'[1]Consommati par usage et sect '!BF$6:BF$310)</f>
        <v>#VALUE!</v>
      </c>
      <c r="BH109" s="104" t="e">
        <f>SUMIF('[1]Consommati par usage et sect '!$C$6:$C$310,'[1]Assiette TIC'!$C111,'[1]Consommati par usage et sect '!BG$6:BG$310)</f>
        <v>#VALUE!</v>
      </c>
      <c r="BI109" s="104" t="e">
        <f>SUMIF('[1]Consommati par usage et sect '!$C$6:$C$310,'[1]Assiette TIC'!$C111,'[1]Consommati par usage et sect '!BH$6:BH$310)</f>
        <v>#VALUE!</v>
      </c>
      <c r="BJ109" s="104" t="e">
        <f>SUMIF('[1]Consommati par usage et sect '!$C$6:$C$310,'[1]Assiette TIC'!$C111,'[1]Consommati par usage et sect '!BI$6:BI$310)</f>
        <v>#VALUE!</v>
      </c>
      <c r="BK109" s="104" t="e">
        <f>SUMIF('[1]Consommati par usage et sect '!$C$6:$C$310,'[1]Assiette TIC'!$C111,'[1]Consommati par usage et sect '!BJ$6:BJ$310)</f>
        <v>#VALUE!</v>
      </c>
      <c r="BL109" s="104" t="e">
        <f>SUMIF('[1]Consommati par usage et sect '!$C$6:$C$310,'[1]Assiette TIC'!$C111,'[1]Consommati par usage et sect '!BK$6:BK$310)</f>
        <v>#VALUE!</v>
      </c>
      <c r="BM109" s="104" t="e">
        <f>SUMIF('[1]Consommati par usage et sect '!$C$6:$C$310,'[1]Assiette TIC'!$C111,'[1]Consommati par usage et sect '!BL$6:BL$310)</f>
        <v>#VALUE!</v>
      </c>
      <c r="BN109" s="104" t="e">
        <f>SUMIF('[1]Consommati par usage et sect '!$C$6:$C$310,'[1]Assiette TIC'!$C111,'[1]Consommati par usage et sect '!BM$6:BM$310)</f>
        <v>#VALUE!</v>
      </c>
      <c r="BO109" s="104" t="e">
        <f>SUMIF('[1]Consommati par usage et sect '!$C$6:$C$310,'[1]Assiette TIC'!$C111,'[1]Consommati par usage et sect '!BN$6:BN$310)</f>
        <v>#VALUE!</v>
      </c>
      <c r="BP109" s="104" t="e">
        <f>SUMIF('[1]Consommati par usage et sect '!$C$6:$C$310,'[1]Assiette TIC'!$C111,'[1]Consommati par usage et sect '!BO$6:BO$310)</f>
        <v>#VALUE!</v>
      </c>
      <c r="BQ109" s="104" t="e">
        <f>SUMIF('[1]Consommati par usage et sect '!$C$6:$C$310,'[1]Assiette TIC'!$C111,'[1]Consommati par usage et sect '!BP$6:BP$310)</f>
        <v>#VALUE!</v>
      </c>
      <c r="BR109" s="104" t="e">
        <f>SUMIF('[1]Consommati par usage et sect '!$C$6:$C$310,'[1]Assiette TIC'!$C111,'[1]Consommati par usage et sect '!BQ$6:BQ$310)</f>
        <v>#VALUE!</v>
      </c>
      <c r="BS109" s="105" t="e">
        <f t="shared" si="55"/>
        <v>#VALUE!</v>
      </c>
      <c r="BT109" s="106" t="e">
        <f>AL109-E109+#REF!+#REF!</f>
        <v>#VALUE!</v>
      </c>
      <c r="BU109" s="102" t="e">
        <f>IF(E109-#REF!-#REF!&gt;=#REF!,AL109-E109+#REF!+#REF!,AL109-#REF!)</f>
        <v>#REF!</v>
      </c>
      <c r="BV109" s="102" t="s">
        <v>264</v>
      </c>
      <c r="BW109" s="102"/>
      <c r="BX109" s="102">
        <f t="shared" si="34"/>
        <v>1</v>
      </c>
      <c r="BY109" s="102">
        <f t="shared" si="36"/>
        <v>0</v>
      </c>
      <c r="BZ109" s="107">
        <f>IF(ISNA(VLOOKUP($D109,'[1]comptes des secteurs'!$B$13:$AW$1568,31,FALSE)),0,VLOOKUP($D109,'[1]comptes des secteurs'!$B$13:$AW$1568,31,FALSE))</f>
        <v>63</v>
      </c>
      <c r="CA109" s="102">
        <f>IF(ISNA(VLOOKUP($D109,'[1]comptes des secteurs'!$B$13:$AW$1568,47,FALSE)),0,VLOOKUP($D109,'[1]comptes des secteurs'!$B$13:$AW$1568,47,FALSE))</f>
        <v>286.10000000000002</v>
      </c>
      <c r="CB109" s="108">
        <f t="shared" si="40"/>
        <v>0</v>
      </c>
      <c r="CC109" s="108">
        <f t="shared" si="40"/>
        <v>0</v>
      </c>
      <c r="CD109">
        <f>VLOOKUP(D109,Eurostat!$A$11:$H$272,5,TRUE)</f>
        <v>800</v>
      </c>
    </row>
    <row r="110" spans="1:82" ht="15.65" customHeight="1" x14ac:dyDescent="0.35">
      <c r="A110" s="123"/>
      <c r="B110" s="109"/>
      <c r="C110" s="131" t="s">
        <v>266</v>
      </c>
      <c r="D110" s="126" t="s">
        <v>300</v>
      </c>
      <c r="E110" s="97">
        <f>SUM(E104:E109)</f>
        <v>8638.857</v>
      </c>
      <c r="F110" s="97" t="e">
        <f t="shared" ref="F110:AK110" si="56">SUM(F104:F109)</f>
        <v>#VALUE!</v>
      </c>
      <c r="G110" s="97" t="e">
        <f t="shared" si="56"/>
        <v>#VALUE!</v>
      </c>
      <c r="H110" s="97" t="e">
        <f t="shared" si="56"/>
        <v>#VALUE!</v>
      </c>
      <c r="I110" s="97" t="e">
        <f t="shared" si="56"/>
        <v>#VALUE!</v>
      </c>
      <c r="J110" s="97" t="e">
        <f t="shared" si="56"/>
        <v>#VALUE!</v>
      </c>
      <c r="K110" s="97" t="e">
        <f t="shared" si="56"/>
        <v>#VALUE!</v>
      </c>
      <c r="L110" s="97" t="e">
        <f t="shared" si="56"/>
        <v>#VALUE!</v>
      </c>
      <c r="M110" s="97" t="e">
        <f t="shared" si="56"/>
        <v>#VALUE!</v>
      </c>
      <c r="N110" s="97" t="e">
        <f t="shared" si="56"/>
        <v>#VALUE!</v>
      </c>
      <c r="O110" s="97" t="e">
        <f t="shared" si="56"/>
        <v>#VALUE!</v>
      </c>
      <c r="P110" s="97" t="e">
        <f t="shared" si="56"/>
        <v>#VALUE!</v>
      </c>
      <c r="Q110" s="97" t="e">
        <f t="shared" si="56"/>
        <v>#VALUE!</v>
      </c>
      <c r="R110" s="97" t="e">
        <f t="shared" si="56"/>
        <v>#VALUE!</v>
      </c>
      <c r="S110" s="97" t="e">
        <f t="shared" si="56"/>
        <v>#VALUE!</v>
      </c>
      <c r="T110" s="97" t="e">
        <f t="shared" si="56"/>
        <v>#VALUE!</v>
      </c>
      <c r="U110" s="97" t="e">
        <f t="shared" si="56"/>
        <v>#VALUE!</v>
      </c>
      <c r="V110" s="97" t="e">
        <f t="shared" si="56"/>
        <v>#VALUE!</v>
      </c>
      <c r="W110" s="97" t="e">
        <f t="shared" si="56"/>
        <v>#VALUE!</v>
      </c>
      <c r="X110" s="97" t="e">
        <f t="shared" si="56"/>
        <v>#VALUE!</v>
      </c>
      <c r="Y110" s="97" t="e">
        <f t="shared" si="56"/>
        <v>#VALUE!</v>
      </c>
      <c r="Z110" s="97" t="e">
        <f t="shared" si="56"/>
        <v>#VALUE!</v>
      </c>
      <c r="AA110" s="97" t="e">
        <f t="shared" si="56"/>
        <v>#VALUE!</v>
      </c>
      <c r="AB110" s="97" t="e">
        <f t="shared" si="56"/>
        <v>#VALUE!</v>
      </c>
      <c r="AC110" s="97" t="e">
        <f t="shared" si="56"/>
        <v>#VALUE!</v>
      </c>
      <c r="AD110" s="97" t="e">
        <f t="shared" si="56"/>
        <v>#VALUE!</v>
      </c>
      <c r="AE110" s="97" t="e">
        <f t="shared" si="56"/>
        <v>#VALUE!</v>
      </c>
      <c r="AF110" s="97" t="e">
        <f t="shared" si="56"/>
        <v>#VALUE!</v>
      </c>
      <c r="AG110" s="97" t="e">
        <f t="shared" si="56"/>
        <v>#VALUE!</v>
      </c>
      <c r="AH110" s="97" t="e">
        <f t="shared" si="56"/>
        <v>#VALUE!</v>
      </c>
      <c r="AI110" s="97" t="e">
        <f t="shared" si="56"/>
        <v>#VALUE!</v>
      </c>
      <c r="AJ110" s="97" t="e">
        <f t="shared" si="56"/>
        <v>#VALUE!</v>
      </c>
      <c r="AK110" s="97" t="e">
        <f t="shared" si="56"/>
        <v>#VALUE!</v>
      </c>
      <c r="AL110" s="105" t="e">
        <f t="shared" si="29"/>
        <v>#VALUE!</v>
      </c>
      <c r="AM110" s="104" t="e">
        <f t="shared" si="35"/>
        <v>#VALUE!</v>
      </c>
      <c r="AN110" s="104" t="e">
        <f t="shared" si="30"/>
        <v>#VALUE!</v>
      </c>
      <c r="AO110" s="104" t="e">
        <f t="shared" si="31"/>
        <v>#VALUE!</v>
      </c>
      <c r="AP110" s="104" t="e">
        <f t="shared" si="32"/>
        <v>#VALUE!</v>
      </c>
      <c r="AQ110" s="97" t="e">
        <f t="shared" ref="AQ110:BR110" si="57">SUM(AQ104:AQ109)</f>
        <v>#VALUE!</v>
      </c>
      <c r="AR110" s="97" t="e">
        <f t="shared" si="57"/>
        <v>#VALUE!</v>
      </c>
      <c r="AS110" s="97" t="e">
        <f t="shared" si="57"/>
        <v>#VALUE!</v>
      </c>
      <c r="AT110" s="97" t="e">
        <f t="shared" si="57"/>
        <v>#VALUE!</v>
      </c>
      <c r="AU110" s="97" t="e">
        <f t="shared" si="57"/>
        <v>#VALUE!</v>
      </c>
      <c r="AV110" s="97" t="e">
        <f t="shared" si="57"/>
        <v>#VALUE!</v>
      </c>
      <c r="AW110" s="97" t="e">
        <f t="shared" si="57"/>
        <v>#VALUE!</v>
      </c>
      <c r="AX110" s="97" t="e">
        <f t="shared" si="57"/>
        <v>#VALUE!</v>
      </c>
      <c r="AY110" s="97" t="e">
        <f t="shared" si="57"/>
        <v>#VALUE!</v>
      </c>
      <c r="AZ110" s="97" t="e">
        <f t="shared" si="57"/>
        <v>#VALUE!</v>
      </c>
      <c r="BA110" s="97" t="e">
        <f t="shared" si="57"/>
        <v>#VALUE!</v>
      </c>
      <c r="BB110" s="97" t="e">
        <f t="shared" si="57"/>
        <v>#VALUE!</v>
      </c>
      <c r="BC110" s="97" t="e">
        <f t="shared" si="57"/>
        <v>#VALUE!</v>
      </c>
      <c r="BD110" s="97" t="e">
        <f t="shared" si="57"/>
        <v>#VALUE!</v>
      </c>
      <c r="BE110" s="97" t="e">
        <f t="shared" si="57"/>
        <v>#VALUE!</v>
      </c>
      <c r="BF110" s="97" t="e">
        <f t="shared" si="57"/>
        <v>#VALUE!</v>
      </c>
      <c r="BG110" s="97" t="e">
        <f t="shared" si="57"/>
        <v>#VALUE!</v>
      </c>
      <c r="BH110" s="97" t="e">
        <f t="shared" si="57"/>
        <v>#VALUE!</v>
      </c>
      <c r="BI110" s="97" t="e">
        <f t="shared" si="57"/>
        <v>#VALUE!</v>
      </c>
      <c r="BJ110" s="97" t="e">
        <f t="shared" si="57"/>
        <v>#VALUE!</v>
      </c>
      <c r="BK110" s="97" t="e">
        <f t="shared" si="57"/>
        <v>#VALUE!</v>
      </c>
      <c r="BL110" s="97" t="e">
        <f t="shared" si="57"/>
        <v>#VALUE!</v>
      </c>
      <c r="BM110" s="97" t="e">
        <f t="shared" si="57"/>
        <v>#VALUE!</v>
      </c>
      <c r="BN110" s="97" t="e">
        <f t="shared" si="57"/>
        <v>#VALUE!</v>
      </c>
      <c r="BO110" s="97" t="e">
        <f t="shared" si="57"/>
        <v>#VALUE!</v>
      </c>
      <c r="BP110" s="97" t="e">
        <f t="shared" si="57"/>
        <v>#VALUE!</v>
      </c>
      <c r="BQ110" s="97" t="e">
        <f t="shared" si="57"/>
        <v>#VALUE!</v>
      </c>
      <c r="BR110" s="97" t="e">
        <f t="shared" si="57"/>
        <v>#VALUE!</v>
      </c>
      <c r="BS110" s="105" t="e">
        <f t="shared" si="55"/>
        <v>#VALUE!</v>
      </c>
      <c r="BT110" s="106" t="e">
        <f>SUM(BT104:BT109)</f>
        <v>#VALUE!</v>
      </c>
      <c r="BU110" s="106" t="e">
        <f>SUM(BU104:BU109)</f>
        <v>#REF!</v>
      </c>
      <c r="BV110" s="102"/>
      <c r="BW110" s="102"/>
      <c r="BX110" s="102">
        <f t="shared" si="34"/>
        <v>0</v>
      </c>
      <c r="BY110" s="102" t="e">
        <f t="shared" si="36"/>
        <v>#REF!</v>
      </c>
      <c r="BZ110" s="107">
        <f>SUM(BZ104:BZ109)</f>
        <v>2409.4</v>
      </c>
      <c r="CA110" s="107">
        <f>SUM(CA104:CA109)</f>
        <v>7717.7999999999993</v>
      </c>
      <c r="CB110" s="108" t="e">
        <f t="shared" si="40"/>
        <v>#REF!</v>
      </c>
      <c r="CC110" s="108" t="e">
        <f t="shared" si="40"/>
        <v>#REF!</v>
      </c>
    </row>
    <row r="111" spans="1:82" ht="15.65" customHeight="1" x14ac:dyDescent="0.35">
      <c r="A111" s="122" t="s">
        <v>362</v>
      </c>
      <c r="B111" s="195" t="s">
        <v>578</v>
      </c>
      <c r="C111" s="131" t="s">
        <v>363</v>
      </c>
      <c r="D111" s="128">
        <v>2030</v>
      </c>
      <c r="E111" s="97">
        <f>IFERROR(VLOOKUP(D111,'[1]Emissions ETS'!$A$2:$B$121,2,FALSE),0)/1000</f>
        <v>4.3689999999999998</v>
      </c>
      <c r="F111" s="104" t="e">
        <f>SUMIF('[1]Consommati par usage et sect '!$C$6:$C$310,'[1]Assiette TIC'!$C114,'[1]Consommati par usage et sect '!E$6:E$310)</f>
        <v>#VALUE!</v>
      </c>
      <c r="G111" s="104" t="e">
        <f>SUMIF('[1]Consommati par usage et sect '!$C$6:$C$310,'[1]Assiette TIC'!$C114,'[1]Consommati par usage et sect '!F$6:F$310)</f>
        <v>#VALUE!</v>
      </c>
      <c r="H111" s="104" t="e">
        <f>SUMIF('[1]Consommati par usage et sect '!$C$6:$C$310,'[1]Assiette TIC'!$C114,'[1]Consommati par usage et sect '!G$6:G$310)</f>
        <v>#VALUE!</v>
      </c>
      <c r="I111" s="104" t="e">
        <f>SUMIF('[1]Consommati par usage et sect '!$C$6:$C$310,'[1]Assiette TIC'!$C114,'[1]Consommati par usage et sect '!H$6:H$310)</f>
        <v>#VALUE!</v>
      </c>
      <c r="J111" s="104" t="e">
        <f>SUMIF('[1]Consommati par usage et sect '!$C$6:$C$310,'[1]Assiette TIC'!$C114,'[1]Consommati par usage et sect '!I$6:I$310)</f>
        <v>#VALUE!</v>
      </c>
      <c r="K111" s="104" t="e">
        <f>SUMIF('[1]Consommati par usage et sect '!$C$6:$C$310,'[1]Assiette TIC'!$C114,'[1]Consommati par usage et sect '!J$6:J$310)</f>
        <v>#VALUE!</v>
      </c>
      <c r="L111" s="104" t="e">
        <f>SUMIF('[1]Consommati par usage et sect '!$C$6:$C$310,'[1]Assiette TIC'!$C114,'[1]Consommati par usage et sect '!K$6:K$310)</f>
        <v>#VALUE!</v>
      </c>
      <c r="M111" s="104" t="e">
        <f>SUMIF('[1]Consommati par usage et sect '!$C$6:$C$310,'[1]Assiette TIC'!$C114,'[1]Consommati par usage et sect '!L$6:L$310)</f>
        <v>#VALUE!</v>
      </c>
      <c r="N111" s="104" t="e">
        <f>SUMIF('[1]Consommati par usage et sect '!$C$6:$C$310,'[1]Assiette TIC'!$C114,'[1]Consommati par usage et sect '!M$6:M$310)</f>
        <v>#VALUE!</v>
      </c>
      <c r="O111" s="104" t="e">
        <f>SUMIF('[1]Consommati par usage et sect '!$C$6:$C$310,'[1]Assiette TIC'!$C114,'[1]Consommati par usage et sect '!N$6:N$310)</f>
        <v>#VALUE!</v>
      </c>
      <c r="P111" s="104" t="e">
        <f>SUMIF('[1]Consommati par usage et sect '!$C$6:$C$310,'[1]Assiette TIC'!$C114,'[1]Consommati par usage et sect '!O$6:O$310)</f>
        <v>#VALUE!</v>
      </c>
      <c r="Q111" s="104" t="e">
        <f>SUMIF('[1]Consommati par usage et sect '!$C$6:$C$310,'[1]Assiette TIC'!$C114,'[1]Consommati par usage et sect '!P$6:P$310)</f>
        <v>#VALUE!</v>
      </c>
      <c r="R111" s="104" t="e">
        <f>SUMIF('[1]Consommati par usage et sect '!$C$6:$C$310,'[1]Assiette TIC'!$C114,'[1]Consommati par usage et sect '!Q$6:Q$310)</f>
        <v>#VALUE!</v>
      </c>
      <c r="S111" s="104" t="e">
        <f>SUMIF('[1]Consommati par usage et sect '!$C$6:$C$310,'[1]Assiette TIC'!$C114,'[1]Consommati par usage et sect '!R$6:R$310)</f>
        <v>#VALUE!</v>
      </c>
      <c r="T111" s="104" t="e">
        <f>SUMIF('[1]Consommati par usage et sect '!$C$6:$C$310,'[1]Assiette TIC'!$C114,'[1]Consommati par usage et sect '!S$6:S$310)</f>
        <v>#VALUE!</v>
      </c>
      <c r="U111" s="104" t="e">
        <f>SUMIF('[1]Consommati par usage et sect '!$C$6:$C$310,'[1]Assiette TIC'!$C114,'[1]Consommati par usage et sect '!T$6:T$310)</f>
        <v>#VALUE!</v>
      </c>
      <c r="V111" s="104" t="e">
        <f>SUMIF('[1]Consommati par usage et sect '!$C$6:$C$310,'[1]Assiette TIC'!$C114,'[1]Consommati par usage et sect '!U$6:U$310)</f>
        <v>#VALUE!</v>
      </c>
      <c r="W111" s="104" t="e">
        <f>SUMIF('[1]Consommati par usage et sect '!$C$6:$C$310,'[1]Assiette TIC'!$C114,'[1]Consommati par usage et sect '!V$6:V$310)</f>
        <v>#VALUE!</v>
      </c>
      <c r="X111" s="104" t="e">
        <f>SUMIF('[1]Consommati par usage et sect '!$C$6:$C$310,'[1]Assiette TIC'!$C114,'[1]Consommati par usage et sect '!W$6:W$310)</f>
        <v>#VALUE!</v>
      </c>
      <c r="Y111" s="104" t="e">
        <f>SUMIF('[1]Consommati par usage et sect '!$C$6:$C$310,'[1]Assiette TIC'!$C114,'[1]Consommati par usage et sect '!X$6:X$310)</f>
        <v>#VALUE!</v>
      </c>
      <c r="Z111" s="104" t="e">
        <f>SUMIF('[1]Consommati par usage et sect '!$C$6:$C$310,'[1]Assiette TIC'!$C114,'[1]Consommati par usage et sect '!Y$6:Y$310)</f>
        <v>#VALUE!</v>
      </c>
      <c r="AA111" s="104" t="e">
        <f>SUMIF('[1]Consommati par usage et sect '!$C$6:$C$310,'[1]Assiette TIC'!$C114,'[1]Consommati par usage et sect '!Z$6:Z$310)</f>
        <v>#VALUE!</v>
      </c>
      <c r="AB111" s="104" t="e">
        <f>SUMIF('[1]Consommati par usage et sect '!$C$6:$C$310,'[1]Assiette TIC'!$C114,'[1]Consommati par usage et sect '!AA$6:AA$310)</f>
        <v>#VALUE!</v>
      </c>
      <c r="AC111" s="104" t="e">
        <f>SUMIF('[1]Consommati par usage et sect '!$C$6:$C$310,'[1]Assiette TIC'!$C114,'[1]Consommati par usage et sect '!AB$6:AB$310)</f>
        <v>#VALUE!</v>
      </c>
      <c r="AD111" s="104" t="e">
        <f>SUMIF('[1]Consommati par usage et sect '!$C$6:$C$310,'[1]Assiette TIC'!$C114,'[1]Consommati par usage et sect '!AC$6:AC$310)</f>
        <v>#VALUE!</v>
      </c>
      <c r="AE111" s="104" t="e">
        <f>SUMIF('[1]Consommati par usage et sect '!$C$6:$C$310,'[1]Assiette TIC'!$C114,'[1]Consommati par usage et sect '!AD$6:AD$310)</f>
        <v>#VALUE!</v>
      </c>
      <c r="AF111" s="104" t="e">
        <f>SUMIF('[1]Consommati par usage et sect '!$C$6:$C$310,'[1]Assiette TIC'!$C114,'[1]Consommati par usage et sect '!AE$6:AE$310)</f>
        <v>#VALUE!</v>
      </c>
      <c r="AG111" s="104" t="e">
        <f>SUMIF('[1]Consommati par usage et sect '!$C$6:$C$310,'[1]Assiette TIC'!$C114,'[1]Consommati par usage et sect '!AF$6:AF$310)</f>
        <v>#VALUE!</v>
      </c>
      <c r="AH111" s="104" t="e">
        <f>SUMIF('[1]Consommati par usage et sect '!$C$6:$C$310,'[1]Assiette TIC'!$C114,'[1]Consommati par usage et sect '!AG$6:AG$310)</f>
        <v>#VALUE!</v>
      </c>
      <c r="AI111" s="104" t="e">
        <f>SUMIF('[1]Consommati par usage et sect '!$C$6:$C$310,'[1]Assiette TIC'!$C114,'[1]Consommati par usage et sect '!AH$6:AH$310)</f>
        <v>#VALUE!</v>
      </c>
      <c r="AJ111" s="104" t="e">
        <f>SUMIF('[1]Consommati par usage et sect '!$C$6:$C$310,'[1]Assiette TIC'!$C114,'[1]Consommati par usage et sect '!AI$6:AI$310)</f>
        <v>#VALUE!</v>
      </c>
      <c r="AK111" s="104" t="e">
        <f>SUMIF('[1]Consommati par usage et sect '!$C$6:$C$310,'[1]Assiette TIC'!$C114,'[1]Consommati par usage et sect '!AJ$6:AJ$310)</f>
        <v>#VALUE!</v>
      </c>
      <c r="AL111" s="105" t="e">
        <f t="shared" si="29"/>
        <v>#VALUE!</v>
      </c>
      <c r="AM111" s="104" t="e">
        <f t="shared" si="35"/>
        <v>#VALUE!</v>
      </c>
      <c r="AN111" s="104" t="e">
        <f t="shared" si="30"/>
        <v>#VALUE!</v>
      </c>
      <c r="AO111" s="104" t="e">
        <f t="shared" si="31"/>
        <v>#VALUE!</v>
      </c>
      <c r="AP111" s="104" t="e">
        <f t="shared" si="32"/>
        <v>#VALUE!</v>
      </c>
      <c r="AQ111" s="104" t="e">
        <f>SUMIF('[1]Consommati par usage et sect '!$C$6:$C$310,'[1]Assiette TIC'!$C114,'[1]Consommati par usage et sect '!AP$6:AP$310)</f>
        <v>#VALUE!</v>
      </c>
      <c r="AR111" s="104" t="e">
        <f>SUMIF('[1]Consommati par usage et sect '!$C$6:$C$310,'[1]Assiette TIC'!$C114,'[1]Consommati par usage et sect '!AQ$6:AQ$310)</f>
        <v>#VALUE!</v>
      </c>
      <c r="AS111" s="104" t="e">
        <f>SUMIF('[1]Consommati par usage et sect '!$C$6:$C$310,'[1]Assiette TIC'!$C114,'[1]Consommati par usage et sect '!AR$6:AR$310)</f>
        <v>#VALUE!</v>
      </c>
      <c r="AT111" s="104" t="e">
        <f>SUMIF('[1]Consommati par usage et sect '!$C$6:$C$310,'[1]Assiette TIC'!$C114,'[1]Consommati par usage et sect '!AS$6:AS$310)</f>
        <v>#VALUE!</v>
      </c>
      <c r="AU111" s="104" t="e">
        <f>SUMIF('[1]Consommati par usage et sect '!$C$6:$C$310,'[1]Assiette TIC'!$C114,'[1]Consommati par usage et sect '!AT$6:AT$310)</f>
        <v>#VALUE!</v>
      </c>
      <c r="AV111" s="104" t="e">
        <f>SUMIF('[1]Consommati par usage et sect '!$C$6:$C$310,'[1]Assiette TIC'!$C114,'[1]Consommati par usage et sect '!AU$6:AU$310)</f>
        <v>#VALUE!</v>
      </c>
      <c r="AW111" s="104" t="e">
        <f>SUMIF('[1]Consommati par usage et sect '!$C$6:$C$310,'[1]Assiette TIC'!$C114,'[1]Consommati par usage et sect '!AV$6:AV$310)</f>
        <v>#VALUE!</v>
      </c>
      <c r="AX111" s="104" t="e">
        <f>SUMIF('[1]Consommati par usage et sect '!$C$6:$C$310,'[1]Assiette TIC'!$C114,'[1]Consommati par usage et sect '!AW$6:AW$310)</f>
        <v>#VALUE!</v>
      </c>
      <c r="AY111" s="104" t="e">
        <f>SUMIF('[1]Consommati par usage et sect '!$C$6:$C$310,'[1]Assiette TIC'!$C114,'[1]Consommati par usage et sect '!AX$6:AX$310)</f>
        <v>#VALUE!</v>
      </c>
      <c r="AZ111" s="104" t="e">
        <f>SUMIF('[1]Consommati par usage et sect '!$C$6:$C$310,'[1]Assiette TIC'!$C114,'[1]Consommati par usage et sect '!AY$6:AY$310)</f>
        <v>#VALUE!</v>
      </c>
      <c r="BA111" s="104" t="e">
        <f>SUMIF('[1]Consommati par usage et sect '!$C$6:$C$310,'[1]Assiette TIC'!$C114,'[1]Consommati par usage et sect '!AZ$6:AZ$310)</f>
        <v>#VALUE!</v>
      </c>
      <c r="BB111" s="104" t="e">
        <f>SUMIF('[1]Consommati par usage et sect '!$C$6:$C$310,'[1]Assiette TIC'!$C114,'[1]Consommati par usage et sect '!BA$6:BA$310)</f>
        <v>#VALUE!</v>
      </c>
      <c r="BC111" s="104" t="e">
        <f>SUMIF('[1]Consommati par usage et sect '!$C$6:$C$310,'[1]Assiette TIC'!$C114,'[1]Consommati par usage et sect '!BB$6:BB$310)</f>
        <v>#VALUE!</v>
      </c>
      <c r="BD111" s="104" t="e">
        <f>SUMIF('[1]Consommati par usage et sect '!$C$6:$C$310,'[1]Assiette TIC'!$C114,'[1]Consommati par usage et sect '!BC$6:BC$310)</f>
        <v>#VALUE!</v>
      </c>
      <c r="BE111" s="104" t="e">
        <f>SUMIF('[1]Consommati par usage et sect '!$C$6:$C$310,'[1]Assiette TIC'!$C114,'[1]Consommati par usage et sect '!BD$6:BD$310)</f>
        <v>#VALUE!</v>
      </c>
      <c r="BF111" s="104" t="e">
        <f>SUMIF('[1]Consommati par usage et sect '!$C$6:$C$310,'[1]Assiette TIC'!$C114,'[1]Consommati par usage et sect '!BE$6:BE$310)</f>
        <v>#VALUE!</v>
      </c>
      <c r="BG111" s="104" t="e">
        <f>SUMIF('[1]Consommati par usage et sect '!$C$6:$C$310,'[1]Assiette TIC'!$C114,'[1]Consommati par usage et sect '!BF$6:BF$310)</f>
        <v>#VALUE!</v>
      </c>
      <c r="BH111" s="104" t="e">
        <f>SUMIF('[1]Consommati par usage et sect '!$C$6:$C$310,'[1]Assiette TIC'!$C114,'[1]Consommati par usage et sect '!BG$6:BG$310)</f>
        <v>#VALUE!</v>
      </c>
      <c r="BI111" s="104" t="e">
        <f>SUMIF('[1]Consommati par usage et sect '!$C$6:$C$310,'[1]Assiette TIC'!$C114,'[1]Consommati par usage et sect '!BH$6:BH$310)</f>
        <v>#VALUE!</v>
      </c>
      <c r="BJ111" s="104" t="e">
        <f>SUMIF('[1]Consommati par usage et sect '!$C$6:$C$310,'[1]Assiette TIC'!$C114,'[1]Consommati par usage et sect '!BI$6:BI$310)</f>
        <v>#VALUE!</v>
      </c>
      <c r="BK111" s="104" t="e">
        <f>SUMIF('[1]Consommati par usage et sect '!$C$6:$C$310,'[1]Assiette TIC'!$C114,'[1]Consommati par usage et sect '!BJ$6:BJ$310)</f>
        <v>#VALUE!</v>
      </c>
      <c r="BL111" s="104" t="e">
        <f>SUMIF('[1]Consommati par usage et sect '!$C$6:$C$310,'[1]Assiette TIC'!$C114,'[1]Consommati par usage et sect '!BK$6:BK$310)</f>
        <v>#VALUE!</v>
      </c>
      <c r="BM111" s="104" t="e">
        <f>SUMIF('[1]Consommati par usage et sect '!$C$6:$C$310,'[1]Assiette TIC'!$C114,'[1]Consommati par usage et sect '!BL$6:BL$310)</f>
        <v>#VALUE!</v>
      </c>
      <c r="BN111" s="104" t="e">
        <f>SUMIF('[1]Consommati par usage et sect '!$C$6:$C$310,'[1]Assiette TIC'!$C114,'[1]Consommati par usage et sect '!BM$6:BM$310)</f>
        <v>#VALUE!</v>
      </c>
      <c r="BO111" s="104" t="e">
        <f>SUMIF('[1]Consommati par usage et sect '!$C$6:$C$310,'[1]Assiette TIC'!$C114,'[1]Consommati par usage et sect '!BN$6:BN$310)</f>
        <v>#VALUE!</v>
      </c>
      <c r="BP111" s="104" t="e">
        <f>SUMIF('[1]Consommati par usage et sect '!$C$6:$C$310,'[1]Assiette TIC'!$C114,'[1]Consommati par usage et sect '!BO$6:BO$310)</f>
        <v>#VALUE!</v>
      </c>
      <c r="BQ111" s="104" t="e">
        <f>SUMIF('[1]Consommati par usage et sect '!$C$6:$C$310,'[1]Assiette TIC'!$C114,'[1]Consommati par usage et sect '!BP$6:BP$310)</f>
        <v>#VALUE!</v>
      </c>
      <c r="BR111" s="104" t="e">
        <f>SUMIF('[1]Consommati par usage et sect '!$C$6:$C$310,'[1]Assiette TIC'!$C114,'[1]Consommati par usage et sect '!BQ$6:BQ$310)</f>
        <v>#VALUE!</v>
      </c>
      <c r="BS111" s="105" t="e">
        <f t="shared" ref="BS111:BS171" si="58">SUM(AM111,AQ111,AU111,AY111,BC111,BG111,BK111,BO111)</f>
        <v>#VALUE!</v>
      </c>
      <c r="BT111" s="106" t="e">
        <f>AL111-E111+#REF!+#REF!</f>
        <v>#VALUE!</v>
      </c>
      <c r="BU111" s="102" t="e">
        <f>IF(E111-#REF!-#REF!&gt;=#REF!,AL111-E111+#REF!+#REF!,AL111-#REF!)</f>
        <v>#REF!</v>
      </c>
      <c r="BV111" s="102"/>
      <c r="BW111" s="102"/>
      <c r="BX111" s="102">
        <f t="shared" si="34"/>
        <v>0</v>
      </c>
      <c r="BY111" s="102" t="e">
        <f t="shared" si="36"/>
        <v>#REF!</v>
      </c>
      <c r="BZ111" s="107">
        <f>IF(ISNA(VLOOKUP($D111,'[1]comptes des secteurs'!$B$13:$AW$1568,31,FALSE)),0,VLOOKUP($D111,'[1]comptes des secteurs'!$B$13:$AW$1568,31,FALSE))</f>
        <v>235.1</v>
      </c>
      <c r="CA111" s="102">
        <f>IF(ISNA(VLOOKUP($D111,'[1]comptes des secteurs'!$B$13:$AW$1568,47,FALSE)),0,VLOOKUP($D111,'[1]comptes des secteurs'!$B$13:$AW$1568,47,FALSE))</f>
        <v>1000.9</v>
      </c>
      <c r="CB111" s="108" t="e">
        <f t="shared" si="40"/>
        <v>#REF!</v>
      </c>
      <c r="CC111" s="108" t="e">
        <f t="shared" si="40"/>
        <v>#REF!</v>
      </c>
      <c r="CD111">
        <f>VLOOKUP(D111,Eurostat!$A$11:$H$272,5,TRUE)</f>
        <v>3258.5</v>
      </c>
    </row>
    <row r="112" spans="1:82" ht="15.65" customHeight="1" x14ac:dyDescent="0.35">
      <c r="A112" s="121"/>
      <c r="B112" s="200"/>
      <c r="C112" s="131" t="s">
        <v>364</v>
      </c>
      <c r="D112" s="128">
        <v>2042</v>
      </c>
      <c r="E112" s="97">
        <f>IFERROR(VLOOKUP(D112,'[1]Emissions ETS'!$A$2:$B$121,2,FALSE),0)/1000</f>
        <v>0</v>
      </c>
      <c r="F112" s="104" t="e">
        <f>SUMIF('[1]Consommati par usage et sect '!$C$6:$C$310,'[1]Assiette TIC'!$C115,'[1]Consommati par usage et sect '!E$6:E$310)</f>
        <v>#VALUE!</v>
      </c>
      <c r="G112" s="104" t="e">
        <f>SUMIF('[1]Consommati par usage et sect '!$C$6:$C$310,'[1]Assiette TIC'!$C115,'[1]Consommati par usage et sect '!F$6:F$310)</f>
        <v>#VALUE!</v>
      </c>
      <c r="H112" s="104" t="e">
        <f>SUMIF('[1]Consommati par usage et sect '!$C$6:$C$310,'[1]Assiette TIC'!$C115,'[1]Consommati par usage et sect '!G$6:G$310)</f>
        <v>#VALUE!</v>
      </c>
      <c r="I112" s="104" t="e">
        <f>SUMIF('[1]Consommati par usage et sect '!$C$6:$C$310,'[1]Assiette TIC'!$C115,'[1]Consommati par usage et sect '!H$6:H$310)</f>
        <v>#VALUE!</v>
      </c>
      <c r="J112" s="104" t="e">
        <f>SUMIF('[1]Consommati par usage et sect '!$C$6:$C$310,'[1]Assiette TIC'!$C115,'[1]Consommati par usage et sect '!I$6:I$310)</f>
        <v>#VALUE!</v>
      </c>
      <c r="K112" s="104" t="e">
        <f>SUMIF('[1]Consommati par usage et sect '!$C$6:$C$310,'[1]Assiette TIC'!$C115,'[1]Consommati par usage et sect '!J$6:J$310)</f>
        <v>#VALUE!</v>
      </c>
      <c r="L112" s="104" t="e">
        <f>SUMIF('[1]Consommati par usage et sect '!$C$6:$C$310,'[1]Assiette TIC'!$C115,'[1]Consommati par usage et sect '!K$6:K$310)</f>
        <v>#VALUE!</v>
      </c>
      <c r="M112" s="104" t="e">
        <f>SUMIF('[1]Consommati par usage et sect '!$C$6:$C$310,'[1]Assiette TIC'!$C115,'[1]Consommati par usage et sect '!L$6:L$310)</f>
        <v>#VALUE!</v>
      </c>
      <c r="N112" s="104" t="e">
        <f>SUMIF('[1]Consommati par usage et sect '!$C$6:$C$310,'[1]Assiette TIC'!$C115,'[1]Consommati par usage et sect '!M$6:M$310)</f>
        <v>#VALUE!</v>
      </c>
      <c r="O112" s="104" t="e">
        <f>SUMIF('[1]Consommati par usage et sect '!$C$6:$C$310,'[1]Assiette TIC'!$C115,'[1]Consommati par usage et sect '!N$6:N$310)</f>
        <v>#VALUE!</v>
      </c>
      <c r="P112" s="104" t="e">
        <f>SUMIF('[1]Consommati par usage et sect '!$C$6:$C$310,'[1]Assiette TIC'!$C115,'[1]Consommati par usage et sect '!O$6:O$310)</f>
        <v>#VALUE!</v>
      </c>
      <c r="Q112" s="104" t="e">
        <f>SUMIF('[1]Consommati par usage et sect '!$C$6:$C$310,'[1]Assiette TIC'!$C115,'[1]Consommati par usage et sect '!P$6:P$310)</f>
        <v>#VALUE!</v>
      </c>
      <c r="R112" s="104" t="e">
        <f>SUMIF('[1]Consommati par usage et sect '!$C$6:$C$310,'[1]Assiette TIC'!$C115,'[1]Consommati par usage et sect '!Q$6:Q$310)</f>
        <v>#VALUE!</v>
      </c>
      <c r="S112" s="104" t="e">
        <f>SUMIF('[1]Consommati par usage et sect '!$C$6:$C$310,'[1]Assiette TIC'!$C115,'[1]Consommati par usage et sect '!R$6:R$310)</f>
        <v>#VALUE!</v>
      </c>
      <c r="T112" s="104" t="e">
        <f>SUMIF('[1]Consommati par usage et sect '!$C$6:$C$310,'[1]Assiette TIC'!$C115,'[1]Consommati par usage et sect '!S$6:S$310)</f>
        <v>#VALUE!</v>
      </c>
      <c r="U112" s="104" t="e">
        <f>SUMIF('[1]Consommati par usage et sect '!$C$6:$C$310,'[1]Assiette TIC'!$C115,'[1]Consommati par usage et sect '!T$6:T$310)</f>
        <v>#VALUE!</v>
      </c>
      <c r="V112" s="104" t="e">
        <f>SUMIF('[1]Consommati par usage et sect '!$C$6:$C$310,'[1]Assiette TIC'!$C115,'[1]Consommati par usage et sect '!U$6:U$310)</f>
        <v>#VALUE!</v>
      </c>
      <c r="W112" s="104" t="e">
        <f>SUMIF('[1]Consommati par usage et sect '!$C$6:$C$310,'[1]Assiette TIC'!$C115,'[1]Consommati par usage et sect '!V$6:V$310)</f>
        <v>#VALUE!</v>
      </c>
      <c r="X112" s="104" t="e">
        <f>SUMIF('[1]Consommati par usage et sect '!$C$6:$C$310,'[1]Assiette TIC'!$C115,'[1]Consommati par usage et sect '!W$6:W$310)</f>
        <v>#VALUE!</v>
      </c>
      <c r="Y112" s="104" t="e">
        <f>SUMIF('[1]Consommati par usage et sect '!$C$6:$C$310,'[1]Assiette TIC'!$C115,'[1]Consommati par usage et sect '!X$6:X$310)</f>
        <v>#VALUE!</v>
      </c>
      <c r="Z112" s="104" t="e">
        <f>SUMIF('[1]Consommati par usage et sect '!$C$6:$C$310,'[1]Assiette TIC'!$C115,'[1]Consommati par usage et sect '!Y$6:Y$310)</f>
        <v>#VALUE!</v>
      </c>
      <c r="AA112" s="104" t="e">
        <f>SUMIF('[1]Consommati par usage et sect '!$C$6:$C$310,'[1]Assiette TIC'!$C115,'[1]Consommati par usage et sect '!Z$6:Z$310)</f>
        <v>#VALUE!</v>
      </c>
      <c r="AB112" s="104" t="e">
        <f>SUMIF('[1]Consommati par usage et sect '!$C$6:$C$310,'[1]Assiette TIC'!$C115,'[1]Consommati par usage et sect '!AA$6:AA$310)</f>
        <v>#VALUE!</v>
      </c>
      <c r="AC112" s="104" t="e">
        <f>SUMIF('[1]Consommati par usage et sect '!$C$6:$C$310,'[1]Assiette TIC'!$C115,'[1]Consommati par usage et sect '!AB$6:AB$310)</f>
        <v>#VALUE!</v>
      </c>
      <c r="AD112" s="104" t="e">
        <f>SUMIF('[1]Consommati par usage et sect '!$C$6:$C$310,'[1]Assiette TIC'!$C115,'[1]Consommati par usage et sect '!AC$6:AC$310)</f>
        <v>#VALUE!</v>
      </c>
      <c r="AE112" s="104" t="e">
        <f>SUMIF('[1]Consommati par usage et sect '!$C$6:$C$310,'[1]Assiette TIC'!$C115,'[1]Consommati par usage et sect '!AD$6:AD$310)</f>
        <v>#VALUE!</v>
      </c>
      <c r="AF112" s="104" t="e">
        <f>SUMIF('[1]Consommati par usage et sect '!$C$6:$C$310,'[1]Assiette TIC'!$C115,'[1]Consommati par usage et sect '!AE$6:AE$310)</f>
        <v>#VALUE!</v>
      </c>
      <c r="AG112" s="104" t="e">
        <f>SUMIF('[1]Consommati par usage et sect '!$C$6:$C$310,'[1]Assiette TIC'!$C115,'[1]Consommati par usage et sect '!AF$6:AF$310)</f>
        <v>#VALUE!</v>
      </c>
      <c r="AH112" s="104" t="e">
        <f>SUMIF('[1]Consommati par usage et sect '!$C$6:$C$310,'[1]Assiette TIC'!$C115,'[1]Consommati par usage et sect '!AG$6:AG$310)</f>
        <v>#VALUE!</v>
      </c>
      <c r="AI112" s="104" t="e">
        <f>SUMIF('[1]Consommati par usage et sect '!$C$6:$C$310,'[1]Assiette TIC'!$C115,'[1]Consommati par usage et sect '!AH$6:AH$310)</f>
        <v>#VALUE!</v>
      </c>
      <c r="AJ112" s="104" t="e">
        <f>SUMIF('[1]Consommati par usage et sect '!$C$6:$C$310,'[1]Assiette TIC'!$C115,'[1]Consommati par usage et sect '!AI$6:AI$310)</f>
        <v>#VALUE!</v>
      </c>
      <c r="AK112" s="104" t="e">
        <f>SUMIF('[1]Consommati par usage et sect '!$C$6:$C$310,'[1]Assiette TIC'!$C115,'[1]Consommati par usage et sect '!AJ$6:AJ$310)</f>
        <v>#VALUE!</v>
      </c>
      <c r="AL112" s="105" t="e">
        <f t="shared" si="29"/>
        <v>#VALUE!</v>
      </c>
      <c r="AM112" s="104" t="e">
        <f t="shared" si="35"/>
        <v>#VALUE!</v>
      </c>
      <c r="AN112" s="104" t="e">
        <f t="shared" si="30"/>
        <v>#VALUE!</v>
      </c>
      <c r="AO112" s="104" t="e">
        <f t="shared" si="31"/>
        <v>#VALUE!</v>
      </c>
      <c r="AP112" s="104" t="e">
        <f t="shared" si="32"/>
        <v>#VALUE!</v>
      </c>
      <c r="AQ112" s="104" t="e">
        <f>SUMIF('[1]Consommati par usage et sect '!$C$6:$C$310,'[1]Assiette TIC'!$C115,'[1]Consommati par usage et sect '!AP$6:AP$310)</f>
        <v>#VALUE!</v>
      </c>
      <c r="AR112" s="104" t="e">
        <f>SUMIF('[1]Consommati par usage et sect '!$C$6:$C$310,'[1]Assiette TIC'!$C115,'[1]Consommati par usage et sect '!AQ$6:AQ$310)</f>
        <v>#VALUE!</v>
      </c>
      <c r="AS112" s="104" t="e">
        <f>SUMIF('[1]Consommati par usage et sect '!$C$6:$C$310,'[1]Assiette TIC'!$C115,'[1]Consommati par usage et sect '!AR$6:AR$310)</f>
        <v>#VALUE!</v>
      </c>
      <c r="AT112" s="104" t="e">
        <f>SUMIF('[1]Consommati par usage et sect '!$C$6:$C$310,'[1]Assiette TIC'!$C115,'[1]Consommati par usage et sect '!AS$6:AS$310)</f>
        <v>#VALUE!</v>
      </c>
      <c r="AU112" s="104" t="e">
        <f>SUMIF('[1]Consommati par usage et sect '!$C$6:$C$310,'[1]Assiette TIC'!$C115,'[1]Consommati par usage et sect '!AT$6:AT$310)</f>
        <v>#VALUE!</v>
      </c>
      <c r="AV112" s="104" t="e">
        <f>SUMIF('[1]Consommati par usage et sect '!$C$6:$C$310,'[1]Assiette TIC'!$C115,'[1]Consommati par usage et sect '!AU$6:AU$310)</f>
        <v>#VALUE!</v>
      </c>
      <c r="AW112" s="104" t="e">
        <f>SUMIF('[1]Consommati par usage et sect '!$C$6:$C$310,'[1]Assiette TIC'!$C115,'[1]Consommati par usage et sect '!AV$6:AV$310)</f>
        <v>#VALUE!</v>
      </c>
      <c r="AX112" s="104" t="e">
        <f>SUMIF('[1]Consommati par usage et sect '!$C$6:$C$310,'[1]Assiette TIC'!$C115,'[1]Consommati par usage et sect '!AW$6:AW$310)</f>
        <v>#VALUE!</v>
      </c>
      <c r="AY112" s="104" t="e">
        <f>SUMIF('[1]Consommati par usage et sect '!$C$6:$C$310,'[1]Assiette TIC'!$C115,'[1]Consommati par usage et sect '!AX$6:AX$310)</f>
        <v>#VALUE!</v>
      </c>
      <c r="AZ112" s="104" t="e">
        <f>SUMIF('[1]Consommati par usage et sect '!$C$6:$C$310,'[1]Assiette TIC'!$C115,'[1]Consommati par usage et sect '!AY$6:AY$310)</f>
        <v>#VALUE!</v>
      </c>
      <c r="BA112" s="104" t="e">
        <f>SUMIF('[1]Consommati par usage et sect '!$C$6:$C$310,'[1]Assiette TIC'!$C115,'[1]Consommati par usage et sect '!AZ$6:AZ$310)</f>
        <v>#VALUE!</v>
      </c>
      <c r="BB112" s="104" t="e">
        <f>SUMIF('[1]Consommati par usage et sect '!$C$6:$C$310,'[1]Assiette TIC'!$C115,'[1]Consommati par usage et sect '!BA$6:BA$310)</f>
        <v>#VALUE!</v>
      </c>
      <c r="BC112" s="104" t="e">
        <f>SUMIF('[1]Consommati par usage et sect '!$C$6:$C$310,'[1]Assiette TIC'!$C115,'[1]Consommati par usage et sect '!BB$6:BB$310)</f>
        <v>#VALUE!</v>
      </c>
      <c r="BD112" s="104" t="e">
        <f>SUMIF('[1]Consommati par usage et sect '!$C$6:$C$310,'[1]Assiette TIC'!$C115,'[1]Consommati par usage et sect '!BC$6:BC$310)</f>
        <v>#VALUE!</v>
      </c>
      <c r="BE112" s="104" t="e">
        <f>SUMIF('[1]Consommati par usage et sect '!$C$6:$C$310,'[1]Assiette TIC'!$C115,'[1]Consommati par usage et sect '!BD$6:BD$310)</f>
        <v>#VALUE!</v>
      </c>
      <c r="BF112" s="104" t="e">
        <f>SUMIF('[1]Consommati par usage et sect '!$C$6:$C$310,'[1]Assiette TIC'!$C115,'[1]Consommati par usage et sect '!BE$6:BE$310)</f>
        <v>#VALUE!</v>
      </c>
      <c r="BG112" s="104" t="e">
        <f>SUMIF('[1]Consommati par usage et sect '!$C$6:$C$310,'[1]Assiette TIC'!$C115,'[1]Consommati par usage et sect '!BF$6:BF$310)</f>
        <v>#VALUE!</v>
      </c>
      <c r="BH112" s="104" t="e">
        <f>SUMIF('[1]Consommati par usage et sect '!$C$6:$C$310,'[1]Assiette TIC'!$C115,'[1]Consommati par usage et sect '!BG$6:BG$310)</f>
        <v>#VALUE!</v>
      </c>
      <c r="BI112" s="104" t="e">
        <f>SUMIF('[1]Consommati par usage et sect '!$C$6:$C$310,'[1]Assiette TIC'!$C115,'[1]Consommati par usage et sect '!BH$6:BH$310)</f>
        <v>#VALUE!</v>
      </c>
      <c r="BJ112" s="104" t="e">
        <f>SUMIF('[1]Consommati par usage et sect '!$C$6:$C$310,'[1]Assiette TIC'!$C115,'[1]Consommati par usage et sect '!BI$6:BI$310)</f>
        <v>#VALUE!</v>
      </c>
      <c r="BK112" s="104" t="e">
        <f>SUMIF('[1]Consommati par usage et sect '!$C$6:$C$310,'[1]Assiette TIC'!$C115,'[1]Consommati par usage et sect '!BJ$6:BJ$310)</f>
        <v>#VALUE!</v>
      </c>
      <c r="BL112" s="104" t="e">
        <f>SUMIF('[1]Consommati par usage et sect '!$C$6:$C$310,'[1]Assiette TIC'!$C115,'[1]Consommati par usage et sect '!BK$6:BK$310)</f>
        <v>#VALUE!</v>
      </c>
      <c r="BM112" s="104" t="e">
        <f>SUMIF('[1]Consommati par usage et sect '!$C$6:$C$310,'[1]Assiette TIC'!$C115,'[1]Consommati par usage et sect '!BL$6:BL$310)</f>
        <v>#VALUE!</v>
      </c>
      <c r="BN112" s="104" t="e">
        <f>SUMIF('[1]Consommati par usage et sect '!$C$6:$C$310,'[1]Assiette TIC'!$C115,'[1]Consommati par usage et sect '!BM$6:BM$310)</f>
        <v>#VALUE!</v>
      </c>
      <c r="BO112" s="104" t="e">
        <f>SUMIF('[1]Consommati par usage et sect '!$C$6:$C$310,'[1]Assiette TIC'!$C115,'[1]Consommati par usage et sect '!BN$6:BN$310)</f>
        <v>#VALUE!</v>
      </c>
      <c r="BP112" s="104" t="e">
        <f>SUMIF('[1]Consommati par usage et sect '!$C$6:$C$310,'[1]Assiette TIC'!$C115,'[1]Consommati par usage et sect '!BO$6:BO$310)</f>
        <v>#VALUE!</v>
      </c>
      <c r="BQ112" s="104" t="e">
        <f>SUMIF('[1]Consommati par usage et sect '!$C$6:$C$310,'[1]Assiette TIC'!$C115,'[1]Consommati par usage et sect '!BP$6:BP$310)</f>
        <v>#VALUE!</v>
      </c>
      <c r="BR112" s="104" t="e">
        <f>SUMIF('[1]Consommati par usage et sect '!$C$6:$C$310,'[1]Assiette TIC'!$C115,'[1]Consommati par usage et sect '!BQ$6:BQ$310)</f>
        <v>#VALUE!</v>
      </c>
      <c r="BS112" s="105" t="e">
        <f t="shared" si="58"/>
        <v>#VALUE!</v>
      </c>
      <c r="BT112" s="106" t="e">
        <f>AL112-E112</f>
        <v>#VALUE!</v>
      </c>
      <c r="BU112" s="102" t="e">
        <f>IF(E112-#REF!-#REF!&gt;=#REF!,AL112-E112+#REF!+#REF!,AL112-#REF!)</f>
        <v>#REF!</v>
      </c>
      <c r="BV112" s="102" t="s">
        <v>264</v>
      </c>
      <c r="BW112" s="102"/>
      <c r="BX112" s="102">
        <f t="shared" si="34"/>
        <v>1</v>
      </c>
      <c r="BY112" s="102">
        <f t="shared" si="36"/>
        <v>0</v>
      </c>
      <c r="BZ112" s="107">
        <f>IF(ISNA(VLOOKUP($D112,'[1]comptes des secteurs'!$B$13:$AW$1568,31,FALSE)),0,VLOOKUP($D112,'[1]comptes des secteurs'!$B$13:$AW$1568,31,FALSE))</f>
        <v>1878.1</v>
      </c>
      <c r="CA112" s="102">
        <f>IF(ISNA(VLOOKUP($D112,'[1]comptes des secteurs'!$B$13:$AW$1568,47,FALSE)),0,VLOOKUP($D112,'[1]comptes des secteurs'!$B$13:$AW$1568,47,FALSE))</f>
        <v>5372.9</v>
      </c>
      <c r="CB112" s="108">
        <f t="shared" si="40"/>
        <v>0</v>
      </c>
      <c r="CC112" s="108">
        <f t="shared" si="40"/>
        <v>0</v>
      </c>
      <c r="CD112">
        <f>VLOOKUP(D112,Eurostat!$A$11:$H$272,5,TRUE)</f>
        <v>16072.6</v>
      </c>
    </row>
    <row r="113" spans="1:82" ht="15.65" customHeight="1" x14ac:dyDescent="0.35">
      <c r="A113" s="121"/>
      <c r="B113" s="200"/>
      <c r="C113" s="131" t="s">
        <v>365</v>
      </c>
      <c r="D113" s="128">
        <v>2051</v>
      </c>
      <c r="E113" s="97">
        <f>IFERROR(VLOOKUP(D113,'[1]Emissions ETS'!$A$2:$B$121,2,FALSE),0)/1000</f>
        <v>14.247</v>
      </c>
      <c r="F113" s="104" t="e">
        <f>SUMIF('[1]Consommati par usage et sect '!$C$6:$C$310,'[1]Assiette TIC'!$C116,'[1]Consommati par usage et sect '!E$6:E$310)</f>
        <v>#VALUE!</v>
      </c>
      <c r="G113" s="104" t="e">
        <f>SUMIF('[1]Consommati par usage et sect '!$C$6:$C$310,'[1]Assiette TIC'!$C116,'[1]Consommati par usage et sect '!F$6:F$310)</f>
        <v>#VALUE!</v>
      </c>
      <c r="H113" s="104" t="e">
        <f>SUMIF('[1]Consommati par usage et sect '!$C$6:$C$310,'[1]Assiette TIC'!$C116,'[1]Consommati par usage et sect '!G$6:G$310)</f>
        <v>#VALUE!</v>
      </c>
      <c r="I113" s="104" t="e">
        <f>SUMIF('[1]Consommati par usage et sect '!$C$6:$C$310,'[1]Assiette TIC'!$C116,'[1]Consommati par usage et sect '!H$6:H$310)</f>
        <v>#VALUE!</v>
      </c>
      <c r="J113" s="104" t="e">
        <f>SUMIF('[1]Consommati par usage et sect '!$C$6:$C$310,'[1]Assiette TIC'!$C116,'[1]Consommati par usage et sect '!I$6:I$310)</f>
        <v>#VALUE!</v>
      </c>
      <c r="K113" s="104" t="e">
        <f>SUMIF('[1]Consommati par usage et sect '!$C$6:$C$310,'[1]Assiette TIC'!$C116,'[1]Consommati par usage et sect '!J$6:J$310)</f>
        <v>#VALUE!</v>
      </c>
      <c r="L113" s="104" t="e">
        <f>SUMIF('[1]Consommati par usage et sect '!$C$6:$C$310,'[1]Assiette TIC'!$C116,'[1]Consommati par usage et sect '!K$6:K$310)</f>
        <v>#VALUE!</v>
      </c>
      <c r="M113" s="104" t="e">
        <f>SUMIF('[1]Consommati par usage et sect '!$C$6:$C$310,'[1]Assiette TIC'!$C116,'[1]Consommati par usage et sect '!L$6:L$310)</f>
        <v>#VALUE!</v>
      </c>
      <c r="N113" s="104" t="e">
        <f>SUMIF('[1]Consommati par usage et sect '!$C$6:$C$310,'[1]Assiette TIC'!$C116,'[1]Consommati par usage et sect '!M$6:M$310)</f>
        <v>#VALUE!</v>
      </c>
      <c r="O113" s="104" t="e">
        <f>SUMIF('[1]Consommati par usage et sect '!$C$6:$C$310,'[1]Assiette TIC'!$C116,'[1]Consommati par usage et sect '!N$6:N$310)</f>
        <v>#VALUE!</v>
      </c>
      <c r="P113" s="104" t="e">
        <f>SUMIF('[1]Consommati par usage et sect '!$C$6:$C$310,'[1]Assiette TIC'!$C116,'[1]Consommati par usage et sect '!O$6:O$310)</f>
        <v>#VALUE!</v>
      </c>
      <c r="Q113" s="104" t="e">
        <f>SUMIF('[1]Consommati par usage et sect '!$C$6:$C$310,'[1]Assiette TIC'!$C116,'[1]Consommati par usage et sect '!P$6:P$310)</f>
        <v>#VALUE!</v>
      </c>
      <c r="R113" s="104" t="e">
        <f>SUMIF('[1]Consommati par usage et sect '!$C$6:$C$310,'[1]Assiette TIC'!$C116,'[1]Consommati par usage et sect '!Q$6:Q$310)</f>
        <v>#VALUE!</v>
      </c>
      <c r="S113" s="104" t="e">
        <f>SUMIF('[1]Consommati par usage et sect '!$C$6:$C$310,'[1]Assiette TIC'!$C116,'[1]Consommati par usage et sect '!R$6:R$310)</f>
        <v>#VALUE!</v>
      </c>
      <c r="T113" s="104" t="e">
        <f>SUMIF('[1]Consommati par usage et sect '!$C$6:$C$310,'[1]Assiette TIC'!$C116,'[1]Consommati par usage et sect '!S$6:S$310)</f>
        <v>#VALUE!</v>
      </c>
      <c r="U113" s="104" t="e">
        <f>SUMIF('[1]Consommati par usage et sect '!$C$6:$C$310,'[1]Assiette TIC'!$C116,'[1]Consommati par usage et sect '!T$6:T$310)</f>
        <v>#VALUE!</v>
      </c>
      <c r="V113" s="104" t="e">
        <f>SUMIF('[1]Consommati par usage et sect '!$C$6:$C$310,'[1]Assiette TIC'!$C116,'[1]Consommati par usage et sect '!U$6:U$310)</f>
        <v>#VALUE!</v>
      </c>
      <c r="W113" s="104" t="e">
        <f>SUMIF('[1]Consommati par usage et sect '!$C$6:$C$310,'[1]Assiette TIC'!$C116,'[1]Consommati par usage et sect '!V$6:V$310)</f>
        <v>#VALUE!</v>
      </c>
      <c r="X113" s="104" t="e">
        <f>SUMIF('[1]Consommati par usage et sect '!$C$6:$C$310,'[1]Assiette TIC'!$C116,'[1]Consommati par usage et sect '!W$6:W$310)</f>
        <v>#VALUE!</v>
      </c>
      <c r="Y113" s="104" t="e">
        <f>SUMIF('[1]Consommati par usage et sect '!$C$6:$C$310,'[1]Assiette TIC'!$C116,'[1]Consommati par usage et sect '!X$6:X$310)</f>
        <v>#VALUE!</v>
      </c>
      <c r="Z113" s="104" t="e">
        <f>SUMIF('[1]Consommati par usage et sect '!$C$6:$C$310,'[1]Assiette TIC'!$C116,'[1]Consommati par usage et sect '!Y$6:Y$310)</f>
        <v>#VALUE!</v>
      </c>
      <c r="AA113" s="104" t="e">
        <f>SUMIF('[1]Consommati par usage et sect '!$C$6:$C$310,'[1]Assiette TIC'!$C116,'[1]Consommati par usage et sect '!Z$6:Z$310)</f>
        <v>#VALUE!</v>
      </c>
      <c r="AB113" s="104" t="e">
        <f>SUMIF('[1]Consommati par usage et sect '!$C$6:$C$310,'[1]Assiette TIC'!$C116,'[1]Consommati par usage et sect '!AA$6:AA$310)</f>
        <v>#VALUE!</v>
      </c>
      <c r="AC113" s="104" t="e">
        <f>SUMIF('[1]Consommati par usage et sect '!$C$6:$C$310,'[1]Assiette TIC'!$C116,'[1]Consommati par usage et sect '!AB$6:AB$310)</f>
        <v>#VALUE!</v>
      </c>
      <c r="AD113" s="104" t="e">
        <f>SUMIF('[1]Consommati par usage et sect '!$C$6:$C$310,'[1]Assiette TIC'!$C116,'[1]Consommati par usage et sect '!AC$6:AC$310)</f>
        <v>#VALUE!</v>
      </c>
      <c r="AE113" s="104" t="e">
        <f>SUMIF('[1]Consommati par usage et sect '!$C$6:$C$310,'[1]Assiette TIC'!$C116,'[1]Consommati par usage et sect '!AD$6:AD$310)</f>
        <v>#VALUE!</v>
      </c>
      <c r="AF113" s="104" t="e">
        <f>SUMIF('[1]Consommati par usage et sect '!$C$6:$C$310,'[1]Assiette TIC'!$C116,'[1]Consommati par usage et sect '!AE$6:AE$310)</f>
        <v>#VALUE!</v>
      </c>
      <c r="AG113" s="104" t="e">
        <f>SUMIF('[1]Consommati par usage et sect '!$C$6:$C$310,'[1]Assiette TIC'!$C116,'[1]Consommati par usage et sect '!AF$6:AF$310)</f>
        <v>#VALUE!</v>
      </c>
      <c r="AH113" s="104" t="e">
        <f>SUMIF('[1]Consommati par usage et sect '!$C$6:$C$310,'[1]Assiette TIC'!$C116,'[1]Consommati par usage et sect '!AG$6:AG$310)</f>
        <v>#VALUE!</v>
      </c>
      <c r="AI113" s="104" t="e">
        <f>SUMIF('[1]Consommati par usage et sect '!$C$6:$C$310,'[1]Assiette TIC'!$C116,'[1]Consommati par usage et sect '!AH$6:AH$310)</f>
        <v>#VALUE!</v>
      </c>
      <c r="AJ113" s="104" t="e">
        <f>SUMIF('[1]Consommati par usage et sect '!$C$6:$C$310,'[1]Assiette TIC'!$C116,'[1]Consommati par usage et sect '!AI$6:AI$310)</f>
        <v>#VALUE!</v>
      </c>
      <c r="AK113" s="104" t="e">
        <f>SUMIF('[1]Consommati par usage et sect '!$C$6:$C$310,'[1]Assiette TIC'!$C116,'[1]Consommati par usage et sect '!AJ$6:AJ$310)</f>
        <v>#VALUE!</v>
      </c>
      <c r="AL113" s="105" t="e">
        <f t="shared" si="29"/>
        <v>#VALUE!</v>
      </c>
      <c r="AM113" s="104" t="e">
        <f t="shared" si="35"/>
        <v>#VALUE!</v>
      </c>
      <c r="AN113" s="104" t="e">
        <f t="shared" si="30"/>
        <v>#VALUE!</v>
      </c>
      <c r="AO113" s="104" t="e">
        <f t="shared" si="31"/>
        <v>#VALUE!</v>
      </c>
      <c r="AP113" s="104" t="e">
        <f t="shared" si="32"/>
        <v>#VALUE!</v>
      </c>
      <c r="AQ113" s="104" t="e">
        <f>SUMIF('[1]Consommati par usage et sect '!$C$6:$C$310,'[1]Assiette TIC'!$C116,'[1]Consommati par usage et sect '!AP$6:AP$310)</f>
        <v>#VALUE!</v>
      </c>
      <c r="AR113" s="104" t="e">
        <f>SUMIF('[1]Consommati par usage et sect '!$C$6:$C$310,'[1]Assiette TIC'!$C116,'[1]Consommati par usage et sect '!AQ$6:AQ$310)</f>
        <v>#VALUE!</v>
      </c>
      <c r="AS113" s="104" t="e">
        <f>SUMIF('[1]Consommati par usage et sect '!$C$6:$C$310,'[1]Assiette TIC'!$C116,'[1]Consommati par usage et sect '!AR$6:AR$310)</f>
        <v>#VALUE!</v>
      </c>
      <c r="AT113" s="104" t="e">
        <f>SUMIF('[1]Consommati par usage et sect '!$C$6:$C$310,'[1]Assiette TIC'!$C116,'[1]Consommati par usage et sect '!AS$6:AS$310)</f>
        <v>#VALUE!</v>
      </c>
      <c r="AU113" s="104" t="e">
        <f>SUMIF('[1]Consommati par usage et sect '!$C$6:$C$310,'[1]Assiette TIC'!$C116,'[1]Consommati par usage et sect '!AT$6:AT$310)</f>
        <v>#VALUE!</v>
      </c>
      <c r="AV113" s="104" t="e">
        <f>SUMIF('[1]Consommati par usage et sect '!$C$6:$C$310,'[1]Assiette TIC'!$C116,'[1]Consommati par usage et sect '!AU$6:AU$310)</f>
        <v>#VALUE!</v>
      </c>
      <c r="AW113" s="104" t="e">
        <f>SUMIF('[1]Consommati par usage et sect '!$C$6:$C$310,'[1]Assiette TIC'!$C116,'[1]Consommati par usage et sect '!AV$6:AV$310)</f>
        <v>#VALUE!</v>
      </c>
      <c r="AX113" s="104" t="e">
        <f>SUMIF('[1]Consommati par usage et sect '!$C$6:$C$310,'[1]Assiette TIC'!$C116,'[1]Consommati par usage et sect '!AW$6:AW$310)</f>
        <v>#VALUE!</v>
      </c>
      <c r="AY113" s="104" t="e">
        <f>SUMIF('[1]Consommati par usage et sect '!$C$6:$C$310,'[1]Assiette TIC'!$C116,'[1]Consommati par usage et sect '!AX$6:AX$310)</f>
        <v>#VALUE!</v>
      </c>
      <c r="AZ113" s="104" t="e">
        <f>SUMIF('[1]Consommati par usage et sect '!$C$6:$C$310,'[1]Assiette TIC'!$C116,'[1]Consommati par usage et sect '!AY$6:AY$310)</f>
        <v>#VALUE!</v>
      </c>
      <c r="BA113" s="104" t="e">
        <f>SUMIF('[1]Consommati par usage et sect '!$C$6:$C$310,'[1]Assiette TIC'!$C116,'[1]Consommati par usage et sect '!AZ$6:AZ$310)</f>
        <v>#VALUE!</v>
      </c>
      <c r="BB113" s="104" t="e">
        <f>SUMIF('[1]Consommati par usage et sect '!$C$6:$C$310,'[1]Assiette TIC'!$C116,'[1]Consommati par usage et sect '!BA$6:BA$310)</f>
        <v>#VALUE!</v>
      </c>
      <c r="BC113" s="104" t="e">
        <f>SUMIF('[1]Consommati par usage et sect '!$C$6:$C$310,'[1]Assiette TIC'!$C116,'[1]Consommati par usage et sect '!BB$6:BB$310)</f>
        <v>#VALUE!</v>
      </c>
      <c r="BD113" s="104" t="e">
        <f>SUMIF('[1]Consommati par usage et sect '!$C$6:$C$310,'[1]Assiette TIC'!$C116,'[1]Consommati par usage et sect '!BC$6:BC$310)</f>
        <v>#VALUE!</v>
      </c>
      <c r="BE113" s="104" t="e">
        <f>SUMIF('[1]Consommati par usage et sect '!$C$6:$C$310,'[1]Assiette TIC'!$C116,'[1]Consommati par usage et sect '!BD$6:BD$310)</f>
        <v>#VALUE!</v>
      </c>
      <c r="BF113" s="104" t="e">
        <f>SUMIF('[1]Consommati par usage et sect '!$C$6:$C$310,'[1]Assiette TIC'!$C116,'[1]Consommati par usage et sect '!BE$6:BE$310)</f>
        <v>#VALUE!</v>
      </c>
      <c r="BG113" s="104" t="e">
        <f>SUMIF('[1]Consommati par usage et sect '!$C$6:$C$310,'[1]Assiette TIC'!$C116,'[1]Consommati par usage et sect '!BF$6:BF$310)</f>
        <v>#VALUE!</v>
      </c>
      <c r="BH113" s="104" t="e">
        <f>SUMIF('[1]Consommati par usage et sect '!$C$6:$C$310,'[1]Assiette TIC'!$C116,'[1]Consommati par usage et sect '!BG$6:BG$310)</f>
        <v>#VALUE!</v>
      </c>
      <c r="BI113" s="104" t="e">
        <f>SUMIF('[1]Consommati par usage et sect '!$C$6:$C$310,'[1]Assiette TIC'!$C116,'[1]Consommati par usage et sect '!BH$6:BH$310)</f>
        <v>#VALUE!</v>
      </c>
      <c r="BJ113" s="104" t="e">
        <f>SUMIF('[1]Consommati par usage et sect '!$C$6:$C$310,'[1]Assiette TIC'!$C116,'[1]Consommati par usage et sect '!BI$6:BI$310)</f>
        <v>#VALUE!</v>
      </c>
      <c r="BK113" s="104" t="e">
        <f>SUMIF('[1]Consommati par usage et sect '!$C$6:$C$310,'[1]Assiette TIC'!$C116,'[1]Consommati par usage et sect '!BJ$6:BJ$310)</f>
        <v>#VALUE!</v>
      </c>
      <c r="BL113" s="104" t="e">
        <f>SUMIF('[1]Consommati par usage et sect '!$C$6:$C$310,'[1]Assiette TIC'!$C116,'[1]Consommati par usage et sect '!BK$6:BK$310)</f>
        <v>#VALUE!</v>
      </c>
      <c r="BM113" s="104" t="e">
        <f>SUMIF('[1]Consommati par usage et sect '!$C$6:$C$310,'[1]Assiette TIC'!$C116,'[1]Consommati par usage et sect '!BL$6:BL$310)</f>
        <v>#VALUE!</v>
      </c>
      <c r="BN113" s="104" t="e">
        <f>SUMIF('[1]Consommati par usage et sect '!$C$6:$C$310,'[1]Assiette TIC'!$C116,'[1]Consommati par usage et sect '!BM$6:BM$310)</f>
        <v>#VALUE!</v>
      </c>
      <c r="BO113" s="104" t="e">
        <f>SUMIF('[1]Consommati par usage et sect '!$C$6:$C$310,'[1]Assiette TIC'!$C116,'[1]Consommati par usage et sect '!BN$6:BN$310)</f>
        <v>#VALUE!</v>
      </c>
      <c r="BP113" s="104" t="e">
        <f>SUMIF('[1]Consommati par usage et sect '!$C$6:$C$310,'[1]Assiette TIC'!$C116,'[1]Consommati par usage et sect '!BO$6:BO$310)</f>
        <v>#VALUE!</v>
      </c>
      <c r="BQ113" s="104" t="e">
        <f>SUMIF('[1]Consommati par usage et sect '!$C$6:$C$310,'[1]Assiette TIC'!$C116,'[1]Consommati par usage et sect '!BP$6:BP$310)</f>
        <v>#VALUE!</v>
      </c>
      <c r="BR113" s="104" t="e">
        <f>SUMIF('[1]Consommati par usage et sect '!$C$6:$C$310,'[1]Assiette TIC'!$C116,'[1]Consommati par usage et sect '!BQ$6:BQ$310)</f>
        <v>#VALUE!</v>
      </c>
      <c r="BS113" s="105" t="e">
        <f t="shared" si="58"/>
        <v>#VALUE!</v>
      </c>
      <c r="BT113" s="106" t="e">
        <f>AL113-E113+#REF!+#REF!</f>
        <v>#VALUE!</v>
      </c>
      <c r="BU113" s="102" t="e">
        <f>IF(E113-#REF!-#REF!&gt;=#REF!,AL113-E113+#REF!+#REF!,AL113-#REF!)</f>
        <v>#REF!</v>
      </c>
      <c r="BV113" s="102"/>
      <c r="BW113" s="102"/>
      <c r="BX113" s="102">
        <f t="shared" si="34"/>
        <v>0</v>
      </c>
      <c r="BY113" s="102" t="e">
        <f t="shared" si="36"/>
        <v>#REF!</v>
      </c>
      <c r="BZ113" s="107">
        <f>IF(ISNA(VLOOKUP($D113,'[1]comptes des secteurs'!$B$13:$AW$1568,31,FALSE)),0,VLOOKUP($D113,'[1]comptes des secteurs'!$B$13:$AW$1568,31,FALSE))</f>
        <v>60.9</v>
      </c>
      <c r="CA113" s="102">
        <f>IF(ISNA(VLOOKUP($D113,'[1]comptes des secteurs'!$B$13:$AW$1568,47,FALSE)),0,VLOOKUP($D113,'[1]comptes des secteurs'!$B$13:$AW$1568,47,FALSE))</f>
        <v>221.8</v>
      </c>
      <c r="CB113" s="108" t="e">
        <f t="shared" si="40"/>
        <v>#REF!</v>
      </c>
      <c r="CC113" s="108" t="e">
        <f t="shared" si="40"/>
        <v>#REF!</v>
      </c>
      <c r="CD113">
        <f>VLOOKUP(D113,Eurostat!$A$11:$H$272,5,TRUE)</f>
        <v>569.5</v>
      </c>
    </row>
    <row r="114" spans="1:82" ht="15.5" x14ac:dyDescent="0.35">
      <c r="A114" s="121"/>
      <c r="B114" s="200"/>
      <c r="C114" s="131" t="s">
        <v>366</v>
      </c>
      <c r="D114" s="128">
        <v>2052</v>
      </c>
      <c r="E114" s="97">
        <f>IFERROR(VLOOKUP(D114,'[1]Emissions ETS'!$A$2:$B$121,2,FALSE),0)/1000</f>
        <v>0</v>
      </c>
      <c r="F114" s="104" t="e">
        <f>SUMIF('[1]Consommati par usage et sect '!$C$6:$C$310,'[1]Assiette TIC'!$C117,'[1]Consommati par usage et sect '!E$6:E$310)</f>
        <v>#VALUE!</v>
      </c>
      <c r="G114" s="104" t="e">
        <f>SUMIF('[1]Consommati par usage et sect '!$C$6:$C$310,'[1]Assiette TIC'!$C117,'[1]Consommati par usage et sect '!F$6:F$310)</f>
        <v>#VALUE!</v>
      </c>
      <c r="H114" s="104" t="e">
        <f>SUMIF('[1]Consommati par usage et sect '!$C$6:$C$310,'[1]Assiette TIC'!$C117,'[1]Consommati par usage et sect '!G$6:G$310)</f>
        <v>#VALUE!</v>
      </c>
      <c r="I114" s="104" t="e">
        <f>SUMIF('[1]Consommati par usage et sect '!$C$6:$C$310,'[1]Assiette TIC'!$C117,'[1]Consommati par usage et sect '!H$6:H$310)</f>
        <v>#VALUE!</v>
      </c>
      <c r="J114" s="104" t="e">
        <f>SUMIF('[1]Consommati par usage et sect '!$C$6:$C$310,'[1]Assiette TIC'!$C117,'[1]Consommati par usage et sect '!I$6:I$310)</f>
        <v>#VALUE!</v>
      </c>
      <c r="K114" s="104" t="e">
        <f>SUMIF('[1]Consommati par usage et sect '!$C$6:$C$310,'[1]Assiette TIC'!$C117,'[1]Consommati par usage et sect '!J$6:J$310)</f>
        <v>#VALUE!</v>
      </c>
      <c r="L114" s="104" t="e">
        <f>SUMIF('[1]Consommati par usage et sect '!$C$6:$C$310,'[1]Assiette TIC'!$C117,'[1]Consommati par usage et sect '!K$6:K$310)</f>
        <v>#VALUE!</v>
      </c>
      <c r="M114" s="104" t="e">
        <f>SUMIF('[1]Consommati par usage et sect '!$C$6:$C$310,'[1]Assiette TIC'!$C117,'[1]Consommati par usage et sect '!L$6:L$310)</f>
        <v>#VALUE!</v>
      </c>
      <c r="N114" s="104" t="e">
        <f>SUMIF('[1]Consommati par usage et sect '!$C$6:$C$310,'[1]Assiette TIC'!$C117,'[1]Consommati par usage et sect '!M$6:M$310)</f>
        <v>#VALUE!</v>
      </c>
      <c r="O114" s="104" t="e">
        <f>SUMIF('[1]Consommati par usage et sect '!$C$6:$C$310,'[1]Assiette TIC'!$C117,'[1]Consommati par usage et sect '!N$6:N$310)</f>
        <v>#VALUE!</v>
      </c>
      <c r="P114" s="104" t="e">
        <f>SUMIF('[1]Consommati par usage et sect '!$C$6:$C$310,'[1]Assiette TIC'!$C117,'[1]Consommati par usage et sect '!O$6:O$310)</f>
        <v>#VALUE!</v>
      </c>
      <c r="Q114" s="104" t="e">
        <f>SUMIF('[1]Consommati par usage et sect '!$C$6:$C$310,'[1]Assiette TIC'!$C117,'[1]Consommati par usage et sect '!P$6:P$310)</f>
        <v>#VALUE!</v>
      </c>
      <c r="R114" s="104" t="e">
        <f>SUMIF('[1]Consommati par usage et sect '!$C$6:$C$310,'[1]Assiette TIC'!$C117,'[1]Consommati par usage et sect '!Q$6:Q$310)</f>
        <v>#VALUE!</v>
      </c>
      <c r="S114" s="104" t="e">
        <f>SUMIF('[1]Consommati par usage et sect '!$C$6:$C$310,'[1]Assiette TIC'!$C117,'[1]Consommati par usage et sect '!R$6:R$310)</f>
        <v>#VALUE!</v>
      </c>
      <c r="T114" s="104" t="e">
        <f>SUMIF('[1]Consommati par usage et sect '!$C$6:$C$310,'[1]Assiette TIC'!$C117,'[1]Consommati par usage et sect '!S$6:S$310)</f>
        <v>#VALUE!</v>
      </c>
      <c r="U114" s="104" t="e">
        <f>SUMIF('[1]Consommati par usage et sect '!$C$6:$C$310,'[1]Assiette TIC'!$C117,'[1]Consommati par usage et sect '!T$6:T$310)</f>
        <v>#VALUE!</v>
      </c>
      <c r="V114" s="104" t="e">
        <f>SUMIF('[1]Consommati par usage et sect '!$C$6:$C$310,'[1]Assiette TIC'!$C117,'[1]Consommati par usage et sect '!U$6:U$310)</f>
        <v>#VALUE!</v>
      </c>
      <c r="W114" s="104" t="e">
        <f>SUMIF('[1]Consommati par usage et sect '!$C$6:$C$310,'[1]Assiette TIC'!$C117,'[1]Consommati par usage et sect '!V$6:V$310)</f>
        <v>#VALUE!</v>
      </c>
      <c r="X114" s="104" t="e">
        <f>SUMIF('[1]Consommati par usage et sect '!$C$6:$C$310,'[1]Assiette TIC'!$C117,'[1]Consommati par usage et sect '!W$6:W$310)</f>
        <v>#VALUE!</v>
      </c>
      <c r="Y114" s="104" t="e">
        <f>SUMIF('[1]Consommati par usage et sect '!$C$6:$C$310,'[1]Assiette TIC'!$C117,'[1]Consommati par usage et sect '!X$6:X$310)</f>
        <v>#VALUE!</v>
      </c>
      <c r="Z114" s="104" t="e">
        <f>SUMIF('[1]Consommati par usage et sect '!$C$6:$C$310,'[1]Assiette TIC'!$C117,'[1]Consommati par usage et sect '!Y$6:Y$310)</f>
        <v>#VALUE!</v>
      </c>
      <c r="AA114" s="104" t="e">
        <f>SUMIF('[1]Consommati par usage et sect '!$C$6:$C$310,'[1]Assiette TIC'!$C117,'[1]Consommati par usage et sect '!Z$6:Z$310)</f>
        <v>#VALUE!</v>
      </c>
      <c r="AB114" s="104" t="e">
        <f>SUMIF('[1]Consommati par usage et sect '!$C$6:$C$310,'[1]Assiette TIC'!$C117,'[1]Consommati par usage et sect '!AA$6:AA$310)</f>
        <v>#VALUE!</v>
      </c>
      <c r="AC114" s="104" t="e">
        <f>SUMIF('[1]Consommati par usage et sect '!$C$6:$C$310,'[1]Assiette TIC'!$C117,'[1]Consommati par usage et sect '!AB$6:AB$310)</f>
        <v>#VALUE!</v>
      </c>
      <c r="AD114" s="104" t="e">
        <f>SUMIF('[1]Consommati par usage et sect '!$C$6:$C$310,'[1]Assiette TIC'!$C117,'[1]Consommati par usage et sect '!AC$6:AC$310)</f>
        <v>#VALUE!</v>
      </c>
      <c r="AE114" s="104" t="e">
        <f>SUMIF('[1]Consommati par usage et sect '!$C$6:$C$310,'[1]Assiette TIC'!$C117,'[1]Consommati par usage et sect '!AD$6:AD$310)</f>
        <v>#VALUE!</v>
      </c>
      <c r="AF114" s="104" t="e">
        <f>SUMIF('[1]Consommati par usage et sect '!$C$6:$C$310,'[1]Assiette TIC'!$C117,'[1]Consommati par usage et sect '!AE$6:AE$310)</f>
        <v>#VALUE!</v>
      </c>
      <c r="AG114" s="104" t="e">
        <f>SUMIF('[1]Consommati par usage et sect '!$C$6:$C$310,'[1]Assiette TIC'!$C117,'[1]Consommati par usage et sect '!AF$6:AF$310)</f>
        <v>#VALUE!</v>
      </c>
      <c r="AH114" s="104" t="e">
        <f>SUMIF('[1]Consommati par usage et sect '!$C$6:$C$310,'[1]Assiette TIC'!$C117,'[1]Consommati par usage et sect '!AG$6:AG$310)</f>
        <v>#VALUE!</v>
      </c>
      <c r="AI114" s="104" t="e">
        <f>SUMIF('[1]Consommati par usage et sect '!$C$6:$C$310,'[1]Assiette TIC'!$C117,'[1]Consommati par usage et sect '!AH$6:AH$310)</f>
        <v>#VALUE!</v>
      </c>
      <c r="AJ114" s="104" t="e">
        <f>SUMIF('[1]Consommati par usage et sect '!$C$6:$C$310,'[1]Assiette TIC'!$C117,'[1]Consommati par usage et sect '!AI$6:AI$310)</f>
        <v>#VALUE!</v>
      </c>
      <c r="AK114" s="104" t="e">
        <f>SUMIF('[1]Consommati par usage et sect '!$C$6:$C$310,'[1]Assiette TIC'!$C117,'[1]Consommati par usage et sect '!AJ$6:AJ$310)</f>
        <v>#VALUE!</v>
      </c>
      <c r="AL114" s="105" t="e">
        <f t="shared" si="29"/>
        <v>#VALUE!</v>
      </c>
      <c r="AM114" s="104" t="e">
        <f t="shared" si="35"/>
        <v>#VALUE!</v>
      </c>
      <c r="AN114" s="104" t="e">
        <f t="shared" si="30"/>
        <v>#VALUE!</v>
      </c>
      <c r="AO114" s="104" t="e">
        <f t="shared" si="31"/>
        <v>#VALUE!</v>
      </c>
      <c r="AP114" s="104" t="e">
        <f t="shared" si="32"/>
        <v>#VALUE!</v>
      </c>
      <c r="AQ114" s="104" t="e">
        <f>SUMIF('[1]Consommati par usage et sect '!$C$6:$C$310,'[1]Assiette TIC'!$C117,'[1]Consommati par usage et sect '!AP$6:AP$310)</f>
        <v>#VALUE!</v>
      </c>
      <c r="AR114" s="104" t="e">
        <f>SUMIF('[1]Consommati par usage et sect '!$C$6:$C$310,'[1]Assiette TIC'!$C117,'[1]Consommati par usage et sect '!AQ$6:AQ$310)</f>
        <v>#VALUE!</v>
      </c>
      <c r="AS114" s="104" t="e">
        <f>SUMIF('[1]Consommati par usage et sect '!$C$6:$C$310,'[1]Assiette TIC'!$C117,'[1]Consommati par usage et sect '!AR$6:AR$310)</f>
        <v>#VALUE!</v>
      </c>
      <c r="AT114" s="104" t="e">
        <f>SUMIF('[1]Consommati par usage et sect '!$C$6:$C$310,'[1]Assiette TIC'!$C117,'[1]Consommati par usage et sect '!AS$6:AS$310)</f>
        <v>#VALUE!</v>
      </c>
      <c r="AU114" s="104" t="e">
        <f>SUMIF('[1]Consommati par usage et sect '!$C$6:$C$310,'[1]Assiette TIC'!$C117,'[1]Consommati par usage et sect '!AT$6:AT$310)</f>
        <v>#VALUE!</v>
      </c>
      <c r="AV114" s="104" t="e">
        <f>SUMIF('[1]Consommati par usage et sect '!$C$6:$C$310,'[1]Assiette TIC'!$C117,'[1]Consommati par usage et sect '!AU$6:AU$310)</f>
        <v>#VALUE!</v>
      </c>
      <c r="AW114" s="104" t="e">
        <f>SUMIF('[1]Consommati par usage et sect '!$C$6:$C$310,'[1]Assiette TIC'!$C117,'[1]Consommati par usage et sect '!AV$6:AV$310)</f>
        <v>#VALUE!</v>
      </c>
      <c r="AX114" s="104" t="e">
        <f>SUMIF('[1]Consommati par usage et sect '!$C$6:$C$310,'[1]Assiette TIC'!$C117,'[1]Consommati par usage et sect '!AW$6:AW$310)</f>
        <v>#VALUE!</v>
      </c>
      <c r="AY114" s="104" t="e">
        <f>SUMIF('[1]Consommati par usage et sect '!$C$6:$C$310,'[1]Assiette TIC'!$C117,'[1]Consommati par usage et sect '!AX$6:AX$310)</f>
        <v>#VALUE!</v>
      </c>
      <c r="AZ114" s="104" t="e">
        <f>SUMIF('[1]Consommati par usage et sect '!$C$6:$C$310,'[1]Assiette TIC'!$C117,'[1]Consommati par usage et sect '!AY$6:AY$310)</f>
        <v>#VALUE!</v>
      </c>
      <c r="BA114" s="104" t="e">
        <f>SUMIF('[1]Consommati par usage et sect '!$C$6:$C$310,'[1]Assiette TIC'!$C117,'[1]Consommati par usage et sect '!AZ$6:AZ$310)</f>
        <v>#VALUE!</v>
      </c>
      <c r="BB114" s="104" t="e">
        <f>SUMIF('[1]Consommati par usage et sect '!$C$6:$C$310,'[1]Assiette TIC'!$C117,'[1]Consommati par usage et sect '!BA$6:BA$310)</f>
        <v>#VALUE!</v>
      </c>
      <c r="BC114" s="104" t="e">
        <f>SUMIF('[1]Consommati par usage et sect '!$C$6:$C$310,'[1]Assiette TIC'!$C117,'[1]Consommati par usage et sect '!BB$6:BB$310)</f>
        <v>#VALUE!</v>
      </c>
      <c r="BD114" s="104" t="e">
        <f>SUMIF('[1]Consommati par usage et sect '!$C$6:$C$310,'[1]Assiette TIC'!$C117,'[1]Consommati par usage et sect '!BC$6:BC$310)</f>
        <v>#VALUE!</v>
      </c>
      <c r="BE114" s="104" t="e">
        <f>SUMIF('[1]Consommati par usage et sect '!$C$6:$C$310,'[1]Assiette TIC'!$C117,'[1]Consommati par usage et sect '!BD$6:BD$310)</f>
        <v>#VALUE!</v>
      </c>
      <c r="BF114" s="104" t="e">
        <f>SUMIF('[1]Consommati par usage et sect '!$C$6:$C$310,'[1]Assiette TIC'!$C117,'[1]Consommati par usage et sect '!BE$6:BE$310)</f>
        <v>#VALUE!</v>
      </c>
      <c r="BG114" s="104" t="e">
        <f>SUMIF('[1]Consommati par usage et sect '!$C$6:$C$310,'[1]Assiette TIC'!$C117,'[1]Consommati par usage et sect '!BF$6:BF$310)</f>
        <v>#VALUE!</v>
      </c>
      <c r="BH114" s="104" t="e">
        <f>SUMIF('[1]Consommati par usage et sect '!$C$6:$C$310,'[1]Assiette TIC'!$C117,'[1]Consommati par usage et sect '!BG$6:BG$310)</f>
        <v>#VALUE!</v>
      </c>
      <c r="BI114" s="104" t="e">
        <f>SUMIF('[1]Consommati par usage et sect '!$C$6:$C$310,'[1]Assiette TIC'!$C117,'[1]Consommati par usage et sect '!BH$6:BH$310)</f>
        <v>#VALUE!</v>
      </c>
      <c r="BJ114" s="104" t="e">
        <f>SUMIF('[1]Consommati par usage et sect '!$C$6:$C$310,'[1]Assiette TIC'!$C117,'[1]Consommati par usage et sect '!BI$6:BI$310)</f>
        <v>#VALUE!</v>
      </c>
      <c r="BK114" s="104" t="e">
        <f>SUMIF('[1]Consommati par usage et sect '!$C$6:$C$310,'[1]Assiette TIC'!$C117,'[1]Consommati par usage et sect '!BJ$6:BJ$310)</f>
        <v>#VALUE!</v>
      </c>
      <c r="BL114" s="104" t="e">
        <f>SUMIF('[1]Consommati par usage et sect '!$C$6:$C$310,'[1]Assiette TIC'!$C117,'[1]Consommati par usage et sect '!BK$6:BK$310)</f>
        <v>#VALUE!</v>
      </c>
      <c r="BM114" s="104" t="e">
        <f>SUMIF('[1]Consommati par usage et sect '!$C$6:$C$310,'[1]Assiette TIC'!$C117,'[1]Consommati par usage et sect '!BL$6:BL$310)</f>
        <v>#VALUE!</v>
      </c>
      <c r="BN114" s="104" t="e">
        <f>SUMIF('[1]Consommati par usage et sect '!$C$6:$C$310,'[1]Assiette TIC'!$C117,'[1]Consommati par usage et sect '!BM$6:BM$310)</f>
        <v>#VALUE!</v>
      </c>
      <c r="BO114" s="104" t="e">
        <f>SUMIF('[1]Consommati par usage et sect '!$C$6:$C$310,'[1]Assiette TIC'!$C117,'[1]Consommati par usage et sect '!BN$6:BN$310)</f>
        <v>#VALUE!</v>
      </c>
      <c r="BP114" s="104" t="e">
        <f>SUMIF('[1]Consommati par usage et sect '!$C$6:$C$310,'[1]Assiette TIC'!$C117,'[1]Consommati par usage et sect '!BO$6:BO$310)</f>
        <v>#VALUE!</v>
      </c>
      <c r="BQ114" s="104" t="e">
        <f>SUMIF('[1]Consommati par usage et sect '!$C$6:$C$310,'[1]Assiette TIC'!$C117,'[1]Consommati par usage et sect '!BP$6:BP$310)</f>
        <v>#VALUE!</v>
      </c>
      <c r="BR114" s="104" t="e">
        <f>SUMIF('[1]Consommati par usage et sect '!$C$6:$C$310,'[1]Assiette TIC'!$C117,'[1]Consommati par usage et sect '!BQ$6:BQ$310)</f>
        <v>#VALUE!</v>
      </c>
      <c r="BS114" s="105" t="e">
        <f t="shared" si="58"/>
        <v>#VALUE!</v>
      </c>
      <c r="BT114" s="106" t="e">
        <f>AL114-E114</f>
        <v>#VALUE!</v>
      </c>
      <c r="BU114" s="102" t="e">
        <f>IF(E114-#REF!-#REF!&gt;=#REF!,AL114-E114+#REF!+#REF!,AL114-#REF!)</f>
        <v>#REF!</v>
      </c>
      <c r="BV114" s="102"/>
      <c r="BW114" s="102"/>
      <c r="BX114" s="102">
        <f t="shared" si="34"/>
        <v>0</v>
      </c>
      <c r="BY114" s="102" t="e">
        <f t="shared" si="36"/>
        <v>#REF!</v>
      </c>
      <c r="BZ114" s="107">
        <f>IF(ISNA(VLOOKUP($D114,'[1]comptes des secteurs'!$B$13:$AW$1568,31,FALSE)),0,VLOOKUP($D114,'[1]comptes des secteurs'!$B$13:$AW$1568,31,FALSE))</f>
        <v>36.799999999999997</v>
      </c>
      <c r="CA114" s="102">
        <f>IF(ISNA(VLOOKUP($D114,'[1]comptes des secteurs'!$B$13:$AW$1568,47,FALSE)),0,VLOOKUP($D114,'[1]comptes des secteurs'!$B$13:$AW$1568,47,FALSE))</f>
        <v>211.4</v>
      </c>
      <c r="CB114" s="108" t="e">
        <f t="shared" si="40"/>
        <v>#REF!</v>
      </c>
      <c r="CC114" s="108" t="e">
        <f t="shared" si="40"/>
        <v>#REF!</v>
      </c>
      <c r="CD114">
        <f>VLOOKUP(D114,Eurostat!$A$11:$H$272,5,TRUE)</f>
        <v>833.2</v>
      </c>
    </row>
    <row r="115" spans="1:82" ht="15.65" customHeight="1" x14ac:dyDescent="0.35">
      <c r="A115" s="121"/>
      <c r="B115" s="200"/>
      <c r="C115" s="131" t="s">
        <v>367</v>
      </c>
      <c r="D115" s="128">
        <v>2053</v>
      </c>
      <c r="E115" s="97">
        <f>IFERROR(VLOOKUP(D115,'[1]Emissions ETS'!$A$2:$B$121,2,FALSE),0)/1000</f>
        <v>0</v>
      </c>
      <c r="F115" s="104" t="e">
        <f>SUMIF('[1]Consommati par usage et sect '!$C$6:$C$310,'[1]Assiette TIC'!$C118,'[1]Consommati par usage et sect '!E$6:E$310)</f>
        <v>#VALUE!</v>
      </c>
      <c r="G115" s="104" t="e">
        <f>SUMIF('[1]Consommati par usage et sect '!$C$6:$C$310,'[1]Assiette TIC'!$C118,'[1]Consommati par usage et sect '!F$6:F$310)</f>
        <v>#VALUE!</v>
      </c>
      <c r="H115" s="104" t="e">
        <f>SUMIF('[1]Consommati par usage et sect '!$C$6:$C$310,'[1]Assiette TIC'!$C118,'[1]Consommati par usage et sect '!G$6:G$310)</f>
        <v>#VALUE!</v>
      </c>
      <c r="I115" s="104" t="e">
        <f>SUMIF('[1]Consommati par usage et sect '!$C$6:$C$310,'[1]Assiette TIC'!$C118,'[1]Consommati par usage et sect '!H$6:H$310)</f>
        <v>#VALUE!</v>
      </c>
      <c r="J115" s="104" t="e">
        <f>SUMIF('[1]Consommati par usage et sect '!$C$6:$C$310,'[1]Assiette TIC'!$C118,'[1]Consommati par usage et sect '!I$6:I$310)</f>
        <v>#VALUE!</v>
      </c>
      <c r="K115" s="104" t="e">
        <f>SUMIF('[1]Consommati par usage et sect '!$C$6:$C$310,'[1]Assiette TIC'!$C118,'[1]Consommati par usage et sect '!J$6:J$310)</f>
        <v>#VALUE!</v>
      </c>
      <c r="L115" s="104" t="e">
        <f>SUMIF('[1]Consommati par usage et sect '!$C$6:$C$310,'[1]Assiette TIC'!$C118,'[1]Consommati par usage et sect '!K$6:K$310)</f>
        <v>#VALUE!</v>
      </c>
      <c r="M115" s="104" t="e">
        <f>SUMIF('[1]Consommati par usage et sect '!$C$6:$C$310,'[1]Assiette TIC'!$C118,'[1]Consommati par usage et sect '!L$6:L$310)</f>
        <v>#VALUE!</v>
      </c>
      <c r="N115" s="104" t="e">
        <f>SUMIF('[1]Consommati par usage et sect '!$C$6:$C$310,'[1]Assiette TIC'!$C118,'[1]Consommati par usage et sect '!M$6:M$310)</f>
        <v>#VALUE!</v>
      </c>
      <c r="O115" s="104" t="e">
        <f>SUMIF('[1]Consommati par usage et sect '!$C$6:$C$310,'[1]Assiette TIC'!$C118,'[1]Consommati par usage et sect '!N$6:N$310)</f>
        <v>#VALUE!</v>
      </c>
      <c r="P115" s="104" t="e">
        <f>SUMIF('[1]Consommati par usage et sect '!$C$6:$C$310,'[1]Assiette TIC'!$C118,'[1]Consommati par usage et sect '!O$6:O$310)</f>
        <v>#VALUE!</v>
      </c>
      <c r="Q115" s="104" t="e">
        <f>SUMIF('[1]Consommati par usage et sect '!$C$6:$C$310,'[1]Assiette TIC'!$C118,'[1]Consommati par usage et sect '!P$6:P$310)</f>
        <v>#VALUE!</v>
      </c>
      <c r="R115" s="104" t="e">
        <f>SUMIF('[1]Consommati par usage et sect '!$C$6:$C$310,'[1]Assiette TIC'!$C118,'[1]Consommati par usage et sect '!Q$6:Q$310)</f>
        <v>#VALUE!</v>
      </c>
      <c r="S115" s="104" t="e">
        <f>SUMIF('[1]Consommati par usage et sect '!$C$6:$C$310,'[1]Assiette TIC'!$C118,'[1]Consommati par usage et sect '!R$6:R$310)</f>
        <v>#VALUE!</v>
      </c>
      <c r="T115" s="104" t="e">
        <f>SUMIF('[1]Consommati par usage et sect '!$C$6:$C$310,'[1]Assiette TIC'!$C118,'[1]Consommati par usage et sect '!S$6:S$310)</f>
        <v>#VALUE!</v>
      </c>
      <c r="U115" s="104" t="e">
        <f>SUMIF('[1]Consommati par usage et sect '!$C$6:$C$310,'[1]Assiette TIC'!$C118,'[1]Consommati par usage et sect '!T$6:T$310)</f>
        <v>#VALUE!</v>
      </c>
      <c r="V115" s="104" t="e">
        <f>SUMIF('[1]Consommati par usage et sect '!$C$6:$C$310,'[1]Assiette TIC'!$C118,'[1]Consommati par usage et sect '!U$6:U$310)</f>
        <v>#VALUE!</v>
      </c>
      <c r="W115" s="104" t="e">
        <f>SUMIF('[1]Consommati par usage et sect '!$C$6:$C$310,'[1]Assiette TIC'!$C118,'[1]Consommati par usage et sect '!V$6:V$310)</f>
        <v>#VALUE!</v>
      </c>
      <c r="X115" s="104" t="e">
        <f>SUMIF('[1]Consommati par usage et sect '!$C$6:$C$310,'[1]Assiette TIC'!$C118,'[1]Consommati par usage et sect '!W$6:W$310)</f>
        <v>#VALUE!</v>
      </c>
      <c r="Y115" s="104" t="e">
        <f>SUMIF('[1]Consommati par usage et sect '!$C$6:$C$310,'[1]Assiette TIC'!$C118,'[1]Consommati par usage et sect '!X$6:X$310)</f>
        <v>#VALUE!</v>
      </c>
      <c r="Z115" s="104" t="e">
        <f>SUMIF('[1]Consommati par usage et sect '!$C$6:$C$310,'[1]Assiette TIC'!$C118,'[1]Consommati par usage et sect '!Y$6:Y$310)</f>
        <v>#VALUE!</v>
      </c>
      <c r="AA115" s="104" t="e">
        <f>SUMIF('[1]Consommati par usage et sect '!$C$6:$C$310,'[1]Assiette TIC'!$C118,'[1]Consommati par usage et sect '!Z$6:Z$310)</f>
        <v>#VALUE!</v>
      </c>
      <c r="AB115" s="104" t="e">
        <f>SUMIF('[1]Consommati par usage et sect '!$C$6:$C$310,'[1]Assiette TIC'!$C118,'[1]Consommati par usage et sect '!AA$6:AA$310)</f>
        <v>#VALUE!</v>
      </c>
      <c r="AC115" s="104" t="e">
        <f>SUMIF('[1]Consommati par usage et sect '!$C$6:$C$310,'[1]Assiette TIC'!$C118,'[1]Consommati par usage et sect '!AB$6:AB$310)</f>
        <v>#VALUE!</v>
      </c>
      <c r="AD115" s="104" t="e">
        <f>SUMIF('[1]Consommati par usage et sect '!$C$6:$C$310,'[1]Assiette TIC'!$C118,'[1]Consommati par usage et sect '!AC$6:AC$310)</f>
        <v>#VALUE!</v>
      </c>
      <c r="AE115" s="104" t="e">
        <f>SUMIF('[1]Consommati par usage et sect '!$C$6:$C$310,'[1]Assiette TIC'!$C118,'[1]Consommati par usage et sect '!AD$6:AD$310)</f>
        <v>#VALUE!</v>
      </c>
      <c r="AF115" s="104" t="e">
        <f>SUMIF('[1]Consommati par usage et sect '!$C$6:$C$310,'[1]Assiette TIC'!$C118,'[1]Consommati par usage et sect '!AE$6:AE$310)</f>
        <v>#VALUE!</v>
      </c>
      <c r="AG115" s="104" t="e">
        <f>SUMIF('[1]Consommati par usage et sect '!$C$6:$C$310,'[1]Assiette TIC'!$C118,'[1]Consommati par usage et sect '!AF$6:AF$310)</f>
        <v>#VALUE!</v>
      </c>
      <c r="AH115" s="104" t="e">
        <f>SUMIF('[1]Consommati par usage et sect '!$C$6:$C$310,'[1]Assiette TIC'!$C118,'[1]Consommati par usage et sect '!AG$6:AG$310)</f>
        <v>#VALUE!</v>
      </c>
      <c r="AI115" s="104" t="e">
        <f>SUMIF('[1]Consommati par usage et sect '!$C$6:$C$310,'[1]Assiette TIC'!$C118,'[1]Consommati par usage et sect '!AH$6:AH$310)</f>
        <v>#VALUE!</v>
      </c>
      <c r="AJ115" s="104" t="e">
        <f>SUMIF('[1]Consommati par usage et sect '!$C$6:$C$310,'[1]Assiette TIC'!$C118,'[1]Consommati par usage et sect '!AI$6:AI$310)</f>
        <v>#VALUE!</v>
      </c>
      <c r="AK115" s="104" t="e">
        <f>SUMIF('[1]Consommati par usage et sect '!$C$6:$C$310,'[1]Assiette TIC'!$C118,'[1]Consommati par usage et sect '!AJ$6:AJ$310)</f>
        <v>#VALUE!</v>
      </c>
      <c r="AL115" s="105" t="e">
        <f t="shared" si="29"/>
        <v>#VALUE!</v>
      </c>
      <c r="AM115" s="104" t="e">
        <f t="shared" si="35"/>
        <v>#VALUE!</v>
      </c>
      <c r="AN115" s="104" t="e">
        <f t="shared" si="30"/>
        <v>#VALUE!</v>
      </c>
      <c r="AO115" s="104" t="e">
        <f t="shared" si="31"/>
        <v>#VALUE!</v>
      </c>
      <c r="AP115" s="104" t="e">
        <f t="shared" si="32"/>
        <v>#VALUE!</v>
      </c>
      <c r="AQ115" s="104" t="e">
        <f>SUMIF('[1]Consommati par usage et sect '!$C$6:$C$310,'[1]Assiette TIC'!$C118,'[1]Consommati par usage et sect '!AP$6:AP$310)</f>
        <v>#VALUE!</v>
      </c>
      <c r="AR115" s="104" t="e">
        <f>SUMIF('[1]Consommati par usage et sect '!$C$6:$C$310,'[1]Assiette TIC'!$C118,'[1]Consommati par usage et sect '!AQ$6:AQ$310)</f>
        <v>#VALUE!</v>
      </c>
      <c r="AS115" s="104" t="e">
        <f>SUMIF('[1]Consommati par usage et sect '!$C$6:$C$310,'[1]Assiette TIC'!$C118,'[1]Consommati par usage et sect '!AR$6:AR$310)</f>
        <v>#VALUE!</v>
      </c>
      <c r="AT115" s="104" t="e">
        <f>SUMIF('[1]Consommati par usage et sect '!$C$6:$C$310,'[1]Assiette TIC'!$C118,'[1]Consommati par usage et sect '!AS$6:AS$310)</f>
        <v>#VALUE!</v>
      </c>
      <c r="AU115" s="104" t="e">
        <f>SUMIF('[1]Consommati par usage et sect '!$C$6:$C$310,'[1]Assiette TIC'!$C118,'[1]Consommati par usage et sect '!AT$6:AT$310)</f>
        <v>#VALUE!</v>
      </c>
      <c r="AV115" s="104" t="e">
        <f>SUMIF('[1]Consommati par usage et sect '!$C$6:$C$310,'[1]Assiette TIC'!$C118,'[1]Consommati par usage et sect '!AU$6:AU$310)</f>
        <v>#VALUE!</v>
      </c>
      <c r="AW115" s="104" t="e">
        <f>SUMIF('[1]Consommati par usage et sect '!$C$6:$C$310,'[1]Assiette TIC'!$C118,'[1]Consommati par usage et sect '!AV$6:AV$310)</f>
        <v>#VALUE!</v>
      </c>
      <c r="AX115" s="104" t="e">
        <f>SUMIF('[1]Consommati par usage et sect '!$C$6:$C$310,'[1]Assiette TIC'!$C118,'[1]Consommati par usage et sect '!AW$6:AW$310)</f>
        <v>#VALUE!</v>
      </c>
      <c r="AY115" s="104" t="e">
        <f>SUMIF('[1]Consommati par usage et sect '!$C$6:$C$310,'[1]Assiette TIC'!$C118,'[1]Consommati par usage et sect '!AX$6:AX$310)</f>
        <v>#VALUE!</v>
      </c>
      <c r="AZ115" s="104" t="e">
        <f>SUMIF('[1]Consommati par usage et sect '!$C$6:$C$310,'[1]Assiette TIC'!$C118,'[1]Consommati par usage et sect '!AY$6:AY$310)</f>
        <v>#VALUE!</v>
      </c>
      <c r="BA115" s="104" t="e">
        <f>SUMIF('[1]Consommati par usage et sect '!$C$6:$C$310,'[1]Assiette TIC'!$C118,'[1]Consommati par usage et sect '!AZ$6:AZ$310)</f>
        <v>#VALUE!</v>
      </c>
      <c r="BB115" s="104" t="e">
        <f>SUMIF('[1]Consommati par usage et sect '!$C$6:$C$310,'[1]Assiette TIC'!$C118,'[1]Consommati par usage et sect '!BA$6:BA$310)</f>
        <v>#VALUE!</v>
      </c>
      <c r="BC115" s="104" t="e">
        <f>SUMIF('[1]Consommati par usage et sect '!$C$6:$C$310,'[1]Assiette TIC'!$C118,'[1]Consommati par usage et sect '!BB$6:BB$310)</f>
        <v>#VALUE!</v>
      </c>
      <c r="BD115" s="104" t="e">
        <f>SUMIF('[1]Consommati par usage et sect '!$C$6:$C$310,'[1]Assiette TIC'!$C118,'[1]Consommati par usage et sect '!BC$6:BC$310)</f>
        <v>#VALUE!</v>
      </c>
      <c r="BE115" s="104" t="e">
        <f>SUMIF('[1]Consommati par usage et sect '!$C$6:$C$310,'[1]Assiette TIC'!$C118,'[1]Consommati par usage et sect '!BD$6:BD$310)</f>
        <v>#VALUE!</v>
      </c>
      <c r="BF115" s="104" t="e">
        <f>SUMIF('[1]Consommati par usage et sect '!$C$6:$C$310,'[1]Assiette TIC'!$C118,'[1]Consommati par usage et sect '!BE$6:BE$310)</f>
        <v>#VALUE!</v>
      </c>
      <c r="BG115" s="104" t="e">
        <f>SUMIF('[1]Consommati par usage et sect '!$C$6:$C$310,'[1]Assiette TIC'!$C118,'[1]Consommati par usage et sect '!BF$6:BF$310)</f>
        <v>#VALUE!</v>
      </c>
      <c r="BH115" s="104" t="e">
        <f>SUMIF('[1]Consommati par usage et sect '!$C$6:$C$310,'[1]Assiette TIC'!$C118,'[1]Consommati par usage et sect '!BG$6:BG$310)</f>
        <v>#VALUE!</v>
      </c>
      <c r="BI115" s="104" t="e">
        <f>SUMIF('[1]Consommati par usage et sect '!$C$6:$C$310,'[1]Assiette TIC'!$C118,'[1]Consommati par usage et sect '!BH$6:BH$310)</f>
        <v>#VALUE!</v>
      </c>
      <c r="BJ115" s="104" t="e">
        <f>SUMIF('[1]Consommati par usage et sect '!$C$6:$C$310,'[1]Assiette TIC'!$C118,'[1]Consommati par usage et sect '!BI$6:BI$310)</f>
        <v>#VALUE!</v>
      </c>
      <c r="BK115" s="104" t="e">
        <f>SUMIF('[1]Consommati par usage et sect '!$C$6:$C$310,'[1]Assiette TIC'!$C118,'[1]Consommati par usage et sect '!BJ$6:BJ$310)</f>
        <v>#VALUE!</v>
      </c>
      <c r="BL115" s="104" t="e">
        <f>SUMIF('[1]Consommati par usage et sect '!$C$6:$C$310,'[1]Assiette TIC'!$C118,'[1]Consommati par usage et sect '!BK$6:BK$310)</f>
        <v>#VALUE!</v>
      </c>
      <c r="BM115" s="104" t="e">
        <f>SUMIF('[1]Consommati par usage et sect '!$C$6:$C$310,'[1]Assiette TIC'!$C118,'[1]Consommati par usage et sect '!BL$6:BL$310)</f>
        <v>#VALUE!</v>
      </c>
      <c r="BN115" s="104" t="e">
        <f>SUMIF('[1]Consommati par usage et sect '!$C$6:$C$310,'[1]Assiette TIC'!$C118,'[1]Consommati par usage et sect '!BM$6:BM$310)</f>
        <v>#VALUE!</v>
      </c>
      <c r="BO115" s="104" t="e">
        <f>SUMIF('[1]Consommati par usage et sect '!$C$6:$C$310,'[1]Assiette TIC'!$C118,'[1]Consommati par usage et sect '!BN$6:BN$310)</f>
        <v>#VALUE!</v>
      </c>
      <c r="BP115" s="104" t="e">
        <f>SUMIF('[1]Consommati par usage et sect '!$C$6:$C$310,'[1]Assiette TIC'!$C118,'[1]Consommati par usage et sect '!BO$6:BO$310)</f>
        <v>#VALUE!</v>
      </c>
      <c r="BQ115" s="104" t="e">
        <f>SUMIF('[1]Consommati par usage et sect '!$C$6:$C$310,'[1]Assiette TIC'!$C118,'[1]Consommati par usage et sect '!BP$6:BP$310)</f>
        <v>#VALUE!</v>
      </c>
      <c r="BR115" s="104" t="e">
        <f>SUMIF('[1]Consommati par usage et sect '!$C$6:$C$310,'[1]Assiette TIC'!$C118,'[1]Consommati par usage et sect '!BQ$6:BQ$310)</f>
        <v>#VALUE!</v>
      </c>
      <c r="BS115" s="105" t="e">
        <f t="shared" si="58"/>
        <v>#VALUE!</v>
      </c>
      <c r="BT115" s="106" t="e">
        <f>AL115-E115</f>
        <v>#VALUE!</v>
      </c>
      <c r="BU115" s="102" t="e">
        <f>IF(E115-#REF!-#REF!&gt;=#REF!,AL115-E115+#REF!+#REF!,AL115-#REF!)</f>
        <v>#REF!</v>
      </c>
      <c r="BV115" s="102" t="s">
        <v>264</v>
      </c>
      <c r="BW115" s="102"/>
      <c r="BX115" s="102">
        <f t="shared" si="34"/>
        <v>1</v>
      </c>
      <c r="BY115" s="102">
        <f t="shared" si="36"/>
        <v>0</v>
      </c>
      <c r="BZ115" s="107">
        <f>IF(ISNA(VLOOKUP($D115,'[1]comptes des secteurs'!$B$13:$AW$1568,31,FALSE)),0,VLOOKUP($D115,'[1]comptes des secteurs'!$B$13:$AW$1568,31,FALSE))</f>
        <v>198.7</v>
      </c>
      <c r="CA115" s="102">
        <f>IF(ISNA(VLOOKUP($D115,'[1]comptes des secteurs'!$B$13:$AW$1568,47,FALSE)),0,VLOOKUP($D115,'[1]comptes des secteurs'!$B$13:$AW$1568,47,FALSE))</f>
        <v>517.79999999999995</v>
      </c>
      <c r="CB115" s="108">
        <f t="shared" si="40"/>
        <v>0</v>
      </c>
      <c r="CC115" s="108">
        <f t="shared" si="40"/>
        <v>0</v>
      </c>
      <c r="CD115">
        <f>VLOOKUP(D115,Eurostat!$A$11:$H$272,5,TRUE)</f>
        <v>1528.9</v>
      </c>
    </row>
    <row r="116" spans="1:82" ht="15.65" customHeight="1" x14ac:dyDescent="0.35">
      <c r="A116" s="121"/>
      <c r="B116" s="196"/>
      <c r="C116" s="131" t="s">
        <v>368</v>
      </c>
      <c r="D116" s="128">
        <v>2120</v>
      </c>
      <c r="E116" s="97">
        <f>IFERROR(VLOOKUP(D116,'[1]Emissions ETS'!$A$2:$B$121,2,FALSE),0)/1000</f>
        <v>54.953000000000003</v>
      </c>
      <c r="F116" s="104" t="e">
        <f>SUMIF('[1]Consommati par usage et sect '!$C$6:$C$310,'[1]Assiette TIC'!$C119,'[1]Consommati par usage et sect '!E$6:E$310)</f>
        <v>#VALUE!</v>
      </c>
      <c r="G116" s="104" t="e">
        <f>SUMIF('[1]Consommati par usage et sect '!$C$6:$C$310,'[1]Assiette TIC'!$C119,'[1]Consommati par usage et sect '!F$6:F$310)</f>
        <v>#VALUE!</v>
      </c>
      <c r="H116" s="104" t="e">
        <f>SUMIF('[1]Consommati par usage et sect '!$C$6:$C$310,'[1]Assiette TIC'!$C119,'[1]Consommati par usage et sect '!G$6:G$310)</f>
        <v>#VALUE!</v>
      </c>
      <c r="I116" s="104" t="e">
        <f>SUMIF('[1]Consommati par usage et sect '!$C$6:$C$310,'[1]Assiette TIC'!$C119,'[1]Consommati par usage et sect '!H$6:H$310)</f>
        <v>#VALUE!</v>
      </c>
      <c r="J116" s="104" t="e">
        <f>SUMIF('[1]Consommati par usage et sect '!$C$6:$C$310,'[1]Assiette TIC'!$C119,'[1]Consommati par usage et sect '!I$6:I$310)</f>
        <v>#VALUE!</v>
      </c>
      <c r="K116" s="104" t="e">
        <f>SUMIF('[1]Consommati par usage et sect '!$C$6:$C$310,'[1]Assiette TIC'!$C119,'[1]Consommati par usage et sect '!J$6:J$310)</f>
        <v>#VALUE!</v>
      </c>
      <c r="L116" s="104" t="e">
        <f>SUMIF('[1]Consommati par usage et sect '!$C$6:$C$310,'[1]Assiette TIC'!$C119,'[1]Consommati par usage et sect '!K$6:K$310)</f>
        <v>#VALUE!</v>
      </c>
      <c r="M116" s="104" t="e">
        <f>SUMIF('[1]Consommati par usage et sect '!$C$6:$C$310,'[1]Assiette TIC'!$C119,'[1]Consommati par usage et sect '!L$6:L$310)</f>
        <v>#VALUE!</v>
      </c>
      <c r="N116" s="104" t="e">
        <f>SUMIF('[1]Consommati par usage et sect '!$C$6:$C$310,'[1]Assiette TIC'!$C119,'[1]Consommati par usage et sect '!M$6:M$310)</f>
        <v>#VALUE!</v>
      </c>
      <c r="O116" s="104" t="e">
        <f>SUMIF('[1]Consommati par usage et sect '!$C$6:$C$310,'[1]Assiette TIC'!$C119,'[1]Consommati par usage et sect '!N$6:N$310)</f>
        <v>#VALUE!</v>
      </c>
      <c r="P116" s="104" t="e">
        <f>SUMIF('[1]Consommati par usage et sect '!$C$6:$C$310,'[1]Assiette TIC'!$C119,'[1]Consommati par usage et sect '!O$6:O$310)</f>
        <v>#VALUE!</v>
      </c>
      <c r="Q116" s="104" t="e">
        <f>SUMIF('[1]Consommati par usage et sect '!$C$6:$C$310,'[1]Assiette TIC'!$C119,'[1]Consommati par usage et sect '!P$6:P$310)</f>
        <v>#VALUE!</v>
      </c>
      <c r="R116" s="104" t="e">
        <f>SUMIF('[1]Consommati par usage et sect '!$C$6:$C$310,'[1]Assiette TIC'!$C119,'[1]Consommati par usage et sect '!Q$6:Q$310)</f>
        <v>#VALUE!</v>
      </c>
      <c r="S116" s="104" t="e">
        <f>SUMIF('[1]Consommati par usage et sect '!$C$6:$C$310,'[1]Assiette TIC'!$C119,'[1]Consommati par usage et sect '!R$6:R$310)</f>
        <v>#VALUE!</v>
      </c>
      <c r="T116" s="104" t="e">
        <f>SUMIF('[1]Consommati par usage et sect '!$C$6:$C$310,'[1]Assiette TIC'!$C119,'[1]Consommati par usage et sect '!S$6:S$310)</f>
        <v>#VALUE!</v>
      </c>
      <c r="U116" s="104" t="e">
        <f>SUMIF('[1]Consommati par usage et sect '!$C$6:$C$310,'[1]Assiette TIC'!$C119,'[1]Consommati par usage et sect '!T$6:T$310)</f>
        <v>#VALUE!</v>
      </c>
      <c r="V116" s="104" t="e">
        <f>SUMIF('[1]Consommati par usage et sect '!$C$6:$C$310,'[1]Assiette TIC'!$C119,'[1]Consommati par usage et sect '!U$6:U$310)</f>
        <v>#VALUE!</v>
      </c>
      <c r="W116" s="104" t="e">
        <f>SUMIF('[1]Consommati par usage et sect '!$C$6:$C$310,'[1]Assiette TIC'!$C119,'[1]Consommati par usage et sect '!V$6:V$310)</f>
        <v>#VALUE!</v>
      </c>
      <c r="X116" s="104" t="e">
        <f>SUMIF('[1]Consommati par usage et sect '!$C$6:$C$310,'[1]Assiette TIC'!$C119,'[1]Consommati par usage et sect '!W$6:W$310)</f>
        <v>#VALUE!</v>
      </c>
      <c r="Y116" s="104" t="e">
        <f>SUMIF('[1]Consommati par usage et sect '!$C$6:$C$310,'[1]Assiette TIC'!$C119,'[1]Consommati par usage et sect '!X$6:X$310)</f>
        <v>#VALUE!</v>
      </c>
      <c r="Z116" s="104" t="e">
        <f>SUMIF('[1]Consommati par usage et sect '!$C$6:$C$310,'[1]Assiette TIC'!$C119,'[1]Consommati par usage et sect '!Y$6:Y$310)</f>
        <v>#VALUE!</v>
      </c>
      <c r="AA116" s="104" t="e">
        <f>SUMIF('[1]Consommati par usage et sect '!$C$6:$C$310,'[1]Assiette TIC'!$C119,'[1]Consommati par usage et sect '!Z$6:Z$310)</f>
        <v>#VALUE!</v>
      </c>
      <c r="AB116" s="104" t="e">
        <f>SUMIF('[1]Consommati par usage et sect '!$C$6:$C$310,'[1]Assiette TIC'!$C119,'[1]Consommati par usage et sect '!AA$6:AA$310)</f>
        <v>#VALUE!</v>
      </c>
      <c r="AC116" s="104" t="e">
        <f>SUMIF('[1]Consommati par usage et sect '!$C$6:$C$310,'[1]Assiette TIC'!$C119,'[1]Consommati par usage et sect '!AB$6:AB$310)</f>
        <v>#VALUE!</v>
      </c>
      <c r="AD116" s="104" t="e">
        <f>SUMIF('[1]Consommati par usage et sect '!$C$6:$C$310,'[1]Assiette TIC'!$C119,'[1]Consommati par usage et sect '!AC$6:AC$310)</f>
        <v>#VALUE!</v>
      </c>
      <c r="AE116" s="104" t="e">
        <f>SUMIF('[1]Consommati par usage et sect '!$C$6:$C$310,'[1]Assiette TIC'!$C119,'[1]Consommati par usage et sect '!AD$6:AD$310)</f>
        <v>#VALUE!</v>
      </c>
      <c r="AF116" s="104" t="e">
        <f>SUMIF('[1]Consommati par usage et sect '!$C$6:$C$310,'[1]Assiette TIC'!$C119,'[1]Consommati par usage et sect '!AE$6:AE$310)</f>
        <v>#VALUE!</v>
      </c>
      <c r="AG116" s="104" t="e">
        <f>SUMIF('[1]Consommati par usage et sect '!$C$6:$C$310,'[1]Assiette TIC'!$C119,'[1]Consommati par usage et sect '!AF$6:AF$310)</f>
        <v>#VALUE!</v>
      </c>
      <c r="AH116" s="104" t="e">
        <f>SUMIF('[1]Consommati par usage et sect '!$C$6:$C$310,'[1]Assiette TIC'!$C119,'[1]Consommati par usage et sect '!AG$6:AG$310)</f>
        <v>#VALUE!</v>
      </c>
      <c r="AI116" s="104" t="e">
        <f>SUMIF('[1]Consommati par usage et sect '!$C$6:$C$310,'[1]Assiette TIC'!$C119,'[1]Consommati par usage et sect '!AH$6:AH$310)</f>
        <v>#VALUE!</v>
      </c>
      <c r="AJ116" s="104" t="e">
        <f>SUMIF('[1]Consommati par usage et sect '!$C$6:$C$310,'[1]Assiette TIC'!$C119,'[1]Consommati par usage et sect '!AI$6:AI$310)</f>
        <v>#VALUE!</v>
      </c>
      <c r="AK116" s="104" t="e">
        <f>SUMIF('[1]Consommati par usage et sect '!$C$6:$C$310,'[1]Assiette TIC'!$C119,'[1]Consommati par usage et sect '!AJ$6:AJ$310)</f>
        <v>#VALUE!</v>
      </c>
      <c r="AL116" s="105" t="e">
        <f t="shared" si="29"/>
        <v>#VALUE!</v>
      </c>
      <c r="AM116" s="104" t="e">
        <f t="shared" si="35"/>
        <v>#VALUE!</v>
      </c>
      <c r="AN116" s="104" t="e">
        <f t="shared" si="30"/>
        <v>#VALUE!</v>
      </c>
      <c r="AO116" s="104" t="e">
        <f t="shared" si="31"/>
        <v>#VALUE!</v>
      </c>
      <c r="AP116" s="104" t="e">
        <f t="shared" si="32"/>
        <v>#VALUE!</v>
      </c>
      <c r="AQ116" s="104" t="e">
        <f>SUMIF('[1]Consommati par usage et sect '!$C$6:$C$310,'[1]Assiette TIC'!$C119,'[1]Consommati par usage et sect '!AP$6:AP$310)</f>
        <v>#VALUE!</v>
      </c>
      <c r="AR116" s="104" t="e">
        <f>SUMIF('[1]Consommati par usage et sect '!$C$6:$C$310,'[1]Assiette TIC'!$C119,'[1]Consommati par usage et sect '!AQ$6:AQ$310)</f>
        <v>#VALUE!</v>
      </c>
      <c r="AS116" s="104" t="e">
        <f>SUMIF('[1]Consommati par usage et sect '!$C$6:$C$310,'[1]Assiette TIC'!$C119,'[1]Consommati par usage et sect '!AR$6:AR$310)</f>
        <v>#VALUE!</v>
      </c>
      <c r="AT116" s="104" t="e">
        <f>SUMIF('[1]Consommati par usage et sect '!$C$6:$C$310,'[1]Assiette TIC'!$C119,'[1]Consommati par usage et sect '!AS$6:AS$310)</f>
        <v>#VALUE!</v>
      </c>
      <c r="AU116" s="104" t="e">
        <f>SUMIF('[1]Consommati par usage et sect '!$C$6:$C$310,'[1]Assiette TIC'!$C119,'[1]Consommati par usage et sect '!AT$6:AT$310)</f>
        <v>#VALUE!</v>
      </c>
      <c r="AV116" s="104" t="e">
        <f>SUMIF('[1]Consommati par usage et sect '!$C$6:$C$310,'[1]Assiette TIC'!$C119,'[1]Consommati par usage et sect '!AU$6:AU$310)</f>
        <v>#VALUE!</v>
      </c>
      <c r="AW116" s="104" t="e">
        <f>SUMIF('[1]Consommati par usage et sect '!$C$6:$C$310,'[1]Assiette TIC'!$C119,'[1]Consommati par usage et sect '!AV$6:AV$310)</f>
        <v>#VALUE!</v>
      </c>
      <c r="AX116" s="104" t="e">
        <f>SUMIF('[1]Consommati par usage et sect '!$C$6:$C$310,'[1]Assiette TIC'!$C119,'[1]Consommati par usage et sect '!AW$6:AW$310)</f>
        <v>#VALUE!</v>
      </c>
      <c r="AY116" s="104" t="e">
        <f>SUMIF('[1]Consommati par usage et sect '!$C$6:$C$310,'[1]Assiette TIC'!$C119,'[1]Consommati par usage et sect '!AX$6:AX$310)</f>
        <v>#VALUE!</v>
      </c>
      <c r="AZ116" s="104" t="e">
        <f>SUMIF('[1]Consommati par usage et sect '!$C$6:$C$310,'[1]Assiette TIC'!$C119,'[1]Consommati par usage et sect '!AY$6:AY$310)</f>
        <v>#VALUE!</v>
      </c>
      <c r="BA116" s="104" t="e">
        <f>SUMIF('[1]Consommati par usage et sect '!$C$6:$C$310,'[1]Assiette TIC'!$C119,'[1]Consommati par usage et sect '!AZ$6:AZ$310)</f>
        <v>#VALUE!</v>
      </c>
      <c r="BB116" s="104" t="e">
        <f>SUMIF('[1]Consommati par usage et sect '!$C$6:$C$310,'[1]Assiette TIC'!$C119,'[1]Consommati par usage et sect '!BA$6:BA$310)</f>
        <v>#VALUE!</v>
      </c>
      <c r="BC116" s="104" t="e">
        <f>SUMIF('[1]Consommati par usage et sect '!$C$6:$C$310,'[1]Assiette TIC'!$C119,'[1]Consommati par usage et sect '!BB$6:BB$310)</f>
        <v>#VALUE!</v>
      </c>
      <c r="BD116" s="104" t="e">
        <f>SUMIF('[1]Consommati par usage et sect '!$C$6:$C$310,'[1]Assiette TIC'!$C119,'[1]Consommati par usage et sect '!BC$6:BC$310)</f>
        <v>#VALUE!</v>
      </c>
      <c r="BE116" s="104" t="e">
        <f>SUMIF('[1]Consommati par usage et sect '!$C$6:$C$310,'[1]Assiette TIC'!$C119,'[1]Consommati par usage et sect '!BD$6:BD$310)</f>
        <v>#VALUE!</v>
      </c>
      <c r="BF116" s="104" t="e">
        <f>SUMIF('[1]Consommati par usage et sect '!$C$6:$C$310,'[1]Assiette TIC'!$C119,'[1]Consommati par usage et sect '!BE$6:BE$310)</f>
        <v>#VALUE!</v>
      </c>
      <c r="BG116" s="104" t="e">
        <f>SUMIF('[1]Consommati par usage et sect '!$C$6:$C$310,'[1]Assiette TIC'!$C119,'[1]Consommati par usage et sect '!BF$6:BF$310)</f>
        <v>#VALUE!</v>
      </c>
      <c r="BH116" s="104" t="e">
        <f>SUMIF('[1]Consommati par usage et sect '!$C$6:$C$310,'[1]Assiette TIC'!$C119,'[1]Consommati par usage et sect '!BG$6:BG$310)</f>
        <v>#VALUE!</v>
      </c>
      <c r="BI116" s="104" t="e">
        <f>SUMIF('[1]Consommati par usage et sect '!$C$6:$C$310,'[1]Assiette TIC'!$C119,'[1]Consommati par usage et sect '!BH$6:BH$310)</f>
        <v>#VALUE!</v>
      </c>
      <c r="BJ116" s="104" t="e">
        <f>SUMIF('[1]Consommati par usage et sect '!$C$6:$C$310,'[1]Assiette TIC'!$C119,'[1]Consommati par usage et sect '!BI$6:BI$310)</f>
        <v>#VALUE!</v>
      </c>
      <c r="BK116" s="104" t="e">
        <f>SUMIF('[1]Consommati par usage et sect '!$C$6:$C$310,'[1]Assiette TIC'!$C119,'[1]Consommati par usage et sect '!BJ$6:BJ$310)</f>
        <v>#VALUE!</v>
      </c>
      <c r="BL116" s="104" t="e">
        <f>SUMIF('[1]Consommati par usage et sect '!$C$6:$C$310,'[1]Assiette TIC'!$C119,'[1]Consommati par usage et sect '!BK$6:BK$310)</f>
        <v>#VALUE!</v>
      </c>
      <c r="BM116" s="104" t="e">
        <f>SUMIF('[1]Consommati par usage et sect '!$C$6:$C$310,'[1]Assiette TIC'!$C119,'[1]Consommati par usage et sect '!BL$6:BL$310)</f>
        <v>#VALUE!</v>
      </c>
      <c r="BN116" s="104" t="e">
        <f>SUMIF('[1]Consommati par usage et sect '!$C$6:$C$310,'[1]Assiette TIC'!$C119,'[1]Consommati par usage et sect '!BM$6:BM$310)</f>
        <v>#VALUE!</v>
      </c>
      <c r="BO116" s="104" t="e">
        <f>SUMIF('[1]Consommati par usage et sect '!$C$6:$C$310,'[1]Assiette TIC'!$C119,'[1]Consommati par usage et sect '!BN$6:BN$310)</f>
        <v>#VALUE!</v>
      </c>
      <c r="BP116" s="104" t="e">
        <f>SUMIF('[1]Consommati par usage et sect '!$C$6:$C$310,'[1]Assiette TIC'!$C119,'[1]Consommati par usage et sect '!BO$6:BO$310)</f>
        <v>#VALUE!</v>
      </c>
      <c r="BQ116" s="104" t="e">
        <f>SUMIF('[1]Consommati par usage et sect '!$C$6:$C$310,'[1]Assiette TIC'!$C119,'[1]Consommati par usage et sect '!BP$6:BP$310)</f>
        <v>#VALUE!</v>
      </c>
      <c r="BR116" s="104" t="e">
        <f>SUMIF('[1]Consommati par usage et sect '!$C$6:$C$310,'[1]Assiette TIC'!$C119,'[1]Consommati par usage et sect '!BQ$6:BQ$310)</f>
        <v>#VALUE!</v>
      </c>
      <c r="BS116" s="105" t="e">
        <f t="shared" si="58"/>
        <v>#VALUE!</v>
      </c>
      <c r="BT116" s="106" t="e">
        <f>AL116-E116+#REF!+#REF!</f>
        <v>#VALUE!</v>
      </c>
      <c r="BU116" s="102" t="e">
        <f>IF(E116-#REF!-#REF!&gt;=#REF!,AL116-E116+#REF!+#REF!,AL116-#REF!)</f>
        <v>#REF!</v>
      </c>
      <c r="BV116" s="102" t="s">
        <v>264</v>
      </c>
      <c r="BW116" s="102"/>
      <c r="BX116" s="102">
        <f t="shared" si="34"/>
        <v>1</v>
      </c>
      <c r="BY116" s="102">
        <f t="shared" si="36"/>
        <v>0</v>
      </c>
      <c r="BZ116" s="107">
        <f>IF(ISNA(VLOOKUP($D116,'[1]comptes des secteurs'!$B$13:$AW$1568,31,FALSE)),0,VLOOKUP($D116,'[1]comptes des secteurs'!$B$13:$AW$1568,31,FALSE))</f>
        <v>2151.4</v>
      </c>
      <c r="CA116" s="102">
        <f>IF(ISNA(VLOOKUP($D116,'[1]comptes des secteurs'!$B$13:$AW$1568,47,FALSE)),0,VLOOKUP($D116,'[1]comptes des secteurs'!$B$13:$AW$1568,47,FALSE))</f>
        <v>10004.9</v>
      </c>
      <c r="CB116" s="108">
        <f t="shared" si="40"/>
        <v>0</v>
      </c>
      <c r="CC116" s="108">
        <f t="shared" si="40"/>
        <v>0</v>
      </c>
      <c r="CD116">
        <f>VLOOKUP(D116,Eurostat!$A$11:$H$272,5,TRUE)</f>
        <v>30724.799999999999</v>
      </c>
    </row>
    <row r="117" spans="1:82" ht="15.65" customHeight="1" x14ac:dyDescent="0.35">
      <c r="A117" s="123"/>
      <c r="B117" s="110"/>
      <c r="C117" s="131" t="s">
        <v>266</v>
      </c>
      <c r="D117" s="126" t="s">
        <v>300</v>
      </c>
      <c r="E117" s="97">
        <f>SUM(E111:E116)</f>
        <v>73.569000000000003</v>
      </c>
      <c r="F117" s="97" t="e">
        <f t="shared" ref="F117:AK117" si="59">SUM(F111:F116)</f>
        <v>#VALUE!</v>
      </c>
      <c r="G117" s="97" t="e">
        <f t="shared" si="59"/>
        <v>#VALUE!</v>
      </c>
      <c r="H117" s="97" t="e">
        <f t="shared" si="59"/>
        <v>#VALUE!</v>
      </c>
      <c r="I117" s="97" t="e">
        <f t="shared" si="59"/>
        <v>#VALUE!</v>
      </c>
      <c r="J117" s="97" t="e">
        <f t="shared" si="59"/>
        <v>#VALUE!</v>
      </c>
      <c r="K117" s="97" t="e">
        <f t="shared" si="59"/>
        <v>#VALUE!</v>
      </c>
      <c r="L117" s="97" t="e">
        <f t="shared" si="59"/>
        <v>#VALUE!</v>
      </c>
      <c r="M117" s="97" t="e">
        <f t="shared" si="59"/>
        <v>#VALUE!</v>
      </c>
      <c r="N117" s="97" t="e">
        <f t="shared" si="59"/>
        <v>#VALUE!</v>
      </c>
      <c r="O117" s="97" t="e">
        <f t="shared" si="59"/>
        <v>#VALUE!</v>
      </c>
      <c r="P117" s="97" t="e">
        <f t="shared" si="59"/>
        <v>#VALUE!</v>
      </c>
      <c r="Q117" s="97" t="e">
        <f t="shared" si="59"/>
        <v>#VALUE!</v>
      </c>
      <c r="R117" s="97" t="e">
        <f t="shared" si="59"/>
        <v>#VALUE!</v>
      </c>
      <c r="S117" s="97" t="e">
        <f t="shared" si="59"/>
        <v>#VALUE!</v>
      </c>
      <c r="T117" s="97" t="e">
        <f t="shared" si="59"/>
        <v>#VALUE!</v>
      </c>
      <c r="U117" s="97" t="e">
        <f t="shared" si="59"/>
        <v>#VALUE!</v>
      </c>
      <c r="V117" s="97" t="e">
        <f t="shared" si="59"/>
        <v>#VALUE!</v>
      </c>
      <c r="W117" s="97" t="e">
        <f t="shared" si="59"/>
        <v>#VALUE!</v>
      </c>
      <c r="X117" s="97" t="e">
        <f t="shared" si="59"/>
        <v>#VALUE!</v>
      </c>
      <c r="Y117" s="97" t="e">
        <f t="shared" si="59"/>
        <v>#VALUE!</v>
      </c>
      <c r="Z117" s="97" t="e">
        <f t="shared" si="59"/>
        <v>#VALUE!</v>
      </c>
      <c r="AA117" s="97" t="e">
        <f t="shared" si="59"/>
        <v>#VALUE!</v>
      </c>
      <c r="AB117" s="97" t="e">
        <f t="shared" si="59"/>
        <v>#VALUE!</v>
      </c>
      <c r="AC117" s="97" t="e">
        <f t="shared" si="59"/>
        <v>#VALUE!</v>
      </c>
      <c r="AD117" s="97" t="e">
        <f t="shared" si="59"/>
        <v>#VALUE!</v>
      </c>
      <c r="AE117" s="97" t="e">
        <f t="shared" si="59"/>
        <v>#VALUE!</v>
      </c>
      <c r="AF117" s="97" t="e">
        <f t="shared" si="59"/>
        <v>#VALUE!</v>
      </c>
      <c r="AG117" s="97" t="e">
        <f t="shared" si="59"/>
        <v>#VALUE!</v>
      </c>
      <c r="AH117" s="97" t="e">
        <f t="shared" si="59"/>
        <v>#VALUE!</v>
      </c>
      <c r="AI117" s="97" t="e">
        <f t="shared" si="59"/>
        <v>#VALUE!</v>
      </c>
      <c r="AJ117" s="97" t="e">
        <f t="shared" si="59"/>
        <v>#VALUE!</v>
      </c>
      <c r="AK117" s="97" t="e">
        <f t="shared" si="59"/>
        <v>#VALUE!</v>
      </c>
      <c r="AL117" s="105" t="e">
        <f t="shared" si="29"/>
        <v>#VALUE!</v>
      </c>
      <c r="AM117" s="104" t="e">
        <f t="shared" si="35"/>
        <v>#VALUE!</v>
      </c>
      <c r="AN117" s="104" t="e">
        <f t="shared" si="30"/>
        <v>#VALUE!</v>
      </c>
      <c r="AO117" s="104" t="e">
        <f t="shared" si="31"/>
        <v>#VALUE!</v>
      </c>
      <c r="AP117" s="104" t="e">
        <f t="shared" si="32"/>
        <v>#VALUE!</v>
      </c>
      <c r="AQ117" s="97" t="e">
        <f t="shared" ref="AQ117:BR117" si="60">SUM(AQ111:AQ116)</f>
        <v>#VALUE!</v>
      </c>
      <c r="AR117" s="97" t="e">
        <f t="shared" si="60"/>
        <v>#VALUE!</v>
      </c>
      <c r="AS117" s="97" t="e">
        <f t="shared" si="60"/>
        <v>#VALUE!</v>
      </c>
      <c r="AT117" s="97" t="e">
        <f t="shared" si="60"/>
        <v>#VALUE!</v>
      </c>
      <c r="AU117" s="97" t="e">
        <f t="shared" si="60"/>
        <v>#VALUE!</v>
      </c>
      <c r="AV117" s="97" t="e">
        <f t="shared" si="60"/>
        <v>#VALUE!</v>
      </c>
      <c r="AW117" s="97" t="e">
        <f t="shared" si="60"/>
        <v>#VALUE!</v>
      </c>
      <c r="AX117" s="97" t="e">
        <f t="shared" si="60"/>
        <v>#VALUE!</v>
      </c>
      <c r="AY117" s="97" t="e">
        <f t="shared" si="60"/>
        <v>#VALUE!</v>
      </c>
      <c r="AZ117" s="97" t="e">
        <f t="shared" si="60"/>
        <v>#VALUE!</v>
      </c>
      <c r="BA117" s="97" t="e">
        <f t="shared" si="60"/>
        <v>#VALUE!</v>
      </c>
      <c r="BB117" s="97" t="e">
        <f t="shared" si="60"/>
        <v>#VALUE!</v>
      </c>
      <c r="BC117" s="97" t="e">
        <f t="shared" si="60"/>
        <v>#VALUE!</v>
      </c>
      <c r="BD117" s="97" t="e">
        <f t="shared" si="60"/>
        <v>#VALUE!</v>
      </c>
      <c r="BE117" s="97" t="e">
        <f t="shared" si="60"/>
        <v>#VALUE!</v>
      </c>
      <c r="BF117" s="97" t="e">
        <f t="shared" si="60"/>
        <v>#VALUE!</v>
      </c>
      <c r="BG117" s="97" t="e">
        <f t="shared" si="60"/>
        <v>#VALUE!</v>
      </c>
      <c r="BH117" s="97" t="e">
        <f t="shared" si="60"/>
        <v>#VALUE!</v>
      </c>
      <c r="BI117" s="97" t="e">
        <f t="shared" si="60"/>
        <v>#VALUE!</v>
      </c>
      <c r="BJ117" s="97" t="e">
        <f t="shared" si="60"/>
        <v>#VALUE!</v>
      </c>
      <c r="BK117" s="97" t="e">
        <f t="shared" si="60"/>
        <v>#VALUE!</v>
      </c>
      <c r="BL117" s="97" t="e">
        <f t="shared" si="60"/>
        <v>#VALUE!</v>
      </c>
      <c r="BM117" s="97" t="e">
        <f t="shared" si="60"/>
        <v>#VALUE!</v>
      </c>
      <c r="BN117" s="97" t="e">
        <f t="shared" si="60"/>
        <v>#VALUE!</v>
      </c>
      <c r="BO117" s="97" t="e">
        <f t="shared" si="60"/>
        <v>#VALUE!</v>
      </c>
      <c r="BP117" s="97" t="e">
        <f t="shared" si="60"/>
        <v>#VALUE!</v>
      </c>
      <c r="BQ117" s="97" t="e">
        <f t="shared" si="60"/>
        <v>#VALUE!</v>
      </c>
      <c r="BR117" s="97" t="e">
        <f t="shared" si="60"/>
        <v>#VALUE!</v>
      </c>
      <c r="BS117" s="105" t="e">
        <f t="shared" si="58"/>
        <v>#VALUE!</v>
      </c>
      <c r="BT117" s="106" t="e">
        <f>SUM(BT111:BT116)</f>
        <v>#VALUE!</v>
      </c>
      <c r="BU117" s="106" t="e">
        <f>SUM(BU111:BU116)</f>
        <v>#REF!</v>
      </c>
      <c r="BV117" s="102"/>
      <c r="BW117" s="102"/>
      <c r="BX117" s="102">
        <f t="shared" si="34"/>
        <v>0</v>
      </c>
      <c r="BY117" s="102" t="e">
        <f t="shared" si="36"/>
        <v>#REF!</v>
      </c>
      <c r="BZ117" s="107">
        <f>SUM(BZ111:BZ116)</f>
        <v>4561</v>
      </c>
      <c r="CA117" s="107">
        <f>SUM(CA111:CA116)</f>
        <v>17329.699999999997</v>
      </c>
      <c r="CB117" s="108" t="e">
        <f t="shared" si="40"/>
        <v>#REF!</v>
      </c>
      <c r="CC117" s="108" t="e">
        <f t="shared" si="40"/>
        <v>#REF!</v>
      </c>
    </row>
    <row r="118" spans="1:82" ht="15.65" customHeight="1" x14ac:dyDescent="0.35">
      <c r="A118" s="122" t="s">
        <v>369</v>
      </c>
      <c r="B118" s="193" t="s">
        <v>584</v>
      </c>
      <c r="C118" s="131" t="s">
        <v>370</v>
      </c>
      <c r="D118" s="128">
        <v>2420</v>
      </c>
      <c r="E118" s="97">
        <f>IFERROR(VLOOKUP(D118,'[1]Emissions ETS'!$A$2:$B$121,2,FALSE),0)/1000</f>
        <v>27.623000000000001</v>
      </c>
      <c r="F118" s="104" t="e">
        <f>SUMIF('[1]Consommati par usage et sect '!$C$6:$C$310,'[1]Assiette TIC'!$C122,'[1]Consommati par usage et sect '!E$6:E$310)</f>
        <v>#VALUE!</v>
      </c>
      <c r="G118" s="104" t="e">
        <f>SUMIF('[1]Consommati par usage et sect '!$C$6:$C$310,'[1]Assiette TIC'!$C122,'[1]Consommati par usage et sect '!F$6:F$310)</f>
        <v>#VALUE!</v>
      </c>
      <c r="H118" s="104" t="e">
        <f>SUMIF('[1]Consommati par usage et sect '!$C$6:$C$310,'[1]Assiette TIC'!$C122,'[1]Consommati par usage et sect '!G$6:G$310)</f>
        <v>#VALUE!</v>
      </c>
      <c r="I118" s="104" t="e">
        <f>SUMIF('[1]Consommati par usage et sect '!$C$6:$C$310,'[1]Assiette TIC'!$C122,'[1]Consommati par usage et sect '!H$6:H$310)</f>
        <v>#VALUE!</v>
      </c>
      <c r="J118" s="104" t="e">
        <f>SUMIF('[1]Consommati par usage et sect '!$C$6:$C$310,'[1]Assiette TIC'!$C122,'[1]Consommati par usage et sect '!I$6:I$310)</f>
        <v>#VALUE!</v>
      </c>
      <c r="K118" s="104" t="e">
        <f>SUMIF('[1]Consommati par usage et sect '!$C$6:$C$310,'[1]Assiette TIC'!$C122,'[1]Consommati par usage et sect '!J$6:J$310)</f>
        <v>#VALUE!</v>
      </c>
      <c r="L118" s="104" t="e">
        <f>SUMIF('[1]Consommati par usage et sect '!$C$6:$C$310,'[1]Assiette TIC'!$C122,'[1]Consommati par usage et sect '!K$6:K$310)</f>
        <v>#VALUE!</v>
      </c>
      <c r="M118" s="104" t="e">
        <f>SUMIF('[1]Consommati par usage et sect '!$C$6:$C$310,'[1]Assiette TIC'!$C122,'[1]Consommati par usage et sect '!L$6:L$310)</f>
        <v>#VALUE!</v>
      </c>
      <c r="N118" s="104" t="e">
        <f>SUMIF('[1]Consommati par usage et sect '!$C$6:$C$310,'[1]Assiette TIC'!$C122,'[1]Consommati par usage et sect '!M$6:M$310)</f>
        <v>#VALUE!</v>
      </c>
      <c r="O118" s="104" t="e">
        <f>SUMIF('[1]Consommati par usage et sect '!$C$6:$C$310,'[1]Assiette TIC'!$C122,'[1]Consommati par usage et sect '!N$6:N$310)</f>
        <v>#VALUE!</v>
      </c>
      <c r="P118" s="104" t="e">
        <f>SUMIF('[1]Consommati par usage et sect '!$C$6:$C$310,'[1]Assiette TIC'!$C122,'[1]Consommati par usage et sect '!O$6:O$310)</f>
        <v>#VALUE!</v>
      </c>
      <c r="Q118" s="104" t="e">
        <f>SUMIF('[1]Consommati par usage et sect '!$C$6:$C$310,'[1]Assiette TIC'!$C122,'[1]Consommati par usage et sect '!P$6:P$310)</f>
        <v>#VALUE!</v>
      </c>
      <c r="R118" s="104" t="e">
        <f>SUMIF('[1]Consommati par usage et sect '!$C$6:$C$310,'[1]Assiette TIC'!$C122,'[1]Consommati par usage et sect '!Q$6:Q$310)</f>
        <v>#VALUE!</v>
      </c>
      <c r="S118" s="104" t="e">
        <f>SUMIF('[1]Consommati par usage et sect '!$C$6:$C$310,'[1]Assiette TIC'!$C122,'[1]Consommati par usage et sect '!R$6:R$310)</f>
        <v>#VALUE!</v>
      </c>
      <c r="T118" s="104" t="e">
        <f>SUMIF('[1]Consommati par usage et sect '!$C$6:$C$310,'[1]Assiette TIC'!$C122,'[1]Consommati par usage et sect '!S$6:S$310)</f>
        <v>#VALUE!</v>
      </c>
      <c r="U118" s="104" t="e">
        <f>SUMIF('[1]Consommati par usage et sect '!$C$6:$C$310,'[1]Assiette TIC'!$C122,'[1]Consommati par usage et sect '!T$6:T$310)</f>
        <v>#VALUE!</v>
      </c>
      <c r="V118" s="104" t="e">
        <f>SUMIF('[1]Consommati par usage et sect '!$C$6:$C$310,'[1]Assiette TIC'!$C122,'[1]Consommati par usage et sect '!U$6:U$310)</f>
        <v>#VALUE!</v>
      </c>
      <c r="W118" s="104" t="e">
        <f>SUMIF('[1]Consommati par usage et sect '!$C$6:$C$310,'[1]Assiette TIC'!$C122,'[1]Consommati par usage et sect '!V$6:V$310)</f>
        <v>#VALUE!</v>
      </c>
      <c r="X118" s="104" t="e">
        <f>SUMIF('[1]Consommati par usage et sect '!$C$6:$C$310,'[1]Assiette TIC'!$C122,'[1]Consommati par usage et sect '!W$6:W$310)</f>
        <v>#VALUE!</v>
      </c>
      <c r="Y118" s="104" t="e">
        <f>SUMIF('[1]Consommati par usage et sect '!$C$6:$C$310,'[1]Assiette TIC'!$C122,'[1]Consommati par usage et sect '!X$6:X$310)</f>
        <v>#VALUE!</v>
      </c>
      <c r="Z118" s="104" t="e">
        <f>SUMIF('[1]Consommati par usage et sect '!$C$6:$C$310,'[1]Assiette TIC'!$C122,'[1]Consommati par usage et sect '!Y$6:Y$310)</f>
        <v>#VALUE!</v>
      </c>
      <c r="AA118" s="104" t="e">
        <f>SUMIF('[1]Consommati par usage et sect '!$C$6:$C$310,'[1]Assiette TIC'!$C122,'[1]Consommati par usage et sect '!Z$6:Z$310)</f>
        <v>#VALUE!</v>
      </c>
      <c r="AB118" s="104" t="e">
        <f>SUMIF('[1]Consommati par usage et sect '!$C$6:$C$310,'[1]Assiette TIC'!$C122,'[1]Consommati par usage et sect '!AA$6:AA$310)</f>
        <v>#VALUE!</v>
      </c>
      <c r="AC118" s="104" t="e">
        <f>SUMIF('[1]Consommati par usage et sect '!$C$6:$C$310,'[1]Assiette TIC'!$C122,'[1]Consommati par usage et sect '!AB$6:AB$310)</f>
        <v>#VALUE!</v>
      </c>
      <c r="AD118" s="104" t="e">
        <f>SUMIF('[1]Consommati par usage et sect '!$C$6:$C$310,'[1]Assiette TIC'!$C122,'[1]Consommati par usage et sect '!AC$6:AC$310)</f>
        <v>#VALUE!</v>
      </c>
      <c r="AE118" s="104" t="e">
        <f>SUMIF('[1]Consommati par usage et sect '!$C$6:$C$310,'[1]Assiette TIC'!$C122,'[1]Consommati par usage et sect '!AD$6:AD$310)</f>
        <v>#VALUE!</v>
      </c>
      <c r="AF118" s="104" t="e">
        <f>SUMIF('[1]Consommati par usage et sect '!$C$6:$C$310,'[1]Assiette TIC'!$C122,'[1]Consommati par usage et sect '!AE$6:AE$310)</f>
        <v>#VALUE!</v>
      </c>
      <c r="AG118" s="104" t="e">
        <f>SUMIF('[1]Consommati par usage et sect '!$C$6:$C$310,'[1]Assiette TIC'!$C122,'[1]Consommati par usage et sect '!AF$6:AF$310)</f>
        <v>#VALUE!</v>
      </c>
      <c r="AH118" s="104" t="e">
        <f>SUMIF('[1]Consommati par usage et sect '!$C$6:$C$310,'[1]Assiette TIC'!$C122,'[1]Consommati par usage et sect '!AG$6:AG$310)</f>
        <v>#VALUE!</v>
      </c>
      <c r="AI118" s="104" t="e">
        <f>SUMIF('[1]Consommati par usage et sect '!$C$6:$C$310,'[1]Assiette TIC'!$C122,'[1]Consommati par usage et sect '!AH$6:AH$310)</f>
        <v>#VALUE!</v>
      </c>
      <c r="AJ118" s="104" t="e">
        <f>SUMIF('[1]Consommati par usage et sect '!$C$6:$C$310,'[1]Assiette TIC'!$C122,'[1]Consommati par usage et sect '!AI$6:AI$310)</f>
        <v>#VALUE!</v>
      </c>
      <c r="AK118" s="104" t="e">
        <f>SUMIF('[1]Consommati par usage et sect '!$C$6:$C$310,'[1]Assiette TIC'!$C122,'[1]Consommati par usage et sect '!AJ$6:AJ$310)</f>
        <v>#VALUE!</v>
      </c>
      <c r="AL118" s="105" t="e">
        <f t="shared" si="29"/>
        <v>#VALUE!</v>
      </c>
      <c r="AM118" s="104" t="e">
        <f t="shared" si="35"/>
        <v>#VALUE!</v>
      </c>
      <c r="AN118" s="104" t="e">
        <f t="shared" si="30"/>
        <v>#VALUE!</v>
      </c>
      <c r="AO118" s="104" t="e">
        <f t="shared" si="31"/>
        <v>#VALUE!</v>
      </c>
      <c r="AP118" s="104" t="e">
        <f t="shared" si="32"/>
        <v>#VALUE!</v>
      </c>
      <c r="AQ118" s="104" t="e">
        <f>SUMIF('[1]Consommati par usage et sect '!$C$6:$C$310,'[1]Assiette TIC'!$C122,'[1]Consommati par usage et sect '!AP$6:AP$310)</f>
        <v>#VALUE!</v>
      </c>
      <c r="AR118" s="104" t="e">
        <f>SUMIF('[1]Consommati par usage et sect '!$C$6:$C$310,'[1]Assiette TIC'!$C122,'[1]Consommati par usage et sect '!AQ$6:AQ$310)</f>
        <v>#VALUE!</v>
      </c>
      <c r="AS118" s="104" t="e">
        <f>SUMIF('[1]Consommati par usage et sect '!$C$6:$C$310,'[1]Assiette TIC'!$C122,'[1]Consommati par usage et sect '!AR$6:AR$310)</f>
        <v>#VALUE!</v>
      </c>
      <c r="AT118" s="104" t="e">
        <f>SUMIF('[1]Consommati par usage et sect '!$C$6:$C$310,'[1]Assiette TIC'!$C122,'[1]Consommati par usage et sect '!AS$6:AS$310)</f>
        <v>#VALUE!</v>
      </c>
      <c r="AU118" s="104" t="e">
        <f>SUMIF('[1]Consommati par usage et sect '!$C$6:$C$310,'[1]Assiette TIC'!$C122,'[1]Consommati par usage et sect '!AT$6:AT$310)</f>
        <v>#VALUE!</v>
      </c>
      <c r="AV118" s="104" t="e">
        <f>SUMIF('[1]Consommati par usage et sect '!$C$6:$C$310,'[1]Assiette TIC'!$C122,'[1]Consommati par usage et sect '!AU$6:AU$310)</f>
        <v>#VALUE!</v>
      </c>
      <c r="AW118" s="104" t="e">
        <f>SUMIF('[1]Consommati par usage et sect '!$C$6:$C$310,'[1]Assiette TIC'!$C122,'[1]Consommati par usage et sect '!AV$6:AV$310)</f>
        <v>#VALUE!</v>
      </c>
      <c r="AX118" s="104" t="e">
        <f>SUMIF('[1]Consommati par usage et sect '!$C$6:$C$310,'[1]Assiette TIC'!$C122,'[1]Consommati par usage et sect '!AW$6:AW$310)</f>
        <v>#VALUE!</v>
      </c>
      <c r="AY118" s="104" t="e">
        <f>SUMIF('[1]Consommati par usage et sect '!$C$6:$C$310,'[1]Assiette TIC'!$C122,'[1]Consommati par usage et sect '!AX$6:AX$310)</f>
        <v>#VALUE!</v>
      </c>
      <c r="AZ118" s="104" t="e">
        <f>SUMIF('[1]Consommati par usage et sect '!$C$6:$C$310,'[1]Assiette TIC'!$C122,'[1]Consommati par usage et sect '!AY$6:AY$310)</f>
        <v>#VALUE!</v>
      </c>
      <c r="BA118" s="104" t="e">
        <f>SUMIF('[1]Consommati par usage et sect '!$C$6:$C$310,'[1]Assiette TIC'!$C122,'[1]Consommati par usage et sect '!AZ$6:AZ$310)</f>
        <v>#VALUE!</v>
      </c>
      <c r="BB118" s="104" t="e">
        <f>SUMIF('[1]Consommati par usage et sect '!$C$6:$C$310,'[1]Assiette TIC'!$C122,'[1]Consommati par usage et sect '!BA$6:BA$310)</f>
        <v>#VALUE!</v>
      </c>
      <c r="BC118" s="104" t="e">
        <f>SUMIF('[1]Consommati par usage et sect '!$C$6:$C$310,'[1]Assiette TIC'!$C122,'[1]Consommati par usage et sect '!BB$6:BB$310)</f>
        <v>#VALUE!</v>
      </c>
      <c r="BD118" s="104" t="e">
        <f>SUMIF('[1]Consommati par usage et sect '!$C$6:$C$310,'[1]Assiette TIC'!$C122,'[1]Consommati par usage et sect '!BC$6:BC$310)</f>
        <v>#VALUE!</v>
      </c>
      <c r="BE118" s="104" t="e">
        <f>SUMIF('[1]Consommati par usage et sect '!$C$6:$C$310,'[1]Assiette TIC'!$C122,'[1]Consommati par usage et sect '!BD$6:BD$310)</f>
        <v>#VALUE!</v>
      </c>
      <c r="BF118" s="104" t="e">
        <f>SUMIF('[1]Consommati par usage et sect '!$C$6:$C$310,'[1]Assiette TIC'!$C122,'[1]Consommati par usage et sect '!BE$6:BE$310)</f>
        <v>#VALUE!</v>
      </c>
      <c r="BG118" s="104" t="e">
        <f>SUMIF('[1]Consommati par usage et sect '!$C$6:$C$310,'[1]Assiette TIC'!$C122,'[1]Consommati par usage et sect '!BF$6:BF$310)</f>
        <v>#VALUE!</v>
      </c>
      <c r="BH118" s="104" t="e">
        <f>SUMIF('[1]Consommati par usage et sect '!$C$6:$C$310,'[1]Assiette TIC'!$C122,'[1]Consommati par usage et sect '!BG$6:BG$310)</f>
        <v>#VALUE!</v>
      </c>
      <c r="BI118" s="104" t="e">
        <f>SUMIF('[1]Consommati par usage et sect '!$C$6:$C$310,'[1]Assiette TIC'!$C122,'[1]Consommati par usage et sect '!BH$6:BH$310)</f>
        <v>#VALUE!</v>
      </c>
      <c r="BJ118" s="104" t="e">
        <f>SUMIF('[1]Consommati par usage et sect '!$C$6:$C$310,'[1]Assiette TIC'!$C122,'[1]Consommati par usage et sect '!BI$6:BI$310)</f>
        <v>#VALUE!</v>
      </c>
      <c r="BK118" s="104" t="e">
        <f>SUMIF('[1]Consommati par usage et sect '!$C$6:$C$310,'[1]Assiette TIC'!$C122,'[1]Consommati par usage et sect '!BJ$6:BJ$310)</f>
        <v>#VALUE!</v>
      </c>
      <c r="BL118" s="104" t="e">
        <f>SUMIF('[1]Consommati par usage et sect '!$C$6:$C$310,'[1]Assiette TIC'!$C122,'[1]Consommati par usage et sect '!BK$6:BK$310)</f>
        <v>#VALUE!</v>
      </c>
      <c r="BM118" s="104" t="e">
        <f>SUMIF('[1]Consommati par usage et sect '!$C$6:$C$310,'[1]Assiette TIC'!$C122,'[1]Consommati par usage et sect '!BL$6:BL$310)</f>
        <v>#VALUE!</v>
      </c>
      <c r="BN118" s="104" t="e">
        <f>SUMIF('[1]Consommati par usage et sect '!$C$6:$C$310,'[1]Assiette TIC'!$C122,'[1]Consommati par usage et sect '!BM$6:BM$310)</f>
        <v>#VALUE!</v>
      </c>
      <c r="BO118" s="104" t="e">
        <f>SUMIF('[1]Consommati par usage et sect '!$C$6:$C$310,'[1]Assiette TIC'!$C122,'[1]Consommati par usage et sect '!BN$6:BN$310)</f>
        <v>#VALUE!</v>
      </c>
      <c r="BP118" s="104" t="e">
        <f>SUMIF('[1]Consommati par usage et sect '!$C$6:$C$310,'[1]Assiette TIC'!$C122,'[1]Consommati par usage et sect '!BO$6:BO$310)</f>
        <v>#VALUE!</v>
      </c>
      <c r="BQ118" s="104" t="e">
        <f>SUMIF('[1]Consommati par usage et sect '!$C$6:$C$310,'[1]Assiette TIC'!$C122,'[1]Consommati par usage et sect '!BP$6:BP$310)</f>
        <v>#VALUE!</v>
      </c>
      <c r="BR118" s="104" t="e">
        <f>SUMIF('[1]Consommati par usage et sect '!$C$6:$C$310,'[1]Assiette TIC'!$C122,'[1]Consommati par usage et sect '!BQ$6:BQ$310)</f>
        <v>#VALUE!</v>
      </c>
      <c r="BS118" s="105" t="e">
        <f t="shared" si="58"/>
        <v>#VALUE!</v>
      </c>
      <c r="BT118" s="106" t="e">
        <f>AL118-E118+#REF!+#REF!</f>
        <v>#VALUE!</v>
      </c>
      <c r="BU118" s="102" t="e">
        <f>IF(E118-#REF!-#REF!&gt;=#REF!,AL118-E118+#REF!+#REF!,AL118-#REF!)</f>
        <v>#REF!</v>
      </c>
      <c r="BV118" s="102" t="s">
        <v>264</v>
      </c>
      <c r="BW118" s="102"/>
      <c r="BX118" s="102">
        <f t="shared" si="34"/>
        <v>1</v>
      </c>
      <c r="BY118" s="102">
        <f t="shared" si="36"/>
        <v>0</v>
      </c>
      <c r="BZ118" s="107">
        <f>IF(ISNA(VLOOKUP($D118,'[1]comptes des secteurs'!$B$13:$AW$1568,31,FALSE)),0,VLOOKUP($D118,'[1]comptes des secteurs'!$B$13:$AW$1568,31,FALSE))</f>
        <v>53.7</v>
      </c>
      <c r="CA118" s="102">
        <f>IF(ISNA(VLOOKUP($D118,'[1]comptes des secteurs'!$B$13:$AW$1568,47,FALSE)),0,VLOOKUP($D118,'[1]comptes des secteurs'!$B$13:$AW$1568,47,FALSE))</f>
        <v>636.70000000000005</v>
      </c>
      <c r="CB118" s="108">
        <f t="shared" si="40"/>
        <v>0</v>
      </c>
      <c r="CC118" s="108">
        <f t="shared" si="40"/>
        <v>0</v>
      </c>
      <c r="CD118">
        <f>VLOOKUP(D118,Eurostat!$A$11:$H$272,5,TRUE)</f>
        <v>2594.3000000000002</v>
      </c>
    </row>
    <row r="119" spans="1:82" ht="15.65" customHeight="1" x14ac:dyDescent="0.35">
      <c r="A119" s="121"/>
      <c r="B119" s="191"/>
      <c r="C119" s="131" t="s">
        <v>371</v>
      </c>
      <c r="D119" s="128">
        <v>2431</v>
      </c>
      <c r="E119" s="97">
        <f>IFERROR(VLOOKUP(D119,'[1]Emissions ETS'!$A$2:$B$121,2,FALSE),0)/1000</f>
        <v>0</v>
      </c>
      <c r="F119" s="104" t="e">
        <f>SUMIF('[1]Consommati par usage et sect '!$C$6:$C$310,'[1]Assiette TIC'!$C123,'[1]Consommati par usage et sect '!E$6:E$310)</f>
        <v>#VALUE!</v>
      </c>
      <c r="G119" s="104" t="e">
        <f>SUMIF('[1]Consommati par usage et sect '!$C$6:$C$310,'[1]Assiette TIC'!$C123,'[1]Consommati par usage et sect '!F$6:F$310)</f>
        <v>#VALUE!</v>
      </c>
      <c r="H119" s="104" t="e">
        <f>SUMIF('[1]Consommati par usage et sect '!$C$6:$C$310,'[1]Assiette TIC'!$C123,'[1]Consommati par usage et sect '!G$6:G$310)</f>
        <v>#VALUE!</v>
      </c>
      <c r="I119" s="104" t="e">
        <f>SUMIF('[1]Consommati par usage et sect '!$C$6:$C$310,'[1]Assiette TIC'!$C123,'[1]Consommati par usage et sect '!H$6:H$310)</f>
        <v>#VALUE!</v>
      </c>
      <c r="J119" s="104" t="e">
        <f>SUMIF('[1]Consommati par usage et sect '!$C$6:$C$310,'[1]Assiette TIC'!$C123,'[1]Consommati par usage et sect '!I$6:I$310)</f>
        <v>#VALUE!</v>
      </c>
      <c r="K119" s="104" t="e">
        <f>SUMIF('[1]Consommati par usage et sect '!$C$6:$C$310,'[1]Assiette TIC'!$C123,'[1]Consommati par usage et sect '!J$6:J$310)</f>
        <v>#VALUE!</v>
      </c>
      <c r="L119" s="104" t="e">
        <f>SUMIF('[1]Consommati par usage et sect '!$C$6:$C$310,'[1]Assiette TIC'!$C123,'[1]Consommati par usage et sect '!K$6:K$310)</f>
        <v>#VALUE!</v>
      </c>
      <c r="M119" s="104" t="e">
        <f>SUMIF('[1]Consommati par usage et sect '!$C$6:$C$310,'[1]Assiette TIC'!$C123,'[1]Consommati par usage et sect '!L$6:L$310)</f>
        <v>#VALUE!</v>
      </c>
      <c r="N119" s="104" t="e">
        <f>SUMIF('[1]Consommati par usage et sect '!$C$6:$C$310,'[1]Assiette TIC'!$C123,'[1]Consommati par usage et sect '!M$6:M$310)</f>
        <v>#VALUE!</v>
      </c>
      <c r="O119" s="104" t="e">
        <f>SUMIF('[1]Consommati par usage et sect '!$C$6:$C$310,'[1]Assiette TIC'!$C123,'[1]Consommati par usage et sect '!N$6:N$310)</f>
        <v>#VALUE!</v>
      </c>
      <c r="P119" s="104" t="e">
        <f>SUMIF('[1]Consommati par usage et sect '!$C$6:$C$310,'[1]Assiette TIC'!$C123,'[1]Consommati par usage et sect '!O$6:O$310)</f>
        <v>#VALUE!</v>
      </c>
      <c r="Q119" s="104" t="e">
        <f>SUMIF('[1]Consommati par usage et sect '!$C$6:$C$310,'[1]Assiette TIC'!$C123,'[1]Consommati par usage et sect '!P$6:P$310)</f>
        <v>#VALUE!</v>
      </c>
      <c r="R119" s="104" t="e">
        <f>SUMIF('[1]Consommati par usage et sect '!$C$6:$C$310,'[1]Assiette TIC'!$C123,'[1]Consommati par usage et sect '!Q$6:Q$310)</f>
        <v>#VALUE!</v>
      </c>
      <c r="S119" s="104" t="e">
        <f>SUMIF('[1]Consommati par usage et sect '!$C$6:$C$310,'[1]Assiette TIC'!$C123,'[1]Consommati par usage et sect '!R$6:R$310)</f>
        <v>#VALUE!</v>
      </c>
      <c r="T119" s="104" t="e">
        <f>SUMIF('[1]Consommati par usage et sect '!$C$6:$C$310,'[1]Assiette TIC'!$C123,'[1]Consommati par usage et sect '!S$6:S$310)</f>
        <v>#VALUE!</v>
      </c>
      <c r="U119" s="104" t="e">
        <f>SUMIF('[1]Consommati par usage et sect '!$C$6:$C$310,'[1]Assiette TIC'!$C123,'[1]Consommati par usage et sect '!T$6:T$310)</f>
        <v>#VALUE!</v>
      </c>
      <c r="V119" s="104" t="e">
        <f>SUMIF('[1]Consommati par usage et sect '!$C$6:$C$310,'[1]Assiette TIC'!$C123,'[1]Consommati par usage et sect '!U$6:U$310)</f>
        <v>#VALUE!</v>
      </c>
      <c r="W119" s="104" t="e">
        <f>SUMIF('[1]Consommati par usage et sect '!$C$6:$C$310,'[1]Assiette TIC'!$C123,'[1]Consommati par usage et sect '!V$6:V$310)</f>
        <v>#VALUE!</v>
      </c>
      <c r="X119" s="104" t="e">
        <f>SUMIF('[1]Consommati par usage et sect '!$C$6:$C$310,'[1]Assiette TIC'!$C123,'[1]Consommati par usage et sect '!W$6:W$310)</f>
        <v>#VALUE!</v>
      </c>
      <c r="Y119" s="104" t="e">
        <f>SUMIF('[1]Consommati par usage et sect '!$C$6:$C$310,'[1]Assiette TIC'!$C123,'[1]Consommati par usage et sect '!X$6:X$310)</f>
        <v>#VALUE!</v>
      </c>
      <c r="Z119" s="104" t="e">
        <f>SUMIF('[1]Consommati par usage et sect '!$C$6:$C$310,'[1]Assiette TIC'!$C123,'[1]Consommati par usage et sect '!Y$6:Y$310)</f>
        <v>#VALUE!</v>
      </c>
      <c r="AA119" s="104" t="e">
        <f>SUMIF('[1]Consommati par usage et sect '!$C$6:$C$310,'[1]Assiette TIC'!$C123,'[1]Consommati par usage et sect '!Z$6:Z$310)</f>
        <v>#VALUE!</v>
      </c>
      <c r="AB119" s="104" t="e">
        <f>SUMIF('[1]Consommati par usage et sect '!$C$6:$C$310,'[1]Assiette TIC'!$C123,'[1]Consommati par usage et sect '!AA$6:AA$310)</f>
        <v>#VALUE!</v>
      </c>
      <c r="AC119" s="104" t="e">
        <f>SUMIF('[1]Consommati par usage et sect '!$C$6:$C$310,'[1]Assiette TIC'!$C123,'[1]Consommati par usage et sect '!AB$6:AB$310)</f>
        <v>#VALUE!</v>
      </c>
      <c r="AD119" s="104" t="e">
        <f>SUMIF('[1]Consommati par usage et sect '!$C$6:$C$310,'[1]Assiette TIC'!$C123,'[1]Consommati par usage et sect '!AC$6:AC$310)</f>
        <v>#VALUE!</v>
      </c>
      <c r="AE119" s="104" t="e">
        <f>SUMIF('[1]Consommati par usage et sect '!$C$6:$C$310,'[1]Assiette TIC'!$C123,'[1]Consommati par usage et sect '!AD$6:AD$310)</f>
        <v>#VALUE!</v>
      </c>
      <c r="AF119" s="104" t="e">
        <f>SUMIF('[1]Consommati par usage et sect '!$C$6:$C$310,'[1]Assiette TIC'!$C123,'[1]Consommati par usage et sect '!AE$6:AE$310)</f>
        <v>#VALUE!</v>
      </c>
      <c r="AG119" s="104" t="e">
        <f>SUMIF('[1]Consommati par usage et sect '!$C$6:$C$310,'[1]Assiette TIC'!$C123,'[1]Consommati par usage et sect '!AF$6:AF$310)</f>
        <v>#VALUE!</v>
      </c>
      <c r="AH119" s="104" t="e">
        <f>SUMIF('[1]Consommati par usage et sect '!$C$6:$C$310,'[1]Assiette TIC'!$C123,'[1]Consommati par usage et sect '!AG$6:AG$310)</f>
        <v>#VALUE!</v>
      </c>
      <c r="AI119" s="104" t="e">
        <f>SUMIF('[1]Consommati par usage et sect '!$C$6:$C$310,'[1]Assiette TIC'!$C123,'[1]Consommati par usage et sect '!AH$6:AH$310)</f>
        <v>#VALUE!</v>
      </c>
      <c r="AJ119" s="104" t="e">
        <f>SUMIF('[1]Consommati par usage et sect '!$C$6:$C$310,'[1]Assiette TIC'!$C123,'[1]Consommati par usage et sect '!AI$6:AI$310)</f>
        <v>#VALUE!</v>
      </c>
      <c r="AK119" s="104" t="e">
        <f>SUMIF('[1]Consommati par usage et sect '!$C$6:$C$310,'[1]Assiette TIC'!$C123,'[1]Consommati par usage et sect '!AJ$6:AJ$310)</f>
        <v>#VALUE!</v>
      </c>
      <c r="AL119" s="105" t="e">
        <f t="shared" si="29"/>
        <v>#VALUE!</v>
      </c>
      <c r="AM119" s="104" t="e">
        <f t="shared" si="35"/>
        <v>#VALUE!</v>
      </c>
      <c r="AN119" s="104" t="e">
        <f t="shared" si="30"/>
        <v>#VALUE!</v>
      </c>
      <c r="AO119" s="104" t="e">
        <f t="shared" si="31"/>
        <v>#VALUE!</v>
      </c>
      <c r="AP119" s="104" t="e">
        <f t="shared" si="32"/>
        <v>#VALUE!</v>
      </c>
      <c r="AQ119" s="104" t="e">
        <f>SUMIF('[1]Consommati par usage et sect '!$C$6:$C$310,'[1]Assiette TIC'!$C123,'[1]Consommati par usage et sect '!AP$6:AP$310)</f>
        <v>#VALUE!</v>
      </c>
      <c r="AR119" s="104" t="e">
        <f>SUMIF('[1]Consommati par usage et sect '!$C$6:$C$310,'[1]Assiette TIC'!$C123,'[1]Consommati par usage et sect '!AQ$6:AQ$310)</f>
        <v>#VALUE!</v>
      </c>
      <c r="AS119" s="104" t="e">
        <f>SUMIF('[1]Consommati par usage et sect '!$C$6:$C$310,'[1]Assiette TIC'!$C123,'[1]Consommati par usage et sect '!AR$6:AR$310)</f>
        <v>#VALUE!</v>
      </c>
      <c r="AT119" s="104" t="e">
        <f>SUMIF('[1]Consommati par usage et sect '!$C$6:$C$310,'[1]Assiette TIC'!$C123,'[1]Consommati par usage et sect '!AS$6:AS$310)</f>
        <v>#VALUE!</v>
      </c>
      <c r="AU119" s="104" t="e">
        <f>SUMIF('[1]Consommati par usage et sect '!$C$6:$C$310,'[1]Assiette TIC'!$C123,'[1]Consommati par usage et sect '!AT$6:AT$310)</f>
        <v>#VALUE!</v>
      </c>
      <c r="AV119" s="104" t="e">
        <f>SUMIF('[1]Consommati par usage et sect '!$C$6:$C$310,'[1]Assiette TIC'!$C123,'[1]Consommati par usage et sect '!AU$6:AU$310)</f>
        <v>#VALUE!</v>
      </c>
      <c r="AW119" s="104" t="e">
        <f>SUMIF('[1]Consommati par usage et sect '!$C$6:$C$310,'[1]Assiette TIC'!$C123,'[1]Consommati par usage et sect '!AV$6:AV$310)</f>
        <v>#VALUE!</v>
      </c>
      <c r="AX119" s="104" t="e">
        <f>SUMIF('[1]Consommati par usage et sect '!$C$6:$C$310,'[1]Assiette TIC'!$C123,'[1]Consommati par usage et sect '!AW$6:AW$310)</f>
        <v>#VALUE!</v>
      </c>
      <c r="AY119" s="104" t="e">
        <f>SUMIF('[1]Consommati par usage et sect '!$C$6:$C$310,'[1]Assiette TIC'!$C123,'[1]Consommati par usage et sect '!AX$6:AX$310)</f>
        <v>#VALUE!</v>
      </c>
      <c r="AZ119" s="104" t="e">
        <f>SUMIF('[1]Consommati par usage et sect '!$C$6:$C$310,'[1]Assiette TIC'!$C123,'[1]Consommati par usage et sect '!AY$6:AY$310)</f>
        <v>#VALUE!</v>
      </c>
      <c r="BA119" s="104" t="e">
        <f>SUMIF('[1]Consommati par usage et sect '!$C$6:$C$310,'[1]Assiette TIC'!$C123,'[1]Consommati par usage et sect '!AZ$6:AZ$310)</f>
        <v>#VALUE!</v>
      </c>
      <c r="BB119" s="104" t="e">
        <f>SUMIF('[1]Consommati par usage et sect '!$C$6:$C$310,'[1]Assiette TIC'!$C123,'[1]Consommati par usage et sect '!BA$6:BA$310)</f>
        <v>#VALUE!</v>
      </c>
      <c r="BC119" s="104" t="e">
        <f>SUMIF('[1]Consommati par usage et sect '!$C$6:$C$310,'[1]Assiette TIC'!$C123,'[1]Consommati par usage et sect '!BB$6:BB$310)</f>
        <v>#VALUE!</v>
      </c>
      <c r="BD119" s="104" t="e">
        <f>SUMIF('[1]Consommati par usage et sect '!$C$6:$C$310,'[1]Assiette TIC'!$C123,'[1]Consommati par usage et sect '!BC$6:BC$310)</f>
        <v>#VALUE!</v>
      </c>
      <c r="BE119" s="104" t="e">
        <f>SUMIF('[1]Consommati par usage et sect '!$C$6:$C$310,'[1]Assiette TIC'!$C123,'[1]Consommati par usage et sect '!BD$6:BD$310)</f>
        <v>#VALUE!</v>
      </c>
      <c r="BF119" s="104" t="e">
        <f>SUMIF('[1]Consommati par usage et sect '!$C$6:$C$310,'[1]Assiette TIC'!$C123,'[1]Consommati par usage et sect '!BE$6:BE$310)</f>
        <v>#VALUE!</v>
      </c>
      <c r="BG119" s="104" t="e">
        <f>SUMIF('[1]Consommati par usage et sect '!$C$6:$C$310,'[1]Assiette TIC'!$C123,'[1]Consommati par usage et sect '!BF$6:BF$310)</f>
        <v>#VALUE!</v>
      </c>
      <c r="BH119" s="104" t="e">
        <f>SUMIF('[1]Consommati par usage et sect '!$C$6:$C$310,'[1]Assiette TIC'!$C123,'[1]Consommati par usage et sect '!BG$6:BG$310)</f>
        <v>#VALUE!</v>
      </c>
      <c r="BI119" s="104" t="e">
        <f>SUMIF('[1]Consommati par usage et sect '!$C$6:$C$310,'[1]Assiette TIC'!$C123,'[1]Consommati par usage et sect '!BH$6:BH$310)</f>
        <v>#VALUE!</v>
      </c>
      <c r="BJ119" s="104" t="e">
        <f>SUMIF('[1]Consommati par usage et sect '!$C$6:$C$310,'[1]Assiette TIC'!$C123,'[1]Consommati par usage et sect '!BI$6:BI$310)</f>
        <v>#VALUE!</v>
      </c>
      <c r="BK119" s="104" t="e">
        <f>SUMIF('[1]Consommati par usage et sect '!$C$6:$C$310,'[1]Assiette TIC'!$C123,'[1]Consommati par usage et sect '!BJ$6:BJ$310)</f>
        <v>#VALUE!</v>
      </c>
      <c r="BL119" s="104" t="e">
        <f>SUMIF('[1]Consommati par usage et sect '!$C$6:$C$310,'[1]Assiette TIC'!$C123,'[1]Consommati par usage et sect '!BK$6:BK$310)</f>
        <v>#VALUE!</v>
      </c>
      <c r="BM119" s="104" t="e">
        <f>SUMIF('[1]Consommati par usage et sect '!$C$6:$C$310,'[1]Assiette TIC'!$C123,'[1]Consommati par usage et sect '!BL$6:BL$310)</f>
        <v>#VALUE!</v>
      </c>
      <c r="BN119" s="104" t="e">
        <f>SUMIF('[1]Consommati par usage et sect '!$C$6:$C$310,'[1]Assiette TIC'!$C123,'[1]Consommati par usage et sect '!BM$6:BM$310)</f>
        <v>#VALUE!</v>
      </c>
      <c r="BO119" s="104" t="e">
        <f>SUMIF('[1]Consommati par usage et sect '!$C$6:$C$310,'[1]Assiette TIC'!$C123,'[1]Consommati par usage et sect '!BN$6:BN$310)</f>
        <v>#VALUE!</v>
      </c>
      <c r="BP119" s="104" t="e">
        <f>SUMIF('[1]Consommati par usage et sect '!$C$6:$C$310,'[1]Assiette TIC'!$C123,'[1]Consommati par usage et sect '!BO$6:BO$310)</f>
        <v>#VALUE!</v>
      </c>
      <c r="BQ119" s="104" t="e">
        <f>SUMIF('[1]Consommati par usage et sect '!$C$6:$C$310,'[1]Assiette TIC'!$C123,'[1]Consommati par usage et sect '!BP$6:BP$310)</f>
        <v>#VALUE!</v>
      </c>
      <c r="BR119" s="104" t="e">
        <f>SUMIF('[1]Consommati par usage et sect '!$C$6:$C$310,'[1]Assiette TIC'!$C123,'[1]Consommati par usage et sect '!BQ$6:BQ$310)</f>
        <v>#VALUE!</v>
      </c>
      <c r="BS119" s="105" t="e">
        <f t="shared" si="58"/>
        <v>#VALUE!</v>
      </c>
      <c r="BT119" s="106" t="e">
        <f>AL119-E119</f>
        <v>#VALUE!</v>
      </c>
      <c r="BU119" s="102" t="e">
        <f>IF(E119-#REF!-#REF!&gt;=#REF!,AL119-E119+#REF!+#REF!,AL119-#REF!)</f>
        <v>#REF!</v>
      </c>
      <c r="BV119" s="102" t="s">
        <v>264</v>
      </c>
      <c r="BW119" s="102"/>
      <c r="BX119" s="102">
        <f t="shared" si="34"/>
        <v>1</v>
      </c>
      <c r="BY119" s="102">
        <f t="shared" si="36"/>
        <v>0</v>
      </c>
      <c r="BZ119" s="107">
        <f>IF(ISNA(VLOOKUP($D119,'[1]comptes des secteurs'!$B$13:$AW$1568,31,FALSE)),0,VLOOKUP($D119,'[1]comptes des secteurs'!$B$13:$AW$1568,31,FALSE))</f>
        <v>2</v>
      </c>
      <c r="CA119" s="102">
        <f>IF(ISNA(VLOOKUP($D119,'[1]comptes des secteurs'!$B$13:$AW$1568,47,FALSE)),0,VLOOKUP($D119,'[1]comptes des secteurs'!$B$13:$AW$1568,47,FALSE))</f>
        <v>15.6</v>
      </c>
      <c r="CB119" s="108">
        <f t="shared" si="40"/>
        <v>0</v>
      </c>
      <c r="CC119" s="108">
        <f t="shared" si="40"/>
        <v>0</v>
      </c>
      <c r="CD119">
        <f>VLOOKUP(D119,Eurostat!$A$11:$H$272,5,TRUE)</f>
        <v>80.599999999999994</v>
      </c>
    </row>
    <row r="120" spans="1:82" ht="15.5" x14ac:dyDescent="0.35">
      <c r="A120" s="121"/>
      <c r="B120" s="191"/>
      <c r="C120" s="131" t="s">
        <v>372</v>
      </c>
      <c r="D120" s="128">
        <v>2432</v>
      </c>
      <c r="E120" s="97">
        <f>IFERROR(VLOOKUP(D120,'[1]Emissions ETS'!$A$2:$B$121,2,FALSE),0)/1000</f>
        <v>0</v>
      </c>
      <c r="F120" s="104" t="e">
        <f>SUMIF('[1]Consommati par usage et sect '!$C$6:$C$310,'[1]Assiette TIC'!$C124,'[1]Consommati par usage et sect '!E$6:E$310)</f>
        <v>#VALUE!</v>
      </c>
      <c r="G120" s="104" t="e">
        <f>SUMIF('[1]Consommati par usage et sect '!$C$6:$C$310,'[1]Assiette TIC'!$C124,'[1]Consommati par usage et sect '!F$6:F$310)</f>
        <v>#VALUE!</v>
      </c>
      <c r="H120" s="104" t="e">
        <f>SUMIF('[1]Consommati par usage et sect '!$C$6:$C$310,'[1]Assiette TIC'!$C124,'[1]Consommati par usage et sect '!G$6:G$310)</f>
        <v>#VALUE!</v>
      </c>
      <c r="I120" s="104" t="e">
        <f>SUMIF('[1]Consommati par usage et sect '!$C$6:$C$310,'[1]Assiette TIC'!$C124,'[1]Consommati par usage et sect '!H$6:H$310)</f>
        <v>#VALUE!</v>
      </c>
      <c r="J120" s="104" t="e">
        <f>SUMIF('[1]Consommati par usage et sect '!$C$6:$C$310,'[1]Assiette TIC'!$C124,'[1]Consommati par usage et sect '!I$6:I$310)</f>
        <v>#VALUE!</v>
      </c>
      <c r="K120" s="104" t="e">
        <f>SUMIF('[1]Consommati par usage et sect '!$C$6:$C$310,'[1]Assiette TIC'!$C124,'[1]Consommati par usage et sect '!J$6:J$310)</f>
        <v>#VALUE!</v>
      </c>
      <c r="L120" s="104" t="e">
        <f>SUMIF('[1]Consommati par usage et sect '!$C$6:$C$310,'[1]Assiette TIC'!$C124,'[1]Consommati par usage et sect '!K$6:K$310)</f>
        <v>#VALUE!</v>
      </c>
      <c r="M120" s="104" t="e">
        <f>SUMIF('[1]Consommati par usage et sect '!$C$6:$C$310,'[1]Assiette TIC'!$C124,'[1]Consommati par usage et sect '!L$6:L$310)</f>
        <v>#VALUE!</v>
      </c>
      <c r="N120" s="104" t="e">
        <f>SUMIF('[1]Consommati par usage et sect '!$C$6:$C$310,'[1]Assiette TIC'!$C124,'[1]Consommati par usage et sect '!M$6:M$310)</f>
        <v>#VALUE!</v>
      </c>
      <c r="O120" s="104" t="e">
        <f>SUMIF('[1]Consommati par usage et sect '!$C$6:$C$310,'[1]Assiette TIC'!$C124,'[1]Consommati par usage et sect '!N$6:N$310)</f>
        <v>#VALUE!</v>
      </c>
      <c r="P120" s="104" t="e">
        <f>SUMIF('[1]Consommati par usage et sect '!$C$6:$C$310,'[1]Assiette TIC'!$C124,'[1]Consommati par usage et sect '!O$6:O$310)</f>
        <v>#VALUE!</v>
      </c>
      <c r="Q120" s="104" t="e">
        <f>SUMIF('[1]Consommati par usage et sect '!$C$6:$C$310,'[1]Assiette TIC'!$C124,'[1]Consommati par usage et sect '!P$6:P$310)</f>
        <v>#VALUE!</v>
      </c>
      <c r="R120" s="104" t="e">
        <f>SUMIF('[1]Consommati par usage et sect '!$C$6:$C$310,'[1]Assiette TIC'!$C124,'[1]Consommati par usage et sect '!Q$6:Q$310)</f>
        <v>#VALUE!</v>
      </c>
      <c r="S120" s="104" t="e">
        <f>SUMIF('[1]Consommati par usage et sect '!$C$6:$C$310,'[1]Assiette TIC'!$C124,'[1]Consommati par usage et sect '!R$6:R$310)</f>
        <v>#VALUE!</v>
      </c>
      <c r="T120" s="104" t="e">
        <f>SUMIF('[1]Consommati par usage et sect '!$C$6:$C$310,'[1]Assiette TIC'!$C124,'[1]Consommati par usage et sect '!S$6:S$310)</f>
        <v>#VALUE!</v>
      </c>
      <c r="U120" s="104" t="e">
        <f>SUMIF('[1]Consommati par usage et sect '!$C$6:$C$310,'[1]Assiette TIC'!$C124,'[1]Consommati par usage et sect '!T$6:T$310)</f>
        <v>#VALUE!</v>
      </c>
      <c r="V120" s="104" t="e">
        <f>SUMIF('[1]Consommati par usage et sect '!$C$6:$C$310,'[1]Assiette TIC'!$C124,'[1]Consommati par usage et sect '!U$6:U$310)</f>
        <v>#VALUE!</v>
      </c>
      <c r="W120" s="104" t="e">
        <f>SUMIF('[1]Consommati par usage et sect '!$C$6:$C$310,'[1]Assiette TIC'!$C124,'[1]Consommati par usage et sect '!V$6:V$310)</f>
        <v>#VALUE!</v>
      </c>
      <c r="X120" s="104" t="e">
        <f>SUMIF('[1]Consommati par usage et sect '!$C$6:$C$310,'[1]Assiette TIC'!$C124,'[1]Consommati par usage et sect '!W$6:W$310)</f>
        <v>#VALUE!</v>
      </c>
      <c r="Y120" s="104" t="e">
        <f>SUMIF('[1]Consommati par usage et sect '!$C$6:$C$310,'[1]Assiette TIC'!$C124,'[1]Consommati par usage et sect '!X$6:X$310)</f>
        <v>#VALUE!</v>
      </c>
      <c r="Z120" s="104" t="e">
        <f>SUMIF('[1]Consommati par usage et sect '!$C$6:$C$310,'[1]Assiette TIC'!$C124,'[1]Consommati par usage et sect '!Y$6:Y$310)</f>
        <v>#VALUE!</v>
      </c>
      <c r="AA120" s="104" t="e">
        <f>SUMIF('[1]Consommati par usage et sect '!$C$6:$C$310,'[1]Assiette TIC'!$C124,'[1]Consommati par usage et sect '!Z$6:Z$310)</f>
        <v>#VALUE!</v>
      </c>
      <c r="AB120" s="104" t="e">
        <f>SUMIF('[1]Consommati par usage et sect '!$C$6:$C$310,'[1]Assiette TIC'!$C124,'[1]Consommati par usage et sect '!AA$6:AA$310)</f>
        <v>#VALUE!</v>
      </c>
      <c r="AC120" s="104" t="e">
        <f>SUMIF('[1]Consommati par usage et sect '!$C$6:$C$310,'[1]Assiette TIC'!$C124,'[1]Consommati par usage et sect '!AB$6:AB$310)</f>
        <v>#VALUE!</v>
      </c>
      <c r="AD120" s="104" t="e">
        <f>SUMIF('[1]Consommati par usage et sect '!$C$6:$C$310,'[1]Assiette TIC'!$C124,'[1]Consommati par usage et sect '!AC$6:AC$310)</f>
        <v>#VALUE!</v>
      </c>
      <c r="AE120" s="104" t="e">
        <f>SUMIF('[1]Consommati par usage et sect '!$C$6:$C$310,'[1]Assiette TIC'!$C124,'[1]Consommati par usage et sect '!AD$6:AD$310)</f>
        <v>#VALUE!</v>
      </c>
      <c r="AF120" s="104" t="e">
        <f>SUMIF('[1]Consommati par usage et sect '!$C$6:$C$310,'[1]Assiette TIC'!$C124,'[1]Consommati par usage et sect '!AE$6:AE$310)</f>
        <v>#VALUE!</v>
      </c>
      <c r="AG120" s="104" t="e">
        <f>SUMIF('[1]Consommati par usage et sect '!$C$6:$C$310,'[1]Assiette TIC'!$C124,'[1]Consommati par usage et sect '!AF$6:AF$310)</f>
        <v>#VALUE!</v>
      </c>
      <c r="AH120" s="104" t="e">
        <f>SUMIF('[1]Consommati par usage et sect '!$C$6:$C$310,'[1]Assiette TIC'!$C124,'[1]Consommati par usage et sect '!AG$6:AG$310)</f>
        <v>#VALUE!</v>
      </c>
      <c r="AI120" s="104" t="e">
        <f>SUMIF('[1]Consommati par usage et sect '!$C$6:$C$310,'[1]Assiette TIC'!$C124,'[1]Consommati par usage et sect '!AH$6:AH$310)</f>
        <v>#VALUE!</v>
      </c>
      <c r="AJ120" s="104" t="e">
        <f>SUMIF('[1]Consommati par usage et sect '!$C$6:$C$310,'[1]Assiette TIC'!$C124,'[1]Consommati par usage et sect '!AI$6:AI$310)</f>
        <v>#VALUE!</v>
      </c>
      <c r="AK120" s="104" t="e">
        <f>SUMIF('[1]Consommati par usage et sect '!$C$6:$C$310,'[1]Assiette TIC'!$C124,'[1]Consommati par usage et sect '!AJ$6:AJ$310)</f>
        <v>#VALUE!</v>
      </c>
      <c r="AL120" s="105" t="e">
        <f t="shared" si="29"/>
        <v>#VALUE!</v>
      </c>
      <c r="AM120" s="104" t="e">
        <f t="shared" si="35"/>
        <v>#VALUE!</v>
      </c>
      <c r="AN120" s="104" t="e">
        <f t="shared" si="30"/>
        <v>#VALUE!</v>
      </c>
      <c r="AO120" s="104" t="e">
        <f t="shared" si="31"/>
        <v>#VALUE!</v>
      </c>
      <c r="AP120" s="104" t="e">
        <f t="shared" si="32"/>
        <v>#VALUE!</v>
      </c>
      <c r="AQ120" s="104" t="e">
        <f>SUMIF('[1]Consommati par usage et sect '!$C$6:$C$310,'[1]Assiette TIC'!$C124,'[1]Consommati par usage et sect '!AP$6:AP$310)</f>
        <v>#VALUE!</v>
      </c>
      <c r="AR120" s="104" t="e">
        <f>SUMIF('[1]Consommati par usage et sect '!$C$6:$C$310,'[1]Assiette TIC'!$C124,'[1]Consommati par usage et sect '!AQ$6:AQ$310)</f>
        <v>#VALUE!</v>
      </c>
      <c r="AS120" s="104" t="e">
        <f>SUMIF('[1]Consommati par usage et sect '!$C$6:$C$310,'[1]Assiette TIC'!$C124,'[1]Consommati par usage et sect '!AR$6:AR$310)</f>
        <v>#VALUE!</v>
      </c>
      <c r="AT120" s="104" t="e">
        <f>SUMIF('[1]Consommati par usage et sect '!$C$6:$C$310,'[1]Assiette TIC'!$C124,'[1]Consommati par usage et sect '!AS$6:AS$310)</f>
        <v>#VALUE!</v>
      </c>
      <c r="AU120" s="104" t="e">
        <f>SUMIF('[1]Consommati par usage et sect '!$C$6:$C$310,'[1]Assiette TIC'!$C124,'[1]Consommati par usage et sect '!AT$6:AT$310)</f>
        <v>#VALUE!</v>
      </c>
      <c r="AV120" s="104" t="e">
        <f>SUMIF('[1]Consommati par usage et sect '!$C$6:$C$310,'[1]Assiette TIC'!$C124,'[1]Consommati par usage et sect '!AU$6:AU$310)</f>
        <v>#VALUE!</v>
      </c>
      <c r="AW120" s="104" t="e">
        <f>SUMIF('[1]Consommati par usage et sect '!$C$6:$C$310,'[1]Assiette TIC'!$C124,'[1]Consommati par usage et sect '!AV$6:AV$310)</f>
        <v>#VALUE!</v>
      </c>
      <c r="AX120" s="104" t="e">
        <f>SUMIF('[1]Consommati par usage et sect '!$C$6:$C$310,'[1]Assiette TIC'!$C124,'[1]Consommati par usage et sect '!AW$6:AW$310)</f>
        <v>#VALUE!</v>
      </c>
      <c r="AY120" s="104" t="e">
        <f>SUMIF('[1]Consommati par usage et sect '!$C$6:$C$310,'[1]Assiette TIC'!$C124,'[1]Consommati par usage et sect '!AX$6:AX$310)</f>
        <v>#VALUE!</v>
      </c>
      <c r="AZ120" s="104" t="e">
        <f>SUMIF('[1]Consommati par usage et sect '!$C$6:$C$310,'[1]Assiette TIC'!$C124,'[1]Consommati par usage et sect '!AY$6:AY$310)</f>
        <v>#VALUE!</v>
      </c>
      <c r="BA120" s="104" t="e">
        <f>SUMIF('[1]Consommati par usage et sect '!$C$6:$C$310,'[1]Assiette TIC'!$C124,'[1]Consommati par usage et sect '!AZ$6:AZ$310)</f>
        <v>#VALUE!</v>
      </c>
      <c r="BB120" s="104" t="e">
        <f>SUMIF('[1]Consommati par usage et sect '!$C$6:$C$310,'[1]Assiette TIC'!$C124,'[1]Consommati par usage et sect '!BA$6:BA$310)</f>
        <v>#VALUE!</v>
      </c>
      <c r="BC120" s="104" t="e">
        <f>SUMIF('[1]Consommati par usage et sect '!$C$6:$C$310,'[1]Assiette TIC'!$C124,'[1]Consommati par usage et sect '!BB$6:BB$310)</f>
        <v>#VALUE!</v>
      </c>
      <c r="BD120" s="104" t="e">
        <f>SUMIF('[1]Consommati par usage et sect '!$C$6:$C$310,'[1]Assiette TIC'!$C124,'[1]Consommati par usage et sect '!BC$6:BC$310)</f>
        <v>#VALUE!</v>
      </c>
      <c r="BE120" s="104" t="e">
        <f>SUMIF('[1]Consommati par usage et sect '!$C$6:$C$310,'[1]Assiette TIC'!$C124,'[1]Consommati par usage et sect '!BD$6:BD$310)</f>
        <v>#VALUE!</v>
      </c>
      <c r="BF120" s="104" t="e">
        <f>SUMIF('[1]Consommati par usage et sect '!$C$6:$C$310,'[1]Assiette TIC'!$C124,'[1]Consommati par usage et sect '!BE$6:BE$310)</f>
        <v>#VALUE!</v>
      </c>
      <c r="BG120" s="104" t="e">
        <f>SUMIF('[1]Consommati par usage et sect '!$C$6:$C$310,'[1]Assiette TIC'!$C124,'[1]Consommati par usage et sect '!BF$6:BF$310)</f>
        <v>#VALUE!</v>
      </c>
      <c r="BH120" s="104" t="e">
        <f>SUMIF('[1]Consommati par usage et sect '!$C$6:$C$310,'[1]Assiette TIC'!$C124,'[1]Consommati par usage et sect '!BG$6:BG$310)</f>
        <v>#VALUE!</v>
      </c>
      <c r="BI120" s="104" t="e">
        <f>SUMIF('[1]Consommati par usage et sect '!$C$6:$C$310,'[1]Assiette TIC'!$C124,'[1]Consommati par usage et sect '!BH$6:BH$310)</f>
        <v>#VALUE!</v>
      </c>
      <c r="BJ120" s="104" t="e">
        <f>SUMIF('[1]Consommati par usage et sect '!$C$6:$C$310,'[1]Assiette TIC'!$C124,'[1]Consommati par usage et sect '!BI$6:BI$310)</f>
        <v>#VALUE!</v>
      </c>
      <c r="BK120" s="104" t="e">
        <f>SUMIF('[1]Consommati par usage et sect '!$C$6:$C$310,'[1]Assiette TIC'!$C124,'[1]Consommati par usage et sect '!BJ$6:BJ$310)</f>
        <v>#VALUE!</v>
      </c>
      <c r="BL120" s="104" t="e">
        <f>SUMIF('[1]Consommati par usage et sect '!$C$6:$C$310,'[1]Assiette TIC'!$C124,'[1]Consommati par usage et sect '!BK$6:BK$310)</f>
        <v>#VALUE!</v>
      </c>
      <c r="BM120" s="104" t="e">
        <f>SUMIF('[1]Consommati par usage et sect '!$C$6:$C$310,'[1]Assiette TIC'!$C124,'[1]Consommati par usage et sect '!BL$6:BL$310)</f>
        <v>#VALUE!</v>
      </c>
      <c r="BN120" s="104" t="e">
        <f>SUMIF('[1]Consommati par usage et sect '!$C$6:$C$310,'[1]Assiette TIC'!$C124,'[1]Consommati par usage et sect '!BM$6:BM$310)</f>
        <v>#VALUE!</v>
      </c>
      <c r="BO120" s="104" t="e">
        <f>SUMIF('[1]Consommati par usage et sect '!$C$6:$C$310,'[1]Assiette TIC'!$C124,'[1]Consommati par usage et sect '!BN$6:BN$310)</f>
        <v>#VALUE!</v>
      </c>
      <c r="BP120" s="104" t="e">
        <f>SUMIF('[1]Consommati par usage et sect '!$C$6:$C$310,'[1]Assiette TIC'!$C124,'[1]Consommati par usage et sect '!BO$6:BO$310)</f>
        <v>#VALUE!</v>
      </c>
      <c r="BQ120" s="104" t="e">
        <f>SUMIF('[1]Consommati par usage et sect '!$C$6:$C$310,'[1]Assiette TIC'!$C124,'[1]Consommati par usage et sect '!BP$6:BP$310)</f>
        <v>#VALUE!</v>
      </c>
      <c r="BR120" s="104" t="e">
        <f>SUMIF('[1]Consommati par usage et sect '!$C$6:$C$310,'[1]Assiette TIC'!$C124,'[1]Consommati par usage et sect '!BQ$6:BQ$310)</f>
        <v>#VALUE!</v>
      </c>
      <c r="BS120" s="105" t="e">
        <f t="shared" si="58"/>
        <v>#VALUE!</v>
      </c>
      <c r="BT120" s="106" t="e">
        <f>AL120-E120</f>
        <v>#VALUE!</v>
      </c>
      <c r="BU120" s="102" t="e">
        <f>IF(E120-#REF!-#REF!&gt;=#REF!,AL120-E120+#REF!+#REF!,AL120-#REF!)</f>
        <v>#REF!</v>
      </c>
      <c r="BV120" s="102"/>
      <c r="BW120" s="102"/>
      <c r="BX120" s="102">
        <f t="shared" si="34"/>
        <v>0</v>
      </c>
      <c r="BY120" s="102" t="e">
        <f t="shared" si="36"/>
        <v>#REF!</v>
      </c>
      <c r="BZ120" s="107">
        <f>IF(ISNA(VLOOKUP($D120,'[1]comptes des secteurs'!$B$13:$AW$1568,31,FALSE)),0,VLOOKUP($D120,'[1]comptes des secteurs'!$B$13:$AW$1568,31,FALSE))</f>
        <v>0.5</v>
      </c>
      <c r="CA120" s="102">
        <f>IF(ISNA(VLOOKUP($D120,'[1]comptes des secteurs'!$B$13:$AW$1568,47,FALSE)),0,VLOOKUP($D120,'[1]comptes des secteurs'!$B$13:$AW$1568,47,FALSE))</f>
        <v>36.9</v>
      </c>
      <c r="CB120" s="108" t="e">
        <f t="shared" si="40"/>
        <v>#REF!</v>
      </c>
      <c r="CC120" s="108" t="e">
        <f t="shared" si="40"/>
        <v>#REF!</v>
      </c>
      <c r="CD120">
        <f>VLOOKUP(D120,Eurostat!$A$11:$H$272,5,TRUE)</f>
        <v>156.5</v>
      </c>
    </row>
    <row r="121" spans="1:82" ht="15.5" x14ac:dyDescent="0.35">
      <c r="A121" s="121"/>
      <c r="B121" s="191"/>
      <c r="C121" s="131" t="s">
        <v>373</v>
      </c>
      <c r="D121" s="128">
        <v>2433</v>
      </c>
      <c r="E121" s="97">
        <f>IFERROR(VLOOKUP(D121,'[1]Emissions ETS'!$A$2:$B$121,2,FALSE),0)/1000</f>
        <v>0</v>
      </c>
      <c r="F121" s="104" t="e">
        <f>SUMIF('[1]Consommati par usage et sect '!$C$6:$C$310,'[1]Assiette TIC'!$C125,'[1]Consommati par usage et sect '!E$6:E$310)</f>
        <v>#VALUE!</v>
      </c>
      <c r="G121" s="104" t="e">
        <f>SUMIF('[1]Consommati par usage et sect '!$C$6:$C$310,'[1]Assiette TIC'!$C125,'[1]Consommati par usage et sect '!F$6:F$310)</f>
        <v>#VALUE!</v>
      </c>
      <c r="H121" s="104" t="e">
        <f>SUMIF('[1]Consommati par usage et sect '!$C$6:$C$310,'[1]Assiette TIC'!$C125,'[1]Consommati par usage et sect '!G$6:G$310)</f>
        <v>#VALUE!</v>
      </c>
      <c r="I121" s="104" t="e">
        <f>SUMIF('[1]Consommati par usage et sect '!$C$6:$C$310,'[1]Assiette TIC'!$C125,'[1]Consommati par usage et sect '!H$6:H$310)</f>
        <v>#VALUE!</v>
      </c>
      <c r="J121" s="104" t="e">
        <f>SUMIF('[1]Consommati par usage et sect '!$C$6:$C$310,'[1]Assiette TIC'!$C125,'[1]Consommati par usage et sect '!I$6:I$310)</f>
        <v>#VALUE!</v>
      </c>
      <c r="K121" s="104" t="e">
        <f>SUMIF('[1]Consommati par usage et sect '!$C$6:$C$310,'[1]Assiette TIC'!$C125,'[1]Consommati par usage et sect '!J$6:J$310)</f>
        <v>#VALUE!</v>
      </c>
      <c r="L121" s="104" t="e">
        <f>SUMIF('[1]Consommati par usage et sect '!$C$6:$C$310,'[1]Assiette TIC'!$C125,'[1]Consommati par usage et sect '!K$6:K$310)</f>
        <v>#VALUE!</v>
      </c>
      <c r="M121" s="104" t="e">
        <f>SUMIF('[1]Consommati par usage et sect '!$C$6:$C$310,'[1]Assiette TIC'!$C125,'[1]Consommati par usage et sect '!L$6:L$310)</f>
        <v>#VALUE!</v>
      </c>
      <c r="N121" s="104" t="e">
        <f>SUMIF('[1]Consommati par usage et sect '!$C$6:$C$310,'[1]Assiette TIC'!$C125,'[1]Consommati par usage et sect '!M$6:M$310)</f>
        <v>#VALUE!</v>
      </c>
      <c r="O121" s="104" t="e">
        <f>SUMIF('[1]Consommati par usage et sect '!$C$6:$C$310,'[1]Assiette TIC'!$C125,'[1]Consommati par usage et sect '!N$6:N$310)</f>
        <v>#VALUE!</v>
      </c>
      <c r="P121" s="104" t="e">
        <f>SUMIF('[1]Consommati par usage et sect '!$C$6:$C$310,'[1]Assiette TIC'!$C125,'[1]Consommati par usage et sect '!O$6:O$310)</f>
        <v>#VALUE!</v>
      </c>
      <c r="Q121" s="104" t="e">
        <f>SUMIF('[1]Consommati par usage et sect '!$C$6:$C$310,'[1]Assiette TIC'!$C125,'[1]Consommati par usage et sect '!P$6:P$310)</f>
        <v>#VALUE!</v>
      </c>
      <c r="R121" s="104" t="e">
        <f>SUMIF('[1]Consommati par usage et sect '!$C$6:$C$310,'[1]Assiette TIC'!$C125,'[1]Consommati par usage et sect '!Q$6:Q$310)</f>
        <v>#VALUE!</v>
      </c>
      <c r="S121" s="104" t="e">
        <f>SUMIF('[1]Consommati par usage et sect '!$C$6:$C$310,'[1]Assiette TIC'!$C125,'[1]Consommati par usage et sect '!R$6:R$310)</f>
        <v>#VALUE!</v>
      </c>
      <c r="T121" s="104" t="e">
        <f>SUMIF('[1]Consommati par usage et sect '!$C$6:$C$310,'[1]Assiette TIC'!$C125,'[1]Consommati par usage et sect '!S$6:S$310)</f>
        <v>#VALUE!</v>
      </c>
      <c r="U121" s="104" t="e">
        <f>SUMIF('[1]Consommati par usage et sect '!$C$6:$C$310,'[1]Assiette TIC'!$C125,'[1]Consommati par usage et sect '!T$6:T$310)</f>
        <v>#VALUE!</v>
      </c>
      <c r="V121" s="104" t="e">
        <f>SUMIF('[1]Consommati par usage et sect '!$C$6:$C$310,'[1]Assiette TIC'!$C125,'[1]Consommati par usage et sect '!U$6:U$310)</f>
        <v>#VALUE!</v>
      </c>
      <c r="W121" s="104" t="e">
        <f>SUMIF('[1]Consommati par usage et sect '!$C$6:$C$310,'[1]Assiette TIC'!$C125,'[1]Consommati par usage et sect '!V$6:V$310)</f>
        <v>#VALUE!</v>
      </c>
      <c r="X121" s="104" t="e">
        <f>SUMIF('[1]Consommati par usage et sect '!$C$6:$C$310,'[1]Assiette TIC'!$C125,'[1]Consommati par usage et sect '!W$6:W$310)</f>
        <v>#VALUE!</v>
      </c>
      <c r="Y121" s="104" t="e">
        <f>SUMIF('[1]Consommati par usage et sect '!$C$6:$C$310,'[1]Assiette TIC'!$C125,'[1]Consommati par usage et sect '!X$6:X$310)</f>
        <v>#VALUE!</v>
      </c>
      <c r="Z121" s="104" t="e">
        <f>SUMIF('[1]Consommati par usage et sect '!$C$6:$C$310,'[1]Assiette TIC'!$C125,'[1]Consommati par usage et sect '!Y$6:Y$310)</f>
        <v>#VALUE!</v>
      </c>
      <c r="AA121" s="104" t="e">
        <f>SUMIF('[1]Consommati par usage et sect '!$C$6:$C$310,'[1]Assiette TIC'!$C125,'[1]Consommati par usage et sect '!Z$6:Z$310)</f>
        <v>#VALUE!</v>
      </c>
      <c r="AB121" s="104" t="e">
        <f>SUMIF('[1]Consommati par usage et sect '!$C$6:$C$310,'[1]Assiette TIC'!$C125,'[1]Consommati par usage et sect '!AA$6:AA$310)</f>
        <v>#VALUE!</v>
      </c>
      <c r="AC121" s="104" t="e">
        <f>SUMIF('[1]Consommati par usage et sect '!$C$6:$C$310,'[1]Assiette TIC'!$C125,'[1]Consommati par usage et sect '!AB$6:AB$310)</f>
        <v>#VALUE!</v>
      </c>
      <c r="AD121" s="104" t="e">
        <f>SUMIF('[1]Consommati par usage et sect '!$C$6:$C$310,'[1]Assiette TIC'!$C125,'[1]Consommati par usage et sect '!AC$6:AC$310)</f>
        <v>#VALUE!</v>
      </c>
      <c r="AE121" s="104" t="e">
        <f>SUMIF('[1]Consommati par usage et sect '!$C$6:$C$310,'[1]Assiette TIC'!$C125,'[1]Consommati par usage et sect '!AD$6:AD$310)</f>
        <v>#VALUE!</v>
      </c>
      <c r="AF121" s="104" t="e">
        <f>SUMIF('[1]Consommati par usage et sect '!$C$6:$C$310,'[1]Assiette TIC'!$C125,'[1]Consommati par usage et sect '!AE$6:AE$310)</f>
        <v>#VALUE!</v>
      </c>
      <c r="AG121" s="104" t="e">
        <f>SUMIF('[1]Consommati par usage et sect '!$C$6:$C$310,'[1]Assiette TIC'!$C125,'[1]Consommati par usage et sect '!AF$6:AF$310)</f>
        <v>#VALUE!</v>
      </c>
      <c r="AH121" s="104" t="e">
        <f>SUMIF('[1]Consommati par usage et sect '!$C$6:$C$310,'[1]Assiette TIC'!$C125,'[1]Consommati par usage et sect '!AG$6:AG$310)</f>
        <v>#VALUE!</v>
      </c>
      <c r="AI121" s="104" t="e">
        <f>SUMIF('[1]Consommati par usage et sect '!$C$6:$C$310,'[1]Assiette TIC'!$C125,'[1]Consommati par usage et sect '!AH$6:AH$310)</f>
        <v>#VALUE!</v>
      </c>
      <c r="AJ121" s="104" t="e">
        <f>SUMIF('[1]Consommati par usage et sect '!$C$6:$C$310,'[1]Assiette TIC'!$C125,'[1]Consommati par usage et sect '!AI$6:AI$310)</f>
        <v>#VALUE!</v>
      </c>
      <c r="AK121" s="104" t="e">
        <f>SUMIF('[1]Consommati par usage et sect '!$C$6:$C$310,'[1]Assiette TIC'!$C125,'[1]Consommati par usage et sect '!AJ$6:AJ$310)</f>
        <v>#VALUE!</v>
      </c>
      <c r="AL121" s="105" t="e">
        <f t="shared" si="29"/>
        <v>#VALUE!</v>
      </c>
      <c r="AM121" s="104" t="e">
        <f t="shared" si="35"/>
        <v>#VALUE!</v>
      </c>
      <c r="AN121" s="104" t="e">
        <f t="shared" si="30"/>
        <v>#VALUE!</v>
      </c>
      <c r="AO121" s="104" t="e">
        <f t="shared" si="31"/>
        <v>#VALUE!</v>
      </c>
      <c r="AP121" s="104" t="e">
        <f t="shared" si="32"/>
        <v>#VALUE!</v>
      </c>
      <c r="AQ121" s="104" t="e">
        <f>SUMIF('[1]Consommati par usage et sect '!$C$6:$C$310,'[1]Assiette TIC'!$C125,'[1]Consommati par usage et sect '!AP$6:AP$310)</f>
        <v>#VALUE!</v>
      </c>
      <c r="AR121" s="104" t="e">
        <f>SUMIF('[1]Consommati par usage et sect '!$C$6:$C$310,'[1]Assiette TIC'!$C125,'[1]Consommati par usage et sect '!AQ$6:AQ$310)</f>
        <v>#VALUE!</v>
      </c>
      <c r="AS121" s="104" t="e">
        <f>SUMIF('[1]Consommati par usage et sect '!$C$6:$C$310,'[1]Assiette TIC'!$C125,'[1]Consommati par usage et sect '!AR$6:AR$310)</f>
        <v>#VALUE!</v>
      </c>
      <c r="AT121" s="104" t="e">
        <f>SUMIF('[1]Consommati par usage et sect '!$C$6:$C$310,'[1]Assiette TIC'!$C125,'[1]Consommati par usage et sect '!AS$6:AS$310)</f>
        <v>#VALUE!</v>
      </c>
      <c r="AU121" s="104" t="e">
        <f>SUMIF('[1]Consommati par usage et sect '!$C$6:$C$310,'[1]Assiette TIC'!$C125,'[1]Consommati par usage et sect '!AT$6:AT$310)</f>
        <v>#VALUE!</v>
      </c>
      <c r="AV121" s="104" t="e">
        <f>SUMIF('[1]Consommati par usage et sect '!$C$6:$C$310,'[1]Assiette TIC'!$C125,'[1]Consommati par usage et sect '!AU$6:AU$310)</f>
        <v>#VALUE!</v>
      </c>
      <c r="AW121" s="104" t="e">
        <f>SUMIF('[1]Consommati par usage et sect '!$C$6:$C$310,'[1]Assiette TIC'!$C125,'[1]Consommati par usage et sect '!AV$6:AV$310)</f>
        <v>#VALUE!</v>
      </c>
      <c r="AX121" s="104" t="e">
        <f>SUMIF('[1]Consommati par usage et sect '!$C$6:$C$310,'[1]Assiette TIC'!$C125,'[1]Consommati par usage et sect '!AW$6:AW$310)</f>
        <v>#VALUE!</v>
      </c>
      <c r="AY121" s="104" t="e">
        <f>SUMIF('[1]Consommati par usage et sect '!$C$6:$C$310,'[1]Assiette TIC'!$C125,'[1]Consommati par usage et sect '!AX$6:AX$310)</f>
        <v>#VALUE!</v>
      </c>
      <c r="AZ121" s="104" t="e">
        <f>SUMIF('[1]Consommati par usage et sect '!$C$6:$C$310,'[1]Assiette TIC'!$C125,'[1]Consommati par usage et sect '!AY$6:AY$310)</f>
        <v>#VALUE!</v>
      </c>
      <c r="BA121" s="104" t="e">
        <f>SUMIF('[1]Consommati par usage et sect '!$C$6:$C$310,'[1]Assiette TIC'!$C125,'[1]Consommati par usage et sect '!AZ$6:AZ$310)</f>
        <v>#VALUE!</v>
      </c>
      <c r="BB121" s="104" t="e">
        <f>SUMIF('[1]Consommati par usage et sect '!$C$6:$C$310,'[1]Assiette TIC'!$C125,'[1]Consommati par usage et sect '!BA$6:BA$310)</f>
        <v>#VALUE!</v>
      </c>
      <c r="BC121" s="104" t="e">
        <f>SUMIF('[1]Consommati par usage et sect '!$C$6:$C$310,'[1]Assiette TIC'!$C125,'[1]Consommati par usage et sect '!BB$6:BB$310)</f>
        <v>#VALUE!</v>
      </c>
      <c r="BD121" s="104" t="e">
        <f>SUMIF('[1]Consommati par usage et sect '!$C$6:$C$310,'[1]Assiette TIC'!$C125,'[1]Consommati par usage et sect '!BC$6:BC$310)</f>
        <v>#VALUE!</v>
      </c>
      <c r="BE121" s="104" t="e">
        <f>SUMIF('[1]Consommati par usage et sect '!$C$6:$C$310,'[1]Assiette TIC'!$C125,'[1]Consommati par usage et sect '!BD$6:BD$310)</f>
        <v>#VALUE!</v>
      </c>
      <c r="BF121" s="104" t="e">
        <f>SUMIF('[1]Consommati par usage et sect '!$C$6:$C$310,'[1]Assiette TIC'!$C125,'[1]Consommati par usage et sect '!BE$6:BE$310)</f>
        <v>#VALUE!</v>
      </c>
      <c r="BG121" s="104" t="e">
        <f>SUMIF('[1]Consommati par usage et sect '!$C$6:$C$310,'[1]Assiette TIC'!$C125,'[1]Consommati par usage et sect '!BF$6:BF$310)</f>
        <v>#VALUE!</v>
      </c>
      <c r="BH121" s="104" t="e">
        <f>SUMIF('[1]Consommati par usage et sect '!$C$6:$C$310,'[1]Assiette TIC'!$C125,'[1]Consommati par usage et sect '!BG$6:BG$310)</f>
        <v>#VALUE!</v>
      </c>
      <c r="BI121" s="104" t="e">
        <f>SUMIF('[1]Consommati par usage et sect '!$C$6:$C$310,'[1]Assiette TIC'!$C125,'[1]Consommati par usage et sect '!BH$6:BH$310)</f>
        <v>#VALUE!</v>
      </c>
      <c r="BJ121" s="104" t="e">
        <f>SUMIF('[1]Consommati par usage et sect '!$C$6:$C$310,'[1]Assiette TIC'!$C125,'[1]Consommati par usage et sect '!BI$6:BI$310)</f>
        <v>#VALUE!</v>
      </c>
      <c r="BK121" s="104" t="e">
        <f>SUMIF('[1]Consommati par usage et sect '!$C$6:$C$310,'[1]Assiette TIC'!$C125,'[1]Consommati par usage et sect '!BJ$6:BJ$310)</f>
        <v>#VALUE!</v>
      </c>
      <c r="BL121" s="104" t="e">
        <f>SUMIF('[1]Consommati par usage et sect '!$C$6:$C$310,'[1]Assiette TIC'!$C125,'[1]Consommati par usage et sect '!BK$6:BK$310)</f>
        <v>#VALUE!</v>
      </c>
      <c r="BM121" s="104" t="e">
        <f>SUMIF('[1]Consommati par usage et sect '!$C$6:$C$310,'[1]Assiette TIC'!$C125,'[1]Consommati par usage et sect '!BL$6:BL$310)</f>
        <v>#VALUE!</v>
      </c>
      <c r="BN121" s="104" t="e">
        <f>SUMIF('[1]Consommati par usage et sect '!$C$6:$C$310,'[1]Assiette TIC'!$C125,'[1]Consommati par usage et sect '!BM$6:BM$310)</f>
        <v>#VALUE!</v>
      </c>
      <c r="BO121" s="104" t="e">
        <f>SUMIF('[1]Consommati par usage et sect '!$C$6:$C$310,'[1]Assiette TIC'!$C125,'[1]Consommati par usage et sect '!BN$6:BN$310)</f>
        <v>#VALUE!</v>
      </c>
      <c r="BP121" s="104" t="e">
        <f>SUMIF('[1]Consommati par usage et sect '!$C$6:$C$310,'[1]Assiette TIC'!$C125,'[1]Consommati par usage et sect '!BO$6:BO$310)</f>
        <v>#VALUE!</v>
      </c>
      <c r="BQ121" s="104" t="e">
        <f>SUMIF('[1]Consommati par usage et sect '!$C$6:$C$310,'[1]Assiette TIC'!$C125,'[1]Consommati par usage et sect '!BP$6:BP$310)</f>
        <v>#VALUE!</v>
      </c>
      <c r="BR121" s="104" t="e">
        <f>SUMIF('[1]Consommati par usage et sect '!$C$6:$C$310,'[1]Assiette TIC'!$C125,'[1]Consommati par usage et sect '!BQ$6:BQ$310)</f>
        <v>#VALUE!</v>
      </c>
      <c r="BS121" s="105" t="e">
        <f t="shared" si="58"/>
        <v>#VALUE!</v>
      </c>
      <c r="BT121" s="106" t="e">
        <f>AL121-E121</f>
        <v>#VALUE!</v>
      </c>
      <c r="BU121" s="102" t="e">
        <f>IF(E121-#REF!-#REF!&gt;=#REF!,AL121-E121+#REF!+#REF!,AL121-#REF!)</f>
        <v>#REF!</v>
      </c>
      <c r="BV121" s="102"/>
      <c r="BW121" s="102"/>
      <c r="BX121" s="102">
        <f t="shared" si="34"/>
        <v>0</v>
      </c>
      <c r="BY121" s="102" t="e">
        <f t="shared" si="36"/>
        <v>#REF!</v>
      </c>
      <c r="BZ121" s="107">
        <f>IF(ISNA(VLOOKUP($D121,'[1]comptes des secteurs'!$B$13:$AW$1568,31,FALSE)),0,VLOOKUP($D121,'[1]comptes des secteurs'!$B$13:$AW$1568,31,FALSE))</f>
        <v>41.9</v>
      </c>
      <c r="CA121" s="102">
        <f>IF(ISNA(VLOOKUP($D121,'[1]comptes des secteurs'!$B$13:$AW$1568,47,FALSE)),0,VLOOKUP($D121,'[1]comptes des secteurs'!$B$13:$AW$1568,47,FALSE))</f>
        <v>246.1</v>
      </c>
      <c r="CB121" s="108" t="e">
        <f t="shared" si="40"/>
        <v>#REF!</v>
      </c>
      <c r="CC121" s="108" t="e">
        <f t="shared" si="40"/>
        <v>#REF!</v>
      </c>
      <c r="CD121">
        <f>VLOOKUP(D121,Eurostat!$A$11:$H$272,5,TRUE)</f>
        <v>1185.0999999999999</v>
      </c>
    </row>
    <row r="122" spans="1:82" ht="15.5" x14ac:dyDescent="0.35">
      <c r="A122" s="121"/>
      <c r="B122" s="191"/>
      <c r="C122" s="131" t="s">
        <v>374</v>
      </c>
      <c r="D122" s="128">
        <v>2434</v>
      </c>
      <c r="E122" s="97">
        <f>IFERROR(VLOOKUP(D122,'[1]Emissions ETS'!$A$2:$B$121,2,FALSE),0)/1000</f>
        <v>0</v>
      </c>
      <c r="F122" s="104" t="e">
        <f>SUMIF('[1]Consommati par usage et sect '!$C$6:$C$310,'[1]Assiette TIC'!$C126,'[1]Consommati par usage et sect '!E$6:E$310)</f>
        <v>#VALUE!</v>
      </c>
      <c r="G122" s="104" t="e">
        <f>SUMIF('[1]Consommati par usage et sect '!$C$6:$C$310,'[1]Assiette TIC'!$C126,'[1]Consommati par usage et sect '!F$6:F$310)</f>
        <v>#VALUE!</v>
      </c>
      <c r="H122" s="104" t="e">
        <f>SUMIF('[1]Consommati par usage et sect '!$C$6:$C$310,'[1]Assiette TIC'!$C126,'[1]Consommati par usage et sect '!G$6:G$310)</f>
        <v>#VALUE!</v>
      </c>
      <c r="I122" s="104" t="e">
        <f>SUMIF('[1]Consommati par usage et sect '!$C$6:$C$310,'[1]Assiette TIC'!$C126,'[1]Consommati par usage et sect '!H$6:H$310)</f>
        <v>#VALUE!</v>
      </c>
      <c r="J122" s="104" t="e">
        <f>SUMIF('[1]Consommati par usage et sect '!$C$6:$C$310,'[1]Assiette TIC'!$C126,'[1]Consommati par usage et sect '!I$6:I$310)</f>
        <v>#VALUE!</v>
      </c>
      <c r="K122" s="104" t="e">
        <f>SUMIF('[1]Consommati par usage et sect '!$C$6:$C$310,'[1]Assiette TIC'!$C126,'[1]Consommati par usage et sect '!J$6:J$310)</f>
        <v>#VALUE!</v>
      </c>
      <c r="L122" s="104" t="e">
        <f>SUMIF('[1]Consommati par usage et sect '!$C$6:$C$310,'[1]Assiette TIC'!$C126,'[1]Consommati par usage et sect '!K$6:K$310)</f>
        <v>#VALUE!</v>
      </c>
      <c r="M122" s="104" t="e">
        <f>SUMIF('[1]Consommati par usage et sect '!$C$6:$C$310,'[1]Assiette TIC'!$C126,'[1]Consommati par usage et sect '!L$6:L$310)</f>
        <v>#VALUE!</v>
      </c>
      <c r="N122" s="104" t="e">
        <f>SUMIF('[1]Consommati par usage et sect '!$C$6:$C$310,'[1]Assiette TIC'!$C126,'[1]Consommati par usage et sect '!M$6:M$310)</f>
        <v>#VALUE!</v>
      </c>
      <c r="O122" s="104" t="e">
        <f>SUMIF('[1]Consommati par usage et sect '!$C$6:$C$310,'[1]Assiette TIC'!$C126,'[1]Consommati par usage et sect '!N$6:N$310)</f>
        <v>#VALUE!</v>
      </c>
      <c r="P122" s="104" t="e">
        <f>SUMIF('[1]Consommati par usage et sect '!$C$6:$C$310,'[1]Assiette TIC'!$C126,'[1]Consommati par usage et sect '!O$6:O$310)</f>
        <v>#VALUE!</v>
      </c>
      <c r="Q122" s="104" t="e">
        <f>SUMIF('[1]Consommati par usage et sect '!$C$6:$C$310,'[1]Assiette TIC'!$C126,'[1]Consommati par usage et sect '!P$6:P$310)</f>
        <v>#VALUE!</v>
      </c>
      <c r="R122" s="104" t="e">
        <f>SUMIF('[1]Consommati par usage et sect '!$C$6:$C$310,'[1]Assiette TIC'!$C126,'[1]Consommati par usage et sect '!Q$6:Q$310)</f>
        <v>#VALUE!</v>
      </c>
      <c r="S122" s="104" t="e">
        <f>SUMIF('[1]Consommati par usage et sect '!$C$6:$C$310,'[1]Assiette TIC'!$C126,'[1]Consommati par usage et sect '!R$6:R$310)</f>
        <v>#VALUE!</v>
      </c>
      <c r="T122" s="104" t="e">
        <f>SUMIF('[1]Consommati par usage et sect '!$C$6:$C$310,'[1]Assiette TIC'!$C126,'[1]Consommati par usage et sect '!S$6:S$310)</f>
        <v>#VALUE!</v>
      </c>
      <c r="U122" s="104" t="e">
        <f>SUMIF('[1]Consommati par usage et sect '!$C$6:$C$310,'[1]Assiette TIC'!$C126,'[1]Consommati par usage et sect '!T$6:T$310)</f>
        <v>#VALUE!</v>
      </c>
      <c r="V122" s="104" t="e">
        <f>SUMIF('[1]Consommati par usage et sect '!$C$6:$C$310,'[1]Assiette TIC'!$C126,'[1]Consommati par usage et sect '!U$6:U$310)</f>
        <v>#VALUE!</v>
      </c>
      <c r="W122" s="104" t="e">
        <f>SUMIF('[1]Consommati par usage et sect '!$C$6:$C$310,'[1]Assiette TIC'!$C126,'[1]Consommati par usage et sect '!V$6:V$310)</f>
        <v>#VALUE!</v>
      </c>
      <c r="X122" s="104" t="e">
        <f>SUMIF('[1]Consommati par usage et sect '!$C$6:$C$310,'[1]Assiette TIC'!$C126,'[1]Consommati par usage et sect '!W$6:W$310)</f>
        <v>#VALUE!</v>
      </c>
      <c r="Y122" s="104" t="e">
        <f>SUMIF('[1]Consommati par usage et sect '!$C$6:$C$310,'[1]Assiette TIC'!$C126,'[1]Consommati par usage et sect '!X$6:X$310)</f>
        <v>#VALUE!</v>
      </c>
      <c r="Z122" s="104" t="e">
        <f>SUMIF('[1]Consommati par usage et sect '!$C$6:$C$310,'[1]Assiette TIC'!$C126,'[1]Consommati par usage et sect '!Y$6:Y$310)</f>
        <v>#VALUE!</v>
      </c>
      <c r="AA122" s="104" t="e">
        <f>SUMIF('[1]Consommati par usage et sect '!$C$6:$C$310,'[1]Assiette TIC'!$C126,'[1]Consommati par usage et sect '!Z$6:Z$310)</f>
        <v>#VALUE!</v>
      </c>
      <c r="AB122" s="104" t="e">
        <f>SUMIF('[1]Consommati par usage et sect '!$C$6:$C$310,'[1]Assiette TIC'!$C126,'[1]Consommati par usage et sect '!AA$6:AA$310)</f>
        <v>#VALUE!</v>
      </c>
      <c r="AC122" s="104" t="e">
        <f>SUMIF('[1]Consommati par usage et sect '!$C$6:$C$310,'[1]Assiette TIC'!$C126,'[1]Consommati par usage et sect '!AB$6:AB$310)</f>
        <v>#VALUE!</v>
      </c>
      <c r="AD122" s="104" t="e">
        <f>SUMIF('[1]Consommati par usage et sect '!$C$6:$C$310,'[1]Assiette TIC'!$C126,'[1]Consommati par usage et sect '!AC$6:AC$310)</f>
        <v>#VALUE!</v>
      </c>
      <c r="AE122" s="104" t="e">
        <f>SUMIF('[1]Consommati par usage et sect '!$C$6:$C$310,'[1]Assiette TIC'!$C126,'[1]Consommati par usage et sect '!AD$6:AD$310)</f>
        <v>#VALUE!</v>
      </c>
      <c r="AF122" s="104" t="e">
        <f>SUMIF('[1]Consommati par usage et sect '!$C$6:$C$310,'[1]Assiette TIC'!$C126,'[1]Consommati par usage et sect '!AE$6:AE$310)</f>
        <v>#VALUE!</v>
      </c>
      <c r="AG122" s="104" t="e">
        <f>SUMIF('[1]Consommati par usage et sect '!$C$6:$C$310,'[1]Assiette TIC'!$C126,'[1]Consommati par usage et sect '!AF$6:AF$310)</f>
        <v>#VALUE!</v>
      </c>
      <c r="AH122" s="104" t="e">
        <f>SUMIF('[1]Consommati par usage et sect '!$C$6:$C$310,'[1]Assiette TIC'!$C126,'[1]Consommati par usage et sect '!AG$6:AG$310)</f>
        <v>#VALUE!</v>
      </c>
      <c r="AI122" s="104" t="e">
        <f>SUMIF('[1]Consommati par usage et sect '!$C$6:$C$310,'[1]Assiette TIC'!$C126,'[1]Consommati par usage et sect '!AH$6:AH$310)</f>
        <v>#VALUE!</v>
      </c>
      <c r="AJ122" s="104" t="e">
        <f>SUMIF('[1]Consommati par usage et sect '!$C$6:$C$310,'[1]Assiette TIC'!$C126,'[1]Consommati par usage et sect '!AI$6:AI$310)</f>
        <v>#VALUE!</v>
      </c>
      <c r="AK122" s="104" t="e">
        <f>SUMIF('[1]Consommati par usage et sect '!$C$6:$C$310,'[1]Assiette TIC'!$C126,'[1]Consommati par usage et sect '!AJ$6:AJ$310)</f>
        <v>#VALUE!</v>
      </c>
      <c r="AL122" s="105" t="e">
        <f t="shared" si="29"/>
        <v>#VALUE!</v>
      </c>
      <c r="AM122" s="104" t="e">
        <f t="shared" si="35"/>
        <v>#VALUE!</v>
      </c>
      <c r="AN122" s="104" t="e">
        <f t="shared" si="30"/>
        <v>#VALUE!</v>
      </c>
      <c r="AO122" s="104" t="e">
        <f t="shared" si="31"/>
        <v>#VALUE!</v>
      </c>
      <c r="AP122" s="104" t="e">
        <f t="shared" si="32"/>
        <v>#VALUE!</v>
      </c>
      <c r="AQ122" s="104" t="e">
        <f>SUMIF('[1]Consommati par usage et sect '!$C$6:$C$310,'[1]Assiette TIC'!$C126,'[1]Consommati par usage et sect '!AP$6:AP$310)</f>
        <v>#VALUE!</v>
      </c>
      <c r="AR122" s="104" t="e">
        <f>SUMIF('[1]Consommati par usage et sect '!$C$6:$C$310,'[1]Assiette TIC'!$C126,'[1]Consommati par usage et sect '!AQ$6:AQ$310)</f>
        <v>#VALUE!</v>
      </c>
      <c r="AS122" s="104" t="e">
        <f>SUMIF('[1]Consommati par usage et sect '!$C$6:$C$310,'[1]Assiette TIC'!$C126,'[1]Consommati par usage et sect '!AR$6:AR$310)</f>
        <v>#VALUE!</v>
      </c>
      <c r="AT122" s="104" t="e">
        <f>SUMIF('[1]Consommati par usage et sect '!$C$6:$C$310,'[1]Assiette TIC'!$C126,'[1]Consommati par usage et sect '!AS$6:AS$310)</f>
        <v>#VALUE!</v>
      </c>
      <c r="AU122" s="104" t="e">
        <f>SUMIF('[1]Consommati par usage et sect '!$C$6:$C$310,'[1]Assiette TIC'!$C126,'[1]Consommati par usage et sect '!AT$6:AT$310)</f>
        <v>#VALUE!</v>
      </c>
      <c r="AV122" s="104" t="e">
        <f>SUMIF('[1]Consommati par usage et sect '!$C$6:$C$310,'[1]Assiette TIC'!$C126,'[1]Consommati par usage et sect '!AU$6:AU$310)</f>
        <v>#VALUE!</v>
      </c>
      <c r="AW122" s="104" t="e">
        <f>SUMIF('[1]Consommati par usage et sect '!$C$6:$C$310,'[1]Assiette TIC'!$C126,'[1]Consommati par usage et sect '!AV$6:AV$310)</f>
        <v>#VALUE!</v>
      </c>
      <c r="AX122" s="104" t="e">
        <f>SUMIF('[1]Consommati par usage et sect '!$C$6:$C$310,'[1]Assiette TIC'!$C126,'[1]Consommati par usage et sect '!AW$6:AW$310)</f>
        <v>#VALUE!</v>
      </c>
      <c r="AY122" s="104" t="e">
        <f>SUMIF('[1]Consommati par usage et sect '!$C$6:$C$310,'[1]Assiette TIC'!$C126,'[1]Consommati par usage et sect '!AX$6:AX$310)</f>
        <v>#VALUE!</v>
      </c>
      <c r="AZ122" s="104" t="e">
        <f>SUMIF('[1]Consommati par usage et sect '!$C$6:$C$310,'[1]Assiette TIC'!$C126,'[1]Consommati par usage et sect '!AY$6:AY$310)</f>
        <v>#VALUE!</v>
      </c>
      <c r="BA122" s="104" t="e">
        <f>SUMIF('[1]Consommati par usage et sect '!$C$6:$C$310,'[1]Assiette TIC'!$C126,'[1]Consommati par usage et sect '!AZ$6:AZ$310)</f>
        <v>#VALUE!</v>
      </c>
      <c r="BB122" s="104" t="e">
        <f>SUMIF('[1]Consommati par usage et sect '!$C$6:$C$310,'[1]Assiette TIC'!$C126,'[1]Consommati par usage et sect '!BA$6:BA$310)</f>
        <v>#VALUE!</v>
      </c>
      <c r="BC122" s="104" t="e">
        <f>SUMIF('[1]Consommati par usage et sect '!$C$6:$C$310,'[1]Assiette TIC'!$C126,'[1]Consommati par usage et sect '!BB$6:BB$310)</f>
        <v>#VALUE!</v>
      </c>
      <c r="BD122" s="104" t="e">
        <f>SUMIF('[1]Consommati par usage et sect '!$C$6:$C$310,'[1]Assiette TIC'!$C126,'[1]Consommati par usage et sect '!BC$6:BC$310)</f>
        <v>#VALUE!</v>
      </c>
      <c r="BE122" s="104" t="e">
        <f>SUMIF('[1]Consommati par usage et sect '!$C$6:$C$310,'[1]Assiette TIC'!$C126,'[1]Consommati par usage et sect '!BD$6:BD$310)</f>
        <v>#VALUE!</v>
      </c>
      <c r="BF122" s="104" t="e">
        <f>SUMIF('[1]Consommati par usage et sect '!$C$6:$C$310,'[1]Assiette TIC'!$C126,'[1]Consommati par usage et sect '!BE$6:BE$310)</f>
        <v>#VALUE!</v>
      </c>
      <c r="BG122" s="104" t="e">
        <f>SUMIF('[1]Consommati par usage et sect '!$C$6:$C$310,'[1]Assiette TIC'!$C126,'[1]Consommati par usage et sect '!BF$6:BF$310)</f>
        <v>#VALUE!</v>
      </c>
      <c r="BH122" s="104" t="e">
        <f>SUMIF('[1]Consommati par usage et sect '!$C$6:$C$310,'[1]Assiette TIC'!$C126,'[1]Consommati par usage et sect '!BG$6:BG$310)</f>
        <v>#VALUE!</v>
      </c>
      <c r="BI122" s="104" t="e">
        <f>SUMIF('[1]Consommati par usage et sect '!$C$6:$C$310,'[1]Assiette TIC'!$C126,'[1]Consommati par usage et sect '!BH$6:BH$310)</f>
        <v>#VALUE!</v>
      </c>
      <c r="BJ122" s="104" t="e">
        <f>SUMIF('[1]Consommati par usage et sect '!$C$6:$C$310,'[1]Assiette TIC'!$C126,'[1]Consommati par usage et sect '!BI$6:BI$310)</f>
        <v>#VALUE!</v>
      </c>
      <c r="BK122" s="104" t="e">
        <f>SUMIF('[1]Consommati par usage et sect '!$C$6:$C$310,'[1]Assiette TIC'!$C126,'[1]Consommati par usage et sect '!BJ$6:BJ$310)</f>
        <v>#VALUE!</v>
      </c>
      <c r="BL122" s="104" t="e">
        <f>SUMIF('[1]Consommati par usage et sect '!$C$6:$C$310,'[1]Assiette TIC'!$C126,'[1]Consommati par usage et sect '!BK$6:BK$310)</f>
        <v>#VALUE!</v>
      </c>
      <c r="BM122" s="104" t="e">
        <f>SUMIF('[1]Consommati par usage et sect '!$C$6:$C$310,'[1]Assiette TIC'!$C126,'[1]Consommati par usage et sect '!BL$6:BL$310)</f>
        <v>#VALUE!</v>
      </c>
      <c r="BN122" s="104" t="e">
        <f>SUMIF('[1]Consommati par usage et sect '!$C$6:$C$310,'[1]Assiette TIC'!$C126,'[1]Consommati par usage et sect '!BM$6:BM$310)</f>
        <v>#VALUE!</v>
      </c>
      <c r="BO122" s="104" t="e">
        <f>SUMIF('[1]Consommati par usage et sect '!$C$6:$C$310,'[1]Assiette TIC'!$C126,'[1]Consommati par usage et sect '!BN$6:BN$310)</f>
        <v>#VALUE!</v>
      </c>
      <c r="BP122" s="104" t="e">
        <f>SUMIF('[1]Consommati par usage et sect '!$C$6:$C$310,'[1]Assiette TIC'!$C126,'[1]Consommati par usage et sect '!BO$6:BO$310)</f>
        <v>#VALUE!</v>
      </c>
      <c r="BQ122" s="104" t="e">
        <f>SUMIF('[1]Consommati par usage et sect '!$C$6:$C$310,'[1]Assiette TIC'!$C126,'[1]Consommati par usage et sect '!BP$6:BP$310)</f>
        <v>#VALUE!</v>
      </c>
      <c r="BR122" s="104" t="e">
        <f>SUMIF('[1]Consommati par usage et sect '!$C$6:$C$310,'[1]Assiette TIC'!$C126,'[1]Consommati par usage et sect '!BQ$6:BQ$310)</f>
        <v>#VALUE!</v>
      </c>
      <c r="BS122" s="105" t="e">
        <f t="shared" si="58"/>
        <v>#VALUE!</v>
      </c>
      <c r="BT122" s="106" t="e">
        <f>AL122-E122</f>
        <v>#VALUE!</v>
      </c>
      <c r="BU122" s="102" t="e">
        <f>IF(E122-#REF!-#REF!&gt;=#REF!,AL122-E122+#REF!+#REF!,AL122-#REF!)</f>
        <v>#REF!</v>
      </c>
      <c r="BV122" s="102"/>
      <c r="BW122" s="102"/>
      <c r="BX122" s="102">
        <f t="shared" si="34"/>
        <v>0</v>
      </c>
      <c r="BY122" s="102" t="e">
        <f t="shared" si="36"/>
        <v>#REF!</v>
      </c>
      <c r="BZ122" s="107">
        <f>IF(ISNA(VLOOKUP($D122,'[1]comptes des secteurs'!$B$13:$AW$1568,31,FALSE)),0,VLOOKUP($D122,'[1]comptes des secteurs'!$B$13:$AW$1568,31,FALSE))</f>
        <v>1.8</v>
      </c>
      <c r="CA122" s="102">
        <f>IF(ISNA(VLOOKUP($D122,'[1]comptes des secteurs'!$B$13:$AW$1568,47,FALSE)),0,VLOOKUP($D122,'[1]comptes des secteurs'!$B$13:$AW$1568,47,FALSE))</f>
        <v>94.4</v>
      </c>
      <c r="CB122" s="108" t="e">
        <f t="shared" si="40"/>
        <v>#REF!</v>
      </c>
      <c r="CC122" s="108" t="e">
        <f t="shared" si="40"/>
        <v>#REF!</v>
      </c>
      <c r="CD122">
        <f>VLOOKUP(D122,Eurostat!$A$11:$H$272,5,TRUE)</f>
        <v>519</v>
      </c>
    </row>
    <row r="123" spans="1:82" ht="15.65" customHeight="1" x14ac:dyDescent="0.35">
      <c r="A123" s="121"/>
      <c r="B123" s="191"/>
      <c r="C123" s="131" t="s">
        <v>375</v>
      </c>
      <c r="D123" s="128">
        <v>2451</v>
      </c>
      <c r="E123" s="97">
        <f>IFERROR(VLOOKUP(D123,'[1]Emissions ETS'!$A$2:$B$121,2,FALSE),0)/1000</f>
        <v>723.56799999999998</v>
      </c>
      <c r="F123" s="104" t="e">
        <f>SUMIF('[1]Consommati par usage et sect '!$C$6:$C$310,'[1]Assiette TIC'!$C127,'[1]Consommati par usage et sect '!E$6:E$310)</f>
        <v>#VALUE!</v>
      </c>
      <c r="G123" s="104" t="e">
        <f>SUMIF('[1]Consommati par usage et sect '!$C$6:$C$310,'[1]Assiette TIC'!$C127,'[1]Consommati par usage et sect '!F$6:F$310)</f>
        <v>#VALUE!</v>
      </c>
      <c r="H123" s="104" t="e">
        <f>SUMIF('[1]Consommati par usage et sect '!$C$6:$C$310,'[1]Assiette TIC'!$C127,'[1]Consommati par usage et sect '!G$6:G$310)</f>
        <v>#VALUE!</v>
      </c>
      <c r="I123" s="104" t="e">
        <f>SUMIF('[1]Consommati par usage et sect '!$C$6:$C$310,'[1]Assiette TIC'!$C127,'[1]Consommati par usage et sect '!H$6:H$310)</f>
        <v>#VALUE!</v>
      </c>
      <c r="J123" s="104" t="e">
        <f>SUMIF('[1]Consommati par usage et sect '!$C$6:$C$310,'[1]Assiette TIC'!$C127,'[1]Consommati par usage et sect '!I$6:I$310)</f>
        <v>#VALUE!</v>
      </c>
      <c r="K123" s="104" t="e">
        <f>SUMIF('[1]Consommati par usage et sect '!$C$6:$C$310,'[1]Assiette TIC'!$C127,'[1]Consommati par usage et sect '!J$6:J$310)</f>
        <v>#VALUE!</v>
      </c>
      <c r="L123" s="104" t="e">
        <f>SUMIF('[1]Consommati par usage et sect '!$C$6:$C$310,'[1]Assiette TIC'!$C127,'[1]Consommati par usage et sect '!K$6:K$310)</f>
        <v>#VALUE!</v>
      </c>
      <c r="M123" s="104" t="e">
        <f>SUMIF('[1]Consommati par usage et sect '!$C$6:$C$310,'[1]Assiette TIC'!$C127,'[1]Consommati par usage et sect '!L$6:L$310)</f>
        <v>#VALUE!</v>
      </c>
      <c r="N123" s="104" t="e">
        <f>SUMIF('[1]Consommati par usage et sect '!$C$6:$C$310,'[1]Assiette TIC'!$C127,'[1]Consommati par usage et sect '!M$6:M$310)</f>
        <v>#VALUE!</v>
      </c>
      <c r="O123" s="104" t="e">
        <f>SUMIF('[1]Consommati par usage et sect '!$C$6:$C$310,'[1]Assiette TIC'!$C127,'[1]Consommati par usage et sect '!N$6:N$310)</f>
        <v>#VALUE!</v>
      </c>
      <c r="P123" s="104" t="e">
        <f>SUMIF('[1]Consommati par usage et sect '!$C$6:$C$310,'[1]Assiette TIC'!$C127,'[1]Consommati par usage et sect '!O$6:O$310)</f>
        <v>#VALUE!</v>
      </c>
      <c r="Q123" s="104" t="e">
        <f>SUMIF('[1]Consommati par usage et sect '!$C$6:$C$310,'[1]Assiette TIC'!$C127,'[1]Consommati par usage et sect '!P$6:P$310)</f>
        <v>#VALUE!</v>
      </c>
      <c r="R123" s="104" t="e">
        <f>SUMIF('[1]Consommati par usage et sect '!$C$6:$C$310,'[1]Assiette TIC'!$C127,'[1]Consommati par usage et sect '!Q$6:Q$310)</f>
        <v>#VALUE!</v>
      </c>
      <c r="S123" s="104" t="e">
        <f>SUMIF('[1]Consommati par usage et sect '!$C$6:$C$310,'[1]Assiette TIC'!$C127,'[1]Consommati par usage et sect '!R$6:R$310)</f>
        <v>#VALUE!</v>
      </c>
      <c r="T123" s="104" t="e">
        <f>SUMIF('[1]Consommati par usage et sect '!$C$6:$C$310,'[1]Assiette TIC'!$C127,'[1]Consommati par usage et sect '!S$6:S$310)</f>
        <v>#VALUE!</v>
      </c>
      <c r="U123" s="104" t="e">
        <f>SUMIF('[1]Consommati par usage et sect '!$C$6:$C$310,'[1]Assiette TIC'!$C127,'[1]Consommati par usage et sect '!T$6:T$310)</f>
        <v>#VALUE!</v>
      </c>
      <c r="V123" s="104" t="e">
        <f>SUMIF('[1]Consommati par usage et sect '!$C$6:$C$310,'[1]Assiette TIC'!$C127,'[1]Consommati par usage et sect '!U$6:U$310)</f>
        <v>#VALUE!</v>
      </c>
      <c r="W123" s="104" t="e">
        <f>SUMIF('[1]Consommati par usage et sect '!$C$6:$C$310,'[1]Assiette TIC'!$C127,'[1]Consommati par usage et sect '!V$6:V$310)</f>
        <v>#VALUE!</v>
      </c>
      <c r="X123" s="104" t="e">
        <f>SUMIF('[1]Consommati par usage et sect '!$C$6:$C$310,'[1]Assiette TIC'!$C127,'[1]Consommati par usage et sect '!W$6:W$310)</f>
        <v>#VALUE!</v>
      </c>
      <c r="Y123" s="104" t="e">
        <f>SUMIF('[1]Consommati par usage et sect '!$C$6:$C$310,'[1]Assiette TIC'!$C127,'[1]Consommati par usage et sect '!X$6:X$310)</f>
        <v>#VALUE!</v>
      </c>
      <c r="Z123" s="104" t="e">
        <f>SUMIF('[1]Consommati par usage et sect '!$C$6:$C$310,'[1]Assiette TIC'!$C127,'[1]Consommati par usage et sect '!Y$6:Y$310)</f>
        <v>#VALUE!</v>
      </c>
      <c r="AA123" s="104" t="e">
        <f>SUMIF('[1]Consommati par usage et sect '!$C$6:$C$310,'[1]Assiette TIC'!$C127,'[1]Consommati par usage et sect '!Z$6:Z$310)</f>
        <v>#VALUE!</v>
      </c>
      <c r="AB123" s="104" t="e">
        <f>SUMIF('[1]Consommati par usage et sect '!$C$6:$C$310,'[1]Assiette TIC'!$C127,'[1]Consommati par usage et sect '!AA$6:AA$310)</f>
        <v>#VALUE!</v>
      </c>
      <c r="AC123" s="104" t="e">
        <f>SUMIF('[1]Consommati par usage et sect '!$C$6:$C$310,'[1]Assiette TIC'!$C127,'[1]Consommati par usage et sect '!AB$6:AB$310)</f>
        <v>#VALUE!</v>
      </c>
      <c r="AD123" s="104" t="e">
        <f>SUMIF('[1]Consommati par usage et sect '!$C$6:$C$310,'[1]Assiette TIC'!$C127,'[1]Consommati par usage et sect '!AC$6:AC$310)</f>
        <v>#VALUE!</v>
      </c>
      <c r="AE123" s="104" t="e">
        <f>SUMIF('[1]Consommati par usage et sect '!$C$6:$C$310,'[1]Assiette TIC'!$C127,'[1]Consommati par usage et sect '!AD$6:AD$310)</f>
        <v>#VALUE!</v>
      </c>
      <c r="AF123" s="104" t="e">
        <f>SUMIF('[1]Consommati par usage et sect '!$C$6:$C$310,'[1]Assiette TIC'!$C127,'[1]Consommati par usage et sect '!AE$6:AE$310)</f>
        <v>#VALUE!</v>
      </c>
      <c r="AG123" s="104" t="e">
        <f>SUMIF('[1]Consommati par usage et sect '!$C$6:$C$310,'[1]Assiette TIC'!$C127,'[1]Consommati par usage et sect '!AF$6:AF$310)</f>
        <v>#VALUE!</v>
      </c>
      <c r="AH123" s="104" t="e">
        <f>SUMIF('[1]Consommati par usage et sect '!$C$6:$C$310,'[1]Assiette TIC'!$C127,'[1]Consommati par usage et sect '!AG$6:AG$310)</f>
        <v>#VALUE!</v>
      </c>
      <c r="AI123" s="104" t="e">
        <f>SUMIF('[1]Consommati par usage et sect '!$C$6:$C$310,'[1]Assiette TIC'!$C127,'[1]Consommati par usage et sect '!AH$6:AH$310)</f>
        <v>#VALUE!</v>
      </c>
      <c r="AJ123" s="104" t="e">
        <f>SUMIF('[1]Consommati par usage et sect '!$C$6:$C$310,'[1]Assiette TIC'!$C127,'[1]Consommati par usage et sect '!AI$6:AI$310)</f>
        <v>#VALUE!</v>
      </c>
      <c r="AK123" s="104" t="e">
        <f>SUMIF('[1]Consommati par usage et sect '!$C$6:$C$310,'[1]Assiette TIC'!$C127,'[1]Consommati par usage et sect '!AJ$6:AJ$310)</f>
        <v>#VALUE!</v>
      </c>
      <c r="AL123" s="105" t="e">
        <f t="shared" si="29"/>
        <v>#VALUE!</v>
      </c>
      <c r="AM123" s="104" t="e">
        <f t="shared" si="35"/>
        <v>#VALUE!</v>
      </c>
      <c r="AN123" s="104" t="e">
        <f t="shared" si="30"/>
        <v>#VALUE!</v>
      </c>
      <c r="AO123" s="104" t="e">
        <f t="shared" si="31"/>
        <v>#VALUE!</v>
      </c>
      <c r="AP123" s="104" t="e">
        <f t="shared" si="32"/>
        <v>#VALUE!</v>
      </c>
      <c r="AQ123" s="104" t="e">
        <f>SUMIF('[1]Consommati par usage et sect '!$C$6:$C$310,'[1]Assiette TIC'!$C127,'[1]Consommati par usage et sect '!AP$6:AP$310)</f>
        <v>#VALUE!</v>
      </c>
      <c r="AR123" s="104" t="e">
        <f>SUMIF('[1]Consommati par usage et sect '!$C$6:$C$310,'[1]Assiette TIC'!$C127,'[1]Consommati par usage et sect '!AQ$6:AQ$310)</f>
        <v>#VALUE!</v>
      </c>
      <c r="AS123" s="104" t="e">
        <f>SUMIF('[1]Consommati par usage et sect '!$C$6:$C$310,'[1]Assiette TIC'!$C127,'[1]Consommati par usage et sect '!AR$6:AR$310)</f>
        <v>#VALUE!</v>
      </c>
      <c r="AT123" s="104" t="e">
        <f>SUMIF('[1]Consommati par usage et sect '!$C$6:$C$310,'[1]Assiette TIC'!$C127,'[1]Consommati par usage et sect '!AS$6:AS$310)</f>
        <v>#VALUE!</v>
      </c>
      <c r="AU123" s="104" t="e">
        <f>SUMIF('[1]Consommati par usage et sect '!$C$6:$C$310,'[1]Assiette TIC'!$C127,'[1]Consommati par usage et sect '!AT$6:AT$310)</f>
        <v>#VALUE!</v>
      </c>
      <c r="AV123" s="104" t="e">
        <f>SUMIF('[1]Consommati par usage et sect '!$C$6:$C$310,'[1]Assiette TIC'!$C127,'[1]Consommati par usage et sect '!AU$6:AU$310)</f>
        <v>#VALUE!</v>
      </c>
      <c r="AW123" s="104" t="e">
        <f>SUMIF('[1]Consommati par usage et sect '!$C$6:$C$310,'[1]Assiette TIC'!$C127,'[1]Consommati par usage et sect '!AV$6:AV$310)</f>
        <v>#VALUE!</v>
      </c>
      <c r="AX123" s="104" t="e">
        <f>SUMIF('[1]Consommati par usage et sect '!$C$6:$C$310,'[1]Assiette TIC'!$C127,'[1]Consommati par usage et sect '!AW$6:AW$310)</f>
        <v>#VALUE!</v>
      </c>
      <c r="AY123" s="104" t="e">
        <f>SUMIF('[1]Consommati par usage et sect '!$C$6:$C$310,'[1]Assiette TIC'!$C127,'[1]Consommati par usage et sect '!AX$6:AX$310)</f>
        <v>#VALUE!</v>
      </c>
      <c r="AZ123" s="104" t="e">
        <f>SUMIF('[1]Consommati par usage et sect '!$C$6:$C$310,'[1]Assiette TIC'!$C127,'[1]Consommati par usage et sect '!AY$6:AY$310)</f>
        <v>#VALUE!</v>
      </c>
      <c r="BA123" s="104" t="e">
        <f>SUMIF('[1]Consommati par usage et sect '!$C$6:$C$310,'[1]Assiette TIC'!$C127,'[1]Consommati par usage et sect '!AZ$6:AZ$310)</f>
        <v>#VALUE!</v>
      </c>
      <c r="BB123" s="104" t="e">
        <f>SUMIF('[1]Consommati par usage et sect '!$C$6:$C$310,'[1]Assiette TIC'!$C127,'[1]Consommati par usage et sect '!BA$6:BA$310)</f>
        <v>#VALUE!</v>
      </c>
      <c r="BC123" s="104" t="e">
        <f>SUMIF('[1]Consommati par usage et sect '!$C$6:$C$310,'[1]Assiette TIC'!$C127,'[1]Consommati par usage et sect '!BB$6:BB$310)</f>
        <v>#VALUE!</v>
      </c>
      <c r="BD123" s="104" t="e">
        <f>SUMIF('[1]Consommati par usage et sect '!$C$6:$C$310,'[1]Assiette TIC'!$C127,'[1]Consommati par usage et sect '!BC$6:BC$310)</f>
        <v>#VALUE!</v>
      </c>
      <c r="BE123" s="104" t="e">
        <f>SUMIF('[1]Consommati par usage et sect '!$C$6:$C$310,'[1]Assiette TIC'!$C127,'[1]Consommati par usage et sect '!BD$6:BD$310)</f>
        <v>#VALUE!</v>
      </c>
      <c r="BF123" s="104" t="e">
        <f>SUMIF('[1]Consommati par usage et sect '!$C$6:$C$310,'[1]Assiette TIC'!$C127,'[1]Consommati par usage et sect '!BE$6:BE$310)</f>
        <v>#VALUE!</v>
      </c>
      <c r="BG123" s="104" t="e">
        <f>SUMIF('[1]Consommati par usage et sect '!$C$6:$C$310,'[1]Assiette TIC'!$C127,'[1]Consommati par usage et sect '!BF$6:BF$310)</f>
        <v>#VALUE!</v>
      </c>
      <c r="BH123" s="104" t="e">
        <f>SUMIF('[1]Consommati par usage et sect '!$C$6:$C$310,'[1]Assiette TIC'!$C127,'[1]Consommati par usage et sect '!BG$6:BG$310)</f>
        <v>#VALUE!</v>
      </c>
      <c r="BI123" s="104" t="e">
        <f>SUMIF('[1]Consommati par usage et sect '!$C$6:$C$310,'[1]Assiette TIC'!$C127,'[1]Consommati par usage et sect '!BH$6:BH$310)</f>
        <v>#VALUE!</v>
      </c>
      <c r="BJ123" s="104" t="e">
        <f>SUMIF('[1]Consommati par usage et sect '!$C$6:$C$310,'[1]Assiette TIC'!$C127,'[1]Consommati par usage et sect '!BI$6:BI$310)</f>
        <v>#VALUE!</v>
      </c>
      <c r="BK123" s="104" t="e">
        <f>SUMIF('[1]Consommati par usage et sect '!$C$6:$C$310,'[1]Assiette TIC'!$C127,'[1]Consommati par usage et sect '!BJ$6:BJ$310)</f>
        <v>#VALUE!</v>
      </c>
      <c r="BL123" s="104" t="e">
        <f>SUMIF('[1]Consommati par usage et sect '!$C$6:$C$310,'[1]Assiette TIC'!$C127,'[1]Consommati par usage et sect '!BK$6:BK$310)</f>
        <v>#VALUE!</v>
      </c>
      <c r="BM123" s="104" t="e">
        <f>SUMIF('[1]Consommati par usage et sect '!$C$6:$C$310,'[1]Assiette TIC'!$C127,'[1]Consommati par usage et sect '!BL$6:BL$310)</f>
        <v>#VALUE!</v>
      </c>
      <c r="BN123" s="104" t="e">
        <f>SUMIF('[1]Consommati par usage et sect '!$C$6:$C$310,'[1]Assiette TIC'!$C127,'[1]Consommati par usage et sect '!BM$6:BM$310)</f>
        <v>#VALUE!</v>
      </c>
      <c r="BO123" s="104" t="e">
        <f>SUMIF('[1]Consommati par usage et sect '!$C$6:$C$310,'[1]Assiette TIC'!$C127,'[1]Consommati par usage et sect '!BN$6:BN$310)</f>
        <v>#VALUE!</v>
      </c>
      <c r="BP123" s="104" t="e">
        <f>SUMIF('[1]Consommati par usage et sect '!$C$6:$C$310,'[1]Assiette TIC'!$C127,'[1]Consommati par usage et sect '!BO$6:BO$310)</f>
        <v>#VALUE!</v>
      </c>
      <c r="BQ123" s="104" t="e">
        <f>SUMIF('[1]Consommati par usage et sect '!$C$6:$C$310,'[1]Assiette TIC'!$C127,'[1]Consommati par usage et sect '!BP$6:BP$310)</f>
        <v>#VALUE!</v>
      </c>
      <c r="BR123" s="104" t="e">
        <f>SUMIF('[1]Consommati par usage et sect '!$C$6:$C$310,'[1]Assiette TIC'!$C127,'[1]Consommati par usage et sect '!BQ$6:BQ$310)</f>
        <v>#VALUE!</v>
      </c>
      <c r="BS123" s="105" t="e">
        <f t="shared" si="58"/>
        <v>#VALUE!</v>
      </c>
      <c r="BT123" s="106" t="e">
        <f>AL123-E123+#REF!+#REF!</f>
        <v>#VALUE!</v>
      </c>
      <c r="BU123" s="102" t="e">
        <f>IF(E123-#REF!-#REF!&gt;=#REF!,AL123-E123+#REF!+#REF!,AL123-#REF!)</f>
        <v>#REF!</v>
      </c>
      <c r="BV123" s="102" t="s">
        <v>264</v>
      </c>
      <c r="BW123" s="102"/>
      <c r="BX123" s="102">
        <f t="shared" si="34"/>
        <v>1</v>
      </c>
      <c r="BY123" s="102">
        <f t="shared" si="36"/>
        <v>0</v>
      </c>
      <c r="BZ123" s="107">
        <f>IF(ISNA(VLOOKUP($D123,'[1]comptes des secteurs'!$B$13:$AW$1568,31,FALSE)),0,VLOOKUP($D123,'[1]comptes des secteurs'!$B$13:$AW$1568,31,FALSE))</f>
        <v>29.8</v>
      </c>
      <c r="CA123" s="102">
        <f>IF(ISNA(VLOOKUP($D123,'[1]comptes des secteurs'!$B$13:$AW$1568,47,FALSE)),0,VLOOKUP($D123,'[1]comptes des secteurs'!$B$13:$AW$1568,47,FALSE))</f>
        <v>268.8</v>
      </c>
      <c r="CB123" s="108">
        <f t="shared" si="40"/>
        <v>0</v>
      </c>
      <c r="CC123" s="108">
        <f t="shared" si="40"/>
        <v>0</v>
      </c>
      <c r="CD123">
        <f>VLOOKUP(D123,Eurostat!$A$11:$H$272,5,TRUE)</f>
        <v>891.7</v>
      </c>
    </row>
    <row r="124" spans="1:82" ht="15.5" x14ac:dyDescent="0.35">
      <c r="A124" s="121"/>
      <c r="B124" s="191"/>
      <c r="C124" s="131" t="s">
        <v>376</v>
      </c>
      <c r="D124" s="128">
        <v>2452</v>
      </c>
      <c r="E124" s="97">
        <f>IFERROR(VLOOKUP(D124,'[1]Emissions ETS'!$A$2:$B$121,2,FALSE),0)/1000</f>
        <v>0</v>
      </c>
      <c r="F124" s="104" t="e">
        <f>SUMIF('[1]Consommati par usage et sect '!$C$6:$C$310,'[1]Assiette TIC'!$C128,'[1]Consommati par usage et sect '!E$6:E$310)</f>
        <v>#VALUE!</v>
      </c>
      <c r="G124" s="104" t="e">
        <f>SUMIF('[1]Consommati par usage et sect '!$C$6:$C$310,'[1]Assiette TIC'!$C128,'[1]Consommati par usage et sect '!F$6:F$310)</f>
        <v>#VALUE!</v>
      </c>
      <c r="H124" s="104" t="e">
        <f>SUMIF('[1]Consommati par usage et sect '!$C$6:$C$310,'[1]Assiette TIC'!$C128,'[1]Consommati par usage et sect '!G$6:G$310)</f>
        <v>#VALUE!</v>
      </c>
      <c r="I124" s="104" t="e">
        <f>SUMIF('[1]Consommati par usage et sect '!$C$6:$C$310,'[1]Assiette TIC'!$C128,'[1]Consommati par usage et sect '!H$6:H$310)</f>
        <v>#VALUE!</v>
      </c>
      <c r="J124" s="104" t="e">
        <f>SUMIF('[1]Consommati par usage et sect '!$C$6:$C$310,'[1]Assiette TIC'!$C128,'[1]Consommati par usage et sect '!I$6:I$310)</f>
        <v>#VALUE!</v>
      </c>
      <c r="K124" s="104" t="e">
        <f>SUMIF('[1]Consommati par usage et sect '!$C$6:$C$310,'[1]Assiette TIC'!$C128,'[1]Consommati par usage et sect '!J$6:J$310)</f>
        <v>#VALUE!</v>
      </c>
      <c r="L124" s="104" t="e">
        <f>SUMIF('[1]Consommati par usage et sect '!$C$6:$C$310,'[1]Assiette TIC'!$C128,'[1]Consommati par usage et sect '!K$6:K$310)</f>
        <v>#VALUE!</v>
      </c>
      <c r="M124" s="104" t="e">
        <f>SUMIF('[1]Consommati par usage et sect '!$C$6:$C$310,'[1]Assiette TIC'!$C128,'[1]Consommati par usage et sect '!L$6:L$310)</f>
        <v>#VALUE!</v>
      </c>
      <c r="N124" s="104" t="e">
        <f>SUMIF('[1]Consommati par usage et sect '!$C$6:$C$310,'[1]Assiette TIC'!$C128,'[1]Consommati par usage et sect '!M$6:M$310)</f>
        <v>#VALUE!</v>
      </c>
      <c r="O124" s="104" t="e">
        <f>SUMIF('[1]Consommati par usage et sect '!$C$6:$C$310,'[1]Assiette TIC'!$C128,'[1]Consommati par usage et sect '!N$6:N$310)</f>
        <v>#VALUE!</v>
      </c>
      <c r="P124" s="104" t="e">
        <f>SUMIF('[1]Consommati par usage et sect '!$C$6:$C$310,'[1]Assiette TIC'!$C128,'[1]Consommati par usage et sect '!O$6:O$310)</f>
        <v>#VALUE!</v>
      </c>
      <c r="Q124" s="104" t="e">
        <f>SUMIF('[1]Consommati par usage et sect '!$C$6:$C$310,'[1]Assiette TIC'!$C128,'[1]Consommati par usage et sect '!P$6:P$310)</f>
        <v>#VALUE!</v>
      </c>
      <c r="R124" s="104" t="e">
        <f>SUMIF('[1]Consommati par usage et sect '!$C$6:$C$310,'[1]Assiette TIC'!$C128,'[1]Consommati par usage et sect '!Q$6:Q$310)</f>
        <v>#VALUE!</v>
      </c>
      <c r="S124" s="104" t="e">
        <f>SUMIF('[1]Consommati par usage et sect '!$C$6:$C$310,'[1]Assiette TIC'!$C128,'[1]Consommati par usage et sect '!R$6:R$310)</f>
        <v>#VALUE!</v>
      </c>
      <c r="T124" s="104" t="e">
        <f>SUMIF('[1]Consommati par usage et sect '!$C$6:$C$310,'[1]Assiette TIC'!$C128,'[1]Consommati par usage et sect '!S$6:S$310)</f>
        <v>#VALUE!</v>
      </c>
      <c r="U124" s="104" t="e">
        <f>SUMIF('[1]Consommati par usage et sect '!$C$6:$C$310,'[1]Assiette TIC'!$C128,'[1]Consommati par usage et sect '!T$6:T$310)</f>
        <v>#VALUE!</v>
      </c>
      <c r="V124" s="104" t="e">
        <f>SUMIF('[1]Consommati par usage et sect '!$C$6:$C$310,'[1]Assiette TIC'!$C128,'[1]Consommati par usage et sect '!U$6:U$310)</f>
        <v>#VALUE!</v>
      </c>
      <c r="W124" s="104" t="e">
        <f>SUMIF('[1]Consommati par usage et sect '!$C$6:$C$310,'[1]Assiette TIC'!$C128,'[1]Consommati par usage et sect '!V$6:V$310)</f>
        <v>#VALUE!</v>
      </c>
      <c r="X124" s="104" t="e">
        <f>SUMIF('[1]Consommati par usage et sect '!$C$6:$C$310,'[1]Assiette TIC'!$C128,'[1]Consommati par usage et sect '!W$6:W$310)</f>
        <v>#VALUE!</v>
      </c>
      <c r="Y124" s="104" t="e">
        <f>SUMIF('[1]Consommati par usage et sect '!$C$6:$C$310,'[1]Assiette TIC'!$C128,'[1]Consommati par usage et sect '!X$6:X$310)</f>
        <v>#VALUE!</v>
      </c>
      <c r="Z124" s="104" t="e">
        <f>SUMIF('[1]Consommati par usage et sect '!$C$6:$C$310,'[1]Assiette TIC'!$C128,'[1]Consommati par usage et sect '!Y$6:Y$310)</f>
        <v>#VALUE!</v>
      </c>
      <c r="AA124" s="104" t="e">
        <f>SUMIF('[1]Consommati par usage et sect '!$C$6:$C$310,'[1]Assiette TIC'!$C128,'[1]Consommati par usage et sect '!Z$6:Z$310)</f>
        <v>#VALUE!</v>
      </c>
      <c r="AB124" s="104" t="e">
        <f>SUMIF('[1]Consommati par usage et sect '!$C$6:$C$310,'[1]Assiette TIC'!$C128,'[1]Consommati par usage et sect '!AA$6:AA$310)</f>
        <v>#VALUE!</v>
      </c>
      <c r="AC124" s="104" t="e">
        <f>SUMIF('[1]Consommati par usage et sect '!$C$6:$C$310,'[1]Assiette TIC'!$C128,'[1]Consommati par usage et sect '!AB$6:AB$310)</f>
        <v>#VALUE!</v>
      </c>
      <c r="AD124" s="104" t="e">
        <f>SUMIF('[1]Consommati par usage et sect '!$C$6:$C$310,'[1]Assiette TIC'!$C128,'[1]Consommati par usage et sect '!AC$6:AC$310)</f>
        <v>#VALUE!</v>
      </c>
      <c r="AE124" s="104" t="e">
        <f>SUMIF('[1]Consommati par usage et sect '!$C$6:$C$310,'[1]Assiette TIC'!$C128,'[1]Consommati par usage et sect '!AD$6:AD$310)</f>
        <v>#VALUE!</v>
      </c>
      <c r="AF124" s="104" t="e">
        <f>SUMIF('[1]Consommati par usage et sect '!$C$6:$C$310,'[1]Assiette TIC'!$C128,'[1]Consommati par usage et sect '!AE$6:AE$310)</f>
        <v>#VALUE!</v>
      </c>
      <c r="AG124" s="104" t="e">
        <f>SUMIF('[1]Consommati par usage et sect '!$C$6:$C$310,'[1]Assiette TIC'!$C128,'[1]Consommati par usage et sect '!AF$6:AF$310)</f>
        <v>#VALUE!</v>
      </c>
      <c r="AH124" s="104" t="e">
        <f>SUMIF('[1]Consommati par usage et sect '!$C$6:$C$310,'[1]Assiette TIC'!$C128,'[1]Consommati par usage et sect '!AG$6:AG$310)</f>
        <v>#VALUE!</v>
      </c>
      <c r="AI124" s="104" t="e">
        <f>SUMIF('[1]Consommati par usage et sect '!$C$6:$C$310,'[1]Assiette TIC'!$C128,'[1]Consommati par usage et sect '!AH$6:AH$310)</f>
        <v>#VALUE!</v>
      </c>
      <c r="AJ124" s="104" t="e">
        <f>SUMIF('[1]Consommati par usage et sect '!$C$6:$C$310,'[1]Assiette TIC'!$C128,'[1]Consommati par usage et sect '!AI$6:AI$310)</f>
        <v>#VALUE!</v>
      </c>
      <c r="AK124" s="104" t="e">
        <f>SUMIF('[1]Consommati par usage et sect '!$C$6:$C$310,'[1]Assiette TIC'!$C128,'[1]Consommati par usage et sect '!AJ$6:AJ$310)</f>
        <v>#VALUE!</v>
      </c>
      <c r="AL124" s="105" t="e">
        <f t="shared" si="29"/>
        <v>#VALUE!</v>
      </c>
      <c r="AM124" s="104" t="e">
        <f t="shared" si="35"/>
        <v>#VALUE!</v>
      </c>
      <c r="AN124" s="104" t="e">
        <f t="shared" si="30"/>
        <v>#VALUE!</v>
      </c>
      <c r="AO124" s="104" t="e">
        <f t="shared" si="31"/>
        <v>#VALUE!</v>
      </c>
      <c r="AP124" s="104" t="e">
        <f t="shared" si="32"/>
        <v>#VALUE!</v>
      </c>
      <c r="AQ124" s="104" t="e">
        <f>SUMIF('[1]Consommati par usage et sect '!$C$6:$C$310,'[1]Assiette TIC'!$C128,'[1]Consommati par usage et sect '!AP$6:AP$310)</f>
        <v>#VALUE!</v>
      </c>
      <c r="AR124" s="104" t="e">
        <f>SUMIF('[1]Consommati par usage et sect '!$C$6:$C$310,'[1]Assiette TIC'!$C128,'[1]Consommati par usage et sect '!AQ$6:AQ$310)</f>
        <v>#VALUE!</v>
      </c>
      <c r="AS124" s="104" t="e">
        <f>SUMIF('[1]Consommati par usage et sect '!$C$6:$C$310,'[1]Assiette TIC'!$C128,'[1]Consommati par usage et sect '!AR$6:AR$310)</f>
        <v>#VALUE!</v>
      </c>
      <c r="AT124" s="104" t="e">
        <f>SUMIF('[1]Consommati par usage et sect '!$C$6:$C$310,'[1]Assiette TIC'!$C128,'[1]Consommati par usage et sect '!AS$6:AS$310)</f>
        <v>#VALUE!</v>
      </c>
      <c r="AU124" s="104" t="e">
        <f>SUMIF('[1]Consommati par usage et sect '!$C$6:$C$310,'[1]Assiette TIC'!$C128,'[1]Consommati par usage et sect '!AT$6:AT$310)</f>
        <v>#VALUE!</v>
      </c>
      <c r="AV124" s="104" t="e">
        <f>SUMIF('[1]Consommati par usage et sect '!$C$6:$C$310,'[1]Assiette TIC'!$C128,'[1]Consommati par usage et sect '!AU$6:AU$310)</f>
        <v>#VALUE!</v>
      </c>
      <c r="AW124" s="104" t="e">
        <f>SUMIF('[1]Consommati par usage et sect '!$C$6:$C$310,'[1]Assiette TIC'!$C128,'[1]Consommati par usage et sect '!AV$6:AV$310)</f>
        <v>#VALUE!</v>
      </c>
      <c r="AX124" s="104" t="e">
        <f>SUMIF('[1]Consommati par usage et sect '!$C$6:$C$310,'[1]Assiette TIC'!$C128,'[1]Consommati par usage et sect '!AW$6:AW$310)</f>
        <v>#VALUE!</v>
      </c>
      <c r="AY124" s="104" t="e">
        <f>SUMIF('[1]Consommati par usage et sect '!$C$6:$C$310,'[1]Assiette TIC'!$C128,'[1]Consommati par usage et sect '!AX$6:AX$310)</f>
        <v>#VALUE!</v>
      </c>
      <c r="AZ124" s="104" t="e">
        <f>SUMIF('[1]Consommati par usage et sect '!$C$6:$C$310,'[1]Assiette TIC'!$C128,'[1]Consommati par usage et sect '!AY$6:AY$310)</f>
        <v>#VALUE!</v>
      </c>
      <c r="BA124" s="104" t="e">
        <f>SUMIF('[1]Consommati par usage et sect '!$C$6:$C$310,'[1]Assiette TIC'!$C128,'[1]Consommati par usage et sect '!AZ$6:AZ$310)</f>
        <v>#VALUE!</v>
      </c>
      <c r="BB124" s="104" t="e">
        <f>SUMIF('[1]Consommati par usage et sect '!$C$6:$C$310,'[1]Assiette TIC'!$C128,'[1]Consommati par usage et sect '!BA$6:BA$310)</f>
        <v>#VALUE!</v>
      </c>
      <c r="BC124" s="104" t="e">
        <f>SUMIF('[1]Consommati par usage et sect '!$C$6:$C$310,'[1]Assiette TIC'!$C128,'[1]Consommati par usage et sect '!BB$6:BB$310)</f>
        <v>#VALUE!</v>
      </c>
      <c r="BD124" s="104" t="e">
        <f>SUMIF('[1]Consommati par usage et sect '!$C$6:$C$310,'[1]Assiette TIC'!$C128,'[1]Consommati par usage et sect '!BC$6:BC$310)</f>
        <v>#VALUE!</v>
      </c>
      <c r="BE124" s="104" t="e">
        <f>SUMIF('[1]Consommati par usage et sect '!$C$6:$C$310,'[1]Assiette TIC'!$C128,'[1]Consommati par usage et sect '!BD$6:BD$310)</f>
        <v>#VALUE!</v>
      </c>
      <c r="BF124" s="104" t="e">
        <f>SUMIF('[1]Consommati par usage et sect '!$C$6:$C$310,'[1]Assiette TIC'!$C128,'[1]Consommati par usage et sect '!BE$6:BE$310)</f>
        <v>#VALUE!</v>
      </c>
      <c r="BG124" s="104" t="e">
        <f>SUMIF('[1]Consommati par usage et sect '!$C$6:$C$310,'[1]Assiette TIC'!$C128,'[1]Consommati par usage et sect '!BF$6:BF$310)</f>
        <v>#VALUE!</v>
      </c>
      <c r="BH124" s="104" t="e">
        <f>SUMIF('[1]Consommati par usage et sect '!$C$6:$C$310,'[1]Assiette TIC'!$C128,'[1]Consommati par usage et sect '!BG$6:BG$310)</f>
        <v>#VALUE!</v>
      </c>
      <c r="BI124" s="104" t="e">
        <f>SUMIF('[1]Consommati par usage et sect '!$C$6:$C$310,'[1]Assiette TIC'!$C128,'[1]Consommati par usage et sect '!BH$6:BH$310)</f>
        <v>#VALUE!</v>
      </c>
      <c r="BJ124" s="104" t="e">
        <f>SUMIF('[1]Consommati par usage et sect '!$C$6:$C$310,'[1]Assiette TIC'!$C128,'[1]Consommati par usage et sect '!BI$6:BI$310)</f>
        <v>#VALUE!</v>
      </c>
      <c r="BK124" s="104" t="e">
        <f>SUMIF('[1]Consommati par usage et sect '!$C$6:$C$310,'[1]Assiette TIC'!$C128,'[1]Consommati par usage et sect '!BJ$6:BJ$310)</f>
        <v>#VALUE!</v>
      </c>
      <c r="BL124" s="104" t="e">
        <f>SUMIF('[1]Consommati par usage et sect '!$C$6:$C$310,'[1]Assiette TIC'!$C128,'[1]Consommati par usage et sect '!BK$6:BK$310)</f>
        <v>#VALUE!</v>
      </c>
      <c r="BM124" s="104" t="e">
        <f>SUMIF('[1]Consommati par usage et sect '!$C$6:$C$310,'[1]Assiette TIC'!$C128,'[1]Consommati par usage et sect '!BL$6:BL$310)</f>
        <v>#VALUE!</v>
      </c>
      <c r="BN124" s="104" t="e">
        <f>SUMIF('[1]Consommati par usage et sect '!$C$6:$C$310,'[1]Assiette TIC'!$C128,'[1]Consommati par usage et sect '!BM$6:BM$310)</f>
        <v>#VALUE!</v>
      </c>
      <c r="BO124" s="104" t="e">
        <f>SUMIF('[1]Consommati par usage et sect '!$C$6:$C$310,'[1]Assiette TIC'!$C128,'[1]Consommati par usage et sect '!BN$6:BN$310)</f>
        <v>#VALUE!</v>
      </c>
      <c r="BP124" s="104" t="e">
        <f>SUMIF('[1]Consommati par usage et sect '!$C$6:$C$310,'[1]Assiette TIC'!$C128,'[1]Consommati par usage et sect '!BO$6:BO$310)</f>
        <v>#VALUE!</v>
      </c>
      <c r="BQ124" s="104" t="e">
        <f>SUMIF('[1]Consommati par usage et sect '!$C$6:$C$310,'[1]Assiette TIC'!$C128,'[1]Consommati par usage et sect '!BP$6:BP$310)</f>
        <v>#VALUE!</v>
      </c>
      <c r="BR124" s="104" t="e">
        <f>SUMIF('[1]Consommati par usage et sect '!$C$6:$C$310,'[1]Assiette TIC'!$C128,'[1]Consommati par usage et sect '!BQ$6:BQ$310)</f>
        <v>#VALUE!</v>
      </c>
      <c r="BS124" s="105" t="e">
        <f t="shared" si="58"/>
        <v>#VALUE!</v>
      </c>
      <c r="BT124" s="106" t="e">
        <f>AL124-E124</f>
        <v>#VALUE!</v>
      </c>
      <c r="BU124" s="102" t="e">
        <f>IF(E124-#REF!-#REF!&gt;=#REF!,AL124-E124+#REF!+#REF!,AL124-#REF!)</f>
        <v>#REF!</v>
      </c>
      <c r="BV124" s="102"/>
      <c r="BW124" s="102"/>
      <c r="BX124" s="102">
        <f t="shared" si="34"/>
        <v>0</v>
      </c>
      <c r="BY124" s="102" t="e">
        <f t="shared" si="36"/>
        <v>#REF!</v>
      </c>
      <c r="BZ124" s="107">
        <f>IF(ISNA(VLOOKUP($D124,'[1]comptes des secteurs'!$B$13:$AW$1568,31,FALSE)),0,VLOOKUP($D124,'[1]comptes des secteurs'!$B$13:$AW$1568,31,FALSE))</f>
        <v>6.1</v>
      </c>
      <c r="CA124" s="102">
        <f>IF(ISNA(VLOOKUP($D124,'[1]comptes des secteurs'!$B$13:$AW$1568,47,FALSE)),0,VLOOKUP($D124,'[1]comptes des secteurs'!$B$13:$AW$1568,47,FALSE))</f>
        <v>229.1</v>
      </c>
      <c r="CB124" s="108" t="e">
        <f t="shared" si="40"/>
        <v>#REF!</v>
      </c>
      <c r="CC124" s="108" t="e">
        <f t="shared" si="40"/>
        <v>#REF!</v>
      </c>
      <c r="CD124">
        <f>VLOOKUP(D124,Eurostat!$A$11:$H$272,5,TRUE)</f>
        <v>631.6</v>
      </c>
    </row>
    <row r="125" spans="1:82" ht="15.65" customHeight="1" x14ac:dyDescent="0.35">
      <c r="A125" s="121"/>
      <c r="B125" s="194"/>
      <c r="C125" s="131" t="s">
        <v>377</v>
      </c>
      <c r="D125" s="128">
        <v>2453</v>
      </c>
      <c r="E125" s="97">
        <f>IFERROR(VLOOKUP(D125,'[1]Emissions ETS'!$A$2:$B$121,2,FALSE),0)/1000</f>
        <v>0</v>
      </c>
      <c r="F125" s="104" t="e">
        <f>SUMIF('[1]Consommati par usage et sect '!$C$6:$C$310,'[1]Assiette TIC'!$C129,'[1]Consommati par usage et sect '!E$6:E$310)</f>
        <v>#VALUE!</v>
      </c>
      <c r="G125" s="104" t="e">
        <f>SUMIF('[1]Consommati par usage et sect '!$C$6:$C$310,'[1]Assiette TIC'!$C129,'[1]Consommati par usage et sect '!F$6:F$310)</f>
        <v>#VALUE!</v>
      </c>
      <c r="H125" s="104" t="e">
        <f>SUMIF('[1]Consommati par usage et sect '!$C$6:$C$310,'[1]Assiette TIC'!$C129,'[1]Consommati par usage et sect '!G$6:G$310)</f>
        <v>#VALUE!</v>
      </c>
      <c r="I125" s="104" t="e">
        <f>SUMIF('[1]Consommati par usage et sect '!$C$6:$C$310,'[1]Assiette TIC'!$C129,'[1]Consommati par usage et sect '!H$6:H$310)</f>
        <v>#VALUE!</v>
      </c>
      <c r="J125" s="104" t="e">
        <f>SUMIF('[1]Consommati par usage et sect '!$C$6:$C$310,'[1]Assiette TIC'!$C129,'[1]Consommati par usage et sect '!I$6:I$310)</f>
        <v>#VALUE!</v>
      </c>
      <c r="K125" s="104" t="e">
        <f>SUMIF('[1]Consommati par usage et sect '!$C$6:$C$310,'[1]Assiette TIC'!$C129,'[1]Consommati par usage et sect '!J$6:J$310)</f>
        <v>#VALUE!</v>
      </c>
      <c r="L125" s="104" t="e">
        <f>SUMIF('[1]Consommati par usage et sect '!$C$6:$C$310,'[1]Assiette TIC'!$C129,'[1]Consommati par usage et sect '!K$6:K$310)</f>
        <v>#VALUE!</v>
      </c>
      <c r="M125" s="104" t="e">
        <f>SUMIF('[1]Consommati par usage et sect '!$C$6:$C$310,'[1]Assiette TIC'!$C129,'[1]Consommati par usage et sect '!L$6:L$310)</f>
        <v>#VALUE!</v>
      </c>
      <c r="N125" s="104" t="e">
        <f>SUMIF('[1]Consommati par usage et sect '!$C$6:$C$310,'[1]Assiette TIC'!$C129,'[1]Consommati par usage et sect '!M$6:M$310)</f>
        <v>#VALUE!</v>
      </c>
      <c r="O125" s="104" t="e">
        <f>SUMIF('[1]Consommati par usage et sect '!$C$6:$C$310,'[1]Assiette TIC'!$C129,'[1]Consommati par usage et sect '!N$6:N$310)</f>
        <v>#VALUE!</v>
      </c>
      <c r="P125" s="104" t="e">
        <f>SUMIF('[1]Consommati par usage et sect '!$C$6:$C$310,'[1]Assiette TIC'!$C129,'[1]Consommati par usage et sect '!O$6:O$310)</f>
        <v>#VALUE!</v>
      </c>
      <c r="Q125" s="104" t="e">
        <f>SUMIF('[1]Consommati par usage et sect '!$C$6:$C$310,'[1]Assiette TIC'!$C129,'[1]Consommati par usage et sect '!P$6:P$310)</f>
        <v>#VALUE!</v>
      </c>
      <c r="R125" s="104" t="e">
        <f>SUMIF('[1]Consommati par usage et sect '!$C$6:$C$310,'[1]Assiette TIC'!$C129,'[1]Consommati par usage et sect '!Q$6:Q$310)</f>
        <v>#VALUE!</v>
      </c>
      <c r="S125" s="104" t="e">
        <f>SUMIF('[1]Consommati par usage et sect '!$C$6:$C$310,'[1]Assiette TIC'!$C129,'[1]Consommati par usage et sect '!R$6:R$310)</f>
        <v>#VALUE!</v>
      </c>
      <c r="T125" s="104" t="e">
        <f>SUMIF('[1]Consommati par usage et sect '!$C$6:$C$310,'[1]Assiette TIC'!$C129,'[1]Consommati par usage et sect '!S$6:S$310)</f>
        <v>#VALUE!</v>
      </c>
      <c r="U125" s="104" t="e">
        <f>SUMIF('[1]Consommati par usage et sect '!$C$6:$C$310,'[1]Assiette TIC'!$C129,'[1]Consommati par usage et sect '!T$6:T$310)</f>
        <v>#VALUE!</v>
      </c>
      <c r="V125" s="104" t="e">
        <f>SUMIF('[1]Consommati par usage et sect '!$C$6:$C$310,'[1]Assiette TIC'!$C129,'[1]Consommati par usage et sect '!U$6:U$310)</f>
        <v>#VALUE!</v>
      </c>
      <c r="W125" s="104" t="e">
        <f>SUMIF('[1]Consommati par usage et sect '!$C$6:$C$310,'[1]Assiette TIC'!$C129,'[1]Consommati par usage et sect '!V$6:V$310)</f>
        <v>#VALUE!</v>
      </c>
      <c r="X125" s="104" t="e">
        <f>SUMIF('[1]Consommati par usage et sect '!$C$6:$C$310,'[1]Assiette TIC'!$C129,'[1]Consommati par usage et sect '!W$6:W$310)</f>
        <v>#VALUE!</v>
      </c>
      <c r="Y125" s="104" t="e">
        <f>SUMIF('[1]Consommati par usage et sect '!$C$6:$C$310,'[1]Assiette TIC'!$C129,'[1]Consommati par usage et sect '!X$6:X$310)</f>
        <v>#VALUE!</v>
      </c>
      <c r="Z125" s="104" t="e">
        <f>SUMIF('[1]Consommati par usage et sect '!$C$6:$C$310,'[1]Assiette TIC'!$C129,'[1]Consommati par usage et sect '!Y$6:Y$310)</f>
        <v>#VALUE!</v>
      </c>
      <c r="AA125" s="104" t="e">
        <f>SUMIF('[1]Consommati par usage et sect '!$C$6:$C$310,'[1]Assiette TIC'!$C129,'[1]Consommati par usage et sect '!Z$6:Z$310)</f>
        <v>#VALUE!</v>
      </c>
      <c r="AB125" s="104" t="e">
        <f>SUMIF('[1]Consommati par usage et sect '!$C$6:$C$310,'[1]Assiette TIC'!$C129,'[1]Consommati par usage et sect '!AA$6:AA$310)</f>
        <v>#VALUE!</v>
      </c>
      <c r="AC125" s="104" t="e">
        <f>SUMIF('[1]Consommati par usage et sect '!$C$6:$C$310,'[1]Assiette TIC'!$C129,'[1]Consommati par usage et sect '!AB$6:AB$310)</f>
        <v>#VALUE!</v>
      </c>
      <c r="AD125" s="104" t="e">
        <f>SUMIF('[1]Consommati par usage et sect '!$C$6:$C$310,'[1]Assiette TIC'!$C129,'[1]Consommati par usage et sect '!AC$6:AC$310)</f>
        <v>#VALUE!</v>
      </c>
      <c r="AE125" s="104" t="e">
        <f>SUMIF('[1]Consommati par usage et sect '!$C$6:$C$310,'[1]Assiette TIC'!$C129,'[1]Consommati par usage et sect '!AD$6:AD$310)</f>
        <v>#VALUE!</v>
      </c>
      <c r="AF125" s="104" t="e">
        <f>SUMIF('[1]Consommati par usage et sect '!$C$6:$C$310,'[1]Assiette TIC'!$C129,'[1]Consommati par usage et sect '!AE$6:AE$310)</f>
        <v>#VALUE!</v>
      </c>
      <c r="AG125" s="104" t="e">
        <f>SUMIF('[1]Consommati par usage et sect '!$C$6:$C$310,'[1]Assiette TIC'!$C129,'[1]Consommati par usage et sect '!AF$6:AF$310)</f>
        <v>#VALUE!</v>
      </c>
      <c r="AH125" s="104" t="e">
        <f>SUMIF('[1]Consommati par usage et sect '!$C$6:$C$310,'[1]Assiette TIC'!$C129,'[1]Consommati par usage et sect '!AG$6:AG$310)</f>
        <v>#VALUE!</v>
      </c>
      <c r="AI125" s="104" t="e">
        <f>SUMIF('[1]Consommati par usage et sect '!$C$6:$C$310,'[1]Assiette TIC'!$C129,'[1]Consommati par usage et sect '!AH$6:AH$310)</f>
        <v>#VALUE!</v>
      </c>
      <c r="AJ125" s="104" t="e">
        <f>SUMIF('[1]Consommati par usage et sect '!$C$6:$C$310,'[1]Assiette TIC'!$C129,'[1]Consommati par usage et sect '!AI$6:AI$310)</f>
        <v>#VALUE!</v>
      </c>
      <c r="AK125" s="104" t="e">
        <f>SUMIF('[1]Consommati par usage et sect '!$C$6:$C$310,'[1]Assiette TIC'!$C129,'[1]Consommati par usage et sect '!AJ$6:AJ$310)</f>
        <v>#VALUE!</v>
      </c>
      <c r="AL125" s="105" t="e">
        <f t="shared" si="29"/>
        <v>#VALUE!</v>
      </c>
      <c r="AM125" s="104" t="e">
        <f t="shared" si="35"/>
        <v>#VALUE!</v>
      </c>
      <c r="AN125" s="104" t="e">
        <f t="shared" si="30"/>
        <v>#VALUE!</v>
      </c>
      <c r="AO125" s="104" t="e">
        <f t="shared" si="31"/>
        <v>#VALUE!</v>
      </c>
      <c r="AP125" s="104" t="e">
        <f t="shared" si="32"/>
        <v>#VALUE!</v>
      </c>
      <c r="AQ125" s="104" t="e">
        <f>SUMIF('[1]Consommati par usage et sect '!$C$6:$C$310,'[1]Assiette TIC'!$C129,'[1]Consommati par usage et sect '!AP$6:AP$310)</f>
        <v>#VALUE!</v>
      </c>
      <c r="AR125" s="104" t="e">
        <f>SUMIF('[1]Consommati par usage et sect '!$C$6:$C$310,'[1]Assiette TIC'!$C129,'[1]Consommati par usage et sect '!AQ$6:AQ$310)</f>
        <v>#VALUE!</v>
      </c>
      <c r="AS125" s="104" t="e">
        <f>SUMIF('[1]Consommati par usage et sect '!$C$6:$C$310,'[1]Assiette TIC'!$C129,'[1]Consommati par usage et sect '!AR$6:AR$310)</f>
        <v>#VALUE!</v>
      </c>
      <c r="AT125" s="104" t="e">
        <f>SUMIF('[1]Consommati par usage et sect '!$C$6:$C$310,'[1]Assiette TIC'!$C129,'[1]Consommati par usage et sect '!AS$6:AS$310)</f>
        <v>#VALUE!</v>
      </c>
      <c r="AU125" s="104" t="e">
        <f>SUMIF('[1]Consommati par usage et sect '!$C$6:$C$310,'[1]Assiette TIC'!$C129,'[1]Consommati par usage et sect '!AT$6:AT$310)</f>
        <v>#VALUE!</v>
      </c>
      <c r="AV125" s="104" t="e">
        <f>SUMIF('[1]Consommati par usage et sect '!$C$6:$C$310,'[1]Assiette TIC'!$C129,'[1]Consommati par usage et sect '!AU$6:AU$310)</f>
        <v>#VALUE!</v>
      </c>
      <c r="AW125" s="104" t="e">
        <f>SUMIF('[1]Consommati par usage et sect '!$C$6:$C$310,'[1]Assiette TIC'!$C129,'[1]Consommati par usage et sect '!AV$6:AV$310)</f>
        <v>#VALUE!</v>
      </c>
      <c r="AX125" s="104" t="e">
        <f>SUMIF('[1]Consommati par usage et sect '!$C$6:$C$310,'[1]Assiette TIC'!$C129,'[1]Consommati par usage et sect '!AW$6:AW$310)</f>
        <v>#VALUE!</v>
      </c>
      <c r="AY125" s="104" t="e">
        <f>SUMIF('[1]Consommati par usage et sect '!$C$6:$C$310,'[1]Assiette TIC'!$C129,'[1]Consommati par usage et sect '!AX$6:AX$310)</f>
        <v>#VALUE!</v>
      </c>
      <c r="AZ125" s="104" t="e">
        <f>SUMIF('[1]Consommati par usage et sect '!$C$6:$C$310,'[1]Assiette TIC'!$C129,'[1]Consommati par usage et sect '!AY$6:AY$310)</f>
        <v>#VALUE!</v>
      </c>
      <c r="BA125" s="104" t="e">
        <f>SUMIF('[1]Consommati par usage et sect '!$C$6:$C$310,'[1]Assiette TIC'!$C129,'[1]Consommati par usage et sect '!AZ$6:AZ$310)</f>
        <v>#VALUE!</v>
      </c>
      <c r="BB125" s="104" t="e">
        <f>SUMIF('[1]Consommati par usage et sect '!$C$6:$C$310,'[1]Assiette TIC'!$C129,'[1]Consommati par usage et sect '!BA$6:BA$310)</f>
        <v>#VALUE!</v>
      </c>
      <c r="BC125" s="104" t="e">
        <f>SUMIF('[1]Consommati par usage et sect '!$C$6:$C$310,'[1]Assiette TIC'!$C129,'[1]Consommati par usage et sect '!BB$6:BB$310)</f>
        <v>#VALUE!</v>
      </c>
      <c r="BD125" s="104" t="e">
        <f>SUMIF('[1]Consommati par usage et sect '!$C$6:$C$310,'[1]Assiette TIC'!$C129,'[1]Consommati par usage et sect '!BC$6:BC$310)</f>
        <v>#VALUE!</v>
      </c>
      <c r="BE125" s="104" t="e">
        <f>SUMIF('[1]Consommati par usage et sect '!$C$6:$C$310,'[1]Assiette TIC'!$C129,'[1]Consommati par usage et sect '!BD$6:BD$310)</f>
        <v>#VALUE!</v>
      </c>
      <c r="BF125" s="104" t="e">
        <f>SUMIF('[1]Consommati par usage et sect '!$C$6:$C$310,'[1]Assiette TIC'!$C129,'[1]Consommati par usage et sect '!BE$6:BE$310)</f>
        <v>#VALUE!</v>
      </c>
      <c r="BG125" s="104" t="e">
        <f>SUMIF('[1]Consommati par usage et sect '!$C$6:$C$310,'[1]Assiette TIC'!$C129,'[1]Consommati par usage et sect '!BF$6:BF$310)</f>
        <v>#VALUE!</v>
      </c>
      <c r="BH125" s="104" t="e">
        <f>SUMIF('[1]Consommati par usage et sect '!$C$6:$C$310,'[1]Assiette TIC'!$C129,'[1]Consommati par usage et sect '!BG$6:BG$310)</f>
        <v>#VALUE!</v>
      </c>
      <c r="BI125" s="104" t="e">
        <f>SUMIF('[1]Consommati par usage et sect '!$C$6:$C$310,'[1]Assiette TIC'!$C129,'[1]Consommati par usage et sect '!BH$6:BH$310)</f>
        <v>#VALUE!</v>
      </c>
      <c r="BJ125" s="104" t="e">
        <f>SUMIF('[1]Consommati par usage et sect '!$C$6:$C$310,'[1]Assiette TIC'!$C129,'[1]Consommati par usage et sect '!BI$6:BI$310)</f>
        <v>#VALUE!</v>
      </c>
      <c r="BK125" s="104" t="e">
        <f>SUMIF('[1]Consommati par usage et sect '!$C$6:$C$310,'[1]Assiette TIC'!$C129,'[1]Consommati par usage et sect '!BJ$6:BJ$310)</f>
        <v>#VALUE!</v>
      </c>
      <c r="BL125" s="104" t="e">
        <f>SUMIF('[1]Consommati par usage et sect '!$C$6:$C$310,'[1]Assiette TIC'!$C129,'[1]Consommati par usage et sect '!BK$6:BK$310)</f>
        <v>#VALUE!</v>
      </c>
      <c r="BM125" s="104" t="e">
        <f>SUMIF('[1]Consommati par usage et sect '!$C$6:$C$310,'[1]Assiette TIC'!$C129,'[1]Consommati par usage et sect '!BL$6:BL$310)</f>
        <v>#VALUE!</v>
      </c>
      <c r="BN125" s="104" t="e">
        <f>SUMIF('[1]Consommati par usage et sect '!$C$6:$C$310,'[1]Assiette TIC'!$C129,'[1]Consommati par usage et sect '!BM$6:BM$310)</f>
        <v>#VALUE!</v>
      </c>
      <c r="BO125" s="104" t="e">
        <f>SUMIF('[1]Consommati par usage et sect '!$C$6:$C$310,'[1]Assiette TIC'!$C129,'[1]Consommati par usage et sect '!BN$6:BN$310)</f>
        <v>#VALUE!</v>
      </c>
      <c r="BP125" s="104" t="e">
        <f>SUMIF('[1]Consommati par usage et sect '!$C$6:$C$310,'[1]Assiette TIC'!$C129,'[1]Consommati par usage et sect '!BO$6:BO$310)</f>
        <v>#VALUE!</v>
      </c>
      <c r="BQ125" s="104" t="e">
        <f>SUMIF('[1]Consommati par usage et sect '!$C$6:$C$310,'[1]Assiette TIC'!$C129,'[1]Consommati par usage et sect '!BP$6:BP$310)</f>
        <v>#VALUE!</v>
      </c>
      <c r="BR125" s="104" t="e">
        <f>SUMIF('[1]Consommati par usage et sect '!$C$6:$C$310,'[1]Assiette TIC'!$C129,'[1]Consommati par usage et sect '!BQ$6:BQ$310)</f>
        <v>#VALUE!</v>
      </c>
      <c r="BS125" s="105" t="e">
        <f t="shared" si="58"/>
        <v>#VALUE!</v>
      </c>
      <c r="BT125" s="106" t="e">
        <f>AL125-E125</f>
        <v>#VALUE!</v>
      </c>
      <c r="BU125" s="102" t="e">
        <f>IF(E125-#REF!-#REF!&gt;=#REF!,AL125-E125+#REF!+#REF!,AL125-#REF!)</f>
        <v>#REF!</v>
      </c>
      <c r="BV125" s="102" t="s">
        <v>264</v>
      </c>
      <c r="BW125" s="102"/>
      <c r="BX125" s="102">
        <f t="shared" si="34"/>
        <v>1</v>
      </c>
      <c r="BY125" s="102">
        <f t="shared" si="36"/>
        <v>0</v>
      </c>
      <c r="BZ125" s="107">
        <f>IF(ISNA(VLOOKUP($D125,'[1]comptes des secteurs'!$B$13:$AW$1568,31,FALSE)),0,VLOOKUP($D125,'[1]comptes des secteurs'!$B$13:$AW$1568,31,FALSE))</f>
        <v>40.200000000000003</v>
      </c>
      <c r="CA125" s="102">
        <f>IF(ISNA(VLOOKUP($D125,'[1]comptes des secteurs'!$B$13:$AW$1568,47,FALSE)),0,VLOOKUP($D125,'[1]comptes des secteurs'!$B$13:$AW$1568,47,FALSE))</f>
        <v>361</v>
      </c>
      <c r="CB125" s="108">
        <f t="shared" si="40"/>
        <v>0</v>
      </c>
      <c r="CC125" s="108">
        <f t="shared" si="40"/>
        <v>0</v>
      </c>
      <c r="CD125">
        <f>VLOOKUP(D125,Eurostat!$A$11:$H$272,5,TRUE)</f>
        <v>1054.3</v>
      </c>
    </row>
    <row r="126" spans="1:82" ht="15.65" customHeight="1" x14ac:dyDescent="0.35">
      <c r="A126" s="121"/>
      <c r="B126" s="96" t="s">
        <v>583</v>
      </c>
      <c r="C126" s="131" t="s">
        <v>378</v>
      </c>
      <c r="D126" s="128">
        <v>2454</v>
      </c>
      <c r="E126" s="97">
        <f>IFERROR(VLOOKUP(D126,'[1]Emissions ETS'!$A$2:$B$121,2,FALSE),0)/1000</f>
        <v>42.823999999999998</v>
      </c>
      <c r="F126" s="104" t="e">
        <f>SUMIF('[1]Consommati par usage et sect '!$C$6:$C$310,'[1]Assiette TIC'!$C130,'[1]Consommati par usage et sect '!E$6:E$310)</f>
        <v>#VALUE!</v>
      </c>
      <c r="G126" s="104" t="e">
        <f>SUMIF('[1]Consommati par usage et sect '!$C$6:$C$310,'[1]Assiette TIC'!$C130,'[1]Consommati par usage et sect '!F$6:F$310)</f>
        <v>#VALUE!</v>
      </c>
      <c r="H126" s="104" t="e">
        <f>SUMIF('[1]Consommati par usage et sect '!$C$6:$C$310,'[1]Assiette TIC'!$C130,'[1]Consommati par usage et sect '!G$6:G$310)</f>
        <v>#VALUE!</v>
      </c>
      <c r="I126" s="104" t="e">
        <f>SUMIF('[1]Consommati par usage et sect '!$C$6:$C$310,'[1]Assiette TIC'!$C130,'[1]Consommati par usage et sect '!H$6:H$310)</f>
        <v>#VALUE!</v>
      </c>
      <c r="J126" s="104" t="e">
        <f>SUMIF('[1]Consommati par usage et sect '!$C$6:$C$310,'[1]Assiette TIC'!$C130,'[1]Consommati par usage et sect '!I$6:I$310)</f>
        <v>#VALUE!</v>
      </c>
      <c r="K126" s="104" t="e">
        <f>SUMIF('[1]Consommati par usage et sect '!$C$6:$C$310,'[1]Assiette TIC'!$C130,'[1]Consommati par usage et sect '!J$6:J$310)</f>
        <v>#VALUE!</v>
      </c>
      <c r="L126" s="104" t="e">
        <f>SUMIF('[1]Consommati par usage et sect '!$C$6:$C$310,'[1]Assiette TIC'!$C130,'[1]Consommati par usage et sect '!K$6:K$310)</f>
        <v>#VALUE!</v>
      </c>
      <c r="M126" s="104" t="e">
        <f>SUMIF('[1]Consommati par usage et sect '!$C$6:$C$310,'[1]Assiette TIC'!$C130,'[1]Consommati par usage et sect '!L$6:L$310)</f>
        <v>#VALUE!</v>
      </c>
      <c r="N126" s="104" t="e">
        <f>SUMIF('[1]Consommati par usage et sect '!$C$6:$C$310,'[1]Assiette TIC'!$C130,'[1]Consommati par usage et sect '!M$6:M$310)</f>
        <v>#VALUE!</v>
      </c>
      <c r="O126" s="104" t="e">
        <f>SUMIF('[1]Consommati par usage et sect '!$C$6:$C$310,'[1]Assiette TIC'!$C130,'[1]Consommati par usage et sect '!N$6:N$310)</f>
        <v>#VALUE!</v>
      </c>
      <c r="P126" s="104" t="e">
        <f>SUMIF('[1]Consommati par usage et sect '!$C$6:$C$310,'[1]Assiette TIC'!$C130,'[1]Consommati par usage et sect '!O$6:O$310)</f>
        <v>#VALUE!</v>
      </c>
      <c r="Q126" s="104" t="e">
        <f>SUMIF('[1]Consommati par usage et sect '!$C$6:$C$310,'[1]Assiette TIC'!$C130,'[1]Consommati par usage et sect '!P$6:P$310)</f>
        <v>#VALUE!</v>
      </c>
      <c r="R126" s="104" t="e">
        <f>SUMIF('[1]Consommati par usage et sect '!$C$6:$C$310,'[1]Assiette TIC'!$C130,'[1]Consommati par usage et sect '!Q$6:Q$310)</f>
        <v>#VALUE!</v>
      </c>
      <c r="S126" s="104" t="e">
        <f>SUMIF('[1]Consommati par usage et sect '!$C$6:$C$310,'[1]Assiette TIC'!$C130,'[1]Consommati par usage et sect '!R$6:R$310)</f>
        <v>#VALUE!</v>
      </c>
      <c r="T126" s="104" t="e">
        <f>SUMIF('[1]Consommati par usage et sect '!$C$6:$C$310,'[1]Assiette TIC'!$C130,'[1]Consommati par usage et sect '!S$6:S$310)</f>
        <v>#VALUE!</v>
      </c>
      <c r="U126" s="104" t="e">
        <f>SUMIF('[1]Consommati par usage et sect '!$C$6:$C$310,'[1]Assiette TIC'!$C130,'[1]Consommati par usage et sect '!T$6:T$310)</f>
        <v>#VALUE!</v>
      </c>
      <c r="V126" s="104" t="e">
        <f>SUMIF('[1]Consommati par usage et sect '!$C$6:$C$310,'[1]Assiette TIC'!$C130,'[1]Consommati par usage et sect '!U$6:U$310)</f>
        <v>#VALUE!</v>
      </c>
      <c r="W126" s="104" t="e">
        <f>SUMIF('[1]Consommati par usage et sect '!$C$6:$C$310,'[1]Assiette TIC'!$C130,'[1]Consommati par usage et sect '!V$6:V$310)</f>
        <v>#VALUE!</v>
      </c>
      <c r="X126" s="104" t="e">
        <f>SUMIF('[1]Consommati par usage et sect '!$C$6:$C$310,'[1]Assiette TIC'!$C130,'[1]Consommati par usage et sect '!W$6:W$310)</f>
        <v>#VALUE!</v>
      </c>
      <c r="Y126" s="104" t="e">
        <f>SUMIF('[1]Consommati par usage et sect '!$C$6:$C$310,'[1]Assiette TIC'!$C130,'[1]Consommati par usage et sect '!X$6:X$310)</f>
        <v>#VALUE!</v>
      </c>
      <c r="Z126" s="104" t="e">
        <f>SUMIF('[1]Consommati par usage et sect '!$C$6:$C$310,'[1]Assiette TIC'!$C130,'[1]Consommati par usage et sect '!Y$6:Y$310)</f>
        <v>#VALUE!</v>
      </c>
      <c r="AA126" s="104" t="e">
        <f>SUMIF('[1]Consommati par usage et sect '!$C$6:$C$310,'[1]Assiette TIC'!$C130,'[1]Consommati par usage et sect '!Z$6:Z$310)</f>
        <v>#VALUE!</v>
      </c>
      <c r="AB126" s="104" t="e">
        <f>SUMIF('[1]Consommati par usage et sect '!$C$6:$C$310,'[1]Assiette TIC'!$C130,'[1]Consommati par usage et sect '!AA$6:AA$310)</f>
        <v>#VALUE!</v>
      </c>
      <c r="AC126" s="104" t="e">
        <f>SUMIF('[1]Consommati par usage et sect '!$C$6:$C$310,'[1]Assiette TIC'!$C130,'[1]Consommati par usage et sect '!AB$6:AB$310)</f>
        <v>#VALUE!</v>
      </c>
      <c r="AD126" s="104" t="e">
        <f>SUMIF('[1]Consommati par usage et sect '!$C$6:$C$310,'[1]Assiette TIC'!$C130,'[1]Consommati par usage et sect '!AC$6:AC$310)</f>
        <v>#VALUE!</v>
      </c>
      <c r="AE126" s="104" t="e">
        <f>SUMIF('[1]Consommati par usage et sect '!$C$6:$C$310,'[1]Assiette TIC'!$C130,'[1]Consommati par usage et sect '!AD$6:AD$310)</f>
        <v>#VALUE!</v>
      </c>
      <c r="AF126" s="104" t="e">
        <f>SUMIF('[1]Consommati par usage et sect '!$C$6:$C$310,'[1]Assiette TIC'!$C130,'[1]Consommati par usage et sect '!AE$6:AE$310)</f>
        <v>#VALUE!</v>
      </c>
      <c r="AG126" s="104" t="e">
        <f>SUMIF('[1]Consommati par usage et sect '!$C$6:$C$310,'[1]Assiette TIC'!$C130,'[1]Consommati par usage et sect '!AF$6:AF$310)</f>
        <v>#VALUE!</v>
      </c>
      <c r="AH126" s="104" t="e">
        <f>SUMIF('[1]Consommati par usage et sect '!$C$6:$C$310,'[1]Assiette TIC'!$C130,'[1]Consommati par usage et sect '!AG$6:AG$310)</f>
        <v>#VALUE!</v>
      </c>
      <c r="AI126" s="104" t="e">
        <f>SUMIF('[1]Consommati par usage et sect '!$C$6:$C$310,'[1]Assiette TIC'!$C130,'[1]Consommati par usage et sect '!AH$6:AH$310)</f>
        <v>#VALUE!</v>
      </c>
      <c r="AJ126" s="104" t="e">
        <f>SUMIF('[1]Consommati par usage et sect '!$C$6:$C$310,'[1]Assiette TIC'!$C130,'[1]Consommati par usage et sect '!AI$6:AI$310)</f>
        <v>#VALUE!</v>
      </c>
      <c r="AK126" s="104" t="e">
        <f>SUMIF('[1]Consommati par usage et sect '!$C$6:$C$310,'[1]Assiette TIC'!$C130,'[1]Consommati par usage et sect '!AJ$6:AJ$310)</f>
        <v>#VALUE!</v>
      </c>
      <c r="AL126" s="105" t="e">
        <f t="shared" si="29"/>
        <v>#VALUE!</v>
      </c>
      <c r="AM126" s="104" t="e">
        <f t="shared" si="35"/>
        <v>#VALUE!</v>
      </c>
      <c r="AN126" s="104" t="e">
        <f t="shared" si="30"/>
        <v>#VALUE!</v>
      </c>
      <c r="AO126" s="104" t="e">
        <f t="shared" si="31"/>
        <v>#VALUE!</v>
      </c>
      <c r="AP126" s="104" t="e">
        <f t="shared" si="32"/>
        <v>#VALUE!</v>
      </c>
      <c r="AQ126" s="104" t="e">
        <f>SUMIF('[1]Consommati par usage et sect '!$C$6:$C$310,'[1]Assiette TIC'!$C130,'[1]Consommati par usage et sect '!AP$6:AP$310)</f>
        <v>#VALUE!</v>
      </c>
      <c r="AR126" s="104" t="e">
        <f>SUMIF('[1]Consommati par usage et sect '!$C$6:$C$310,'[1]Assiette TIC'!$C130,'[1]Consommati par usage et sect '!AQ$6:AQ$310)</f>
        <v>#VALUE!</v>
      </c>
      <c r="AS126" s="104" t="e">
        <f>SUMIF('[1]Consommati par usage et sect '!$C$6:$C$310,'[1]Assiette TIC'!$C130,'[1]Consommati par usage et sect '!AR$6:AR$310)</f>
        <v>#VALUE!</v>
      </c>
      <c r="AT126" s="104" t="e">
        <f>SUMIF('[1]Consommati par usage et sect '!$C$6:$C$310,'[1]Assiette TIC'!$C130,'[1]Consommati par usage et sect '!AS$6:AS$310)</f>
        <v>#VALUE!</v>
      </c>
      <c r="AU126" s="104" t="e">
        <f>SUMIF('[1]Consommati par usage et sect '!$C$6:$C$310,'[1]Assiette TIC'!$C130,'[1]Consommati par usage et sect '!AT$6:AT$310)</f>
        <v>#VALUE!</v>
      </c>
      <c r="AV126" s="104" t="e">
        <f>SUMIF('[1]Consommati par usage et sect '!$C$6:$C$310,'[1]Assiette TIC'!$C130,'[1]Consommati par usage et sect '!AU$6:AU$310)</f>
        <v>#VALUE!</v>
      </c>
      <c r="AW126" s="104" t="e">
        <f>SUMIF('[1]Consommati par usage et sect '!$C$6:$C$310,'[1]Assiette TIC'!$C130,'[1]Consommati par usage et sect '!AV$6:AV$310)</f>
        <v>#VALUE!</v>
      </c>
      <c r="AX126" s="104" t="e">
        <f>SUMIF('[1]Consommati par usage et sect '!$C$6:$C$310,'[1]Assiette TIC'!$C130,'[1]Consommati par usage et sect '!AW$6:AW$310)</f>
        <v>#VALUE!</v>
      </c>
      <c r="AY126" s="104" t="e">
        <f>SUMIF('[1]Consommati par usage et sect '!$C$6:$C$310,'[1]Assiette TIC'!$C130,'[1]Consommati par usage et sect '!AX$6:AX$310)</f>
        <v>#VALUE!</v>
      </c>
      <c r="AZ126" s="104" t="e">
        <f>SUMIF('[1]Consommati par usage et sect '!$C$6:$C$310,'[1]Assiette TIC'!$C130,'[1]Consommati par usage et sect '!AY$6:AY$310)</f>
        <v>#VALUE!</v>
      </c>
      <c r="BA126" s="104" t="e">
        <f>SUMIF('[1]Consommati par usage et sect '!$C$6:$C$310,'[1]Assiette TIC'!$C130,'[1]Consommati par usage et sect '!AZ$6:AZ$310)</f>
        <v>#VALUE!</v>
      </c>
      <c r="BB126" s="104" t="e">
        <f>SUMIF('[1]Consommati par usage et sect '!$C$6:$C$310,'[1]Assiette TIC'!$C130,'[1]Consommati par usage et sect '!BA$6:BA$310)</f>
        <v>#VALUE!</v>
      </c>
      <c r="BC126" s="104" t="e">
        <f>SUMIF('[1]Consommati par usage et sect '!$C$6:$C$310,'[1]Assiette TIC'!$C130,'[1]Consommati par usage et sect '!BB$6:BB$310)</f>
        <v>#VALUE!</v>
      </c>
      <c r="BD126" s="104" t="e">
        <f>SUMIF('[1]Consommati par usage et sect '!$C$6:$C$310,'[1]Assiette TIC'!$C130,'[1]Consommati par usage et sect '!BC$6:BC$310)</f>
        <v>#VALUE!</v>
      </c>
      <c r="BE126" s="104" t="e">
        <f>SUMIF('[1]Consommati par usage et sect '!$C$6:$C$310,'[1]Assiette TIC'!$C130,'[1]Consommati par usage et sect '!BD$6:BD$310)</f>
        <v>#VALUE!</v>
      </c>
      <c r="BF126" s="104" t="e">
        <f>SUMIF('[1]Consommati par usage et sect '!$C$6:$C$310,'[1]Assiette TIC'!$C130,'[1]Consommati par usage et sect '!BE$6:BE$310)</f>
        <v>#VALUE!</v>
      </c>
      <c r="BG126" s="104" t="e">
        <f>SUMIF('[1]Consommati par usage et sect '!$C$6:$C$310,'[1]Assiette TIC'!$C130,'[1]Consommati par usage et sect '!BF$6:BF$310)</f>
        <v>#VALUE!</v>
      </c>
      <c r="BH126" s="104" t="e">
        <f>SUMIF('[1]Consommati par usage et sect '!$C$6:$C$310,'[1]Assiette TIC'!$C130,'[1]Consommati par usage et sect '!BG$6:BG$310)</f>
        <v>#VALUE!</v>
      </c>
      <c r="BI126" s="104" t="e">
        <f>SUMIF('[1]Consommati par usage et sect '!$C$6:$C$310,'[1]Assiette TIC'!$C130,'[1]Consommati par usage et sect '!BH$6:BH$310)</f>
        <v>#VALUE!</v>
      </c>
      <c r="BJ126" s="104" t="e">
        <f>SUMIF('[1]Consommati par usage et sect '!$C$6:$C$310,'[1]Assiette TIC'!$C130,'[1]Consommati par usage et sect '!BI$6:BI$310)</f>
        <v>#VALUE!</v>
      </c>
      <c r="BK126" s="104" t="e">
        <f>SUMIF('[1]Consommati par usage et sect '!$C$6:$C$310,'[1]Assiette TIC'!$C130,'[1]Consommati par usage et sect '!BJ$6:BJ$310)</f>
        <v>#VALUE!</v>
      </c>
      <c r="BL126" s="104" t="e">
        <f>SUMIF('[1]Consommati par usage et sect '!$C$6:$C$310,'[1]Assiette TIC'!$C130,'[1]Consommati par usage et sect '!BK$6:BK$310)</f>
        <v>#VALUE!</v>
      </c>
      <c r="BM126" s="104" t="e">
        <f>SUMIF('[1]Consommati par usage et sect '!$C$6:$C$310,'[1]Assiette TIC'!$C130,'[1]Consommati par usage et sect '!BL$6:BL$310)</f>
        <v>#VALUE!</v>
      </c>
      <c r="BN126" s="104" t="e">
        <f>SUMIF('[1]Consommati par usage et sect '!$C$6:$C$310,'[1]Assiette TIC'!$C130,'[1]Consommati par usage et sect '!BM$6:BM$310)</f>
        <v>#VALUE!</v>
      </c>
      <c r="BO126" s="104" t="e">
        <f>SUMIF('[1]Consommati par usage et sect '!$C$6:$C$310,'[1]Assiette TIC'!$C130,'[1]Consommati par usage et sect '!BN$6:BN$310)</f>
        <v>#VALUE!</v>
      </c>
      <c r="BP126" s="104" t="e">
        <f>SUMIF('[1]Consommati par usage et sect '!$C$6:$C$310,'[1]Assiette TIC'!$C130,'[1]Consommati par usage et sect '!BO$6:BO$310)</f>
        <v>#VALUE!</v>
      </c>
      <c r="BQ126" s="104" t="e">
        <f>SUMIF('[1]Consommati par usage et sect '!$C$6:$C$310,'[1]Assiette TIC'!$C130,'[1]Consommati par usage et sect '!BP$6:BP$310)</f>
        <v>#VALUE!</v>
      </c>
      <c r="BR126" s="104" t="e">
        <f>SUMIF('[1]Consommati par usage et sect '!$C$6:$C$310,'[1]Assiette TIC'!$C130,'[1]Consommati par usage et sect '!BQ$6:BQ$310)</f>
        <v>#VALUE!</v>
      </c>
      <c r="BS126" s="105" t="e">
        <f t="shared" si="58"/>
        <v>#VALUE!</v>
      </c>
      <c r="BT126" s="106" t="e">
        <f>AL126-E126+#REF!+#REF!</f>
        <v>#VALUE!</v>
      </c>
      <c r="BU126" s="102" t="e">
        <f>IF(E126-#REF!-#REF!&gt;=#REF!,AL126-E126+#REF!+#REF!,AL126-#REF!)</f>
        <v>#REF!</v>
      </c>
      <c r="BV126" s="102"/>
      <c r="BW126" s="102"/>
      <c r="BX126" s="102">
        <f t="shared" si="34"/>
        <v>0</v>
      </c>
      <c r="BY126" s="102" t="e">
        <f t="shared" si="36"/>
        <v>#REF!</v>
      </c>
      <c r="BZ126" s="107">
        <f>IF(ISNA(VLOOKUP($D126,'[1]comptes des secteurs'!$B$13:$AW$1568,31,FALSE)),0,VLOOKUP($D126,'[1]comptes des secteurs'!$B$13:$AW$1568,31,FALSE))</f>
        <v>23.8</v>
      </c>
      <c r="CA126" s="102">
        <f>IF(ISNA(VLOOKUP($D126,'[1]comptes des secteurs'!$B$13:$AW$1568,47,FALSE)),0,VLOOKUP($D126,'[1]comptes des secteurs'!$B$13:$AW$1568,47,FALSE))</f>
        <v>167</v>
      </c>
      <c r="CB126" s="108" t="e">
        <f t="shared" si="40"/>
        <v>#REF!</v>
      </c>
      <c r="CC126" s="108" t="e">
        <f t="shared" si="40"/>
        <v>#REF!</v>
      </c>
      <c r="CD126">
        <f>VLOOKUP(D126,Eurostat!$A$11:$H$272,5,TRUE)</f>
        <v>427.4</v>
      </c>
    </row>
    <row r="127" spans="1:82" ht="15.65" customHeight="1" x14ac:dyDescent="0.35">
      <c r="A127" s="121"/>
      <c r="B127" s="190" t="s">
        <v>585</v>
      </c>
      <c r="C127" s="131" t="s">
        <v>379</v>
      </c>
      <c r="D127" s="128">
        <v>2511</v>
      </c>
      <c r="E127" s="97">
        <f>IFERROR(VLOOKUP(D127,'[1]Emissions ETS'!$A$2:$B$121,2,FALSE),0)/1000</f>
        <v>0</v>
      </c>
      <c r="F127" s="104" t="e">
        <f>SUMIF('[1]Consommati par usage et sect '!$C$6:$C$310,'[1]Assiette TIC'!$C131,'[1]Consommati par usage et sect '!E$6:E$310)</f>
        <v>#VALUE!</v>
      </c>
      <c r="G127" s="104" t="e">
        <f>SUMIF('[1]Consommati par usage et sect '!$C$6:$C$310,'[1]Assiette TIC'!$C131,'[1]Consommati par usage et sect '!F$6:F$310)</f>
        <v>#VALUE!</v>
      </c>
      <c r="H127" s="104" t="e">
        <f>SUMIF('[1]Consommati par usage et sect '!$C$6:$C$310,'[1]Assiette TIC'!$C131,'[1]Consommati par usage et sect '!G$6:G$310)</f>
        <v>#VALUE!</v>
      </c>
      <c r="I127" s="104" t="e">
        <f>SUMIF('[1]Consommati par usage et sect '!$C$6:$C$310,'[1]Assiette TIC'!$C131,'[1]Consommati par usage et sect '!H$6:H$310)</f>
        <v>#VALUE!</v>
      </c>
      <c r="J127" s="104" t="e">
        <f>SUMIF('[1]Consommati par usage et sect '!$C$6:$C$310,'[1]Assiette TIC'!$C131,'[1]Consommati par usage et sect '!I$6:I$310)</f>
        <v>#VALUE!</v>
      </c>
      <c r="K127" s="104" t="e">
        <f>SUMIF('[1]Consommati par usage et sect '!$C$6:$C$310,'[1]Assiette TIC'!$C131,'[1]Consommati par usage et sect '!J$6:J$310)</f>
        <v>#VALUE!</v>
      </c>
      <c r="L127" s="104" t="e">
        <f>SUMIF('[1]Consommati par usage et sect '!$C$6:$C$310,'[1]Assiette TIC'!$C131,'[1]Consommati par usage et sect '!K$6:K$310)</f>
        <v>#VALUE!</v>
      </c>
      <c r="M127" s="104" t="e">
        <f>SUMIF('[1]Consommati par usage et sect '!$C$6:$C$310,'[1]Assiette TIC'!$C131,'[1]Consommati par usage et sect '!L$6:L$310)</f>
        <v>#VALUE!</v>
      </c>
      <c r="N127" s="104" t="e">
        <f>SUMIF('[1]Consommati par usage et sect '!$C$6:$C$310,'[1]Assiette TIC'!$C131,'[1]Consommati par usage et sect '!M$6:M$310)</f>
        <v>#VALUE!</v>
      </c>
      <c r="O127" s="104" t="e">
        <f>SUMIF('[1]Consommati par usage et sect '!$C$6:$C$310,'[1]Assiette TIC'!$C131,'[1]Consommati par usage et sect '!N$6:N$310)</f>
        <v>#VALUE!</v>
      </c>
      <c r="P127" s="104" t="e">
        <f>SUMIF('[1]Consommati par usage et sect '!$C$6:$C$310,'[1]Assiette TIC'!$C131,'[1]Consommati par usage et sect '!O$6:O$310)</f>
        <v>#VALUE!</v>
      </c>
      <c r="Q127" s="104" t="e">
        <f>SUMIF('[1]Consommati par usage et sect '!$C$6:$C$310,'[1]Assiette TIC'!$C131,'[1]Consommati par usage et sect '!P$6:P$310)</f>
        <v>#VALUE!</v>
      </c>
      <c r="R127" s="104" t="e">
        <f>SUMIF('[1]Consommati par usage et sect '!$C$6:$C$310,'[1]Assiette TIC'!$C131,'[1]Consommati par usage et sect '!Q$6:Q$310)</f>
        <v>#VALUE!</v>
      </c>
      <c r="S127" s="104" t="e">
        <f>SUMIF('[1]Consommati par usage et sect '!$C$6:$C$310,'[1]Assiette TIC'!$C131,'[1]Consommati par usage et sect '!R$6:R$310)</f>
        <v>#VALUE!</v>
      </c>
      <c r="T127" s="104" t="e">
        <f>SUMIF('[1]Consommati par usage et sect '!$C$6:$C$310,'[1]Assiette TIC'!$C131,'[1]Consommati par usage et sect '!S$6:S$310)</f>
        <v>#VALUE!</v>
      </c>
      <c r="U127" s="104" t="e">
        <f>SUMIF('[1]Consommati par usage et sect '!$C$6:$C$310,'[1]Assiette TIC'!$C131,'[1]Consommati par usage et sect '!T$6:T$310)</f>
        <v>#VALUE!</v>
      </c>
      <c r="V127" s="104" t="e">
        <f>SUMIF('[1]Consommati par usage et sect '!$C$6:$C$310,'[1]Assiette TIC'!$C131,'[1]Consommati par usage et sect '!U$6:U$310)</f>
        <v>#VALUE!</v>
      </c>
      <c r="W127" s="104" t="e">
        <f>SUMIF('[1]Consommati par usage et sect '!$C$6:$C$310,'[1]Assiette TIC'!$C131,'[1]Consommati par usage et sect '!V$6:V$310)</f>
        <v>#VALUE!</v>
      </c>
      <c r="X127" s="104" t="e">
        <f>SUMIF('[1]Consommati par usage et sect '!$C$6:$C$310,'[1]Assiette TIC'!$C131,'[1]Consommati par usage et sect '!W$6:W$310)</f>
        <v>#VALUE!</v>
      </c>
      <c r="Y127" s="104" t="e">
        <f>SUMIF('[1]Consommati par usage et sect '!$C$6:$C$310,'[1]Assiette TIC'!$C131,'[1]Consommati par usage et sect '!X$6:X$310)</f>
        <v>#VALUE!</v>
      </c>
      <c r="Z127" s="104" t="e">
        <f>SUMIF('[1]Consommati par usage et sect '!$C$6:$C$310,'[1]Assiette TIC'!$C131,'[1]Consommati par usage et sect '!Y$6:Y$310)</f>
        <v>#VALUE!</v>
      </c>
      <c r="AA127" s="104" t="e">
        <f>SUMIF('[1]Consommati par usage et sect '!$C$6:$C$310,'[1]Assiette TIC'!$C131,'[1]Consommati par usage et sect '!Z$6:Z$310)</f>
        <v>#VALUE!</v>
      </c>
      <c r="AB127" s="104" t="e">
        <f>SUMIF('[1]Consommati par usage et sect '!$C$6:$C$310,'[1]Assiette TIC'!$C131,'[1]Consommati par usage et sect '!AA$6:AA$310)</f>
        <v>#VALUE!</v>
      </c>
      <c r="AC127" s="104" t="e">
        <f>SUMIF('[1]Consommati par usage et sect '!$C$6:$C$310,'[1]Assiette TIC'!$C131,'[1]Consommati par usage et sect '!AB$6:AB$310)</f>
        <v>#VALUE!</v>
      </c>
      <c r="AD127" s="104" t="e">
        <f>SUMIF('[1]Consommati par usage et sect '!$C$6:$C$310,'[1]Assiette TIC'!$C131,'[1]Consommati par usage et sect '!AC$6:AC$310)</f>
        <v>#VALUE!</v>
      </c>
      <c r="AE127" s="104" t="e">
        <f>SUMIF('[1]Consommati par usage et sect '!$C$6:$C$310,'[1]Assiette TIC'!$C131,'[1]Consommati par usage et sect '!AD$6:AD$310)</f>
        <v>#VALUE!</v>
      </c>
      <c r="AF127" s="104" t="e">
        <f>SUMIF('[1]Consommati par usage et sect '!$C$6:$C$310,'[1]Assiette TIC'!$C131,'[1]Consommati par usage et sect '!AE$6:AE$310)</f>
        <v>#VALUE!</v>
      </c>
      <c r="AG127" s="104" t="e">
        <f>SUMIF('[1]Consommati par usage et sect '!$C$6:$C$310,'[1]Assiette TIC'!$C131,'[1]Consommati par usage et sect '!AF$6:AF$310)</f>
        <v>#VALUE!</v>
      </c>
      <c r="AH127" s="104" t="e">
        <f>SUMIF('[1]Consommati par usage et sect '!$C$6:$C$310,'[1]Assiette TIC'!$C131,'[1]Consommati par usage et sect '!AG$6:AG$310)</f>
        <v>#VALUE!</v>
      </c>
      <c r="AI127" s="104" t="e">
        <f>SUMIF('[1]Consommati par usage et sect '!$C$6:$C$310,'[1]Assiette TIC'!$C131,'[1]Consommati par usage et sect '!AH$6:AH$310)</f>
        <v>#VALUE!</v>
      </c>
      <c r="AJ127" s="104" t="e">
        <f>SUMIF('[1]Consommati par usage et sect '!$C$6:$C$310,'[1]Assiette TIC'!$C131,'[1]Consommati par usage et sect '!AI$6:AI$310)</f>
        <v>#VALUE!</v>
      </c>
      <c r="AK127" s="104" t="e">
        <f>SUMIF('[1]Consommati par usage et sect '!$C$6:$C$310,'[1]Assiette TIC'!$C131,'[1]Consommati par usage et sect '!AJ$6:AJ$310)</f>
        <v>#VALUE!</v>
      </c>
      <c r="AL127" s="105" t="e">
        <f t="shared" si="29"/>
        <v>#VALUE!</v>
      </c>
      <c r="AM127" s="104" t="e">
        <f t="shared" si="35"/>
        <v>#VALUE!</v>
      </c>
      <c r="AN127" s="104" t="e">
        <f t="shared" si="30"/>
        <v>#VALUE!</v>
      </c>
      <c r="AO127" s="104" t="e">
        <f t="shared" si="31"/>
        <v>#VALUE!</v>
      </c>
      <c r="AP127" s="104" t="e">
        <f t="shared" si="32"/>
        <v>#VALUE!</v>
      </c>
      <c r="AQ127" s="104" t="e">
        <f>SUMIF('[1]Consommati par usage et sect '!$C$6:$C$310,'[1]Assiette TIC'!$C131,'[1]Consommati par usage et sect '!AP$6:AP$310)</f>
        <v>#VALUE!</v>
      </c>
      <c r="AR127" s="104" t="e">
        <f>SUMIF('[1]Consommati par usage et sect '!$C$6:$C$310,'[1]Assiette TIC'!$C131,'[1]Consommati par usage et sect '!AQ$6:AQ$310)</f>
        <v>#VALUE!</v>
      </c>
      <c r="AS127" s="104" t="e">
        <f>SUMIF('[1]Consommati par usage et sect '!$C$6:$C$310,'[1]Assiette TIC'!$C131,'[1]Consommati par usage et sect '!AR$6:AR$310)</f>
        <v>#VALUE!</v>
      </c>
      <c r="AT127" s="104" t="e">
        <f>SUMIF('[1]Consommati par usage et sect '!$C$6:$C$310,'[1]Assiette TIC'!$C131,'[1]Consommati par usage et sect '!AS$6:AS$310)</f>
        <v>#VALUE!</v>
      </c>
      <c r="AU127" s="104" t="e">
        <f>SUMIF('[1]Consommati par usage et sect '!$C$6:$C$310,'[1]Assiette TIC'!$C131,'[1]Consommati par usage et sect '!AT$6:AT$310)</f>
        <v>#VALUE!</v>
      </c>
      <c r="AV127" s="104" t="e">
        <f>SUMIF('[1]Consommati par usage et sect '!$C$6:$C$310,'[1]Assiette TIC'!$C131,'[1]Consommati par usage et sect '!AU$6:AU$310)</f>
        <v>#VALUE!</v>
      </c>
      <c r="AW127" s="104" t="e">
        <f>SUMIF('[1]Consommati par usage et sect '!$C$6:$C$310,'[1]Assiette TIC'!$C131,'[1]Consommati par usage et sect '!AV$6:AV$310)</f>
        <v>#VALUE!</v>
      </c>
      <c r="AX127" s="104" t="e">
        <f>SUMIF('[1]Consommati par usage et sect '!$C$6:$C$310,'[1]Assiette TIC'!$C131,'[1]Consommati par usage et sect '!AW$6:AW$310)</f>
        <v>#VALUE!</v>
      </c>
      <c r="AY127" s="104" t="e">
        <f>SUMIF('[1]Consommati par usage et sect '!$C$6:$C$310,'[1]Assiette TIC'!$C131,'[1]Consommati par usage et sect '!AX$6:AX$310)</f>
        <v>#VALUE!</v>
      </c>
      <c r="AZ127" s="104" t="e">
        <f>SUMIF('[1]Consommati par usage et sect '!$C$6:$C$310,'[1]Assiette TIC'!$C131,'[1]Consommati par usage et sect '!AY$6:AY$310)</f>
        <v>#VALUE!</v>
      </c>
      <c r="BA127" s="104" t="e">
        <f>SUMIF('[1]Consommati par usage et sect '!$C$6:$C$310,'[1]Assiette TIC'!$C131,'[1]Consommati par usage et sect '!AZ$6:AZ$310)</f>
        <v>#VALUE!</v>
      </c>
      <c r="BB127" s="104" t="e">
        <f>SUMIF('[1]Consommati par usage et sect '!$C$6:$C$310,'[1]Assiette TIC'!$C131,'[1]Consommati par usage et sect '!BA$6:BA$310)</f>
        <v>#VALUE!</v>
      </c>
      <c r="BC127" s="104" t="e">
        <f>SUMIF('[1]Consommati par usage et sect '!$C$6:$C$310,'[1]Assiette TIC'!$C131,'[1]Consommati par usage et sect '!BB$6:BB$310)</f>
        <v>#VALUE!</v>
      </c>
      <c r="BD127" s="104" t="e">
        <f>SUMIF('[1]Consommati par usage et sect '!$C$6:$C$310,'[1]Assiette TIC'!$C131,'[1]Consommati par usage et sect '!BC$6:BC$310)</f>
        <v>#VALUE!</v>
      </c>
      <c r="BE127" s="104" t="e">
        <f>SUMIF('[1]Consommati par usage et sect '!$C$6:$C$310,'[1]Assiette TIC'!$C131,'[1]Consommati par usage et sect '!BD$6:BD$310)</f>
        <v>#VALUE!</v>
      </c>
      <c r="BF127" s="104" t="e">
        <f>SUMIF('[1]Consommati par usage et sect '!$C$6:$C$310,'[1]Assiette TIC'!$C131,'[1]Consommati par usage et sect '!BE$6:BE$310)</f>
        <v>#VALUE!</v>
      </c>
      <c r="BG127" s="104" t="e">
        <f>SUMIF('[1]Consommati par usage et sect '!$C$6:$C$310,'[1]Assiette TIC'!$C131,'[1]Consommati par usage et sect '!BF$6:BF$310)</f>
        <v>#VALUE!</v>
      </c>
      <c r="BH127" s="104" t="e">
        <f>SUMIF('[1]Consommati par usage et sect '!$C$6:$C$310,'[1]Assiette TIC'!$C131,'[1]Consommati par usage et sect '!BG$6:BG$310)</f>
        <v>#VALUE!</v>
      </c>
      <c r="BI127" s="104" t="e">
        <f>SUMIF('[1]Consommati par usage et sect '!$C$6:$C$310,'[1]Assiette TIC'!$C131,'[1]Consommati par usage et sect '!BH$6:BH$310)</f>
        <v>#VALUE!</v>
      </c>
      <c r="BJ127" s="104" t="e">
        <f>SUMIF('[1]Consommati par usage et sect '!$C$6:$C$310,'[1]Assiette TIC'!$C131,'[1]Consommati par usage et sect '!BI$6:BI$310)</f>
        <v>#VALUE!</v>
      </c>
      <c r="BK127" s="104" t="e">
        <f>SUMIF('[1]Consommati par usage et sect '!$C$6:$C$310,'[1]Assiette TIC'!$C131,'[1]Consommati par usage et sect '!BJ$6:BJ$310)</f>
        <v>#VALUE!</v>
      </c>
      <c r="BL127" s="104" t="e">
        <f>SUMIF('[1]Consommati par usage et sect '!$C$6:$C$310,'[1]Assiette TIC'!$C131,'[1]Consommati par usage et sect '!BK$6:BK$310)</f>
        <v>#VALUE!</v>
      </c>
      <c r="BM127" s="104" t="e">
        <f>SUMIF('[1]Consommati par usage et sect '!$C$6:$C$310,'[1]Assiette TIC'!$C131,'[1]Consommati par usage et sect '!BL$6:BL$310)</f>
        <v>#VALUE!</v>
      </c>
      <c r="BN127" s="104" t="e">
        <f>SUMIF('[1]Consommati par usage et sect '!$C$6:$C$310,'[1]Assiette TIC'!$C131,'[1]Consommati par usage et sect '!BM$6:BM$310)</f>
        <v>#VALUE!</v>
      </c>
      <c r="BO127" s="104" t="e">
        <f>SUMIF('[1]Consommati par usage et sect '!$C$6:$C$310,'[1]Assiette TIC'!$C131,'[1]Consommati par usage et sect '!BN$6:BN$310)</f>
        <v>#VALUE!</v>
      </c>
      <c r="BP127" s="104" t="e">
        <f>SUMIF('[1]Consommati par usage et sect '!$C$6:$C$310,'[1]Assiette TIC'!$C131,'[1]Consommati par usage et sect '!BO$6:BO$310)</f>
        <v>#VALUE!</v>
      </c>
      <c r="BQ127" s="104" t="e">
        <f>SUMIF('[1]Consommati par usage et sect '!$C$6:$C$310,'[1]Assiette TIC'!$C131,'[1]Consommati par usage et sect '!BP$6:BP$310)</f>
        <v>#VALUE!</v>
      </c>
      <c r="BR127" s="104" t="e">
        <f>SUMIF('[1]Consommati par usage et sect '!$C$6:$C$310,'[1]Assiette TIC'!$C131,'[1]Consommati par usage et sect '!BQ$6:BQ$310)</f>
        <v>#VALUE!</v>
      </c>
      <c r="BS127" s="105" t="e">
        <f t="shared" si="58"/>
        <v>#VALUE!</v>
      </c>
      <c r="BT127" s="106" t="e">
        <f>AL127-E127</f>
        <v>#VALUE!</v>
      </c>
      <c r="BU127" s="102" t="e">
        <f>IF(E127-#REF!-#REF!&gt;=#REF!,AL127-E127+#REF!+#REF!,AL127-#REF!)</f>
        <v>#REF!</v>
      </c>
      <c r="BV127" s="102"/>
      <c r="BW127" s="102"/>
      <c r="BX127" s="102">
        <f t="shared" si="34"/>
        <v>0</v>
      </c>
      <c r="BY127" s="102" t="e">
        <f t="shared" si="36"/>
        <v>#REF!</v>
      </c>
      <c r="BZ127" s="107">
        <f>IF(ISNA(VLOOKUP($D127,'[1]comptes des secteurs'!$B$13:$AW$1568,31,FALSE)),0,VLOOKUP($D127,'[1]comptes des secteurs'!$B$13:$AW$1568,31,FALSE))</f>
        <v>331.4</v>
      </c>
      <c r="CA127" s="102">
        <f>IF(ISNA(VLOOKUP($D127,'[1]comptes des secteurs'!$B$13:$AW$1568,47,FALSE)),0,VLOOKUP($D127,'[1]comptes des secteurs'!$B$13:$AW$1568,47,FALSE))</f>
        <v>2999.5</v>
      </c>
      <c r="CB127" s="108" t="e">
        <f t="shared" si="40"/>
        <v>#REF!</v>
      </c>
      <c r="CC127" s="108" t="e">
        <f t="shared" si="40"/>
        <v>#REF!</v>
      </c>
      <c r="CD127">
        <f>VLOOKUP(D127,Eurostat!$A$11:$H$272,5,TRUE)</f>
        <v>8852.9</v>
      </c>
    </row>
    <row r="128" spans="1:82" ht="15.65" customHeight="1" x14ac:dyDescent="0.35">
      <c r="A128" s="121"/>
      <c r="B128" s="191"/>
      <c r="C128" s="131" t="s">
        <v>380</v>
      </c>
      <c r="D128" s="128">
        <v>2512</v>
      </c>
      <c r="E128" s="97">
        <f>IFERROR(VLOOKUP(D128,'[1]Emissions ETS'!$A$2:$B$121,2,FALSE),0)/1000</f>
        <v>0</v>
      </c>
      <c r="F128" s="104" t="e">
        <f>SUMIF('[1]Consommati par usage et sect '!$C$6:$C$310,'[1]Assiette TIC'!$C132,'[1]Consommati par usage et sect '!E$6:E$310)</f>
        <v>#VALUE!</v>
      </c>
      <c r="G128" s="104" t="e">
        <f>SUMIF('[1]Consommati par usage et sect '!$C$6:$C$310,'[1]Assiette TIC'!$C132,'[1]Consommati par usage et sect '!F$6:F$310)</f>
        <v>#VALUE!</v>
      </c>
      <c r="H128" s="104" t="e">
        <f>SUMIF('[1]Consommati par usage et sect '!$C$6:$C$310,'[1]Assiette TIC'!$C132,'[1]Consommati par usage et sect '!G$6:G$310)</f>
        <v>#VALUE!</v>
      </c>
      <c r="I128" s="104" t="e">
        <f>SUMIF('[1]Consommati par usage et sect '!$C$6:$C$310,'[1]Assiette TIC'!$C132,'[1]Consommati par usage et sect '!H$6:H$310)</f>
        <v>#VALUE!</v>
      </c>
      <c r="J128" s="104" t="e">
        <f>SUMIF('[1]Consommati par usage et sect '!$C$6:$C$310,'[1]Assiette TIC'!$C132,'[1]Consommati par usage et sect '!I$6:I$310)</f>
        <v>#VALUE!</v>
      </c>
      <c r="K128" s="104" t="e">
        <f>SUMIF('[1]Consommati par usage et sect '!$C$6:$C$310,'[1]Assiette TIC'!$C132,'[1]Consommati par usage et sect '!J$6:J$310)</f>
        <v>#VALUE!</v>
      </c>
      <c r="L128" s="104" t="e">
        <f>SUMIF('[1]Consommati par usage et sect '!$C$6:$C$310,'[1]Assiette TIC'!$C132,'[1]Consommati par usage et sect '!K$6:K$310)</f>
        <v>#VALUE!</v>
      </c>
      <c r="M128" s="104" t="e">
        <f>SUMIF('[1]Consommati par usage et sect '!$C$6:$C$310,'[1]Assiette TIC'!$C132,'[1]Consommati par usage et sect '!L$6:L$310)</f>
        <v>#VALUE!</v>
      </c>
      <c r="N128" s="104" t="e">
        <f>SUMIF('[1]Consommati par usage et sect '!$C$6:$C$310,'[1]Assiette TIC'!$C132,'[1]Consommati par usage et sect '!M$6:M$310)</f>
        <v>#VALUE!</v>
      </c>
      <c r="O128" s="104" t="e">
        <f>SUMIF('[1]Consommati par usage et sect '!$C$6:$C$310,'[1]Assiette TIC'!$C132,'[1]Consommati par usage et sect '!N$6:N$310)</f>
        <v>#VALUE!</v>
      </c>
      <c r="P128" s="104" t="e">
        <f>SUMIF('[1]Consommati par usage et sect '!$C$6:$C$310,'[1]Assiette TIC'!$C132,'[1]Consommati par usage et sect '!O$6:O$310)</f>
        <v>#VALUE!</v>
      </c>
      <c r="Q128" s="104" t="e">
        <f>SUMIF('[1]Consommati par usage et sect '!$C$6:$C$310,'[1]Assiette TIC'!$C132,'[1]Consommati par usage et sect '!P$6:P$310)</f>
        <v>#VALUE!</v>
      </c>
      <c r="R128" s="104" t="e">
        <f>SUMIF('[1]Consommati par usage et sect '!$C$6:$C$310,'[1]Assiette TIC'!$C132,'[1]Consommati par usage et sect '!Q$6:Q$310)</f>
        <v>#VALUE!</v>
      </c>
      <c r="S128" s="104" t="e">
        <f>SUMIF('[1]Consommati par usage et sect '!$C$6:$C$310,'[1]Assiette TIC'!$C132,'[1]Consommati par usage et sect '!R$6:R$310)</f>
        <v>#VALUE!</v>
      </c>
      <c r="T128" s="104" t="e">
        <f>SUMIF('[1]Consommati par usage et sect '!$C$6:$C$310,'[1]Assiette TIC'!$C132,'[1]Consommati par usage et sect '!S$6:S$310)</f>
        <v>#VALUE!</v>
      </c>
      <c r="U128" s="104" t="e">
        <f>SUMIF('[1]Consommati par usage et sect '!$C$6:$C$310,'[1]Assiette TIC'!$C132,'[1]Consommati par usage et sect '!T$6:T$310)</f>
        <v>#VALUE!</v>
      </c>
      <c r="V128" s="104" t="e">
        <f>SUMIF('[1]Consommati par usage et sect '!$C$6:$C$310,'[1]Assiette TIC'!$C132,'[1]Consommati par usage et sect '!U$6:U$310)</f>
        <v>#VALUE!</v>
      </c>
      <c r="W128" s="104" t="e">
        <f>SUMIF('[1]Consommati par usage et sect '!$C$6:$C$310,'[1]Assiette TIC'!$C132,'[1]Consommati par usage et sect '!V$6:V$310)</f>
        <v>#VALUE!</v>
      </c>
      <c r="X128" s="104" t="e">
        <f>SUMIF('[1]Consommati par usage et sect '!$C$6:$C$310,'[1]Assiette TIC'!$C132,'[1]Consommati par usage et sect '!W$6:W$310)</f>
        <v>#VALUE!</v>
      </c>
      <c r="Y128" s="104" t="e">
        <f>SUMIF('[1]Consommati par usage et sect '!$C$6:$C$310,'[1]Assiette TIC'!$C132,'[1]Consommati par usage et sect '!X$6:X$310)</f>
        <v>#VALUE!</v>
      </c>
      <c r="Z128" s="104" t="e">
        <f>SUMIF('[1]Consommati par usage et sect '!$C$6:$C$310,'[1]Assiette TIC'!$C132,'[1]Consommati par usage et sect '!Y$6:Y$310)</f>
        <v>#VALUE!</v>
      </c>
      <c r="AA128" s="104" t="e">
        <f>SUMIF('[1]Consommati par usage et sect '!$C$6:$C$310,'[1]Assiette TIC'!$C132,'[1]Consommati par usage et sect '!Z$6:Z$310)</f>
        <v>#VALUE!</v>
      </c>
      <c r="AB128" s="104" t="e">
        <f>SUMIF('[1]Consommati par usage et sect '!$C$6:$C$310,'[1]Assiette TIC'!$C132,'[1]Consommati par usage et sect '!AA$6:AA$310)</f>
        <v>#VALUE!</v>
      </c>
      <c r="AC128" s="104" t="e">
        <f>SUMIF('[1]Consommati par usage et sect '!$C$6:$C$310,'[1]Assiette TIC'!$C132,'[1]Consommati par usage et sect '!AB$6:AB$310)</f>
        <v>#VALUE!</v>
      </c>
      <c r="AD128" s="104" t="e">
        <f>SUMIF('[1]Consommati par usage et sect '!$C$6:$C$310,'[1]Assiette TIC'!$C132,'[1]Consommati par usage et sect '!AC$6:AC$310)</f>
        <v>#VALUE!</v>
      </c>
      <c r="AE128" s="104" t="e">
        <f>SUMIF('[1]Consommati par usage et sect '!$C$6:$C$310,'[1]Assiette TIC'!$C132,'[1]Consommati par usage et sect '!AD$6:AD$310)</f>
        <v>#VALUE!</v>
      </c>
      <c r="AF128" s="104" t="e">
        <f>SUMIF('[1]Consommati par usage et sect '!$C$6:$C$310,'[1]Assiette TIC'!$C132,'[1]Consommati par usage et sect '!AE$6:AE$310)</f>
        <v>#VALUE!</v>
      </c>
      <c r="AG128" s="104" t="e">
        <f>SUMIF('[1]Consommati par usage et sect '!$C$6:$C$310,'[1]Assiette TIC'!$C132,'[1]Consommati par usage et sect '!AF$6:AF$310)</f>
        <v>#VALUE!</v>
      </c>
      <c r="AH128" s="104" t="e">
        <f>SUMIF('[1]Consommati par usage et sect '!$C$6:$C$310,'[1]Assiette TIC'!$C132,'[1]Consommati par usage et sect '!AG$6:AG$310)</f>
        <v>#VALUE!</v>
      </c>
      <c r="AI128" s="104" t="e">
        <f>SUMIF('[1]Consommati par usage et sect '!$C$6:$C$310,'[1]Assiette TIC'!$C132,'[1]Consommati par usage et sect '!AH$6:AH$310)</f>
        <v>#VALUE!</v>
      </c>
      <c r="AJ128" s="104" t="e">
        <f>SUMIF('[1]Consommati par usage et sect '!$C$6:$C$310,'[1]Assiette TIC'!$C132,'[1]Consommati par usage et sect '!AI$6:AI$310)</f>
        <v>#VALUE!</v>
      </c>
      <c r="AK128" s="104" t="e">
        <f>SUMIF('[1]Consommati par usage et sect '!$C$6:$C$310,'[1]Assiette TIC'!$C132,'[1]Consommati par usage et sect '!AJ$6:AJ$310)</f>
        <v>#VALUE!</v>
      </c>
      <c r="AL128" s="105" t="e">
        <f t="shared" si="29"/>
        <v>#VALUE!</v>
      </c>
      <c r="AM128" s="104" t="e">
        <f t="shared" si="35"/>
        <v>#VALUE!</v>
      </c>
      <c r="AN128" s="104" t="e">
        <f t="shared" si="30"/>
        <v>#VALUE!</v>
      </c>
      <c r="AO128" s="104" t="e">
        <f t="shared" si="31"/>
        <v>#VALUE!</v>
      </c>
      <c r="AP128" s="104" t="e">
        <f t="shared" si="32"/>
        <v>#VALUE!</v>
      </c>
      <c r="AQ128" s="104" t="e">
        <f>SUMIF('[1]Consommati par usage et sect '!$C$6:$C$310,'[1]Assiette TIC'!$C132,'[1]Consommati par usage et sect '!AP$6:AP$310)</f>
        <v>#VALUE!</v>
      </c>
      <c r="AR128" s="104" t="e">
        <f>SUMIF('[1]Consommati par usage et sect '!$C$6:$C$310,'[1]Assiette TIC'!$C132,'[1]Consommati par usage et sect '!AQ$6:AQ$310)</f>
        <v>#VALUE!</v>
      </c>
      <c r="AS128" s="104" t="e">
        <f>SUMIF('[1]Consommati par usage et sect '!$C$6:$C$310,'[1]Assiette TIC'!$C132,'[1]Consommati par usage et sect '!AR$6:AR$310)</f>
        <v>#VALUE!</v>
      </c>
      <c r="AT128" s="104" t="e">
        <f>SUMIF('[1]Consommati par usage et sect '!$C$6:$C$310,'[1]Assiette TIC'!$C132,'[1]Consommati par usage et sect '!AS$6:AS$310)</f>
        <v>#VALUE!</v>
      </c>
      <c r="AU128" s="104" t="e">
        <f>SUMIF('[1]Consommati par usage et sect '!$C$6:$C$310,'[1]Assiette TIC'!$C132,'[1]Consommati par usage et sect '!AT$6:AT$310)</f>
        <v>#VALUE!</v>
      </c>
      <c r="AV128" s="104" t="e">
        <f>SUMIF('[1]Consommati par usage et sect '!$C$6:$C$310,'[1]Assiette TIC'!$C132,'[1]Consommati par usage et sect '!AU$6:AU$310)</f>
        <v>#VALUE!</v>
      </c>
      <c r="AW128" s="104" t="e">
        <f>SUMIF('[1]Consommati par usage et sect '!$C$6:$C$310,'[1]Assiette TIC'!$C132,'[1]Consommati par usage et sect '!AV$6:AV$310)</f>
        <v>#VALUE!</v>
      </c>
      <c r="AX128" s="104" t="e">
        <f>SUMIF('[1]Consommati par usage et sect '!$C$6:$C$310,'[1]Assiette TIC'!$C132,'[1]Consommati par usage et sect '!AW$6:AW$310)</f>
        <v>#VALUE!</v>
      </c>
      <c r="AY128" s="104" t="e">
        <f>SUMIF('[1]Consommati par usage et sect '!$C$6:$C$310,'[1]Assiette TIC'!$C132,'[1]Consommati par usage et sect '!AX$6:AX$310)</f>
        <v>#VALUE!</v>
      </c>
      <c r="AZ128" s="104" t="e">
        <f>SUMIF('[1]Consommati par usage et sect '!$C$6:$C$310,'[1]Assiette TIC'!$C132,'[1]Consommati par usage et sect '!AY$6:AY$310)</f>
        <v>#VALUE!</v>
      </c>
      <c r="BA128" s="104" t="e">
        <f>SUMIF('[1]Consommati par usage et sect '!$C$6:$C$310,'[1]Assiette TIC'!$C132,'[1]Consommati par usage et sect '!AZ$6:AZ$310)</f>
        <v>#VALUE!</v>
      </c>
      <c r="BB128" s="104" t="e">
        <f>SUMIF('[1]Consommati par usage et sect '!$C$6:$C$310,'[1]Assiette TIC'!$C132,'[1]Consommati par usage et sect '!BA$6:BA$310)</f>
        <v>#VALUE!</v>
      </c>
      <c r="BC128" s="104" t="e">
        <f>SUMIF('[1]Consommati par usage et sect '!$C$6:$C$310,'[1]Assiette TIC'!$C132,'[1]Consommati par usage et sect '!BB$6:BB$310)</f>
        <v>#VALUE!</v>
      </c>
      <c r="BD128" s="104" t="e">
        <f>SUMIF('[1]Consommati par usage et sect '!$C$6:$C$310,'[1]Assiette TIC'!$C132,'[1]Consommati par usage et sect '!BC$6:BC$310)</f>
        <v>#VALUE!</v>
      </c>
      <c r="BE128" s="104" t="e">
        <f>SUMIF('[1]Consommati par usage et sect '!$C$6:$C$310,'[1]Assiette TIC'!$C132,'[1]Consommati par usage et sect '!BD$6:BD$310)</f>
        <v>#VALUE!</v>
      </c>
      <c r="BF128" s="104" t="e">
        <f>SUMIF('[1]Consommati par usage et sect '!$C$6:$C$310,'[1]Assiette TIC'!$C132,'[1]Consommati par usage et sect '!BE$6:BE$310)</f>
        <v>#VALUE!</v>
      </c>
      <c r="BG128" s="104" t="e">
        <f>SUMIF('[1]Consommati par usage et sect '!$C$6:$C$310,'[1]Assiette TIC'!$C132,'[1]Consommati par usage et sect '!BF$6:BF$310)</f>
        <v>#VALUE!</v>
      </c>
      <c r="BH128" s="104" t="e">
        <f>SUMIF('[1]Consommati par usage et sect '!$C$6:$C$310,'[1]Assiette TIC'!$C132,'[1]Consommati par usage et sect '!BG$6:BG$310)</f>
        <v>#VALUE!</v>
      </c>
      <c r="BI128" s="104" t="e">
        <f>SUMIF('[1]Consommati par usage et sect '!$C$6:$C$310,'[1]Assiette TIC'!$C132,'[1]Consommati par usage et sect '!BH$6:BH$310)</f>
        <v>#VALUE!</v>
      </c>
      <c r="BJ128" s="104" t="e">
        <f>SUMIF('[1]Consommati par usage et sect '!$C$6:$C$310,'[1]Assiette TIC'!$C132,'[1]Consommati par usage et sect '!BI$6:BI$310)</f>
        <v>#VALUE!</v>
      </c>
      <c r="BK128" s="104" t="e">
        <f>SUMIF('[1]Consommati par usage et sect '!$C$6:$C$310,'[1]Assiette TIC'!$C132,'[1]Consommati par usage et sect '!BJ$6:BJ$310)</f>
        <v>#VALUE!</v>
      </c>
      <c r="BL128" s="104" t="e">
        <f>SUMIF('[1]Consommati par usage et sect '!$C$6:$C$310,'[1]Assiette TIC'!$C132,'[1]Consommati par usage et sect '!BK$6:BK$310)</f>
        <v>#VALUE!</v>
      </c>
      <c r="BM128" s="104" t="e">
        <f>SUMIF('[1]Consommati par usage et sect '!$C$6:$C$310,'[1]Assiette TIC'!$C132,'[1]Consommati par usage et sect '!BL$6:BL$310)</f>
        <v>#VALUE!</v>
      </c>
      <c r="BN128" s="104" t="e">
        <f>SUMIF('[1]Consommati par usage et sect '!$C$6:$C$310,'[1]Assiette TIC'!$C132,'[1]Consommati par usage et sect '!BM$6:BM$310)</f>
        <v>#VALUE!</v>
      </c>
      <c r="BO128" s="104" t="e">
        <f>SUMIF('[1]Consommati par usage et sect '!$C$6:$C$310,'[1]Assiette TIC'!$C132,'[1]Consommati par usage et sect '!BN$6:BN$310)</f>
        <v>#VALUE!</v>
      </c>
      <c r="BP128" s="104" t="e">
        <f>SUMIF('[1]Consommati par usage et sect '!$C$6:$C$310,'[1]Assiette TIC'!$C132,'[1]Consommati par usage et sect '!BO$6:BO$310)</f>
        <v>#VALUE!</v>
      </c>
      <c r="BQ128" s="104" t="e">
        <f>SUMIF('[1]Consommati par usage et sect '!$C$6:$C$310,'[1]Assiette TIC'!$C132,'[1]Consommati par usage et sect '!BP$6:BP$310)</f>
        <v>#VALUE!</v>
      </c>
      <c r="BR128" s="104" t="e">
        <f>SUMIF('[1]Consommati par usage et sect '!$C$6:$C$310,'[1]Assiette TIC'!$C132,'[1]Consommati par usage et sect '!BQ$6:BQ$310)</f>
        <v>#VALUE!</v>
      </c>
      <c r="BS128" s="105" t="e">
        <f t="shared" si="58"/>
        <v>#VALUE!</v>
      </c>
      <c r="BT128" s="106" t="e">
        <f>AL128-E128</f>
        <v>#VALUE!</v>
      </c>
      <c r="BU128" s="102" t="e">
        <f>IF(E128-#REF!-#REF!&gt;=#REF!,AL128-E128+#REF!+#REF!,AL128-#REF!)</f>
        <v>#REF!</v>
      </c>
      <c r="BV128" s="102"/>
      <c r="BW128" s="102"/>
      <c r="BX128" s="102">
        <f t="shared" si="34"/>
        <v>0</v>
      </c>
      <c r="BY128" s="102" t="e">
        <f t="shared" si="36"/>
        <v>#REF!</v>
      </c>
      <c r="BZ128" s="107">
        <f>IF(ISNA(VLOOKUP($D128,'[1]comptes des secteurs'!$B$13:$AW$1568,31,FALSE)),0,VLOOKUP($D128,'[1]comptes des secteurs'!$B$13:$AW$1568,31,FALSE))</f>
        <v>239.8</v>
      </c>
      <c r="CA128" s="102">
        <f>IF(ISNA(VLOOKUP($D128,'[1]comptes des secteurs'!$B$13:$AW$1568,47,FALSE)),0,VLOOKUP($D128,'[1]comptes des secteurs'!$B$13:$AW$1568,47,FALSE))</f>
        <v>1183.7</v>
      </c>
      <c r="CB128" s="108" t="e">
        <f t="shared" si="40"/>
        <v>#REF!</v>
      </c>
      <c r="CC128" s="108" t="e">
        <f t="shared" si="40"/>
        <v>#REF!</v>
      </c>
      <c r="CD128">
        <f>VLOOKUP(D128,Eurostat!$A$11:$H$272,5,TRUE)</f>
        <v>3610.1</v>
      </c>
    </row>
    <row r="129" spans="1:82" ht="15.65" customHeight="1" x14ac:dyDescent="0.35">
      <c r="A129" s="121"/>
      <c r="B129" s="191"/>
      <c r="C129" s="131" t="s">
        <v>381</v>
      </c>
      <c r="D129" s="128">
        <v>2521</v>
      </c>
      <c r="E129" s="97">
        <f>IFERROR(VLOOKUP(D129,'[1]Emissions ETS'!$A$2:$B$121,2,FALSE),0)/1000</f>
        <v>0</v>
      </c>
      <c r="F129" s="104" t="e">
        <f>SUMIF('[1]Consommati par usage et sect '!$C$6:$C$310,'[1]Assiette TIC'!$C133,'[1]Consommati par usage et sect '!E$6:E$310)</f>
        <v>#VALUE!</v>
      </c>
      <c r="G129" s="104" t="e">
        <f>SUMIF('[1]Consommati par usage et sect '!$C$6:$C$310,'[1]Assiette TIC'!$C133,'[1]Consommati par usage et sect '!F$6:F$310)</f>
        <v>#VALUE!</v>
      </c>
      <c r="H129" s="104" t="e">
        <f>SUMIF('[1]Consommati par usage et sect '!$C$6:$C$310,'[1]Assiette TIC'!$C133,'[1]Consommati par usage et sect '!G$6:G$310)</f>
        <v>#VALUE!</v>
      </c>
      <c r="I129" s="104" t="e">
        <f>SUMIF('[1]Consommati par usage et sect '!$C$6:$C$310,'[1]Assiette TIC'!$C133,'[1]Consommati par usage et sect '!H$6:H$310)</f>
        <v>#VALUE!</v>
      </c>
      <c r="J129" s="104" t="e">
        <f>SUMIF('[1]Consommati par usage et sect '!$C$6:$C$310,'[1]Assiette TIC'!$C133,'[1]Consommati par usage et sect '!I$6:I$310)</f>
        <v>#VALUE!</v>
      </c>
      <c r="K129" s="104" t="e">
        <f>SUMIF('[1]Consommati par usage et sect '!$C$6:$C$310,'[1]Assiette TIC'!$C133,'[1]Consommati par usage et sect '!J$6:J$310)</f>
        <v>#VALUE!</v>
      </c>
      <c r="L129" s="104" t="e">
        <f>SUMIF('[1]Consommati par usage et sect '!$C$6:$C$310,'[1]Assiette TIC'!$C133,'[1]Consommati par usage et sect '!K$6:K$310)</f>
        <v>#VALUE!</v>
      </c>
      <c r="M129" s="104" t="e">
        <f>SUMIF('[1]Consommati par usage et sect '!$C$6:$C$310,'[1]Assiette TIC'!$C133,'[1]Consommati par usage et sect '!L$6:L$310)</f>
        <v>#VALUE!</v>
      </c>
      <c r="N129" s="104" t="e">
        <f>SUMIF('[1]Consommati par usage et sect '!$C$6:$C$310,'[1]Assiette TIC'!$C133,'[1]Consommati par usage et sect '!M$6:M$310)</f>
        <v>#VALUE!</v>
      </c>
      <c r="O129" s="104" t="e">
        <f>SUMIF('[1]Consommati par usage et sect '!$C$6:$C$310,'[1]Assiette TIC'!$C133,'[1]Consommati par usage et sect '!N$6:N$310)</f>
        <v>#VALUE!</v>
      </c>
      <c r="P129" s="104" t="e">
        <f>SUMIF('[1]Consommati par usage et sect '!$C$6:$C$310,'[1]Assiette TIC'!$C133,'[1]Consommati par usage et sect '!O$6:O$310)</f>
        <v>#VALUE!</v>
      </c>
      <c r="Q129" s="104" t="e">
        <f>SUMIF('[1]Consommati par usage et sect '!$C$6:$C$310,'[1]Assiette TIC'!$C133,'[1]Consommati par usage et sect '!P$6:P$310)</f>
        <v>#VALUE!</v>
      </c>
      <c r="R129" s="104" t="e">
        <f>SUMIF('[1]Consommati par usage et sect '!$C$6:$C$310,'[1]Assiette TIC'!$C133,'[1]Consommati par usage et sect '!Q$6:Q$310)</f>
        <v>#VALUE!</v>
      </c>
      <c r="S129" s="104" t="e">
        <f>SUMIF('[1]Consommati par usage et sect '!$C$6:$C$310,'[1]Assiette TIC'!$C133,'[1]Consommati par usage et sect '!R$6:R$310)</f>
        <v>#VALUE!</v>
      </c>
      <c r="T129" s="104" t="e">
        <f>SUMIF('[1]Consommati par usage et sect '!$C$6:$C$310,'[1]Assiette TIC'!$C133,'[1]Consommati par usage et sect '!S$6:S$310)</f>
        <v>#VALUE!</v>
      </c>
      <c r="U129" s="104" t="e">
        <f>SUMIF('[1]Consommati par usage et sect '!$C$6:$C$310,'[1]Assiette TIC'!$C133,'[1]Consommati par usage et sect '!T$6:T$310)</f>
        <v>#VALUE!</v>
      </c>
      <c r="V129" s="104" t="e">
        <f>SUMIF('[1]Consommati par usage et sect '!$C$6:$C$310,'[1]Assiette TIC'!$C133,'[1]Consommati par usage et sect '!U$6:U$310)</f>
        <v>#VALUE!</v>
      </c>
      <c r="W129" s="104" t="e">
        <f>SUMIF('[1]Consommati par usage et sect '!$C$6:$C$310,'[1]Assiette TIC'!$C133,'[1]Consommati par usage et sect '!V$6:V$310)</f>
        <v>#VALUE!</v>
      </c>
      <c r="X129" s="104" t="e">
        <f>SUMIF('[1]Consommati par usage et sect '!$C$6:$C$310,'[1]Assiette TIC'!$C133,'[1]Consommati par usage et sect '!W$6:W$310)</f>
        <v>#VALUE!</v>
      </c>
      <c r="Y129" s="104" t="e">
        <f>SUMIF('[1]Consommati par usage et sect '!$C$6:$C$310,'[1]Assiette TIC'!$C133,'[1]Consommati par usage et sect '!X$6:X$310)</f>
        <v>#VALUE!</v>
      </c>
      <c r="Z129" s="104" t="e">
        <f>SUMIF('[1]Consommati par usage et sect '!$C$6:$C$310,'[1]Assiette TIC'!$C133,'[1]Consommati par usage et sect '!Y$6:Y$310)</f>
        <v>#VALUE!</v>
      </c>
      <c r="AA129" s="104" t="e">
        <f>SUMIF('[1]Consommati par usage et sect '!$C$6:$C$310,'[1]Assiette TIC'!$C133,'[1]Consommati par usage et sect '!Z$6:Z$310)</f>
        <v>#VALUE!</v>
      </c>
      <c r="AB129" s="104" t="e">
        <f>SUMIF('[1]Consommati par usage et sect '!$C$6:$C$310,'[1]Assiette TIC'!$C133,'[1]Consommati par usage et sect '!AA$6:AA$310)</f>
        <v>#VALUE!</v>
      </c>
      <c r="AC129" s="104" t="e">
        <f>SUMIF('[1]Consommati par usage et sect '!$C$6:$C$310,'[1]Assiette TIC'!$C133,'[1]Consommati par usage et sect '!AB$6:AB$310)</f>
        <v>#VALUE!</v>
      </c>
      <c r="AD129" s="104" t="e">
        <f>SUMIF('[1]Consommati par usage et sect '!$C$6:$C$310,'[1]Assiette TIC'!$C133,'[1]Consommati par usage et sect '!AC$6:AC$310)</f>
        <v>#VALUE!</v>
      </c>
      <c r="AE129" s="104" t="e">
        <f>SUMIF('[1]Consommati par usage et sect '!$C$6:$C$310,'[1]Assiette TIC'!$C133,'[1]Consommati par usage et sect '!AD$6:AD$310)</f>
        <v>#VALUE!</v>
      </c>
      <c r="AF129" s="104" t="e">
        <f>SUMIF('[1]Consommati par usage et sect '!$C$6:$C$310,'[1]Assiette TIC'!$C133,'[1]Consommati par usage et sect '!AE$6:AE$310)</f>
        <v>#VALUE!</v>
      </c>
      <c r="AG129" s="104" t="e">
        <f>SUMIF('[1]Consommati par usage et sect '!$C$6:$C$310,'[1]Assiette TIC'!$C133,'[1]Consommati par usage et sect '!AF$6:AF$310)</f>
        <v>#VALUE!</v>
      </c>
      <c r="AH129" s="104" t="e">
        <f>SUMIF('[1]Consommati par usage et sect '!$C$6:$C$310,'[1]Assiette TIC'!$C133,'[1]Consommati par usage et sect '!AG$6:AG$310)</f>
        <v>#VALUE!</v>
      </c>
      <c r="AI129" s="104" t="e">
        <f>SUMIF('[1]Consommati par usage et sect '!$C$6:$C$310,'[1]Assiette TIC'!$C133,'[1]Consommati par usage et sect '!AH$6:AH$310)</f>
        <v>#VALUE!</v>
      </c>
      <c r="AJ129" s="104" t="e">
        <f>SUMIF('[1]Consommati par usage et sect '!$C$6:$C$310,'[1]Assiette TIC'!$C133,'[1]Consommati par usage et sect '!AI$6:AI$310)</f>
        <v>#VALUE!</v>
      </c>
      <c r="AK129" s="104" t="e">
        <f>SUMIF('[1]Consommati par usage et sect '!$C$6:$C$310,'[1]Assiette TIC'!$C133,'[1]Consommati par usage et sect '!AJ$6:AJ$310)</f>
        <v>#VALUE!</v>
      </c>
      <c r="AL129" s="105" t="e">
        <f t="shared" si="29"/>
        <v>#VALUE!</v>
      </c>
      <c r="AM129" s="104" t="e">
        <f t="shared" si="35"/>
        <v>#VALUE!</v>
      </c>
      <c r="AN129" s="104" t="e">
        <f t="shared" si="30"/>
        <v>#VALUE!</v>
      </c>
      <c r="AO129" s="104" t="e">
        <f t="shared" si="31"/>
        <v>#VALUE!</v>
      </c>
      <c r="AP129" s="104" t="e">
        <f t="shared" si="32"/>
        <v>#VALUE!</v>
      </c>
      <c r="AQ129" s="104" t="e">
        <f>SUMIF('[1]Consommati par usage et sect '!$C$6:$C$310,'[1]Assiette TIC'!$C133,'[1]Consommati par usage et sect '!AP$6:AP$310)</f>
        <v>#VALUE!</v>
      </c>
      <c r="AR129" s="104" t="e">
        <f>SUMIF('[1]Consommati par usage et sect '!$C$6:$C$310,'[1]Assiette TIC'!$C133,'[1]Consommati par usage et sect '!AQ$6:AQ$310)</f>
        <v>#VALUE!</v>
      </c>
      <c r="AS129" s="104" t="e">
        <f>SUMIF('[1]Consommati par usage et sect '!$C$6:$C$310,'[1]Assiette TIC'!$C133,'[1]Consommati par usage et sect '!AR$6:AR$310)</f>
        <v>#VALUE!</v>
      </c>
      <c r="AT129" s="104" t="e">
        <f>SUMIF('[1]Consommati par usage et sect '!$C$6:$C$310,'[1]Assiette TIC'!$C133,'[1]Consommati par usage et sect '!AS$6:AS$310)</f>
        <v>#VALUE!</v>
      </c>
      <c r="AU129" s="104" t="e">
        <f>SUMIF('[1]Consommati par usage et sect '!$C$6:$C$310,'[1]Assiette TIC'!$C133,'[1]Consommati par usage et sect '!AT$6:AT$310)</f>
        <v>#VALUE!</v>
      </c>
      <c r="AV129" s="104" t="e">
        <f>SUMIF('[1]Consommati par usage et sect '!$C$6:$C$310,'[1]Assiette TIC'!$C133,'[1]Consommati par usage et sect '!AU$6:AU$310)</f>
        <v>#VALUE!</v>
      </c>
      <c r="AW129" s="104" t="e">
        <f>SUMIF('[1]Consommati par usage et sect '!$C$6:$C$310,'[1]Assiette TIC'!$C133,'[1]Consommati par usage et sect '!AV$6:AV$310)</f>
        <v>#VALUE!</v>
      </c>
      <c r="AX129" s="104" t="e">
        <f>SUMIF('[1]Consommati par usage et sect '!$C$6:$C$310,'[1]Assiette TIC'!$C133,'[1]Consommati par usage et sect '!AW$6:AW$310)</f>
        <v>#VALUE!</v>
      </c>
      <c r="AY129" s="104" t="e">
        <f>SUMIF('[1]Consommati par usage et sect '!$C$6:$C$310,'[1]Assiette TIC'!$C133,'[1]Consommati par usage et sect '!AX$6:AX$310)</f>
        <v>#VALUE!</v>
      </c>
      <c r="AZ129" s="104" t="e">
        <f>SUMIF('[1]Consommati par usage et sect '!$C$6:$C$310,'[1]Assiette TIC'!$C133,'[1]Consommati par usage et sect '!AY$6:AY$310)</f>
        <v>#VALUE!</v>
      </c>
      <c r="BA129" s="104" t="e">
        <f>SUMIF('[1]Consommati par usage et sect '!$C$6:$C$310,'[1]Assiette TIC'!$C133,'[1]Consommati par usage et sect '!AZ$6:AZ$310)</f>
        <v>#VALUE!</v>
      </c>
      <c r="BB129" s="104" t="e">
        <f>SUMIF('[1]Consommati par usage et sect '!$C$6:$C$310,'[1]Assiette TIC'!$C133,'[1]Consommati par usage et sect '!BA$6:BA$310)</f>
        <v>#VALUE!</v>
      </c>
      <c r="BC129" s="104" t="e">
        <f>SUMIF('[1]Consommati par usage et sect '!$C$6:$C$310,'[1]Assiette TIC'!$C133,'[1]Consommati par usage et sect '!BB$6:BB$310)</f>
        <v>#VALUE!</v>
      </c>
      <c r="BD129" s="104" t="e">
        <f>SUMIF('[1]Consommati par usage et sect '!$C$6:$C$310,'[1]Assiette TIC'!$C133,'[1]Consommati par usage et sect '!BC$6:BC$310)</f>
        <v>#VALUE!</v>
      </c>
      <c r="BE129" s="104" t="e">
        <f>SUMIF('[1]Consommati par usage et sect '!$C$6:$C$310,'[1]Assiette TIC'!$C133,'[1]Consommati par usage et sect '!BD$6:BD$310)</f>
        <v>#VALUE!</v>
      </c>
      <c r="BF129" s="104" t="e">
        <f>SUMIF('[1]Consommati par usage et sect '!$C$6:$C$310,'[1]Assiette TIC'!$C133,'[1]Consommati par usage et sect '!BE$6:BE$310)</f>
        <v>#VALUE!</v>
      </c>
      <c r="BG129" s="104" t="e">
        <f>SUMIF('[1]Consommati par usage et sect '!$C$6:$C$310,'[1]Assiette TIC'!$C133,'[1]Consommati par usage et sect '!BF$6:BF$310)</f>
        <v>#VALUE!</v>
      </c>
      <c r="BH129" s="104" t="e">
        <f>SUMIF('[1]Consommati par usage et sect '!$C$6:$C$310,'[1]Assiette TIC'!$C133,'[1]Consommati par usage et sect '!BG$6:BG$310)</f>
        <v>#VALUE!</v>
      </c>
      <c r="BI129" s="104" t="e">
        <f>SUMIF('[1]Consommati par usage et sect '!$C$6:$C$310,'[1]Assiette TIC'!$C133,'[1]Consommati par usage et sect '!BH$6:BH$310)</f>
        <v>#VALUE!</v>
      </c>
      <c r="BJ129" s="104" t="e">
        <f>SUMIF('[1]Consommati par usage et sect '!$C$6:$C$310,'[1]Assiette TIC'!$C133,'[1]Consommati par usage et sect '!BI$6:BI$310)</f>
        <v>#VALUE!</v>
      </c>
      <c r="BK129" s="104" t="e">
        <f>SUMIF('[1]Consommati par usage et sect '!$C$6:$C$310,'[1]Assiette TIC'!$C133,'[1]Consommati par usage et sect '!BJ$6:BJ$310)</f>
        <v>#VALUE!</v>
      </c>
      <c r="BL129" s="104" t="e">
        <f>SUMIF('[1]Consommati par usage et sect '!$C$6:$C$310,'[1]Assiette TIC'!$C133,'[1]Consommati par usage et sect '!BK$6:BK$310)</f>
        <v>#VALUE!</v>
      </c>
      <c r="BM129" s="104" t="e">
        <f>SUMIF('[1]Consommati par usage et sect '!$C$6:$C$310,'[1]Assiette TIC'!$C133,'[1]Consommati par usage et sect '!BL$6:BL$310)</f>
        <v>#VALUE!</v>
      </c>
      <c r="BN129" s="104" t="e">
        <f>SUMIF('[1]Consommati par usage et sect '!$C$6:$C$310,'[1]Assiette TIC'!$C133,'[1]Consommati par usage et sect '!BM$6:BM$310)</f>
        <v>#VALUE!</v>
      </c>
      <c r="BO129" s="104" t="e">
        <f>SUMIF('[1]Consommati par usage et sect '!$C$6:$C$310,'[1]Assiette TIC'!$C133,'[1]Consommati par usage et sect '!BN$6:BN$310)</f>
        <v>#VALUE!</v>
      </c>
      <c r="BP129" s="104" t="e">
        <f>SUMIF('[1]Consommati par usage et sect '!$C$6:$C$310,'[1]Assiette TIC'!$C133,'[1]Consommati par usage et sect '!BO$6:BO$310)</f>
        <v>#VALUE!</v>
      </c>
      <c r="BQ129" s="104" t="e">
        <f>SUMIF('[1]Consommati par usage et sect '!$C$6:$C$310,'[1]Assiette TIC'!$C133,'[1]Consommati par usage et sect '!BP$6:BP$310)</f>
        <v>#VALUE!</v>
      </c>
      <c r="BR129" s="104" t="e">
        <f>SUMIF('[1]Consommati par usage et sect '!$C$6:$C$310,'[1]Assiette TIC'!$C133,'[1]Consommati par usage et sect '!BQ$6:BQ$310)</f>
        <v>#VALUE!</v>
      </c>
      <c r="BS129" s="105" t="e">
        <f t="shared" si="58"/>
        <v>#VALUE!</v>
      </c>
      <c r="BT129" s="106" t="e">
        <f>AL129-E129</f>
        <v>#VALUE!</v>
      </c>
      <c r="BU129" s="102" t="e">
        <f>IF(E129-#REF!-#REF!&gt;=#REF!,AL129-E129+#REF!+#REF!,AL129-#REF!)</f>
        <v>#REF!</v>
      </c>
      <c r="BV129" s="102"/>
      <c r="BW129" s="102"/>
      <c r="BX129" s="102">
        <f t="shared" si="34"/>
        <v>0</v>
      </c>
      <c r="BY129" s="102" t="e">
        <f t="shared" si="36"/>
        <v>#REF!</v>
      </c>
      <c r="BZ129" s="107">
        <f>IF(ISNA(VLOOKUP($D129,'[1]comptes des secteurs'!$B$13:$AW$1568,31,FALSE)),0,VLOOKUP($D129,'[1]comptes des secteurs'!$B$13:$AW$1568,31,FALSE))</f>
        <v>163.4</v>
      </c>
      <c r="CA129" s="102">
        <f>IF(ISNA(VLOOKUP($D129,'[1]comptes des secteurs'!$B$13:$AW$1568,47,FALSE)),0,VLOOKUP($D129,'[1]comptes des secteurs'!$B$13:$AW$1568,47,FALSE))</f>
        <v>406</v>
      </c>
      <c r="CB129" s="108" t="e">
        <f t="shared" si="40"/>
        <v>#REF!</v>
      </c>
      <c r="CC129" s="108" t="e">
        <f t="shared" si="40"/>
        <v>#REF!</v>
      </c>
      <c r="CD129">
        <f>VLOOKUP(D129,Eurostat!$A$11:$H$272,5,TRUE)</f>
        <v>1190.5999999999999</v>
      </c>
    </row>
    <row r="130" spans="1:82" ht="15.5" x14ac:dyDescent="0.35">
      <c r="A130" s="121"/>
      <c r="B130" s="191"/>
      <c r="C130" s="131" t="s">
        <v>382</v>
      </c>
      <c r="D130" s="125">
        <v>2550</v>
      </c>
      <c r="E130" s="97">
        <f>IFERROR(VLOOKUP(D130,'[1]Emissions ETS'!$A$2:$B$121,2,FALSE),0)/1000</f>
        <v>11.162000000000001</v>
      </c>
      <c r="F130" s="104" t="e">
        <f>SUMIF('[1]Consommati par usage et sect '!$C$6:$C$310,'[1]Assiette TIC'!$C134,'[1]Consommati par usage et sect '!E$6:E$310)</f>
        <v>#VALUE!</v>
      </c>
      <c r="G130" s="104" t="e">
        <f>SUMIF('[1]Consommati par usage et sect '!$C$6:$C$310,'[1]Assiette TIC'!$C134,'[1]Consommati par usage et sect '!F$6:F$310)</f>
        <v>#VALUE!</v>
      </c>
      <c r="H130" s="104" t="e">
        <f>SUMIF('[1]Consommati par usage et sect '!$C$6:$C$310,'[1]Assiette TIC'!$C134,'[1]Consommati par usage et sect '!G$6:G$310)</f>
        <v>#VALUE!</v>
      </c>
      <c r="I130" s="104" t="e">
        <f>SUMIF('[1]Consommati par usage et sect '!$C$6:$C$310,'[1]Assiette TIC'!$C134,'[1]Consommati par usage et sect '!H$6:H$310)</f>
        <v>#VALUE!</v>
      </c>
      <c r="J130" s="104" t="e">
        <f>SUMIF('[1]Consommati par usage et sect '!$C$6:$C$310,'[1]Assiette TIC'!$C134,'[1]Consommati par usage et sect '!I$6:I$310)</f>
        <v>#VALUE!</v>
      </c>
      <c r="K130" s="104" t="e">
        <f>SUMIF('[1]Consommati par usage et sect '!$C$6:$C$310,'[1]Assiette TIC'!$C134,'[1]Consommati par usage et sect '!J$6:J$310)</f>
        <v>#VALUE!</v>
      </c>
      <c r="L130" s="104" t="e">
        <f>SUMIF('[1]Consommati par usage et sect '!$C$6:$C$310,'[1]Assiette TIC'!$C134,'[1]Consommati par usage et sect '!K$6:K$310)</f>
        <v>#VALUE!</v>
      </c>
      <c r="M130" s="104" t="e">
        <f>SUMIF('[1]Consommati par usage et sect '!$C$6:$C$310,'[1]Assiette TIC'!$C134,'[1]Consommati par usage et sect '!L$6:L$310)</f>
        <v>#VALUE!</v>
      </c>
      <c r="N130" s="104" t="e">
        <f>SUMIF('[1]Consommati par usage et sect '!$C$6:$C$310,'[1]Assiette TIC'!$C134,'[1]Consommati par usage et sect '!M$6:M$310)</f>
        <v>#VALUE!</v>
      </c>
      <c r="O130" s="104" t="e">
        <f>SUMIF('[1]Consommati par usage et sect '!$C$6:$C$310,'[1]Assiette TIC'!$C134,'[1]Consommati par usage et sect '!N$6:N$310)</f>
        <v>#VALUE!</v>
      </c>
      <c r="P130" s="104" t="e">
        <f>SUMIF('[1]Consommati par usage et sect '!$C$6:$C$310,'[1]Assiette TIC'!$C134,'[1]Consommati par usage et sect '!O$6:O$310)</f>
        <v>#VALUE!</v>
      </c>
      <c r="Q130" s="104" t="e">
        <f>SUMIF('[1]Consommati par usage et sect '!$C$6:$C$310,'[1]Assiette TIC'!$C134,'[1]Consommati par usage et sect '!P$6:P$310)</f>
        <v>#VALUE!</v>
      </c>
      <c r="R130" s="104" t="e">
        <f>SUMIF('[1]Consommati par usage et sect '!$C$6:$C$310,'[1]Assiette TIC'!$C134,'[1]Consommati par usage et sect '!Q$6:Q$310)</f>
        <v>#VALUE!</v>
      </c>
      <c r="S130" s="104" t="e">
        <f>SUMIF('[1]Consommati par usage et sect '!$C$6:$C$310,'[1]Assiette TIC'!$C134,'[1]Consommati par usage et sect '!R$6:R$310)</f>
        <v>#VALUE!</v>
      </c>
      <c r="T130" s="104" t="e">
        <f>SUMIF('[1]Consommati par usage et sect '!$C$6:$C$310,'[1]Assiette TIC'!$C134,'[1]Consommati par usage et sect '!S$6:S$310)</f>
        <v>#VALUE!</v>
      </c>
      <c r="U130" s="104" t="e">
        <f>SUMIF('[1]Consommati par usage et sect '!$C$6:$C$310,'[1]Assiette TIC'!$C134,'[1]Consommati par usage et sect '!T$6:T$310)</f>
        <v>#VALUE!</v>
      </c>
      <c r="V130" s="104" t="e">
        <f>SUMIF('[1]Consommati par usage et sect '!$C$6:$C$310,'[1]Assiette TIC'!$C134,'[1]Consommati par usage et sect '!U$6:U$310)</f>
        <v>#VALUE!</v>
      </c>
      <c r="W130" s="104" t="e">
        <f>SUMIF('[1]Consommati par usage et sect '!$C$6:$C$310,'[1]Assiette TIC'!$C134,'[1]Consommati par usage et sect '!V$6:V$310)</f>
        <v>#VALUE!</v>
      </c>
      <c r="X130" s="104" t="e">
        <f>SUMIF('[1]Consommati par usage et sect '!$C$6:$C$310,'[1]Assiette TIC'!$C134,'[1]Consommati par usage et sect '!W$6:W$310)</f>
        <v>#VALUE!</v>
      </c>
      <c r="Y130" s="104" t="e">
        <f>SUMIF('[1]Consommati par usage et sect '!$C$6:$C$310,'[1]Assiette TIC'!$C134,'[1]Consommati par usage et sect '!X$6:X$310)</f>
        <v>#VALUE!</v>
      </c>
      <c r="Z130" s="104" t="e">
        <f>SUMIF('[1]Consommati par usage et sect '!$C$6:$C$310,'[1]Assiette TIC'!$C134,'[1]Consommati par usage et sect '!Y$6:Y$310)</f>
        <v>#VALUE!</v>
      </c>
      <c r="AA130" s="104" t="e">
        <f>SUMIF('[1]Consommati par usage et sect '!$C$6:$C$310,'[1]Assiette TIC'!$C134,'[1]Consommati par usage et sect '!Z$6:Z$310)</f>
        <v>#VALUE!</v>
      </c>
      <c r="AB130" s="104" t="e">
        <f>SUMIF('[1]Consommati par usage et sect '!$C$6:$C$310,'[1]Assiette TIC'!$C134,'[1]Consommati par usage et sect '!AA$6:AA$310)</f>
        <v>#VALUE!</v>
      </c>
      <c r="AC130" s="104" t="e">
        <f>SUMIF('[1]Consommati par usage et sect '!$C$6:$C$310,'[1]Assiette TIC'!$C134,'[1]Consommati par usage et sect '!AB$6:AB$310)</f>
        <v>#VALUE!</v>
      </c>
      <c r="AD130" s="104" t="e">
        <f>SUMIF('[1]Consommati par usage et sect '!$C$6:$C$310,'[1]Assiette TIC'!$C134,'[1]Consommati par usage et sect '!AC$6:AC$310)</f>
        <v>#VALUE!</v>
      </c>
      <c r="AE130" s="104" t="e">
        <f>SUMIF('[1]Consommati par usage et sect '!$C$6:$C$310,'[1]Assiette TIC'!$C134,'[1]Consommati par usage et sect '!AD$6:AD$310)</f>
        <v>#VALUE!</v>
      </c>
      <c r="AF130" s="104" t="e">
        <f>SUMIF('[1]Consommati par usage et sect '!$C$6:$C$310,'[1]Assiette TIC'!$C134,'[1]Consommati par usage et sect '!AE$6:AE$310)</f>
        <v>#VALUE!</v>
      </c>
      <c r="AG130" s="104" t="e">
        <f>SUMIF('[1]Consommati par usage et sect '!$C$6:$C$310,'[1]Assiette TIC'!$C134,'[1]Consommati par usage et sect '!AF$6:AF$310)</f>
        <v>#VALUE!</v>
      </c>
      <c r="AH130" s="104" t="e">
        <f>SUMIF('[1]Consommati par usage et sect '!$C$6:$C$310,'[1]Assiette TIC'!$C134,'[1]Consommati par usage et sect '!AG$6:AG$310)</f>
        <v>#VALUE!</v>
      </c>
      <c r="AI130" s="104" t="e">
        <f>SUMIF('[1]Consommati par usage et sect '!$C$6:$C$310,'[1]Assiette TIC'!$C134,'[1]Consommati par usage et sect '!AH$6:AH$310)</f>
        <v>#VALUE!</v>
      </c>
      <c r="AJ130" s="104" t="e">
        <f>SUMIF('[1]Consommati par usage et sect '!$C$6:$C$310,'[1]Assiette TIC'!$C134,'[1]Consommati par usage et sect '!AI$6:AI$310)</f>
        <v>#VALUE!</v>
      </c>
      <c r="AK130" s="104" t="e">
        <f>SUMIF('[1]Consommati par usage et sect '!$C$6:$C$310,'[1]Assiette TIC'!$C134,'[1]Consommati par usage et sect '!AJ$6:AJ$310)</f>
        <v>#VALUE!</v>
      </c>
      <c r="AL130" s="105" t="e">
        <f t="shared" si="29"/>
        <v>#VALUE!</v>
      </c>
      <c r="AM130" s="104" t="e">
        <f t="shared" si="35"/>
        <v>#VALUE!</v>
      </c>
      <c r="AN130" s="104" t="e">
        <f t="shared" si="30"/>
        <v>#VALUE!</v>
      </c>
      <c r="AO130" s="104" t="e">
        <f t="shared" si="31"/>
        <v>#VALUE!</v>
      </c>
      <c r="AP130" s="104" t="e">
        <f t="shared" si="32"/>
        <v>#VALUE!</v>
      </c>
      <c r="AQ130" s="104" t="e">
        <f>SUMIF('[1]Consommati par usage et sect '!$C$6:$C$310,'[1]Assiette TIC'!$C134,'[1]Consommati par usage et sect '!AP$6:AP$310)</f>
        <v>#VALUE!</v>
      </c>
      <c r="AR130" s="104" t="e">
        <f>SUMIF('[1]Consommati par usage et sect '!$C$6:$C$310,'[1]Assiette TIC'!$C134,'[1]Consommati par usage et sect '!AQ$6:AQ$310)</f>
        <v>#VALUE!</v>
      </c>
      <c r="AS130" s="104" t="e">
        <f>SUMIF('[1]Consommati par usage et sect '!$C$6:$C$310,'[1]Assiette TIC'!$C134,'[1]Consommati par usage et sect '!AR$6:AR$310)</f>
        <v>#VALUE!</v>
      </c>
      <c r="AT130" s="104" t="e">
        <f>SUMIF('[1]Consommati par usage et sect '!$C$6:$C$310,'[1]Assiette TIC'!$C134,'[1]Consommati par usage et sect '!AS$6:AS$310)</f>
        <v>#VALUE!</v>
      </c>
      <c r="AU130" s="104" t="e">
        <f>SUMIF('[1]Consommati par usage et sect '!$C$6:$C$310,'[1]Assiette TIC'!$C134,'[1]Consommati par usage et sect '!AT$6:AT$310)</f>
        <v>#VALUE!</v>
      </c>
      <c r="AV130" s="104" t="e">
        <f>SUMIF('[1]Consommati par usage et sect '!$C$6:$C$310,'[1]Assiette TIC'!$C134,'[1]Consommati par usage et sect '!AU$6:AU$310)</f>
        <v>#VALUE!</v>
      </c>
      <c r="AW130" s="104" t="e">
        <f>SUMIF('[1]Consommati par usage et sect '!$C$6:$C$310,'[1]Assiette TIC'!$C134,'[1]Consommati par usage et sect '!AV$6:AV$310)</f>
        <v>#VALUE!</v>
      </c>
      <c r="AX130" s="104" t="e">
        <f>SUMIF('[1]Consommati par usage et sect '!$C$6:$C$310,'[1]Assiette TIC'!$C134,'[1]Consommati par usage et sect '!AW$6:AW$310)</f>
        <v>#VALUE!</v>
      </c>
      <c r="AY130" s="104" t="e">
        <f>SUMIF('[1]Consommati par usage et sect '!$C$6:$C$310,'[1]Assiette TIC'!$C134,'[1]Consommati par usage et sect '!AX$6:AX$310)</f>
        <v>#VALUE!</v>
      </c>
      <c r="AZ130" s="104" t="e">
        <f>SUMIF('[1]Consommati par usage et sect '!$C$6:$C$310,'[1]Assiette TIC'!$C134,'[1]Consommati par usage et sect '!AY$6:AY$310)</f>
        <v>#VALUE!</v>
      </c>
      <c r="BA130" s="104" t="e">
        <f>SUMIF('[1]Consommati par usage et sect '!$C$6:$C$310,'[1]Assiette TIC'!$C134,'[1]Consommati par usage et sect '!AZ$6:AZ$310)</f>
        <v>#VALUE!</v>
      </c>
      <c r="BB130" s="104" t="e">
        <f>SUMIF('[1]Consommati par usage et sect '!$C$6:$C$310,'[1]Assiette TIC'!$C134,'[1]Consommati par usage et sect '!BA$6:BA$310)</f>
        <v>#VALUE!</v>
      </c>
      <c r="BC130" s="104" t="e">
        <f>SUMIF('[1]Consommati par usage et sect '!$C$6:$C$310,'[1]Assiette TIC'!$C134,'[1]Consommati par usage et sect '!BB$6:BB$310)</f>
        <v>#VALUE!</v>
      </c>
      <c r="BD130" s="104" t="e">
        <f>SUMIF('[1]Consommati par usage et sect '!$C$6:$C$310,'[1]Assiette TIC'!$C134,'[1]Consommati par usage et sect '!BC$6:BC$310)</f>
        <v>#VALUE!</v>
      </c>
      <c r="BE130" s="104" t="e">
        <f>SUMIF('[1]Consommati par usage et sect '!$C$6:$C$310,'[1]Assiette TIC'!$C134,'[1]Consommati par usage et sect '!BD$6:BD$310)</f>
        <v>#VALUE!</v>
      </c>
      <c r="BF130" s="104" t="e">
        <f>SUMIF('[1]Consommati par usage et sect '!$C$6:$C$310,'[1]Assiette TIC'!$C134,'[1]Consommati par usage et sect '!BE$6:BE$310)</f>
        <v>#VALUE!</v>
      </c>
      <c r="BG130" s="104" t="e">
        <f>SUMIF('[1]Consommati par usage et sect '!$C$6:$C$310,'[1]Assiette TIC'!$C134,'[1]Consommati par usage et sect '!BF$6:BF$310)</f>
        <v>#VALUE!</v>
      </c>
      <c r="BH130" s="104" t="e">
        <f>SUMIF('[1]Consommati par usage et sect '!$C$6:$C$310,'[1]Assiette TIC'!$C134,'[1]Consommati par usage et sect '!BG$6:BG$310)</f>
        <v>#VALUE!</v>
      </c>
      <c r="BI130" s="104" t="e">
        <f>SUMIF('[1]Consommati par usage et sect '!$C$6:$C$310,'[1]Assiette TIC'!$C134,'[1]Consommati par usage et sect '!BH$6:BH$310)</f>
        <v>#VALUE!</v>
      </c>
      <c r="BJ130" s="104" t="e">
        <f>SUMIF('[1]Consommati par usage et sect '!$C$6:$C$310,'[1]Assiette TIC'!$C134,'[1]Consommati par usage et sect '!BI$6:BI$310)</f>
        <v>#VALUE!</v>
      </c>
      <c r="BK130" s="104" t="e">
        <f>SUMIF('[1]Consommati par usage et sect '!$C$6:$C$310,'[1]Assiette TIC'!$C134,'[1]Consommati par usage et sect '!BJ$6:BJ$310)</f>
        <v>#VALUE!</v>
      </c>
      <c r="BL130" s="104" t="e">
        <f>SUMIF('[1]Consommati par usage et sect '!$C$6:$C$310,'[1]Assiette TIC'!$C134,'[1]Consommati par usage et sect '!BK$6:BK$310)</f>
        <v>#VALUE!</v>
      </c>
      <c r="BM130" s="104" t="e">
        <f>SUMIF('[1]Consommati par usage et sect '!$C$6:$C$310,'[1]Assiette TIC'!$C134,'[1]Consommati par usage et sect '!BL$6:BL$310)</f>
        <v>#VALUE!</v>
      </c>
      <c r="BN130" s="104" t="e">
        <f>SUMIF('[1]Consommati par usage et sect '!$C$6:$C$310,'[1]Assiette TIC'!$C134,'[1]Consommati par usage et sect '!BM$6:BM$310)</f>
        <v>#VALUE!</v>
      </c>
      <c r="BO130" s="104" t="e">
        <f>SUMIF('[1]Consommati par usage et sect '!$C$6:$C$310,'[1]Assiette TIC'!$C134,'[1]Consommati par usage et sect '!BN$6:BN$310)</f>
        <v>#VALUE!</v>
      </c>
      <c r="BP130" s="104" t="e">
        <f>SUMIF('[1]Consommati par usage et sect '!$C$6:$C$310,'[1]Assiette TIC'!$C134,'[1]Consommati par usage et sect '!BO$6:BO$310)</f>
        <v>#VALUE!</v>
      </c>
      <c r="BQ130" s="104" t="e">
        <f>SUMIF('[1]Consommati par usage et sect '!$C$6:$C$310,'[1]Assiette TIC'!$C134,'[1]Consommati par usage et sect '!BP$6:BP$310)</f>
        <v>#VALUE!</v>
      </c>
      <c r="BR130" s="104" t="e">
        <f>SUMIF('[1]Consommati par usage et sect '!$C$6:$C$310,'[1]Assiette TIC'!$C134,'[1]Consommati par usage et sect '!BQ$6:BQ$310)</f>
        <v>#VALUE!</v>
      </c>
      <c r="BS130" s="105" t="e">
        <f t="shared" si="58"/>
        <v>#VALUE!</v>
      </c>
      <c r="BT130" s="106" t="e">
        <f>AL130-E130+#REF!+#REF!</f>
        <v>#VALUE!</v>
      </c>
      <c r="BU130" s="102" t="e">
        <f>IF(E130-#REF!-#REF!&gt;=#REF!,AL130-E130+#REF!+#REF!,AL130-#REF!)</f>
        <v>#REF!</v>
      </c>
      <c r="BV130" s="102" t="s">
        <v>349</v>
      </c>
      <c r="BW130" s="102"/>
      <c r="BX130" s="102">
        <f t="shared" si="34"/>
        <v>0</v>
      </c>
      <c r="BY130" s="102" t="e">
        <f t="shared" si="36"/>
        <v>#REF!</v>
      </c>
      <c r="BZ130" s="107">
        <f>IF(ISNA(VLOOKUP($D130,'[1]comptes des secteurs'!$B$13:$AW$1568,31,FALSE)),0,VLOOKUP($D130,'[1]comptes des secteurs'!$B$13:$AW$1568,31,FALSE))</f>
        <v>363.3</v>
      </c>
      <c r="CA130" s="102">
        <f>IF(ISNA(VLOOKUP($D130,'[1]comptes des secteurs'!$B$13:$AW$1568,47,FALSE)),0,VLOOKUP($D130,'[1]comptes des secteurs'!$B$13:$AW$1568,47,FALSE))</f>
        <v>2400</v>
      </c>
      <c r="CB130" s="108" t="e">
        <f t="shared" si="40"/>
        <v>#REF!</v>
      </c>
      <c r="CC130" s="108" t="e">
        <f t="shared" si="40"/>
        <v>#REF!</v>
      </c>
      <c r="CD130">
        <f>VLOOKUP(D130,Eurostat!$A$11:$H$272,5,TRUE)</f>
        <v>7883.9</v>
      </c>
    </row>
    <row r="131" spans="1:82" ht="15.5" x14ac:dyDescent="0.35">
      <c r="A131" s="121"/>
      <c r="B131" s="191"/>
      <c r="C131" s="131" t="s">
        <v>383</v>
      </c>
      <c r="D131" s="128">
        <v>2561</v>
      </c>
      <c r="E131" s="97">
        <f>IFERROR(VLOOKUP(D131,'[1]Emissions ETS'!$A$2:$B$121,2,FALSE),0)/1000</f>
        <v>0</v>
      </c>
      <c r="F131" s="104" t="e">
        <f>SUMIF('[1]Consommati par usage et sect '!$C$6:$C$310,'[1]Assiette TIC'!$C135,'[1]Consommati par usage et sect '!E$6:E$310)</f>
        <v>#VALUE!</v>
      </c>
      <c r="G131" s="104" t="e">
        <f>SUMIF('[1]Consommati par usage et sect '!$C$6:$C$310,'[1]Assiette TIC'!$C135,'[1]Consommati par usage et sect '!F$6:F$310)</f>
        <v>#VALUE!</v>
      </c>
      <c r="H131" s="104" t="e">
        <f>SUMIF('[1]Consommati par usage et sect '!$C$6:$C$310,'[1]Assiette TIC'!$C135,'[1]Consommati par usage et sect '!G$6:G$310)</f>
        <v>#VALUE!</v>
      </c>
      <c r="I131" s="104" t="e">
        <f>SUMIF('[1]Consommati par usage et sect '!$C$6:$C$310,'[1]Assiette TIC'!$C135,'[1]Consommati par usage et sect '!H$6:H$310)</f>
        <v>#VALUE!</v>
      </c>
      <c r="J131" s="104" t="e">
        <f>SUMIF('[1]Consommati par usage et sect '!$C$6:$C$310,'[1]Assiette TIC'!$C135,'[1]Consommati par usage et sect '!I$6:I$310)</f>
        <v>#VALUE!</v>
      </c>
      <c r="K131" s="104" t="e">
        <f>SUMIF('[1]Consommati par usage et sect '!$C$6:$C$310,'[1]Assiette TIC'!$C135,'[1]Consommati par usage et sect '!J$6:J$310)</f>
        <v>#VALUE!</v>
      </c>
      <c r="L131" s="104" t="e">
        <f>SUMIF('[1]Consommati par usage et sect '!$C$6:$C$310,'[1]Assiette TIC'!$C135,'[1]Consommati par usage et sect '!K$6:K$310)</f>
        <v>#VALUE!</v>
      </c>
      <c r="M131" s="104" t="e">
        <f>SUMIF('[1]Consommati par usage et sect '!$C$6:$C$310,'[1]Assiette TIC'!$C135,'[1]Consommati par usage et sect '!L$6:L$310)</f>
        <v>#VALUE!</v>
      </c>
      <c r="N131" s="104" t="e">
        <f>SUMIF('[1]Consommati par usage et sect '!$C$6:$C$310,'[1]Assiette TIC'!$C135,'[1]Consommati par usage et sect '!M$6:M$310)</f>
        <v>#VALUE!</v>
      </c>
      <c r="O131" s="104" t="e">
        <f>SUMIF('[1]Consommati par usage et sect '!$C$6:$C$310,'[1]Assiette TIC'!$C135,'[1]Consommati par usage et sect '!N$6:N$310)</f>
        <v>#VALUE!</v>
      </c>
      <c r="P131" s="104" t="e">
        <f>SUMIF('[1]Consommati par usage et sect '!$C$6:$C$310,'[1]Assiette TIC'!$C135,'[1]Consommati par usage et sect '!O$6:O$310)</f>
        <v>#VALUE!</v>
      </c>
      <c r="Q131" s="104" t="e">
        <f>SUMIF('[1]Consommati par usage et sect '!$C$6:$C$310,'[1]Assiette TIC'!$C135,'[1]Consommati par usage et sect '!P$6:P$310)</f>
        <v>#VALUE!</v>
      </c>
      <c r="R131" s="104" t="e">
        <f>SUMIF('[1]Consommati par usage et sect '!$C$6:$C$310,'[1]Assiette TIC'!$C135,'[1]Consommati par usage et sect '!Q$6:Q$310)</f>
        <v>#VALUE!</v>
      </c>
      <c r="S131" s="104" t="e">
        <f>SUMIF('[1]Consommati par usage et sect '!$C$6:$C$310,'[1]Assiette TIC'!$C135,'[1]Consommati par usage et sect '!R$6:R$310)</f>
        <v>#VALUE!</v>
      </c>
      <c r="T131" s="104" t="e">
        <f>SUMIF('[1]Consommati par usage et sect '!$C$6:$C$310,'[1]Assiette TIC'!$C135,'[1]Consommati par usage et sect '!S$6:S$310)</f>
        <v>#VALUE!</v>
      </c>
      <c r="U131" s="104" t="e">
        <f>SUMIF('[1]Consommati par usage et sect '!$C$6:$C$310,'[1]Assiette TIC'!$C135,'[1]Consommati par usage et sect '!T$6:T$310)</f>
        <v>#VALUE!</v>
      </c>
      <c r="V131" s="104" t="e">
        <f>SUMIF('[1]Consommati par usage et sect '!$C$6:$C$310,'[1]Assiette TIC'!$C135,'[1]Consommati par usage et sect '!U$6:U$310)</f>
        <v>#VALUE!</v>
      </c>
      <c r="W131" s="104" t="e">
        <f>SUMIF('[1]Consommati par usage et sect '!$C$6:$C$310,'[1]Assiette TIC'!$C135,'[1]Consommati par usage et sect '!V$6:V$310)</f>
        <v>#VALUE!</v>
      </c>
      <c r="X131" s="104" t="e">
        <f>SUMIF('[1]Consommati par usage et sect '!$C$6:$C$310,'[1]Assiette TIC'!$C135,'[1]Consommati par usage et sect '!W$6:W$310)</f>
        <v>#VALUE!</v>
      </c>
      <c r="Y131" s="104" t="e">
        <f>SUMIF('[1]Consommati par usage et sect '!$C$6:$C$310,'[1]Assiette TIC'!$C135,'[1]Consommati par usage et sect '!X$6:X$310)</f>
        <v>#VALUE!</v>
      </c>
      <c r="Z131" s="104" t="e">
        <f>SUMIF('[1]Consommati par usage et sect '!$C$6:$C$310,'[1]Assiette TIC'!$C135,'[1]Consommati par usage et sect '!Y$6:Y$310)</f>
        <v>#VALUE!</v>
      </c>
      <c r="AA131" s="104" t="e">
        <f>SUMIF('[1]Consommati par usage et sect '!$C$6:$C$310,'[1]Assiette TIC'!$C135,'[1]Consommati par usage et sect '!Z$6:Z$310)</f>
        <v>#VALUE!</v>
      </c>
      <c r="AB131" s="104" t="e">
        <f>SUMIF('[1]Consommati par usage et sect '!$C$6:$C$310,'[1]Assiette TIC'!$C135,'[1]Consommati par usage et sect '!AA$6:AA$310)</f>
        <v>#VALUE!</v>
      </c>
      <c r="AC131" s="104" t="e">
        <f>SUMIF('[1]Consommati par usage et sect '!$C$6:$C$310,'[1]Assiette TIC'!$C135,'[1]Consommati par usage et sect '!AB$6:AB$310)</f>
        <v>#VALUE!</v>
      </c>
      <c r="AD131" s="104" t="e">
        <f>SUMIF('[1]Consommati par usage et sect '!$C$6:$C$310,'[1]Assiette TIC'!$C135,'[1]Consommati par usage et sect '!AC$6:AC$310)</f>
        <v>#VALUE!</v>
      </c>
      <c r="AE131" s="104" t="e">
        <f>SUMIF('[1]Consommati par usage et sect '!$C$6:$C$310,'[1]Assiette TIC'!$C135,'[1]Consommati par usage et sect '!AD$6:AD$310)</f>
        <v>#VALUE!</v>
      </c>
      <c r="AF131" s="104" t="e">
        <f>SUMIF('[1]Consommati par usage et sect '!$C$6:$C$310,'[1]Assiette TIC'!$C135,'[1]Consommati par usage et sect '!AE$6:AE$310)</f>
        <v>#VALUE!</v>
      </c>
      <c r="AG131" s="104" t="e">
        <f>SUMIF('[1]Consommati par usage et sect '!$C$6:$C$310,'[1]Assiette TIC'!$C135,'[1]Consommati par usage et sect '!AF$6:AF$310)</f>
        <v>#VALUE!</v>
      </c>
      <c r="AH131" s="104" t="e">
        <f>SUMIF('[1]Consommati par usage et sect '!$C$6:$C$310,'[1]Assiette TIC'!$C135,'[1]Consommati par usage et sect '!AG$6:AG$310)</f>
        <v>#VALUE!</v>
      </c>
      <c r="AI131" s="104" t="e">
        <f>SUMIF('[1]Consommati par usage et sect '!$C$6:$C$310,'[1]Assiette TIC'!$C135,'[1]Consommati par usage et sect '!AH$6:AH$310)</f>
        <v>#VALUE!</v>
      </c>
      <c r="AJ131" s="104" t="e">
        <f>SUMIF('[1]Consommati par usage et sect '!$C$6:$C$310,'[1]Assiette TIC'!$C135,'[1]Consommati par usage et sect '!AI$6:AI$310)</f>
        <v>#VALUE!</v>
      </c>
      <c r="AK131" s="104" t="e">
        <f>SUMIF('[1]Consommati par usage et sect '!$C$6:$C$310,'[1]Assiette TIC'!$C135,'[1]Consommati par usage et sect '!AJ$6:AJ$310)</f>
        <v>#VALUE!</v>
      </c>
      <c r="AL131" s="105" t="e">
        <f t="shared" ref="AL131:AL191" si="61">SUM(F131,J131,N131,R131,V131,Z131,AD131,AH131)</f>
        <v>#VALUE!</v>
      </c>
      <c r="AM131" s="104" t="e">
        <f t="shared" si="35"/>
        <v>#VALUE!</v>
      </c>
      <c r="AN131" s="104" t="e">
        <f t="shared" ref="AN131:AN191" si="62">H131*$AN$3</f>
        <v>#VALUE!</v>
      </c>
      <c r="AO131" s="104" t="e">
        <f t="shared" ref="AO131:AO191" si="63">I131*$AO$3</f>
        <v>#VALUE!</v>
      </c>
      <c r="AP131" s="104" t="e">
        <f t="shared" ref="AP131:AP191" si="64">J131*$AP$3</f>
        <v>#VALUE!</v>
      </c>
      <c r="AQ131" s="104" t="e">
        <f>SUMIF('[1]Consommati par usage et sect '!$C$6:$C$310,'[1]Assiette TIC'!$C135,'[1]Consommati par usage et sect '!AP$6:AP$310)</f>
        <v>#VALUE!</v>
      </c>
      <c r="AR131" s="104" t="e">
        <f>SUMIF('[1]Consommati par usage et sect '!$C$6:$C$310,'[1]Assiette TIC'!$C135,'[1]Consommati par usage et sect '!AQ$6:AQ$310)</f>
        <v>#VALUE!</v>
      </c>
      <c r="AS131" s="104" t="e">
        <f>SUMIF('[1]Consommati par usage et sect '!$C$6:$C$310,'[1]Assiette TIC'!$C135,'[1]Consommati par usage et sect '!AR$6:AR$310)</f>
        <v>#VALUE!</v>
      </c>
      <c r="AT131" s="104" t="e">
        <f>SUMIF('[1]Consommati par usage et sect '!$C$6:$C$310,'[1]Assiette TIC'!$C135,'[1]Consommati par usage et sect '!AS$6:AS$310)</f>
        <v>#VALUE!</v>
      </c>
      <c r="AU131" s="104" t="e">
        <f>SUMIF('[1]Consommati par usage et sect '!$C$6:$C$310,'[1]Assiette TIC'!$C135,'[1]Consommati par usage et sect '!AT$6:AT$310)</f>
        <v>#VALUE!</v>
      </c>
      <c r="AV131" s="104" t="e">
        <f>SUMIF('[1]Consommati par usage et sect '!$C$6:$C$310,'[1]Assiette TIC'!$C135,'[1]Consommati par usage et sect '!AU$6:AU$310)</f>
        <v>#VALUE!</v>
      </c>
      <c r="AW131" s="104" t="e">
        <f>SUMIF('[1]Consommati par usage et sect '!$C$6:$C$310,'[1]Assiette TIC'!$C135,'[1]Consommati par usage et sect '!AV$6:AV$310)</f>
        <v>#VALUE!</v>
      </c>
      <c r="AX131" s="104" t="e">
        <f>SUMIF('[1]Consommati par usage et sect '!$C$6:$C$310,'[1]Assiette TIC'!$C135,'[1]Consommati par usage et sect '!AW$6:AW$310)</f>
        <v>#VALUE!</v>
      </c>
      <c r="AY131" s="104" t="e">
        <f>SUMIF('[1]Consommati par usage et sect '!$C$6:$C$310,'[1]Assiette TIC'!$C135,'[1]Consommati par usage et sect '!AX$6:AX$310)</f>
        <v>#VALUE!</v>
      </c>
      <c r="AZ131" s="104" t="e">
        <f>SUMIF('[1]Consommati par usage et sect '!$C$6:$C$310,'[1]Assiette TIC'!$C135,'[1]Consommati par usage et sect '!AY$6:AY$310)</f>
        <v>#VALUE!</v>
      </c>
      <c r="BA131" s="104" t="e">
        <f>SUMIF('[1]Consommati par usage et sect '!$C$6:$C$310,'[1]Assiette TIC'!$C135,'[1]Consommati par usage et sect '!AZ$6:AZ$310)</f>
        <v>#VALUE!</v>
      </c>
      <c r="BB131" s="104" t="e">
        <f>SUMIF('[1]Consommati par usage et sect '!$C$6:$C$310,'[1]Assiette TIC'!$C135,'[1]Consommati par usage et sect '!BA$6:BA$310)</f>
        <v>#VALUE!</v>
      </c>
      <c r="BC131" s="104" t="e">
        <f>SUMIF('[1]Consommati par usage et sect '!$C$6:$C$310,'[1]Assiette TIC'!$C135,'[1]Consommati par usage et sect '!BB$6:BB$310)</f>
        <v>#VALUE!</v>
      </c>
      <c r="BD131" s="104" t="e">
        <f>SUMIF('[1]Consommati par usage et sect '!$C$6:$C$310,'[1]Assiette TIC'!$C135,'[1]Consommati par usage et sect '!BC$6:BC$310)</f>
        <v>#VALUE!</v>
      </c>
      <c r="BE131" s="104" t="e">
        <f>SUMIF('[1]Consommati par usage et sect '!$C$6:$C$310,'[1]Assiette TIC'!$C135,'[1]Consommati par usage et sect '!BD$6:BD$310)</f>
        <v>#VALUE!</v>
      </c>
      <c r="BF131" s="104" t="e">
        <f>SUMIF('[1]Consommati par usage et sect '!$C$6:$C$310,'[1]Assiette TIC'!$C135,'[1]Consommati par usage et sect '!BE$6:BE$310)</f>
        <v>#VALUE!</v>
      </c>
      <c r="BG131" s="104" t="e">
        <f>SUMIF('[1]Consommati par usage et sect '!$C$6:$C$310,'[1]Assiette TIC'!$C135,'[1]Consommati par usage et sect '!BF$6:BF$310)</f>
        <v>#VALUE!</v>
      </c>
      <c r="BH131" s="104" t="e">
        <f>SUMIF('[1]Consommati par usage et sect '!$C$6:$C$310,'[1]Assiette TIC'!$C135,'[1]Consommati par usage et sect '!BG$6:BG$310)</f>
        <v>#VALUE!</v>
      </c>
      <c r="BI131" s="104" t="e">
        <f>SUMIF('[1]Consommati par usage et sect '!$C$6:$C$310,'[1]Assiette TIC'!$C135,'[1]Consommati par usage et sect '!BH$6:BH$310)</f>
        <v>#VALUE!</v>
      </c>
      <c r="BJ131" s="104" t="e">
        <f>SUMIF('[1]Consommati par usage et sect '!$C$6:$C$310,'[1]Assiette TIC'!$C135,'[1]Consommati par usage et sect '!BI$6:BI$310)</f>
        <v>#VALUE!</v>
      </c>
      <c r="BK131" s="104" t="e">
        <f>SUMIF('[1]Consommati par usage et sect '!$C$6:$C$310,'[1]Assiette TIC'!$C135,'[1]Consommati par usage et sect '!BJ$6:BJ$310)</f>
        <v>#VALUE!</v>
      </c>
      <c r="BL131" s="104" t="e">
        <f>SUMIF('[1]Consommati par usage et sect '!$C$6:$C$310,'[1]Assiette TIC'!$C135,'[1]Consommati par usage et sect '!BK$6:BK$310)</f>
        <v>#VALUE!</v>
      </c>
      <c r="BM131" s="104" t="e">
        <f>SUMIF('[1]Consommati par usage et sect '!$C$6:$C$310,'[1]Assiette TIC'!$C135,'[1]Consommati par usage et sect '!BL$6:BL$310)</f>
        <v>#VALUE!</v>
      </c>
      <c r="BN131" s="104" t="e">
        <f>SUMIF('[1]Consommati par usage et sect '!$C$6:$C$310,'[1]Assiette TIC'!$C135,'[1]Consommati par usage et sect '!BM$6:BM$310)</f>
        <v>#VALUE!</v>
      </c>
      <c r="BO131" s="104" t="e">
        <f>SUMIF('[1]Consommati par usage et sect '!$C$6:$C$310,'[1]Assiette TIC'!$C135,'[1]Consommati par usage et sect '!BN$6:BN$310)</f>
        <v>#VALUE!</v>
      </c>
      <c r="BP131" s="104" t="e">
        <f>SUMIF('[1]Consommati par usage et sect '!$C$6:$C$310,'[1]Assiette TIC'!$C135,'[1]Consommati par usage et sect '!BO$6:BO$310)</f>
        <v>#VALUE!</v>
      </c>
      <c r="BQ131" s="104" t="e">
        <f>SUMIF('[1]Consommati par usage et sect '!$C$6:$C$310,'[1]Assiette TIC'!$C135,'[1]Consommati par usage et sect '!BP$6:BP$310)</f>
        <v>#VALUE!</v>
      </c>
      <c r="BR131" s="104" t="e">
        <f>SUMIF('[1]Consommati par usage et sect '!$C$6:$C$310,'[1]Assiette TIC'!$C135,'[1]Consommati par usage et sect '!BQ$6:BQ$310)</f>
        <v>#VALUE!</v>
      </c>
      <c r="BS131" s="105" t="e">
        <f t="shared" si="58"/>
        <v>#VALUE!</v>
      </c>
      <c r="BT131" s="106" t="e">
        <f t="shared" ref="BT131:BT140" si="65">AL131-E131</f>
        <v>#VALUE!</v>
      </c>
      <c r="BU131" s="102" t="e">
        <f>IF(E131-#REF!-#REF!&gt;=#REF!,AL131-E131+#REF!+#REF!,AL131-#REF!)</f>
        <v>#REF!</v>
      </c>
      <c r="BV131" s="102"/>
      <c r="BW131" s="102"/>
      <c r="BX131" s="102">
        <f t="shared" ref="BX131:BX191" si="66">IF(BV131="oui",1,IF(BW131="oui",1,0))</f>
        <v>0</v>
      </c>
      <c r="BY131" s="102" t="e">
        <f t="shared" si="36"/>
        <v>#REF!</v>
      </c>
      <c r="BZ131" s="107">
        <f>IF(ISNA(VLOOKUP($D131,'[1]comptes des secteurs'!$B$13:$AW$1568,31,FALSE)),0,VLOOKUP($D131,'[1]comptes des secteurs'!$B$13:$AW$1568,31,FALSE))</f>
        <v>304.8</v>
      </c>
      <c r="CA131" s="102">
        <f>IF(ISNA(VLOOKUP($D131,'[1]comptes des secteurs'!$B$13:$AW$1568,47,FALSE)),0,VLOOKUP($D131,'[1]comptes des secteurs'!$B$13:$AW$1568,47,FALSE))</f>
        <v>1435.8</v>
      </c>
      <c r="CB131" s="108" t="e">
        <f t="shared" si="40"/>
        <v>#REF!</v>
      </c>
      <c r="CC131" s="108" t="e">
        <f t="shared" si="40"/>
        <v>#REF!</v>
      </c>
      <c r="CD131">
        <f>VLOOKUP(D131,Eurostat!$A$11:$H$272,5,TRUE)</f>
        <v>3211.1</v>
      </c>
    </row>
    <row r="132" spans="1:82" ht="15.65" customHeight="1" x14ac:dyDescent="0.35">
      <c r="A132" s="121"/>
      <c r="B132" s="191"/>
      <c r="C132" s="131" t="s">
        <v>384</v>
      </c>
      <c r="D132" s="125">
        <v>2562</v>
      </c>
      <c r="E132" s="97">
        <f>IFERROR(VLOOKUP(D132,'[1]Emissions ETS'!$A$2:$B$121,2,FALSE),0)/1000</f>
        <v>0</v>
      </c>
      <c r="F132" s="104" t="e">
        <f>SUMIF('[1]Consommati par usage et sect '!$C$6:$C$310,'[1]Assiette TIC'!$C136,'[1]Consommati par usage et sect '!E$6:E$310)</f>
        <v>#VALUE!</v>
      </c>
      <c r="G132" s="104" t="e">
        <f>SUMIF('[1]Consommati par usage et sect '!$C$6:$C$310,'[1]Assiette TIC'!$C136,'[1]Consommati par usage et sect '!F$6:F$310)</f>
        <v>#VALUE!</v>
      </c>
      <c r="H132" s="104" t="e">
        <f>SUMIF('[1]Consommati par usage et sect '!$C$6:$C$310,'[1]Assiette TIC'!$C136,'[1]Consommati par usage et sect '!G$6:G$310)</f>
        <v>#VALUE!</v>
      </c>
      <c r="I132" s="104" t="e">
        <f>SUMIF('[1]Consommati par usage et sect '!$C$6:$C$310,'[1]Assiette TIC'!$C136,'[1]Consommati par usage et sect '!H$6:H$310)</f>
        <v>#VALUE!</v>
      </c>
      <c r="J132" s="104" t="e">
        <f>SUMIF('[1]Consommati par usage et sect '!$C$6:$C$310,'[1]Assiette TIC'!$C136,'[1]Consommati par usage et sect '!I$6:I$310)</f>
        <v>#VALUE!</v>
      </c>
      <c r="K132" s="104" t="e">
        <f>SUMIF('[1]Consommati par usage et sect '!$C$6:$C$310,'[1]Assiette TIC'!$C136,'[1]Consommati par usage et sect '!J$6:J$310)</f>
        <v>#VALUE!</v>
      </c>
      <c r="L132" s="104" t="e">
        <f>SUMIF('[1]Consommati par usage et sect '!$C$6:$C$310,'[1]Assiette TIC'!$C136,'[1]Consommati par usage et sect '!K$6:K$310)</f>
        <v>#VALUE!</v>
      </c>
      <c r="M132" s="104" t="e">
        <f>SUMIF('[1]Consommati par usage et sect '!$C$6:$C$310,'[1]Assiette TIC'!$C136,'[1]Consommati par usage et sect '!L$6:L$310)</f>
        <v>#VALUE!</v>
      </c>
      <c r="N132" s="104" t="e">
        <f>SUMIF('[1]Consommati par usage et sect '!$C$6:$C$310,'[1]Assiette TIC'!$C136,'[1]Consommati par usage et sect '!M$6:M$310)</f>
        <v>#VALUE!</v>
      </c>
      <c r="O132" s="104" t="e">
        <f>SUMIF('[1]Consommati par usage et sect '!$C$6:$C$310,'[1]Assiette TIC'!$C136,'[1]Consommati par usage et sect '!N$6:N$310)</f>
        <v>#VALUE!</v>
      </c>
      <c r="P132" s="104" t="e">
        <f>SUMIF('[1]Consommati par usage et sect '!$C$6:$C$310,'[1]Assiette TIC'!$C136,'[1]Consommati par usage et sect '!O$6:O$310)</f>
        <v>#VALUE!</v>
      </c>
      <c r="Q132" s="104" t="e">
        <f>SUMIF('[1]Consommati par usage et sect '!$C$6:$C$310,'[1]Assiette TIC'!$C136,'[1]Consommati par usage et sect '!P$6:P$310)</f>
        <v>#VALUE!</v>
      </c>
      <c r="R132" s="104" t="e">
        <f>SUMIF('[1]Consommati par usage et sect '!$C$6:$C$310,'[1]Assiette TIC'!$C136,'[1]Consommati par usage et sect '!Q$6:Q$310)</f>
        <v>#VALUE!</v>
      </c>
      <c r="S132" s="104" t="e">
        <f>SUMIF('[1]Consommati par usage et sect '!$C$6:$C$310,'[1]Assiette TIC'!$C136,'[1]Consommati par usage et sect '!R$6:R$310)</f>
        <v>#VALUE!</v>
      </c>
      <c r="T132" s="104" t="e">
        <f>SUMIF('[1]Consommati par usage et sect '!$C$6:$C$310,'[1]Assiette TIC'!$C136,'[1]Consommati par usage et sect '!S$6:S$310)</f>
        <v>#VALUE!</v>
      </c>
      <c r="U132" s="104" t="e">
        <f>SUMIF('[1]Consommati par usage et sect '!$C$6:$C$310,'[1]Assiette TIC'!$C136,'[1]Consommati par usage et sect '!T$6:T$310)</f>
        <v>#VALUE!</v>
      </c>
      <c r="V132" s="104" t="e">
        <f>SUMIF('[1]Consommati par usage et sect '!$C$6:$C$310,'[1]Assiette TIC'!$C136,'[1]Consommati par usage et sect '!U$6:U$310)</f>
        <v>#VALUE!</v>
      </c>
      <c r="W132" s="104" t="e">
        <f>SUMIF('[1]Consommati par usage et sect '!$C$6:$C$310,'[1]Assiette TIC'!$C136,'[1]Consommati par usage et sect '!V$6:V$310)</f>
        <v>#VALUE!</v>
      </c>
      <c r="X132" s="104" t="e">
        <f>SUMIF('[1]Consommati par usage et sect '!$C$6:$C$310,'[1]Assiette TIC'!$C136,'[1]Consommati par usage et sect '!W$6:W$310)</f>
        <v>#VALUE!</v>
      </c>
      <c r="Y132" s="104" t="e">
        <f>SUMIF('[1]Consommati par usage et sect '!$C$6:$C$310,'[1]Assiette TIC'!$C136,'[1]Consommati par usage et sect '!X$6:X$310)</f>
        <v>#VALUE!</v>
      </c>
      <c r="Z132" s="104" t="e">
        <f>SUMIF('[1]Consommati par usage et sect '!$C$6:$C$310,'[1]Assiette TIC'!$C136,'[1]Consommati par usage et sect '!Y$6:Y$310)</f>
        <v>#VALUE!</v>
      </c>
      <c r="AA132" s="104" t="e">
        <f>SUMIF('[1]Consommati par usage et sect '!$C$6:$C$310,'[1]Assiette TIC'!$C136,'[1]Consommati par usage et sect '!Z$6:Z$310)</f>
        <v>#VALUE!</v>
      </c>
      <c r="AB132" s="104" t="e">
        <f>SUMIF('[1]Consommati par usage et sect '!$C$6:$C$310,'[1]Assiette TIC'!$C136,'[1]Consommati par usage et sect '!AA$6:AA$310)</f>
        <v>#VALUE!</v>
      </c>
      <c r="AC132" s="104" t="e">
        <f>SUMIF('[1]Consommati par usage et sect '!$C$6:$C$310,'[1]Assiette TIC'!$C136,'[1]Consommati par usage et sect '!AB$6:AB$310)</f>
        <v>#VALUE!</v>
      </c>
      <c r="AD132" s="104" t="e">
        <f>SUMIF('[1]Consommati par usage et sect '!$C$6:$C$310,'[1]Assiette TIC'!$C136,'[1]Consommati par usage et sect '!AC$6:AC$310)</f>
        <v>#VALUE!</v>
      </c>
      <c r="AE132" s="104" t="e">
        <f>SUMIF('[1]Consommati par usage et sect '!$C$6:$C$310,'[1]Assiette TIC'!$C136,'[1]Consommati par usage et sect '!AD$6:AD$310)</f>
        <v>#VALUE!</v>
      </c>
      <c r="AF132" s="104" t="e">
        <f>SUMIF('[1]Consommati par usage et sect '!$C$6:$C$310,'[1]Assiette TIC'!$C136,'[1]Consommati par usage et sect '!AE$6:AE$310)</f>
        <v>#VALUE!</v>
      </c>
      <c r="AG132" s="104" t="e">
        <f>SUMIF('[1]Consommati par usage et sect '!$C$6:$C$310,'[1]Assiette TIC'!$C136,'[1]Consommati par usage et sect '!AF$6:AF$310)</f>
        <v>#VALUE!</v>
      </c>
      <c r="AH132" s="104" t="e">
        <f>SUMIF('[1]Consommati par usage et sect '!$C$6:$C$310,'[1]Assiette TIC'!$C136,'[1]Consommati par usage et sect '!AG$6:AG$310)</f>
        <v>#VALUE!</v>
      </c>
      <c r="AI132" s="104" t="e">
        <f>SUMIF('[1]Consommati par usage et sect '!$C$6:$C$310,'[1]Assiette TIC'!$C136,'[1]Consommati par usage et sect '!AH$6:AH$310)</f>
        <v>#VALUE!</v>
      </c>
      <c r="AJ132" s="104" t="e">
        <f>SUMIF('[1]Consommati par usage et sect '!$C$6:$C$310,'[1]Assiette TIC'!$C136,'[1]Consommati par usage et sect '!AI$6:AI$310)</f>
        <v>#VALUE!</v>
      </c>
      <c r="AK132" s="104" t="e">
        <f>SUMIF('[1]Consommati par usage et sect '!$C$6:$C$310,'[1]Assiette TIC'!$C136,'[1]Consommati par usage et sect '!AJ$6:AJ$310)</f>
        <v>#VALUE!</v>
      </c>
      <c r="AL132" s="105" t="e">
        <f t="shared" si="61"/>
        <v>#VALUE!</v>
      </c>
      <c r="AM132" s="104" t="e">
        <f t="shared" si="35"/>
        <v>#VALUE!</v>
      </c>
      <c r="AN132" s="104" t="e">
        <f t="shared" si="62"/>
        <v>#VALUE!</v>
      </c>
      <c r="AO132" s="104" t="e">
        <f t="shared" si="63"/>
        <v>#VALUE!</v>
      </c>
      <c r="AP132" s="104" t="e">
        <f t="shared" si="64"/>
        <v>#VALUE!</v>
      </c>
      <c r="AQ132" s="104" t="e">
        <f>SUMIF('[1]Consommati par usage et sect '!$C$6:$C$310,'[1]Assiette TIC'!$C136,'[1]Consommati par usage et sect '!AP$6:AP$310)</f>
        <v>#VALUE!</v>
      </c>
      <c r="AR132" s="104" t="e">
        <f>SUMIF('[1]Consommati par usage et sect '!$C$6:$C$310,'[1]Assiette TIC'!$C136,'[1]Consommati par usage et sect '!AQ$6:AQ$310)</f>
        <v>#VALUE!</v>
      </c>
      <c r="AS132" s="104" t="e">
        <f>SUMIF('[1]Consommati par usage et sect '!$C$6:$C$310,'[1]Assiette TIC'!$C136,'[1]Consommati par usage et sect '!AR$6:AR$310)</f>
        <v>#VALUE!</v>
      </c>
      <c r="AT132" s="104" t="e">
        <f>SUMIF('[1]Consommati par usage et sect '!$C$6:$C$310,'[1]Assiette TIC'!$C136,'[1]Consommati par usage et sect '!AS$6:AS$310)</f>
        <v>#VALUE!</v>
      </c>
      <c r="AU132" s="104" t="e">
        <f>SUMIF('[1]Consommati par usage et sect '!$C$6:$C$310,'[1]Assiette TIC'!$C136,'[1]Consommati par usage et sect '!AT$6:AT$310)</f>
        <v>#VALUE!</v>
      </c>
      <c r="AV132" s="104" t="e">
        <f>SUMIF('[1]Consommati par usage et sect '!$C$6:$C$310,'[1]Assiette TIC'!$C136,'[1]Consommati par usage et sect '!AU$6:AU$310)</f>
        <v>#VALUE!</v>
      </c>
      <c r="AW132" s="104" t="e">
        <f>SUMIF('[1]Consommati par usage et sect '!$C$6:$C$310,'[1]Assiette TIC'!$C136,'[1]Consommati par usage et sect '!AV$6:AV$310)</f>
        <v>#VALUE!</v>
      </c>
      <c r="AX132" s="104" t="e">
        <f>SUMIF('[1]Consommati par usage et sect '!$C$6:$C$310,'[1]Assiette TIC'!$C136,'[1]Consommati par usage et sect '!AW$6:AW$310)</f>
        <v>#VALUE!</v>
      </c>
      <c r="AY132" s="104" t="e">
        <f>SUMIF('[1]Consommati par usage et sect '!$C$6:$C$310,'[1]Assiette TIC'!$C136,'[1]Consommati par usage et sect '!AX$6:AX$310)</f>
        <v>#VALUE!</v>
      </c>
      <c r="AZ132" s="104" t="e">
        <f>SUMIF('[1]Consommati par usage et sect '!$C$6:$C$310,'[1]Assiette TIC'!$C136,'[1]Consommati par usage et sect '!AY$6:AY$310)</f>
        <v>#VALUE!</v>
      </c>
      <c r="BA132" s="104" t="e">
        <f>SUMIF('[1]Consommati par usage et sect '!$C$6:$C$310,'[1]Assiette TIC'!$C136,'[1]Consommati par usage et sect '!AZ$6:AZ$310)</f>
        <v>#VALUE!</v>
      </c>
      <c r="BB132" s="104" t="e">
        <f>SUMIF('[1]Consommati par usage et sect '!$C$6:$C$310,'[1]Assiette TIC'!$C136,'[1]Consommati par usage et sect '!BA$6:BA$310)</f>
        <v>#VALUE!</v>
      </c>
      <c r="BC132" s="104" t="e">
        <f>SUMIF('[1]Consommati par usage et sect '!$C$6:$C$310,'[1]Assiette TIC'!$C136,'[1]Consommati par usage et sect '!BB$6:BB$310)</f>
        <v>#VALUE!</v>
      </c>
      <c r="BD132" s="104" t="e">
        <f>SUMIF('[1]Consommati par usage et sect '!$C$6:$C$310,'[1]Assiette TIC'!$C136,'[1]Consommati par usage et sect '!BC$6:BC$310)</f>
        <v>#VALUE!</v>
      </c>
      <c r="BE132" s="104" t="e">
        <f>SUMIF('[1]Consommati par usage et sect '!$C$6:$C$310,'[1]Assiette TIC'!$C136,'[1]Consommati par usage et sect '!BD$6:BD$310)</f>
        <v>#VALUE!</v>
      </c>
      <c r="BF132" s="104" t="e">
        <f>SUMIF('[1]Consommati par usage et sect '!$C$6:$C$310,'[1]Assiette TIC'!$C136,'[1]Consommati par usage et sect '!BE$6:BE$310)</f>
        <v>#VALUE!</v>
      </c>
      <c r="BG132" s="104" t="e">
        <f>SUMIF('[1]Consommati par usage et sect '!$C$6:$C$310,'[1]Assiette TIC'!$C136,'[1]Consommati par usage et sect '!BF$6:BF$310)</f>
        <v>#VALUE!</v>
      </c>
      <c r="BH132" s="104" t="e">
        <f>SUMIF('[1]Consommati par usage et sect '!$C$6:$C$310,'[1]Assiette TIC'!$C136,'[1]Consommati par usage et sect '!BG$6:BG$310)</f>
        <v>#VALUE!</v>
      </c>
      <c r="BI132" s="104" t="e">
        <f>SUMIF('[1]Consommati par usage et sect '!$C$6:$C$310,'[1]Assiette TIC'!$C136,'[1]Consommati par usage et sect '!BH$6:BH$310)</f>
        <v>#VALUE!</v>
      </c>
      <c r="BJ132" s="104" t="e">
        <f>SUMIF('[1]Consommati par usage et sect '!$C$6:$C$310,'[1]Assiette TIC'!$C136,'[1]Consommati par usage et sect '!BI$6:BI$310)</f>
        <v>#VALUE!</v>
      </c>
      <c r="BK132" s="104" t="e">
        <f>SUMIF('[1]Consommati par usage et sect '!$C$6:$C$310,'[1]Assiette TIC'!$C136,'[1]Consommati par usage et sect '!BJ$6:BJ$310)</f>
        <v>#VALUE!</v>
      </c>
      <c r="BL132" s="104" t="e">
        <f>SUMIF('[1]Consommati par usage et sect '!$C$6:$C$310,'[1]Assiette TIC'!$C136,'[1]Consommati par usage et sect '!BK$6:BK$310)</f>
        <v>#VALUE!</v>
      </c>
      <c r="BM132" s="104" t="e">
        <f>SUMIF('[1]Consommati par usage et sect '!$C$6:$C$310,'[1]Assiette TIC'!$C136,'[1]Consommati par usage et sect '!BL$6:BL$310)</f>
        <v>#VALUE!</v>
      </c>
      <c r="BN132" s="104" t="e">
        <f>SUMIF('[1]Consommati par usage et sect '!$C$6:$C$310,'[1]Assiette TIC'!$C136,'[1]Consommati par usage et sect '!BM$6:BM$310)</f>
        <v>#VALUE!</v>
      </c>
      <c r="BO132" s="104" t="e">
        <f>SUMIF('[1]Consommati par usage et sect '!$C$6:$C$310,'[1]Assiette TIC'!$C136,'[1]Consommati par usage et sect '!BN$6:BN$310)</f>
        <v>#VALUE!</v>
      </c>
      <c r="BP132" s="104" t="e">
        <f>SUMIF('[1]Consommati par usage et sect '!$C$6:$C$310,'[1]Assiette TIC'!$C136,'[1]Consommati par usage et sect '!BO$6:BO$310)</f>
        <v>#VALUE!</v>
      </c>
      <c r="BQ132" s="104" t="e">
        <f>SUMIF('[1]Consommati par usage et sect '!$C$6:$C$310,'[1]Assiette TIC'!$C136,'[1]Consommati par usage et sect '!BP$6:BP$310)</f>
        <v>#VALUE!</v>
      </c>
      <c r="BR132" s="104" t="e">
        <f>SUMIF('[1]Consommati par usage et sect '!$C$6:$C$310,'[1]Assiette TIC'!$C136,'[1]Consommati par usage et sect '!BQ$6:BQ$310)</f>
        <v>#VALUE!</v>
      </c>
      <c r="BS132" s="105" t="e">
        <f t="shared" si="58"/>
        <v>#VALUE!</v>
      </c>
      <c r="BT132" s="106" t="e">
        <f t="shared" si="65"/>
        <v>#VALUE!</v>
      </c>
      <c r="BU132" s="102" t="e">
        <f>IF(E132-#REF!-#REF!&gt;=#REF!,AL132-E132+#REF!+#REF!,AL132-#REF!)</f>
        <v>#REF!</v>
      </c>
      <c r="BV132" s="102"/>
      <c r="BW132" s="102"/>
      <c r="BX132" s="102">
        <f t="shared" si="66"/>
        <v>0</v>
      </c>
      <c r="BY132" s="102" t="e">
        <f t="shared" si="36"/>
        <v>#REF!</v>
      </c>
      <c r="BZ132" s="107">
        <f>IF(ISNA(VLOOKUP($D132,'[1]comptes des secteurs'!$B$13:$AW$1568,31,FALSE)),0,VLOOKUP($D132,'[1]comptes des secteurs'!$B$13:$AW$1568,31,FALSE))</f>
        <v>752.4</v>
      </c>
      <c r="CA132" s="102">
        <f>IF(ISNA(VLOOKUP($D132,'[1]comptes des secteurs'!$B$13:$AW$1568,47,FALSE)),0,VLOOKUP($D132,'[1]comptes des secteurs'!$B$13:$AW$1568,47,FALSE))</f>
        <v>4603.6000000000004</v>
      </c>
      <c r="CB132" s="108" t="e">
        <f t="shared" si="40"/>
        <v>#REF!</v>
      </c>
      <c r="CC132" s="108" t="e">
        <f t="shared" si="40"/>
        <v>#REF!</v>
      </c>
      <c r="CD132">
        <f>VLOOKUP(D132,Eurostat!$A$11:$H$272,5,TRUE)</f>
        <v>10732.6</v>
      </c>
    </row>
    <row r="133" spans="1:82" ht="15.65" customHeight="1" x14ac:dyDescent="0.35">
      <c r="A133" s="121"/>
      <c r="B133" s="191"/>
      <c r="C133" s="131" t="s">
        <v>385</v>
      </c>
      <c r="D133" s="128">
        <v>2571</v>
      </c>
      <c r="E133" s="97">
        <f>IFERROR(VLOOKUP(D133,'[1]Emissions ETS'!$A$2:$B$121,2,FALSE),0)/1000</f>
        <v>0</v>
      </c>
      <c r="F133" s="104" t="e">
        <f>SUMIF('[1]Consommati par usage et sect '!$C$6:$C$310,'[1]Assiette TIC'!$C137,'[1]Consommati par usage et sect '!E$6:E$310)</f>
        <v>#VALUE!</v>
      </c>
      <c r="G133" s="104" t="e">
        <f>SUMIF('[1]Consommati par usage et sect '!$C$6:$C$310,'[1]Assiette TIC'!$C137,'[1]Consommati par usage et sect '!F$6:F$310)</f>
        <v>#VALUE!</v>
      </c>
      <c r="H133" s="104" t="e">
        <f>SUMIF('[1]Consommati par usage et sect '!$C$6:$C$310,'[1]Assiette TIC'!$C137,'[1]Consommati par usage et sect '!G$6:G$310)</f>
        <v>#VALUE!</v>
      </c>
      <c r="I133" s="104" t="e">
        <f>SUMIF('[1]Consommati par usage et sect '!$C$6:$C$310,'[1]Assiette TIC'!$C137,'[1]Consommati par usage et sect '!H$6:H$310)</f>
        <v>#VALUE!</v>
      </c>
      <c r="J133" s="104" t="e">
        <f>SUMIF('[1]Consommati par usage et sect '!$C$6:$C$310,'[1]Assiette TIC'!$C137,'[1]Consommati par usage et sect '!I$6:I$310)</f>
        <v>#VALUE!</v>
      </c>
      <c r="K133" s="104" t="e">
        <f>SUMIF('[1]Consommati par usage et sect '!$C$6:$C$310,'[1]Assiette TIC'!$C137,'[1]Consommati par usage et sect '!J$6:J$310)</f>
        <v>#VALUE!</v>
      </c>
      <c r="L133" s="104" t="e">
        <f>SUMIF('[1]Consommati par usage et sect '!$C$6:$C$310,'[1]Assiette TIC'!$C137,'[1]Consommati par usage et sect '!K$6:K$310)</f>
        <v>#VALUE!</v>
      </c>
      <c r="M133" s="104" t="e">
        <f>SUMIF('[1]Consommati par usage et sect '!$C$6:$C$310,'[1]Assiette TIC'!$C137,'[1]Consommati par usage et sect '!L$6:L$310)</f>
        <v>#VALUE!</v>
      </c>
      <c r="N133" s="104" t="e">
        <f>SUMIF('[1]Consommati par usage et sect '!$C$6:$C$310,'[1]Assiette TIC'!$C137,'[1]Consommati par usage et sect '!M$6:M$310)</f>
        <v>#VALUE!</v>
      </c>
      <c r="O133" s="104" t="e">
        <f>SUMIF('[1]Consommati par usage et sect '!$C$6:$C$310,'[1]Assiette TIC'!$C137,'[1]Consommati par usage et sect '!N$6:N$310)</f>
        <v>#VALUE!</v>
      </c>
      <c r="P133" s="104" t="e">
        <f>SUMIF('[1]Consommati par usage et sect '!$C$6:$C$310,'[1]Assiette TIC'!$C137,'[1]Consommati par usage et sect '!O$6:O$310)</f>
        <v>#VALUE!</v>
      </c>
      <c r="Q133" s="104" t="e">
        <f>SUMIF('[1]Consommati par usage et sect '!$C$6:$C$310,'[1]Assiette TIC'!$C137,'[1]Consommati par usage et sect '!P$6:P$310)</f>
        <v>#VALUE!</v>
      </c>
      <c r="R133" s="104" t="e">
        <f>SUMIF('[1]Consommati par usage et sect '!$C$6:$C$310,'[1]Assiette TIC'!$C137,'[1]Consommati par usage et sect '!Q$6:Q$310)</f>
        <v>#VALUE!</v>
      </c>
      <c r="S133" s="104" t="e">
        <f>SUMIF('[1]Consommati par usage et sect '!$C$6:$C$310,'[1]Assiette TIC'!$C137,'[1]Consommati par usage et sect '!R$6:R$310)</f>
        <v>#VALUE!</v>
      </c>
      <c r="T133" s="104" t="e">
        <f>SUMIF('[1]Consommati par usage et sect '!$C$6:$C$310,'[1]Assiette TIC'!$C137,'[1]Consommati par usage et sect '!S$6:S$310)</f>
        <v>#VALUE!</v>
      </c>
      <c r="U133" s="104" t="e">
        <f>SUMIF('[1]Consommati par usage et sect '!$C$6:$C$310,'[1]Assiette TIC'!$C137,'[1]Consommati par usage et sect '!T$6:T$310)</f>
        <v>#VALUE!</v>
      </c>
      <c r="V133" s="104" t="e">
        <f>SUMIF('[1]Consommati par usage et sect '!$C$6:$C$310,'[1]Assiette TIC'!$C137,'[1]Consommati par usage et sect '!U$6:U$310)</f>
        <v>#VALUE!</v>
      </c>
      <c r="W133" s="104" t="e">
        <f>SUMIF('[1]Consommati par usage et sect '!$C$6:$C$310,'[1]Assiette TIC'!$C137,'[1]Consommati par usage et sect '!V$6:V$310)</f>
        <v>#VALUE!</v>
      </c>
      <c r="X133" s="104" t="e">
        <f>SUMIF('[1]Consommati par usage et sect '!$C$6:$C$310,'[1]Assiette TIC'!$C137,'[1]Consommati par usage et sect '!W$6:W$310)</f>
        <v>#VALUE!</v>
      </c>
      <c r="Y133" s="104" t="e">
        <f>SUMIF('[1]Consommati par usage et sect '!$C$6:$C$310,'[1]Assiette TIC'!$C137,'[1]Consommati par usage et sect '!X$6:X$310)</f>
        <v>#VALUE!</v>
      </c>
      <c r="Z133" s="104" t="e">
        <f>SUMIF('[1]Consommati par usage et sect '!$C$6:$C$310,'[1]Assiette TIC'!$C137,'[1]Consommati par usage et sect '!Y$6:Y$310)</f>
        <v>#VALUE!</v>
      </c>
      <c r="AA133" s="104" t="e">
        <f>SUMIF('[1]Consommati par usage et sect '!$C$6:$C$310,'[1]Assiette TIC'!$C137,'[1]Consommati par usage et sect '!Z$6:Z$310)</f>
        <v>#VALUE!</v>
      </c>
      <c r="AB133" s="104" t="e">
        <f>SUMIF('[1]Consommati par usage et sect '!$C$6:$C$310,'[1]Assiette TIC'!$C137,'[1]Consommati par usage et sect '!AA$6:AA$310)</f>
        <v>#VALUE!</v>
      </c>
      <c r="AC133" s="104" t="e">
        <f>SUMIF('[1]Consommati par usage et sect '!$C$6:$C$310,'[1]Assiette TIC'!$C137,'[1]Consommati par usage et sect '!AB$6:AB$310)</f>
        <v>#VALUE!</v>
      </c>
      <c r="AD133" s="104" t="e">
        <f>SUMIF('[1]Consommati par usage et sect '!$C$6:$C$310,'[1]Assiette TIC'!$C137,'[1]Consommati par usage et sect '!AC$6:AC$310)</f>
        <v>#VALUE!</v>
      </c>
      <c r="AE133" s="104" t="e">
        <f>SUMIF('[1]Consommati par usage et sect '!$C$6:$C$310,'[1]Assiette TIC'!$C137,'[1]Consommati par usage et sect '!AD$6:AD$310)</f>
        <v>#VALUE!</v>
      </c>
      <c r="AF133" s="104" t="e">
        <f>SUMIF('[1]Consommati par usage et sect '!$C$6:$C$310,'[1]Assiette TIC'!$C137,'[1]Consommati par usage et sect '!AE$6:AE$310)</f>
        <v>#VALUE!</v>
      </c>
      <c r="AG133" s="104" t="e">
        <f>SUMIF('[1]Consommati par usage et sect '!$C$6:$C$310,'[1]Assiette TIC'!$C137,'[1]Consommati par usage et sect '!AF$6:AF$310)</f>
        <v>#VALUE!</v>
      </c>
      <c r="AH133" s="104" t="e">
        <f>SUMIF('[1]Consommati par usage et sect '!$C$6:$C$310,'[1]Assiette TIC'!$C137,'[1]Consommati par usage et sect '!AG$6:AG$310)</f>
        <v>#VALUE!</v>
      </c>
      <c r="AI133" s="104" t="e">
        <f>SUMIF('[1]Consommati par usage et sect '!$C$6:$C$310,'[1]Assiette TIC'!$C137,'[1]Consommati par usage et sect '!AH$6:AH$310)</f>
        <v>#VALUE!</v>
      </c>
      <c r="AJ133" s="104" t="e">
        <f>SUMIF('[1]Consommati par usage et sect '!$C$6:$C$310,'[1]Assiette TIC'!$C137,'[1]Consommati par usage et sect '!AI$6:AI$310)</f>
        <v>#VALUE!</v>
      </c>
      <c r="AK133" s="104" t="e">
        <f>SUMIF('[1]Consommati par usage et sect '!$C$6:$C$310,'[1]Assiette TIC'!$C137,'[1]Consommati par usage et sect '!AJ$6:AJ$310)</f>
        <v>#VALUE!</v>
      </c>
      <c r="AL133" s="105" t="e">
        <f t="shared" si="61"/>
        <v>#VALUE!</v>
      </c>
      <c r="AM133" s="104" t="e">
        <f t="shared" ref="AM133:AM193" si="67">SUM(AN133:AP133)</f>
        <v>#VALUE!</v>
      </c>
      <c r="AN133" s="104" t="e">
        <f t="shared" si="62"/>
        <v>#VALUE!</v>
      </c>
      <c r="AO133" s="104" t="e">
        <f t="shared" si="63"/>
        <v>#VALUE!</v>
      </c>
      <c r="AP133" s="104" t="e">
        <f t="shared" si="64"/>
        <v>#VALUE!</v>
      </c>
      <c r="AQ133" s="104" t="e">
        <f>SUMIF('[1]Consommati par usage et sect '!$C$6:$C$310,'[1]Assiette TIC'!$C137,'[1]Consommati par usage et sect '!AP$6:AP$310)</f>
        <v>#VALUE!</v>
      </c>
      <c r="AR133" s="104" t="e">
        <f>SUMIF('[1]Consommati par usage et sect '!$C$6:$C$310,'[1]Assiette TIC'!$C137,'[1]Consommati par usage et sect '!AQ$6:AQ$310)</f>
        <v>#VALUE!</v>
      </c>
      <c r="AS133" s="104" t="e">
        <f>SUMIF('[1]Consommati par usage et sect '!$C$6:$C$310,'[1]Assiette TIC'!$C137,'[1]Consommati par usage et sect '!AR$6:AR$310)</f>
        <v>#VALUE!</v>
      </c>
      <c r="AT133" s="104" t="e">
        <f>SUMIF('[1]Consommati par usage et sect '!$C$6:$C$310,'[1]Assiette TIC'!$C137,'[1]Consommati par usage et sect '!AS$6:AS$310)</f>
        <v>#VALUE!</v>
      </c>
      <c r="AU133" s="104" t="e">
        <f>SUMIF('[1]Consommati par usage et sect '!$C$6:$C$310,'[1]Assiette TIC'!$C137,'[1]Consommati par usage et sect '!AT$6:AT$310)</f>
        <v>#VALUE!</v>
      </c>
      <c r="AV133" s="104" t="e">
        <f>SUMIF('[1]Consommati par usage et sect '!$C$6:$C$310,'[1]Assiette TIC'!$C137,'[1]Consommati par usage et sect '!AU$6:AU$310)</f>
        <v>#VALUE!</v>
      </c>
      <c r="AW133" s="104" t="e">
        <f>SUMIF('[1]Consommati par usage et sect '!$C$6:$C$310,'[1]Assiette TIC'!$C137,'[1]Consommati par usage et sect '!AV$6:AV$310)</f>
        <v>#VALUE!</v>
      </c>
      <c r="AX133" s="104" t="e">
        <f>SUMIF('[1]Consommati par usage et sect '!$C$6:$C$310,'[1]Assiette TIC'!$C137,'[1]Consommati par usage et sect '!AW$6:AW$310)</f>
        <v>#VALUE!</v>
      </c>
      <c r="AY133" s="104" t="e">
        <f>SUMIF('[1]Consommati par usage et sect '!$C$6:$C$310,'[1]Assiette TIC'!$C137,'[1]Consommati par usage et sect '!AX$6:AX$310)</f>
        <v>#VALUE!</v>
      </c>
      <c r="AZ133" s="104" t="e">
        <f>SUMIF('[1]Consommati par usage et sect '!$C$6:$C$310,'[1]Assiette TIC'!$C137,'[1]Consommati par usage et sect '!AY$6:AY$310)</f>
        <v>#VALUE!</v>
      </c>
      <c r="BA133" s="104" t="e">
        <f>SUMIF('[1]Consommati par usage et sect '!$C$6:$C$310,'[1]Assiette TIC'!$C137,'[1]Consommati par usage et sect '!AZ$6:AZ$310)</f>
        <v>#VALUE!</v>
      </c>
      <c r="BB133" s="104" t="e">
        <f>SUMIF('[1]Consommati par usage et sect '!$C$6:$C$310,'[1]Assiette TIC'!$C137,'[1]Consommati par usage et sect '!BA$6:BA$310)</f>
        <v>#VALUE!</v>
      </c>
      <c r="BC133" s="104" t="e">
        <f>SUMIF('[1]Consommati par usage et sect '!$C$6:$C$310,'[1]Assiette TIC'!$C137,'[1]Consommati par usage et sect '!BB$6:BB$310)</f>
        <v>#VALUE!</v>
      </c>
      <c r="BD133" s="104" t="e">
        <f>SUMIF('[1]Consommati par usage et sect '!$C$6:$C$310,'[1]Assiette TIC'!$C137,'[1]Consommati par usage et sect '!BC$6:BC$310)</f>
        <v>#VALUE!</v>
      </c>
      <c r="BE133" s="104" t="e">
        <f>SUMIF('[1]Consommati par usage et sect '!$C$6:$C$310,'[1]Assiette TIC'!$C137,'[1]Consommati par usage et sect '!BD$6:BD$310)</f>
        <v>#VALUE!</v>
      </c>
      <c r="BF133" s="104" t="e">
        <f>SUMIF('[1]Consommati par usage et sect '!$C$6:$C$310,'[1]Assiette TIC'!$C137,'[1]Consommati par usage et sect '!BE$6:BE$310)</f>
        <v>#VALUE!</v>
      </c>
      <c r="BG133" s="104" t="e">
        <f>SUMIF('[1]Consommati par usage et sect '!$C$6:$C$310,'[1]Assiette TIC'!$C137,'[1]Consommati par usage et sect '!BF$6:BF$310)</f>
        <v>#VALUE!</v>
      </c>
      <c r="BH133" s="104" t="e">
        <f>SUMIF('[1]Consommati par usage et sect '!$C$6:$C$310,'[1]Assiette TIC'!$C137,'[1]Consommati par usage et sect '!BG$6:BG$310)</f>
        <v>#VALUE!</v>
      </c>
      <c r="BI133" s="104" t="e">
        <f>SUMIF('[1]Consommati par usage et sect '!$C$6:$C$310,'[1]Assiette TIC'!$C137,'[1]Consommati par usage et sect '!BH$6:BH$310)</f>
        <v>#VALUE!</v>
      </c>
      <c r="BJ133" s="104" t="e">
        <f>SUMIF('[1]Consommati par usage et sect '!$C$6:$C$310,'[1]Assiette TIC'!$C137,'[1]Consommati par usage et sect '!BI$6:BI$310)</f>
        <v>#VALUE!</v>
      </c>
      <c r="BK133" s="104" t="e">
        <f>SUMIF('[1]Consommati par usage et sect '!$C$6:$C$310,'[1]Assiette TIC'!$C137,'[1]Consommati par usage et sect '!BJ$6:BJ$310)</f>
        <v>#VALUE!</v>
      </c>
      <c r="BL133" s="104" t="e">
        <f>SUMIF('[1]Consommati par usage et sect '!$C$6:$C$310,'[1]Assiette TIC'!$C137,'[1]Consommati par usage et sect '!BK$6:BK$310)</f>
        <v>#VALUE!</v>
      </c>
      <c r="BM133" s="104" t="e">
        <f>SUMIF('[1]Consommati par usage et sect '!$C$6:$C$310,'[1]Assiette TIC'!$C137,'[1]Consommati par usage et sect '!BL$6:BL$310)</f>
        <v>#VALUE!</v>
      </c>
      <c r="BN133" s="104" t="e">
        <f>SUMIF('[1]Consommati par usage et sect '!$C$6:$C$310,'[1]Assiette TIC'!$C137,'[1]Consommati par usage et sect '!BM$6:BM$310)</f>
        <v>#VALUE!</v>
      </c>
      <c r="BO133" s="104" t="e">
        <f>SUMIF('[1]Consommati par usage et sect '!$C$6:$C$310,'[1]Assiette TIC'!$C137,'[1]Consommati par usage et sect '!BN$6:BN$310)</f>
        <v>#VALUE!</v>
      </c>
      <c r="BP133" s="104" t="e">
        <f>SUMIF('[1]Consommati par usage et sect '!$C$6:$C$310,'[1]Assiette TIC'!$C137,'[1]Consommati par usage et sect '!BO$6:BO$310)</f>
        <v>#VALUE!</v>
      </c>
      <c r="BQ133" s="104" t="e">
        <f>SUMIF('[1]Consommati par usage et sect '!$C$6:$C$310,'[1]Assiette TIC'!$C137,'[1]Consommati par usage et sect '!BP$6:BP$310)</f>
        <v>#VALUE!</v>
      </c>
      <c r="BR133" s="104" t="e">
        <f>SUMIF('[1]Consommati par usage et sect '!$C$6:$C$310,'[1]Assiette TIC'!$C137,'[1]Consommati par usage et sect '!BQ$6:BQ$310)</f>
        <v>#VALUE!</v>
      </c>
      <c r="BS133" s="105" t="e">
        <f t="shared" si="58"/>
        <v>#VALUE!</v>
      </c>
      <c r="BT133" s="106" t="e">
        <f t="shared" si="65"/>
        <v>#VALUE!</v>
      </c>
      <c r="BU133" s="102" t="e">
        <f>IF(E133-#REF!-#REF!&gt;=#REF!,AL133-E133+#REF!+#REF!,AL133-#REF!)</f>
        <v>#REF!</v>
      </c>
      <c r="BV133" s="102" t="s">
        <v>264</v>
      </c>
      <c r="BW133" s="102"/>
      <c r="BX133" s="102">
        <f t="shared" si="66"/>
        <v>1</v>
      </c>
      <c r="BY133" s="102">
        <f t="shared" si="36"/>
        <v>0</v>
      </c>
      <c r="BZ133" s="107">
        <f>IF(ISNA(VLOOKUP($D133,'[1]comptes des secteurs'!$B$13:$AW$1568,31,FALSE)),0,VLOOKUP($D133,'[1]comptes des secteurs'!$B$13:$AW$1568,31,FALSE))</f>
        <v>17.399999999999999</v>
      </c>
      <c r="CA133" s="102">
        <f>IF(ISNA(VLOOKUP($D133,'[1]comptes des secteurs'!$B$13:$AW$1568,47,FALSE)),0,VLOOKUP($D133,'[1]comptes des secteurs'!$B$13:$AW$1568,47,FALSE))</f>
        <v>79.5</v>
      </c>
      <c r="CB133" s="108">
        <f t="shared" si="40"/>
        <v>0</v>
      </c>
      <c r="CC133" s="108">
        <f t="shared" si="40"/>
        <v>0</v>
      </c>
      <c r="CD133">
        <f>VLOOKUP(D133,Eurostat!$A$11:$H$272,5,TRUE)</f>
        <v>185.3</v>
      </c>
    </row>
    <row r="134" spans="1:82" ht="15.65" customHeight="1" x14ac:dyDescent="0.35">
      <c r="A134" s="121"/>
      <c r="B134" s="191"/>
      <c r="C134" s="131" t="s">
        <v>386</v>
      </c>
      <c r="D134" s="128">
        <v>2572</v>
      </c>
      <c r="E134" s="97">
        <f>IFERROR(VLOOKUP(D134,'[1]Emissions ETS'!$A$2:$B$121,2,FALSE),0)/1000</f>
        <v>0</v>
      </c>
      <c r="F134" s="104" t="e">
        <f>SUMIF('[1]Consommati par usage et sect '!$C$6:$C$310,'[1]Assiette TIC'!$C138,'[1]Consommati par usage et sect '!E$6:E$310)</f>
        <v>#VALUE!</v>
      </c>
      <c r="G134" s="104" t="e">
        <f>SUMIF('[1]Consommati par usage et sect '!$C$6:$C$310,'[1]Assiette TIC'!$C138,'[1]Consommati par usage et sect '!F$6:F$310)</f>
        <v>#VALUE!</v>
      </c>
      <c r="H134" s="104" t="e">
        <f>SUMIF('[1]Consommati par usage et sect '!$C$6:$C$310,'[1]Assiette TIC'!$C138,'[1]Consommati par usage et sect '!G$6:G$310)</f>
        <v>#VALUE!</v>
      </c>
      <c r="I134" s="104" t="e">
        <f>SUMIF('[1]Consommati par usage et sect '!$C$6:$C$310,'[1]Assiette TIC'!$C138,'[1]Consommati par usage et sect '!H$6:H$310)</f>
        <v>#VALUE!</v>
      </c>
      <c r="J134" s="104" t="e">
        <f>SUMIF('[1]Consommati par usage et sect '!$C$6:$C$310,'[1]Assiette TIC'!$C138,'[1]Consommati par usage et sect '!I$6:I$310)</f>
        <v>#VALUE!</v>
      </c>
      <c r="K134" s="104" t="e">
        <f>SUMIF('[1]Consommati par usage et sect '!$C$6:$C$310,'[1]Assiette TIC'!$C138,'[1]Consommati par usage et sect '!J$6:J$310)</f>
        <v>#VALUE!</v>
      </c>
      <c r="L134" s="104" t="e">
        <f>SUMIF('[1]Consommati par usage et sect '!$C$6:$C$310,'[1]Assiette TIC'!$C138,'[1]Consommati par usage et sect '!K$6:K$310)</f>
        <v>#VALUE!</v>
      </c>
      <c r="M134" s="104" t="e">
        <f>SUMIF('[1]Consommati par usage et sect '!$C$6:$C$310,'[1]Assiette TIC'!$C138,'[1]Consommati par usage et sect '!L$6:L$310)</f>
        <v>#VALUE!</v>
      </c>
      <c r="N134" s="104" t="e">
        <f>SUMIF('[1]Consommati par usage et sect '!$C$6:$C$310,'[1]Assiette TIC'!$C138,'[1]Consommati par usage et sect '!M$6:M$310)</f>
        <v>#VALUE!</v>
      </c>
      <c r="O134" s="104" t="e">
        <f>SUMIF('[1]Consommati par usage et sect '!$C$6:$C$310,'[1]Assiette TIC'!$C138,'[1]Consommati par usage et sect '!N$6:N$310)</f>
        <v>#VALUE!</v>
      </c>
      <c r="P134" s="104" t="e">
        <f>SUMIF('[1]Consommati par usage et sect '!$C$6:$C$310,'[1]Assiette TIC'!$C138,'[1]Consommati par usage et sect '!O$6:O$310)</f>
        <v>#VALUE!</v>
      </c>
      <c r="Q134" s="104" t="e">
        <f>SUMIF('[1]Consommati par usage et sect '!$C$6:$C$310,'[1]Assiette TIC'!$C138,'[1]Consommati par usage et sect '!P$6:P$310)</f>
        <v>#VALUE!</v>
      </c>
      <c r="R134" s="104" t="e">
        <f>SUMIF('[1]Consommati par usage et sect '!$C$6:$C$310,'[1]Assiette TIC'!$C138,'[1]Consommati par usage et sect '!Q$6:Q$310)</f>
        <v>#VALUE!</v>
      </c>
      <c r="S134" s="104" t="e">
        <f>SUMIF('[1]Consommati par usage et sect '!$C$6:$C$310,'[1]Assiette TIC'!$C138,'[1]Consommati par usage et sect '!R$6:R$310)</f>
        <v>#VALUE!</v>
      </c>
      <c r="T134" s="104" t="e">
        <f>SUMIF('[1]Consommati par usage et sect '!$C$6:$C$310,'[1]Assiette TIC'!$C138,'[1]Consommati par usage et sect '!S$6:S$310)</f>
        <v>#VALUE!</v>
      </c>
      <c r="U134" s="104" t="e">
        <f>SUMIF('[1]Consommati par usage et sect '!$C$6:$C$310,'[1]Assiette TIC'!$C138,'[1]Consommati par usage et sect '!T$6:T$310)</f>
        <v>#VALUE!</v>
      </c>
      <c r="V134" s="104" t="e">
        <f>SUMIF('[1]Consommati par usage et sect '!$C$6:$C$310,'[1]Assiette TIC'!$C138,'[1]Consommati par usage et sect '!U$6:U$310)</f>
        <v>#VALUE!</v>
      </c>
      <c r="W134" s="104" t="e">
        <f>SUMIF('[1]Consommati par usage et sect '!$C$6:$C$310,'[1]Assiette TIC'!$C138,'[1]Consommati par usage et sect '!V$6:V$310)</f>
        <v>#VALUE!</v>
      </c>
      <c r="X134" s="104" t="e">
        <f>SUMIF('[1]Consommati par usage et sect '!$C$6:$C$310,'[1]Assiette TIC'!$C138,'[1]Consommati par usage et sect '!W$6:W$310)</f>
        <v>#VALUE!</v>
      </c>
      <c r="Y134" s="104" t="e">
        <f>SUMIF('[1]Consommati par usage et sect '!$C$6:$C$310,'[1]Assiette TIC'!$C138,'[1]Consommati par usage et sect '!X$6:X$310)</f>
        <v>#VALUE!</v>
      </c>
      <c r="Z134" s="104" t="e">
        <f>SUMIF('[1]Consommati par usage et sect '!$C$6:$C$310,'[1]Assiette TIC'!$C138,'[1]Consommati par usage et sect '!Y$6:Y$310)</f>
        <v>#VALUE!</v>
      </c>
      <c r="AA134" s="104" t="e">
        <f>SUMIF('[1]Consommati par usage et sect '!$C$6:$C$310,'[1]Assiette TIC'!$C138,'[1]Consommati par usage et sect '!Z$6:Z$310)</f>
        <v>#VALUE!</v>
      </c>
      <c r="AB134" s="104" t="e">
        <f>SUMIF('[1]Consommati par usage et sect '!$C$6:$C$310,'[1]Assiette TIC'!$C138,'[1]Consommati par usage et sect '!AA$6:AA$310)</f>
        <v>#VALUE!</v>
      </c>
      <c r="AC134" s="104" t="e">
        <f>SUMIF('[1]Consommati par usage et sect '!$C$6:$C$310,'[1]Assiette TIC'!$C138,'[1]Consommati par usage et sect '!AB$6:AB$310)</f>
        <v>#VALUE!</v>
      </c>
      <c r="AD134" s="104" t="e">
        <f>SUMIF('[1]Consommati par usage et sect '!$C$6:$C$310,'[1]Assiette TIC'!$C138,'[1]Consommati par usage et sect '!AC$6:AC$310)</f>
        <v>#VALUE!</v>
      </c>
      <c r="AE134" s="104" t="e">
        <f>SUMIF('[1]Consommati par usage et sect '!$C$6:$C$310,'[1]Assiette TIC'!$C138,'[1]Consommati par usage et sect '!AD$6:AD$310)</f>
        <v>#VALUE!</v>
      </c>
      <c r="AF134" s="104" t="e">
        <f>SUMIF('[1]Consommati par usage et sect '!$C$6:$C$310,'[1]Assiette TIC'!$C138,'[1]Consommati par usage et sect '!AE$6:AE$310)</f>
        <v>#VALUE!</v>
      </c>
      <c r="AG134" s="104" t="e">
        <f>SUMIF('[1]Consommati par usage et sect '!$C$6:$C$310,'[1]Assiette TIC'!$C138,'[1]Consommati par usage et sect '!AF$6:AF$310)</f>
        <v>#VALUE!</v>
      </c>
      <c r="AH134" s="104" t="e">
        <f>SUMIF('[1]Consommati par usage et sect '!$C$6:$C$310,'[1]Assiette TIC'!$C138,'[1]Consommati par usage et sect '!AG$6:AG$310)</f>
        <v>#VALUE!</v>
      </c>
      <c r="AI134" s="104" t="e">
        <f>SUMIF('[1]Consommati par usage et sect '!$C$6:$C$310,'[1]Assiette TIC'!$C138,'[1]Consommati par usage et sect '!AH$6:AH$310)</f>
        <v>#VALUE!</v>
      </c>
      <c r="AJ134" s="104" t="e">
        <f>SUMIF('[1]Consommati par usage et sect '!$C$6:$C$310,'[1]Assiette TIC'!$C138,'[1]Consommati par usage et sect '!AI$6:AI$310)</f>
        <v>#VALUE!</v>
      </c>
      <c r="AK134" s="104" t="e">
        <f>SUMIF('[1]Consommati par usage et sect '!$C$6:$C$310,'[1]Assiette TIC'!$C138,'[1]Consommati par usage et sect '!AJ$6:AJ$310)</f>
        <v>#VALUE!</v>
      </c>
      <c r="AL134" s="105" t="e">
        <f t="shared" si="61"/>
        <v>#VALUE!</v>
      </c>
      <c r="AM134" s="104" t="e">
        <f t="shared" si="67"/>
        <v>#VALUE!</v>
      </c>
      <c r="AN134" s="104" t="e">
        <f t="shared" si="62"/>
        <v>#VALUE!</v>
      </c>
      <c r="AO134" s="104" t="e">
        <f t="shared" si="63"/>
        <v>#VALUE!</v>
      </c>
      <c r="AP134" s="104" t="e">
        <f t="shared" si="64"/>
        <v>#VALUE!</v>
      </c>
      <c r="AQ134" s="104" t="e">
        <f>SUMIF('[1]Consommati par usage et sect '!$C$6:$C$310,'[1]Assiette TIC'!$C138,'[1]Consommati par usage et sect '!AP$6:AP$310)</f>
        <v>#VALUE!</v>
      </c>
      <c r="AR134" s="104" t="e">
        <f>SUMIF('[1]Consommati par usage et sect '!$C$6:$C$310,'[1]Assiette TIC'!$C138,'[1]Consommati par usage et sect '!AQ$6:AQ$310)</f>
        <v>#VALUE!</v>
      </c>
      <c r="AS134" s="104" t="e">
        <f>SUMIF('[1]Consommati par usage et sect '!$C$6:$C$310,'[1]Assiette TIC'!$C138,'[1]Consommati par usage et sect '!AR$6:AR$310)</f>
        <v>#VALUE!</v>
      </c>
      <c r="AT134" s="104" t="e">
        <f>SUMIF('[1]Consommati par usage et sect '!$C$6:$C$310,'[1]Assiette TIC'!$C138,'[1]Consommati par usage et sect '!AS$6:AS$310)</f>
        <v>#VALUE!</v>
      </c>
      <c r="AU134" s="104" t="e">
        <f>SUMIF('[1]Consommati par usage et sect '!$C$6:$C$310,'[1]Assiette TIC'!$C138,'[1]Consommati par usage et sect '!AT$6:AT$310)</f>
        <v>#VALUE!</v>
      </c>
      <c r="AV134" s="104" t="e">
        <f>SUMIF('[1]Consommati par usage et sect '!$C$6:$C$310,'[1]Assiette TIC'!$C138,'[1]Consommati par usage et sect '!AU$6:AU$310)</f>
        <v>#VALUE!</v>
      </c>
      <c r="AW134" s="104" t="e">
        <f>SUMIF('[1]Consommati par usage et sect '!$C$6:$C$310,'[1]Assiette TIC'!$C138,'[1]Consommati par usage et sect '!AV$6:AV$310)</f>
        <v>#VALUE!</v>
      </c>
      <c r="AX134" s="104" t="e">
        <f>SUMIF('[1]Consommati par usage et sect '!$C$6:$C$310,'[1]Assiette TIC'!$C138,'[1]Consommati par usage et sect '!AW$6:AW$310)</f>
        <v>#VALUE!</v>
      </c>
      <c r="AY134" s="104" t="e">
        <f>SUMIF('[1]Consommati par usage et sect '!$C$6:$C$310,'[1]Assiette TIC'!$C138,'[1]Consommati par usage et sect '!AX$6:AX$310)</f>
        <v>#VALUE!</v>
      </c>
      <c r="AZ134" s="104" t="e">
        <f>SUMIF('[1]Consommati par usage et sect '!$C$6:$C$310,'[1]Assiette TIC'!$C138,'[1]Consommati par usage et sect '!AY$6:AY$310)</f>
        <v>#VALUE!</v>
      </c>
      <c r="BA134" s="104" t="e">
        <f>SUMIF('[1]Consommati par usage et sect '!$C$6:$C$310,'[1]Assiette TIC'!$C138,'[1]Consommati par usage et sect '!AZ$6:AZ$310)</f>
        <v>#VALUE!</v>
      </c>
      <c r="BB134" s="104" t="e">
        <f>SUMIF('[1]Consommati par usage et sect '!$C$6:$C$310,'[1]Assiette TIC'!$C138,'[1]Consommati par usage et sect '!BA$6:BA$310)</f>
        <v>#VALUE!</v>
      </c>
      <c r="BC134" s="104" t="e">
        <f>SUMIF('[1]Consommati par usage et sect '!$C$6:$C$310,'[1]Assiette TIC'!$C138,'[1]Consommati par usage et sect '!BB$6:BB$310)</f>
        <v>#VALUE!</v>
      </c>
      <c r="BD134" s="104" t="e">
        <f>SUMIF('[1]Consommati par usage et sect '!$C$6:$C$310,'[1]Assiette TIC'!$C138,'[1]Consommati par usage et sect '!BC$6:BC$310)</f>
        <v>#VALUE!</v>
      </c>
      <c r="BE134" s="104" t="e">
        <f>SUMIF('[1]Consommati par usage et sect '!$C$6:$C$310,'[1]Assiette TIC'!$C138,'[1]Consommati par usage et sect '!BD$6:BD$310)</f>
        <v>#VALUE!</v>
      </c>
      <c r="BF134" s="104" t="e">
        <f>SUMIF('[1]Consommati par usage et sect '!$C$6:$C$310,'[1]Assiette TIC'!$C138,'[1]Consommati par usage et sect '!BE$6:BE$310)</f>
        <v>#VALUE!</v>
      </c>
      <c r="BG134" s="104" t="e">
        <f>SUMIF('[1]Consommati par usage et sect '!$C$6:$C$310,'[1]Assiette TIC'!$C138,'[1]Consommati par usage et sect '!BF$6:BF$310)</f>
        <v>#VALUE!</v>
      </c>
      <c r="BH134" s="104" t="e">
        <f>SUMIF('[1]Consommati par usage et sect '!$C$6:$C$310,'[1]Assiette TIC'!$C138,'[1]Consommati par usage et sect '!BG$6:BG$310)</f>
        <v>#VALUE!</v>
      </c>
      <c r="BI134" s="104" t="e">
        <f>SUMIF('[1]Consommati par usage et sect '!$C$6:$C$310,'[1]Assiette TIC'!$C138,'[1]Consommati par usage et sect '!BH$6:BH$310)</f>
        <v>#VALUE!</v>
      </c>
      <c r="BJ134" s="104" t="e">
        <f>SUMIF('[1]Consommati par usage et sect '!$C$6:$C$310,'[1]Assiette TIC'!$C138,'[1]Consommati par usage et sect '!BI$6:BI$310)</f>
        <v>#VALUE!</v>
      </c>
      <c r="BK134" s="104" t="e">
        <f>SUMIF('[1]Consommati par usage et sect '!$C$6:$C$310,'[1]Assiette TIC'!$C138,'[1]Consommati par usage et sect '!BJ$6:BJ$310)</f>
        <v>#VALUE!</v>
      </c>
      <c r="BL134" s="104" t="e">
        <f>SUMIF('[1]Consommati par usage et sect '!$C$6:$C$310,'[1]Assiette TIC'!$C138,'[1]Consommati par usage et sect '!BK$6:BK$310)</f>
        <v>#VALUE!</v>
      </c>
      <c r="BM134" s="104" t="e">
        <f>SUMIF('[1]Consommati par usage et sect '!$C$6:$C$310,'[1]Assiette TIC'!$C138,'[1]Consommati par usage et sect '!BL$6:BL$310)</f>
        <v>#VALUE!</v>
      </c>
      <c r="BN134" s="104" t="e">
        <f>SUMIF('[1]Consommati par usage et sect '!$C$6:$C$310,'[1]Assiette TIC'!$C138,'[1]Consommati par usage et sect '!BM$6:BM$310)</f>
        <v>#VALUE!</v>
      </c>
      <c r="BO134" s="104" t="e">
        <f>SUMIF('[1]Consommati par usage et sect '!$C$6:$C$310,'[1]Assiette TIC'!$C138,'[1]Consommati par usage et sect '!BN$6:BN$310)</f>
        <v>#VALUE!</v>
      </c>
      <c r="BP134" s="104" t="e">
        <f>SUMIF('[1]Consommati par usage et sect '!$C$6:$C$310,'[1]Assiette TIC'!$C138,'[1]Consommati par usage et sect '!BO$6:BO$310)</f>
        <v>#VALUE!</v>
      </c>
      <c r="BQ134" s="104" t="e">
        <f>SUMIF('[1]Consommati par usage et sect '!$C$6:$C$310,'[1]Assiette TIC'!$C138,'[1]Consommati par usage et sect '!BP$6:BP$310)</f>
        <v>#VALUE!</v>
      </c>
      <c r="BR134" s="104" t="e">
        <f>SUMIF('[1]Consommati par usage et sect '!$C$6:$C$310,'[1]Assiette TIC'!$C138,'[1]Consommati par usage et sect '!BQ$6:BQ$310)</f>
        <v>#VALUE!</v>
      </c>
      <c r="BS134" s="105" t="e">
        <f t="shared" si="58"/>
        <v>#VALUE!</v>
      </c>
      <c r="BT134" s="106" t="e">
        <f t="shared" si="65"/>
        <v>#VALUE!</v>
      </c>
      <c r="BU134" s="102" t="e">
        <f>IF(E134-#REF!-#REF!&gt;=#REF!,AL134-E134+#REF!+#REF!,AL134-#REF!)</f>
        <v>#REF!</v>
      </c>
      <c r="BV134" s="102" t="s">
        <v>264</v>
      </c>
      <c r="BW134" s="102"/>
      <c r="BX134" s="102">
        <f t="shared" si="66"/>
        <v>1</v>
      </c>
      <c r="BY134" s="102">
        <f t="shared" ref="BY134:BY194" si="68">IF(BX134=1,0,IF(BU134&gt;0,BU134,0))</f>
        <v>0</v>
      </c>
      <c r="BZ134" s="107">
        <f>IF(ISNA(VLOOKUP($D134,'[1]comptes des secteurs'!$B$13:$AW$1568,31,FALSE)),0,VLOOKUP($D134,'[1]comptes des secteurs'!$B$13:$AW$1568,31,FALSE))</f>
        <v>77.400000000000006</v>
      </c>
      <c r="CA134" s="102">
        <f>IF(ISNA(VLOOKUP($D134,'[1]comptes des secteurs'!$B$13:$AW$1568,47,FALSE)),0,VLOOKUP($D134,'[1]comptes des secteurs'!$B$13:$AW$1568,47,FALSE))</f>
        <v>476.8</v>
      </c>
      <c r="CB134" s="108">
        <f t="shared" si="40"/>
        <v>0</v>
      </c>
      <c r="CC134" s="108">
        <f t="shared" si="40"/>
        <v>0</v>
      </c>
      <c r="CD134">
        <f>VLOOKUP(D134,Eurostat!$A$11:$H$272,5,TRUE)</f>
        <v>1123.0999999999999</v>
      </c>
    </row>
    <row r="135" spans="1:82" ht="15.65" customHeight="1" x14ac:dyDescent="0.35">
      <c r="A135" s="121"/>
      <c r="B135" s="191"/>
      <c r="C135" s="131" t="s">
        <v>387</v>
      </c>
      <c r="D135" s="128">
        <v>2573</v>
      </c>
      <c r="E135" s="97">
        <f>IFERROR(VLOOKUP(D135,'[1]Emissions ETS'!$A$2:$B$121,2,FALSE),0)/1000</f>
        <v>0</v>
      </c>
      <c r="F135" s="104" t="e">
        <f>SUMIF('[1]Consommati par usage et sect '!$C$6:$C$310,'[1]Assiette TIC'!$C139,'[1]Consommati par usage et sect '!E$6:E$310)</f>
        <v>#VALUE!</v>
      </c>
      <c r="G135" s="104" t="e">
        <f>SUMIF('[1]Consommati par usage et sect '!$C$6:$C$310,'[1]Assiette TIC'!$C139,'[1]Consommati par usage et sect '!F$6:F$310)</f>
        <v>#VALUE!</v>
      </c>
      <c r="H135" s="104" t="e">
        <f>SUMIF('[1]Consommati par usage et sect '!$C$6:$C$310,'[1]Assiette TIC'!$C139,'[1]Consommati par usage et sect '!G$6:G$310)</f>
        <v>#VALUE!</v>
      </c>
      <c r="I135" s="104" t="e">
        <f>SUMIF('[1]Consommati par usage et sect '!$C$6:$C$310,'[1]Assiette TIC'!$C139,'[1]Consommati par usage et sect '!H$6:H$310)</f>
        <v>#VALUE!</v>
      </c>
      <c r="J135" s="104" t="e">
        <f>SUMIF('[1]Consommati par usage et sect '!$C$6:$C$310,'[1]Assiette TIC'!$C139,'[1]Consommati par usage et sect '!I$6:I$310)</f>
        <v>#VALUE!</v>
      </c>
      <c r="K135" s="104" t="e">
        <f>SUMIF('[1]Consommati par usage et sect '!$C$6:$C$310,'[1]Assiette TIC'!$C139,'[1]Consommati par usage et sect '!J$6:J$310)</f>
        <v>#VALUE!</v>
      </c>
      <c r="L135" s="104" t="e">
        <f>SUMIF('[1]Consommati par usage et sect '!$C$6:$C$310,'[1]Assiette TIC'!$C139,'[1]Consommati par usage et sect '!K$6:K$310)</f>
        <v>#VALUE!</v>
      </c>
      <c r="M135" s="104" t="e">
        <f>SUMIF('[1]Consommati par usage et sect '!$C$6:$C$310,'[1]Assiette TIC'!$C139,'[1]Consommati par usage et sect '!L$6:L$310)</f>
        <v>#VALUE!</v>
      </c>
      <c r="N135" s="104" t="e">
        <f>SUMIF('[1]Consommati par usage et sect '!$C$6:$C$310,'[1]Assiette TIC'!$C139,'[1]Consommati par usage et sect '!M$6:M$310)</f>
        <v>#VALUE!</v>
      </c>
      <c r="O135" s="104" t="e">
        <f>SUMIF('[1]Consommati par usage et sect '!$C$6:$C$310,'[1]Assiette TIC'!$C139,'[1]Consommati par usage et sect '!N$6:N$310)</f>
        <v>#VALUE!</v>
      </c>
      <c r="P135" s="104" t="e">
        <f>SUMIF('[1]Consommati par usage et sect '!$C$6:$C$310,'[1]Assiette TIC'!$C139,'[1]Consommati par usage et sect '!O$6:O$310)</f>
        <v>#VALUE!</v>
      </c>
      <c r="Q135" s="104" t="e">
        <f>SUMIF('[1]Consommati par usage et sect '!$C$6:$C$310,'[1]Assiette TIC'!$C139,'[1]Consommati par usage et sect '!P$6:P$310)</f>
        <v>#VALUE!</v>
      </c>
      <c r="R135" s="104" t="e">
        <f>SUMIF('[1]Consommati par usage et sect '!$C$6:$C$310,'[1]Assiette TIC'!$C139,'[1]Consommati par usage et sect '!Q$6:Q$310)</f>
        <v>#VALUE!</v>
      </c>
      <c r="S135" s="104" t="e">
        <f>SUMIF('[1]Consommati par usage et sect '!$C$6:$C$310,'[1]Assiette TIC'!$C139,'[1]Consommati par usage et sect '!R$6:R$310)</f>
        <v>#VALUE!</v>
      </c>
      <c r="T135" s="104" t="e">
        <f>SUMIF('[1]Consommati par usage et sect '!$C$6:$C$310,'[1]Assiette TIC'!$C139,'[1]Consommati par usage et sect '!S$6:S$310)</f>
        <v>#VALUE!</v>
      </c>
      <c r="U135" s="104" t="e">
        <f>SUMIF('[1]Consommati par usage et sect '!$C$6:$C$310,'[1]Assiette TIC'!$C139,'[1]Consommati par usage et sect '!T$6:T$310)</f>
        <v>#VALUE!</v>
      </c>
      <c r="V135" s="104" t="e">
        <f>SUMIF('[1]Consommati par usage et sect '!$C$6:$C$310,'[1]Assiette TIC'!$C139,'[1]Consommati par usage et sect '!U$6:U$310)</f>
        <v>#VALUE!</v>
      </c>
      <c r="W135" s="104" t="e">
        <f>SUMIF('[1]Consommati par usage et sect '!$C$6:$C$310,'[1]Assiette TIC'!$C139,'[1]Consommati par usage et sect '!V$6:V$310)</f>
        <v>#VALUE!</v>
      </c>
      <c r="X135" s="104" t="e">
        <f>SUMIF('[1]Consommati par usage et sect '!$C$6:$C$310,'[1]Assiette TIC'!$C139,'[1]Consommati par usage et sect '!W$6:W$310)</f>
        <v>#VALUE!</v>
      </c>
      <c r="Y135" s="104" t="e">
        <f>SUMIF('[1]Consommati par usage et sect '!$C$6:$C$310,'[1]Assiette TIC'!$C139,'[1]Consommati par usage et sect '!X$6:X$310)</f>
        <v>#VALUE!</v>
      </c>
      <c r="Z135" s="104" t="e">
        <f>SUMIF('[1]Consommati par usage et sect '!$C$6:$C$310,'[1]Assiette TIC'!$C139,'[1]Consommati par usage et sect '!Y$6:Y$310)</f>
        <v>#VALUE!</v>
      </c>
      <c r="AA135" s="104" t="e">
        <f>SUMIF('[1]Consommati par usage et sect '!$C$6:$C$310,'[1]Assiette TIC'!$C139,'[1]Consommati par usage et sect '!Z$6:Z$310)</f>
        <v>#VALUE!</v>
      </c>
      <c r="AB135" s="104" t="e">
        <f>SUMIF('[1]Consommati par usage et sect '!$C$6:$C$310,'[1]Assiette TIC'!$C139,'[1]Consommati par usage et sect '!AA$6:AA$310)</f>
        <v>#VALUE!</v>
      </c>
      <c r="AC135" s="104" t="e">
        <f>SUMIF('[1]Consommati par usage et sect '!$C$6:$C$310,'[1]Assiette TIC'!$C139,'[1]Consommati par usage et sect '!AB$6:AB$310)</f>
        <v>#VALUE!</v>
      </c>
      <c r="AD135" s="104" t="e">
        <f>SUMIF('[1]Consommati par usage et sect '!$C$6:$C$310,'[1]Assiette TIC'!$C139,'[1]Consommati par usage et sect '!AC$6:AC$310)</f>
        <v>#VALUE!</v>
      </c>
      <c r="AE135" s="104" t="e">
        <f>SUMIF('[1]Consommati par usage et sect '!$C$6:$C$310,'[1]Assiette TIC'!$C139,'[1]Consommati par usage et sect '!AD$6:AD$310)</f>
        <v>#VALUE!</v>
      </c>
      <c r="AF135" s="104" t="e">
        <f>SUMIF('[1]Consommati par usage et sect '!$C$6:$C$310,'[1]Assiette TIC'!$C139,'[1]Consommati par usage et sect '!AE$6:AE$310)</f>
        <v>#VALUE!</v>
      </c>
      <c r="AG135" s="104" t="e">
        <f>SUMIF('[1]Consommati par usage et sect '!$C$6:$C$310,'[1]Assiette TIC'!$C139,'[1]Consommati par usage et sect '!AF$6:AF$310)</f>
        <v>#VALUE!</v>
      </c>
      <c r="AH135" s="104" t="e">
        <f>SUMIF('[1]Consommati par usage et sect '!$C$6:$C$310,'[1]Assiette TIC'!$C139,'[1]Consommati par usage et sect '!AG$6:AG$310)</f>
        <v>#VALUE!</v>
      </c>
      <c r="AI135" s="104" t="e">
        <f>SUMIF('[1]Consommati par usage et sect '!$C$6:$C$310,'[1]Assiette TIC'!$C139,'[1]Consommati par usage et sect '!AH$6:AH$310)</f>
        <v>#VALUE!</v>
      </c>
      <c r="AJ135" s="104" t="e">
        <f>SUMIF('[1]Consommati par usage et sect '!$C$6:$C$310,'[1]Assiette TIC'!$C139,'[1]Consommati par usage et sect '!AI$6:AI$310)</f>
        <v>#VALUE!</v>
      </c>
      <c r="AK135" s="104" t="e">
        <f>SUMIF('[1]Consommati par usage et sect '!$C$6:$C$310,'[1]Assiette TIC'!$C139,'[1]Consommati par usage et sect '!AJ$6:AJ$310)</f>
        <v>#VALUE!</v>
      </c>
      <c r="AL135" s="105" t="e">
        <f t="shared" si="61"/>
        <v>#VALUE!</v>
      </c>
      <c r="AM135" s="104" t="e">
        <f t="shared" si="67"/>
        <v>#VALUE!</v>
      </c>
      <c r="AN135" s="104" t="e">
        <f t="shared" si="62"/>
        <v>#VALUE!</v>
      </c>
      <c r="AO135" s="104" t="e">
        <f t="shared" si="63"/>
        <v>#VALUE!</v>
      </c>
      <c r="AP135" s="104" t="e">
        <f t="shared" si="64"/>
        <v>#VALUE!</v>
      </c>
      <c r="AQ135" s="104" t="e">
        <f>SUMIF('[1]Consommati par usage et sect '!$C$6:$C$310,'[1]Assiette TIC'!$C139,'[1]Consommati par usage et sect '!AP$6:AP$310)</f>
        <v>#VALUE!</v>
      </c>
      <c r="AR135" s="104" t="e">
        <f>SUMIF('[1]Consommati par usage et sect '!$C$6:$C$310,'[1]Assiette TIC'!$C139,'[1]Consommati par usage et sect '!AQ$6:AQ$310)</f>
        <v>#VALUE!</v>
      </c>
      <c r="AS135" s="104" t="e">
        <f>SUMIF('[1]Consommati par usage et sect '!$C$6:$C$310,'[1]Assiette TIC'!$C139,'[1]Consommati par usage et sect '!AR$6:AR$310)</f>
        <v>#VALUE!</v>
      </c>
      <c r="AT135" s="104" t="e">
        <f>SUMIF('[1]Consommati par usage et sect '!$C$6:$C$310,'[1]Assiette TIC'!$C139,'[1]Consommati par usage et sect '!AS$6:AS$310)</f>
        <v>#VALUE!</v>
      </c>
      <c r="AU135" s="104" t="e">
        <f>SUMIF('[1]Consommati par usage et sect '!$C$6:$C$310,'[1]Assiette TIC'!$C139,'[1]Consommati par usage et sect '!AT$6:AT$310)</f>
        <v>#VALUE!</v>
      </c>
      <c r="AV135" s="104" t="e">
        <f>SUMIF('[1]Consommati par usage et sect '!$C$6:$C$310,'[1]Assiette TIC'!$C139,'[1]Consommati par usage et sect '!AU$6:AU$310)</f>
        <v>#VALUE!</v>
      </c>
      <c r="AW135" s="104" t="e">
        <f>SUMIF('[1]Consommati par usage et sect '!$C$6:$C$310,'[1]Assiette TIC'!$C139,'[1]Consommati par usage et sect '!AV$6:AV$310)</f>
        <v>#VALUE!</v>
      </c>
      <c r="AX135" s="104" t="e">
        <f>SUMIF('[1]Consommati par usage et sect '!$C$6:$C$310,'[1]Assiette TIC'!$C139,'[1]Consommati par usage et sect '!AW$6:AW$310)</f>
        <v>#VALUE!</v>
      </c>
      <c r="AY135" s="104" t="e">
        <f>SUMIF('[1]Consommati par usage et sect '!$C$6:$C$310,'[1]Assiette TIC'!$C139,'[1]Consommati par usage et sect '!AX$6:AX$310)</f>
        <v>#VALUE!</v>
      </c>
      <c r="AZ135" s="104" t="e">
        <f>SUMIF('[1]Consommati par usage et sect '!$C$6:$C$310,'[1]Assiette TIC'!$C139,'[1]Consommati par usage et sect '!AY$6:AY$310)</f>
        <v>#VALUE!</v>
      </c>
      <c r="BA135" s="104" t="e">
        <f>SUMIF('[1]Consommati par usage et sect '!$C$6:$C$310,'[1]Assiette TIC'!$C139,'[1]Consommati par usage et sect '!AZ$6:AZ$310)</f>
        <v>#VALUE!</v>
      </c>
      <c r="BB135" s="104" t="e">
        <f>SUMIF('[1]Consommati par usage et sect '!$C$6:$C$310,'[1]Assiette TIC'!$C139,'[1]Consommati par usage et sect '!BA$6:BA$310)</f>
        <v>#VALUE!</v>
      </c>
      <c r="BC135" s="104" t="e">
        <f>SUMIF('[1]Consommati par usage et sect '!$C$6:$C$310,'[1]Assiette TIC'!$C139,'[1]Consommati par usage et sect '!BB$6:BB$310)</f>
        <v>#VALUE!</v>
      </c>
      <c r="BD135" s="104" t="e">
        <f>SUMIF('[1]Consommati par usage et sect '!$C$6:$C$310,'[1]Assiette TIC'!$C139,'[1]Consommati par usage et sect '!BC$6:BC$310)</f>
        <v>#VALUE!</v>
      </c>
      <c r="BE135" s="104" t="e">
        <f>SUMIF('[1]Consommati par usage et sect '!$C$6:$C$310,'[1]Assiette TIC'!$C139,'[1]Consommati par usage et sect '!BD$6:BD$310)</f>
        <v>#VALUE!</v>
      </c>
      <c r="BF135" s="104" t="e">
        <f>SUMIF('[1]Consommati par usage et sect '!$C$6:$C$310,'[1]Assiette TIC'!$C139,'[1]Consommati par usage et sect '!BE$6:BE$310)</f>
        <v>#VALUE!</v>
      </c>
      <c r="BG135" s="104" t="e">
        <f>SUMIF('[1]Consommati par usage et sect '!$C$6:$C$310,'[1]Assiette TIC'!$C139,'[1]Consommati par usage et sect '!BF$6:BF$310)</f>
        <v>#VALUE!</v>
      </c>
      <c r="BH135" s="104" t="e">
        <f>SUMIF('[1]Consommati par usage et sect '!$C$6:$C$310,'[1]Assiette TIC'!$C139,'[1]Consommati par usage et sect '!BG$6:BG$310)</f>
        <v>#VALUE!</v>
      </c>
      <c r="BI135" s="104" t="e">
        <f>SUMIF('[1]Consommati par usage et sect '!$C$6:$C$310,'[1]Assiette TIC'!$C139,'[1]Consommati par usage et sect '!BH$6:BH$310)</f>
        <v>#VALUE!</v>
      </c>
      <c r="BJ135" s="104" t="e">
        <f>SUMIF('[1]Consommati par usage et sect '!$C$6:$C$310,'[1]Assiette TIC'!$C139,'[1]Consommati par usage et sect '!BI$6:BI$310)</f>
        <v>#VALUE!</v>
      </c>
      <c r="BK135" s="104" t="e">
        <f>SUMIF('[1]Consommati par usage et sect '!$C$6:$C$310,'[1]Assiette TIC'!$C139,'[1]Consommati par usage et sect '!BJ$6:BJ$310)</f>
        <v>#VALUE!</v>
      </c>
      <c r="BL135" s="104" t="e">
        <f>SUMIF('[1]Consommati par usage et sect '!$C$6:$C$310,'[1]Assiette TIC'!$C139,'[1]Consommati par usage et sect '!BK$6:BK$310)</f>
        <v>#VALUE!</v>
      </c>
      <c r="BM135" s="104" t="e">
        <f>SUMIF('[1]Consommati par usage et sect '!$C$6:$C$310,'[1]Assiette TIC'!$C139,'[1]Consommati par usage et sect '!BL$6:BL$310)</f>
        <v>#VALUE!</v>
      </c>
      <c r="BN135" s="104" t="e">
        <f>SUMIF('[1]Consommati par usage et sect '!$C$6:$C$310,'[1]Assiette TIC'!$C139,'[1]Consommati par usage et sect '!BM$6:BM$310)</f>
        <v>#VALUE!</v>
      </c>
      <c r="BO135" s="104" t="e">
        <f>SUMIF('[1]Consommati par usage et sect '!$C$6:$C$310,'[1]Assiette TIC'!$C139,'[1]Consommati par usage et sect '!BN$6:BN$310)</f>
        <v>#VALUE!</v>
      </c>
      <c r="BP135" s="104" t="e">
        <f>SUMIF('[1]Consommati par usage et sect '!$C$6:$C$310,'[1]Assiette TIC'!$C139,'[1]Consommati par usage et sect '!BO$6:BO$310)</f>
        <v>#VALUE!</v>
      </c>
      <c r="BQ135" s="104" t="e">
        <f>SUMIF('[1]Consommati par usage et sect '!$C$6:$C$310,'[1]Assiette TIC'!$C139,'[1]Consommati par usage et sect '!BP$6:BP$310)</f>
        <v>#VALUE!</v>
      </c>
      <c r="BR135" s="104" t="e">
        <f>SUMIF('[1]Consommati par usage et sect '!$C$6:$C$310,'[1]Assiette TIC'!$C139,'[1]Consommati par usage et sect '!BQ$6:BQ$310)</f>
        <v>#VALUE!</v>
      </c>
      <c r="BS135" s="105" t="e">
        <f t="shared" si="58"/>
        <v>#VALUE!</v>
      </c>
      <c r="BT135" s="106" t="e">
        <f t="shared" si="65"/>
        <v>#VALUE!</v>
      </c>
      <c r="BU135" s="102" t="e">
        <f>IF(E135-#REF!-#REF!&gt;=#REF!,AL135-E135+#REF!+#REF!,AL135-#REF!)</f>
        <v>#REF!</v>
      </c>
      <c r="BV135" s="102" t="s">
        <v>264</v>
      </c>
      <c r="BW135" s="102"/>
      <c r="BX135" s="102">
        <f t="shared" si="66"/>
        <v>1</v>
      </c>
      <c r="BY135" s="102">
        <f t="shared" si="68"/>
        <v>0</v>
      </c>
      <c r="BZ135" s="107">
        <f>IF(ISNA(VLOOKUP($D135,'[1]comptes des secteurs'!$B$13:$AW$1568,31,FALSE)),0,VLOOKUP($D135,'[1]comptes des secteurs'!$B$13:$AW$1568,31,FALSE))</f>
        <v>97.6</v>
      </c>
      <c r="CA135" s="102">
        <f>IF(ISNA(VLOOKUP($D135,'[1]comptes des secteurs'!$B$13:$AW$1568,47,FALSE)),0,VLOOKUP($D135,'[1]comptes des secteurs'!$B$13:$AW$1568,47,FALSE))</f>
        <v>850.3</v>
      </c>
      <c r="CB135" s="108">
        <f t="shared" si="40"/>
        <v>0</v>
      </c>
      <c r="CC135" s="108">
        <f t="shared" si="40"/>
        <v>0</v>
      </c>
      <c r="CD135">
        <f>VLOOKUP(D135,Eurostat!$A$11:$H$272,5,TRUE)</f>
        <v>1831.3</v>
      </c>
    </row>
    <row r="136" spans="1:82" ht="15.5" x14ac:dyDescent="0.35">
      <c r="A136" s="121"/>
      <c r="B136" s="191"/>
      <c r="C136" s="131" t="s">
        <v>388</v>
      </c>
      <c r="D136" s="128">
        <v>2591</v>
      </c>
      <c r="E136" s="97">
        <f>IFERROR(VLOOKUP(D136,'[1]Emissions ETS'!$A$2:$B$121,2,FALSE),0)/1000</f>
        <v>0</v>
      </c>
      <c r="F136" s="104" t="e">
        <f>SUMIF('[1]Consommati par usage et sect '!$C$6:$C$310,'[1]Assiette TIC'!$C140,'[1]Consommati par usage et sect '!E$6:E$310)</f>
        <v>#VALUE!</v>
      </c>
      <c r="G136" s="104" t="e">
        <f>SUMIF('[1]Consommati par usage et sect '!$C$6:$C$310,'[1]Assiette TIC'!$C140,'[1]Consommati par usage et sect '!F$6:F$310)</f>
        <v>#VALUE!</v>
      </c>
      <c r="H136" s="104" t="e">
        <f>SUMIF('[1]Consommati par usage et sect '!$C$6:$C$310,'[1]Assiette TIC'!$C140,'[1]Consommati par usage et sect '!G$6:G$310)</f>
        <v>#VALUE!</v>
      </c>
      <c r="I136" s="104" t="e">
        <f>SUMIF('[1]Consommati par usage et sect '!$C$6:$C$310,'[1]Assiette TIC'!$C140,'[1]Consommati par usage et sect '!H$6:H$310)</f>
        <v>#VALUE!</v>
      </c>
      <c r="J136" s="104" t="e">
        <f>SUMIF('[1]Consommati par usage et sect '!$C$6:$C$310,'[1]Assiette TIC'!$C140,'[1]Consommati par usage et sect '!I$6:I$310)</f>
        <v>#VALUE!</v>
      </c>
      <c r="K136" s="104" t="e">
        <f>SUMIF('[1]Consommati par usage et sect '!$C$6:$C$310,'[1]Assiette TIC'!$C140,'[1]Consommati par usage et sect '!J$6:J$310)</f>
        <v>#VALUE!</v>
      </c>
      <c r="L136" s="104" t="e">
        <f>SUMIF('[1]Consommati par usage et sect '!$C$6:$C$310,'[1]Assiette TIC'!$C140,'[1]Consommati par usage et sect '!K$6:K$310)</f>
        <v>#VALUE!</v>
      </c>
      <c r="M136" s="104" t="e">
        <f>SUMIF('[1]Consommati par usage et sect '!$C$6:$C$310,'[1]Assiette TIC'!$C140,'[1]Consommati par usage et sect '!L$6:L$310)</f>
        <v>#VALUE!</v>
      </c>
      <c r="N136" s="104" t="e">
        <f>SUMIF('[1]Consommati par usage et sect '!$C$6:$C$310,'[1]Assiette TIC'!$C140,'[1]Consommati par usage et sect '!M$6:M$310)</f>
        <v>#VALUE!</v>
      </c>
      <c r="O136" s="104" t="e">
        <f>SUMIF('[1]Consommati par usage et sect '!$C$6:$C$310,'[1]Assiette TIC'!$C140,'[1]Consommati par usage et sect '!N$6:N$310)</f>
        <v>#VALUE!</v>
      </c>
      <c r="P136" s="104" t="e">
        <f>SUMIF('[1]Consommati par usage et sect '!$C$6:$C$310,'[1]Assiette TIC'!$C140,'[1]Consommati par usage et sect '!O$6:O$310)</f>
        <v>#VALUE!</v>
      </c>
      <c r="Q136" s="104" t="e">
        <f>SUMIF('[1]Consommati par usage et sect '!$C$6:$C$310,'[1]Assiette TIC'!$C140,'[1]Consommati par usage et sect '!P$6:P$310)</f>
        <v>#VALUE!</v>
      </c>
      <c r="R136" s="104" t="e">
        <f>SUMIF('[1]Consommati par usage et sect '!$C$6:$C$310,'[1]Assiette TIC'!$C140,'[1]Consommati par usage et sect '!Q$6:Q$310)</f>
        <v>#VALUE!</v>
      </c>
      <c r="S136" s="104" t="e">
        <f>SUMIF('[1]Consommati par usage et sect '!$C$6:$C$310,'[1]Assiette TIC'!$C140,'[1]Consommati par usage et sect '!R$6:R$310)</f>
        <v>#VALUE!</v>
      </c>
      <c r="T136" s="104" t="e">
        <f>SUMIF('[1]Consommati par usage et sect '!$C$6:$C$310,'[1]Assiette TIC'!$C140,'[1]Consommati par usage et sect '!S$6:S$310)</f>
        <v>#VALUE!</v>
      </c>
      <c r="U136" s="104" t="e">
        <f>SUMIF('[1]Consommati par usage et sect '!$C$6:$C$310,'[1]Assiette TIC'!$C140,'[1]Consommati par usage et sect '!T$6:T$310)</f>
        <v>#VALUE!</v>
      </c>
      <c r="V136" s="104" t="e">
        <f>SUMIF('[1]Consommati par usage et sect '!$C$6:$C$310,'[1]Assiette TIC'!$C140,'[1]Consommati par usage et sect '!U$6:U$310)</f>
        <v>#VALUE!</v>
      </c>
      <c r="W136" s="104" t="e">
        <f>SUMIF('[1]Consommati par usage et sect '!$C$6:$C$310,'[1]Assiette TIC'!$C140,'[1]Consommati par usage et sect '!V$6:V$310)</f>
        <v>#VALUE!</v>
      </c>
      <c r="X136" s="104" t="e">
        <f>SUMIF('[1]Consommati par usage et sect '!$C$6:$C$310,'[1]Assiette TIC'!$C140,'[1]Consommati par usage et sect '!W$6:W$310)</f>
        <v>#VALUE!</v>
      </c>
      <c r="Y136" s="104" t="e">
        <f>SUMIF('[1]Consommati par usage et sect '!$C$6:$C$310,'[1]Assiette TIC'!$C140,'[1]Consommati par usage et sect '!X$6:X$310)</f>
        <v>#VALUE!</v>
      </c>
      <c r="Z136" s="104" t="e">
        <f>SUMIF('[1]Consommati par usage et sect '!$C$6:$C$310,'[1]Assiette TIC'!$C140,'[1]Consommati par usage et sect '!Y$6:Y$310)</f>
        <v>#VALUE!</v>
      </c>
      <c r="AA136" s="104" t="e">
        <f>SUMIF('[1]Consommati par usage et sect '!$C$6:$C$310,'[1]Assiette TIC'!$C140,'[1]Consommati par usage et sect '!Z$6:Z$310)</f>
        <v>#VALUE!</v>
      </c>
      <c r="AB136" s="104" t="e">
        <f>SUMIF('[1]Consommati par usage et sect '!$C$6:$C$310,'[1]Assiette TIC'!$C140,'[1]Consommati par usage et sect '!AA$6:AA$310)</f>
        <v>#VALUE!</v>
      </c>
      <c r="AC136" s="104" t="e">
        <f>SUMIF('[1]Consommati par usage et sect '!$C$6:$C$310,'[1]Assiette TIC'!$C140,'[1]Consommati par usage et sect '!AB$6:AB$310)</f>
        <v>#VALUE!</v>
      </c>
      <c r="AD136" s="104" t="e">
        <f>SUMIF('[1]Consommati par usage et sect '!$C$6:$C$310,'[1]Assiette TIC'!$C140,'[1]Consommati par usage et sect '!AC$6:AC$310)</f>
        <v>#VALUE!</v>
      </c>
      <c r="AE136" s="104" t="e">
        <f>SUMIF('[1]Consommati par usage et sect '!$C$6:$C$310,'[1]Assiette TIC'!$C140,'[1]Consommati par usage et sect '!AD$6:AD$310)</f>
        <v>#VALUE!</v>
      </c>
      <c r="AF136" s="104" t="e">
        <f>SUMIF('[1]Consommati par usage et sect '!$C$6:$C$310,'[1]Assiette TIC'!$C140,'[1]Consommati par usage et sect '!AE$6:AE$310)</f>
        <v>#VALUE!</v>
      </c>
      <c r="AG136" s="104" t="e">
        <f>SUMIF('[1]Consommati par usage et sect '!$C$6:$C$310,'[1]Assiette TIC'!$C140,'[1]Consommati par usage et sect '!AF$6:AF$310)</f>
        <v>#VALUE!</v>
      </c>
      <c r="AH136" s="104" t="e">
        <f>SUMIF('[1]Consommati par usage et sect '!$C$6:$C$310,'[1]Assiette TIC'!$C140,'[1]Consommati par usage et sect '!AG$6:AG$310)</f>
        <v>#VALUE!</v>
      </c>
      <c r="AI136" s="104" t="e">
        <f>SUMIF('[1]Consommati par usage et sect '!$C$6:$C$310,'[1]Assiette TIC'!$C140,'[1]Consommati par usage et sect '!AH$6:AH$310)</f>
        <v>#VALUE!</v>
      </c>
      <c r="AJ136" s="104" t="e">
        <f>SUMIF('[1]Consommati par usage et sect '!$C$6:$C$310,'[1]Assiette TIC'!$C140,'[1]Consommati par usage et sect '!AI$6:AI$310)</f>
        <v>#VALUE!</v>
      </c>
      <c r="AK136" s="104" t="e">
        <f>SUMIF('[1]Consommati par usage et sect '!$C$6:$C$310,'[1]Assiette TIC'!$C140,'[1]Consommati par usage et sect '!AJ$6:AJ$310)</f>
        <v>#VALUE!</v>
      </c>
      <c r="AL136" s="105" t="e">
        <f t="shared" si="61"/>
        <v>#VALUE!</v>
      </c>
      <c r="AM136" s="104" t="e">
        <f t="shared" si="67"/>
        <v>#VALUE!</v>
      </c>
      <c r="AN136" s="104" t="e">
        <f t="shared" si="62"/>
        <v>#VALUE!</v>
      </c>
      <c r="AO136" s="104" t="e">
        <f t="shared" si="63"/>
        <v>#VALUE!</v>
      </c>
      <c r="AP136" s="104" t="e">
        <f t="shared" si="64"/>
        <v>#VALUE!</v>
      </c>
      <c r="AQ136" s="104" t="e">
        <f>SUMIF('[1]Consommati par usage et sect '!$C$6:$C$310,'[1]Assiette TIC'!$C140,'[1]Consommati par usage et sect '!AP$6:AP$310)</f>
        <v>#VALUE!</v>
      </c>
      <c r="AR136" s="104" t="e">
        <f>SUMIF('[1]Consommati par usage et sect '!$C$6:$C$310,'[1]Assiette TIC'!$C140,'[1]Consommati par usage et sect '!AQ$6:AQ$310)</f>
        <v>#VALUE!</v>
      </c>
      <c r="AS136" s="104" t="e">
        <f>SUMIF('[1]Consommati par usage et sect '!$C$6:$C$310,'[1]Assiette TIC'!$C140,'[1]Consommati par usage et sect '!AR$6:AR$310)</f>
        <v>#VALUE!</v>
      </c>
      <c r="AT136" s="104" t="e">
        <f>SUMIF('[1]Consommati par usage et sect '!$C$6:$C$310,'[1]Assiette TIC'!$C140,'[1]Consommati par usage et sect '!AS$6:AS$310)</f>
        <v>#VALUE!</v>
      </c>
      <c r="AU136" s="104" t="e">
        <f>SUMIF('[1]Consommati par usage et sect '!$C$6:$C$310,'[1]Assiette TIC'!$C140,'[1]Consommati par usage et sect '!AT$6:AT$310)</f>
        <v>#VALUE!</v>
      </c>
      <c r="AV136" s="104" t="e">
        <f>SUMIF('[1]Consommati par usage et sect '!$C$6:$C$310,'[1]Assiette TIC'!$C140,'[1]Consommati par usage et sect '!AU$6:AU$310)</f>
        <v>#VALUE!</v>
      </c>
      <c r="AW136" s="104" t="e">
        <f>SUMIF('[1]Consommati par usage et sect '!$C$6:$C$310,'[1]Assiette TIC'!$C140,'[1]Consommati par usage et sect '!AV$6:AV$310)</f>
        <v>#VALUE!</v>
      </c>
      <c r="AX136" s="104" t="e">
        <f>SUMIF('[1]Consommati par usage et sect '!$C$6:$C$310,'[1]Assiette TIC'!$C140,'[1]Consommati par usage et sect '!AW$6:AW$310)</f>
        <v>#VALUE!</v>
      </c>
      <c r="AY136" s="104" t="e">
        <f>SUMIF('[1]Consommati par usage et sect '!$C$6:$C$310,'[1]Assiette TIC'!$C140,'[1]Consommati par usage et sect '!AX$6:AX$310)</f>
        <v>#VALUE!</v>
      </c>
      <c r="AZ136" s="104" t="e">
        <f>SUMIF('[1]Consommati par usage et sect '!$C$6:$C$310,'[1]Assiette TIC'!$C140,'[1]Consommati par usage et sect '!AY$6:AY$310)</f>
        <v>#VALUE!</v>
      </c>
      <c r="BA136" s="104" t="e">
        <f>SUMIF('[1]Consommati par usage et sect '!$C$6:$C$310,'[1]Assiette TIC'!$C140,'[1]Consommati par usage et sect '!AZ$6:AZ$310)</f>
        <v>#VALUE!</v>
      </c>
      <c r="BB136" s="104" t="e">
        <f>SUMIF('[1]Consommati par usage et sect '!$C$6:$C$310,'[1]Assiette TIC'!$C140,'[1]Consommati par usage et sect '!BA$6:BA$310)</f>
        <v>#VALUE!</v>
      </c>
      <c r="BC136" s="104" t="e">
        <f>SUMIF('[1]Consommati par usage et sect '!$C$6:$C$310,'[1]Assiette TIC'!$C140,'[1]Consommati par usage et sect '!BB$6:BB$310)</f>
        <v>#VALUE!</v>
      </c>
      <c r="BD136" s="104" t="e">
        <f>SUMIF('[1]Consommati par usage et sect '!$C$6:$C$310,'[1]Assiette TIC'!$C140,'[1]Consommati par usage et sect '!BC$6:BC$310)</f>
        <v>#VALUE!</v>
      </c>
      <c r="BE136" s="104" t="e">
        <f>SUMIF('[1]Consommati par usage et sect '!$C$6:$C$310,'[1]Assiette TIC'!$C140,'[1]Consommati par usage et sect '!BD$6:BD$310)</f>
        <v>#VALUE!</v>
      </c>
      <c r="BF136" s="104" t="e">
        <f>SUMIF('[1]Consommati par usage et sect '!$C$6:$C$310,'[1]Assiette TIC'!$C140,'[1]Consommati par usage et sect '!BE$6:BE$310)</f>
        <v>#VALUE!</v>
      </c>
      <c r="BG136" s="104" t="e">
        <f>SUMIF('[1]Consommati par usage et sect '!$C$6:$C$310,'[1]Assiette TIC'!$C140,'[1]Consommati par usage et sect '!BF$6:BF$310)</f>
        <v>#VALUE!</v>
      </c>
      <c r="BH136" s="104" t="e">
        <f>SUMIF('[1]Consommati par usage et sect '!$C$6:$C$310,'[1]Assiette TIC'!$C140,'[1]Consommati par usage et sect '!BG$6:BG$310)</f>
        <v>#VALUE!</v>
      </c>
      <c r="BI136" s="104" t="e">
        <f>SUMIF('[1]Consommati par usage et sect '!$C$6:$C$310,'[1]Assiette TIC'!$C140,'[1]Consommati par usage et sect '!BH$6:BH$310)</f>
        <v>#VALUE!</v>
      </c>
      <c r="BJ136" s="104" t="e">
        <f>SUMIF('[1]Consommati par usage et sect '!$C$6:$C$310,'[1]Assiette TIC'!$C140,'[1]Consommati par usage et sect '!BI$6:BI$310)</f>
        <v>#VALUE!</v>
      </c>
      <c r="BK136" s="104" t="e">
        <f>SUMIF('[1]Consommati par usage et sect '!$C$6:$C$310,'[1]Assiette TIC'!$C140,'[1]Consommati par usage et sect '!BJ$6:BJ$310)</f>
        <v>#VALUE!</v>
      </c>
      <c r="BL136" s="104" t="e">
        <f>SUMIF('[1]Consommati par usage et sect '!$C$6:$C$310,'[1]Assiette TIC'!$C140,'[1]Consommati par usage et sect '!BK$6:BK$310)</f>
        <v>#VALUE!</v>
      </c>
      <c r="BM136" s="104" t="e">
        <f>SUMIF('[1]Consommati par usage et sect '!$C$6:$C$310,'[1]Assiette TIC'!$C140,'[1]Consommati par usage et sect '!BL$6:BL$310)</f>
        <v>#VALUE!</v>
      </c>
      <c r="BN136" s="104" t="e">
        <f>SUMIF('[1]Consommati par usage et sect '!$C$6:$C$310,'[1]Assiette TIC'!$C140,'[1]Consommati par usage et sect '!BM$6:BM$310)</f>
        <v>#VALUE!</v>
      </c>
      <c r="BO136" s="104" t="e">
        <f>SUMIF('[1]Consommati par usage et sect '!$C$6:$C$310,'[1]Assiette TIC'!$C140,'[1]Consommati par usage et sect '!BN$6:BN$310)</f>
        <v>#VALUE!</v>
      </c>
      <c r="BP136" s="104" t="e">
        <f>SUMIF('[1]Consommati par usage et sect '!$C$6:$C$310,'[1]Assiette TIC'!$C140,'[1]Consommati par usage et sect '!BO$6:BO$310)</f>
        <v>#VALUE!</v>
      </c>
      <c r="BQ136" s="104" t="e">
        <f>SUMIF('[1]Consommati par usage et sect '!$C$6:$C$310,'[1]Assiette TIC'!$C140,'[1]Consommati par usage et sect '!BP$6:BP$310)</f>
        <v>#VALUE!</v>
      </c>
      <c r="BR136" s="104" t="e">
        <f>SUMIF('[1]Consommati par usage et sect '!$C$6:$C$310,'[1]Assiette TIC'!$C140,'[1]Consommati par usage et sect '!BQ$6:BQ$310)</f>
        <v>#VALUE!</v>
      </c>
      <c r="BS136" s="105" t="e">
        <f t="shared" si="58"/>
        <v>#VALUE!</v>
      </c>
      <c r="BT136" s="106" t="e">
        <f t="shared" si="65"/>
        <v>#VALUE!</v>
      </c>
      <c r="BU136" s="102" t="e">
        <f>IF(E136-#REF!-#REF!&gt;=#REF!,AL136-E136+#REF!+#REF!,AL136-#REF!)</f>
        <v>#REF!</v>
      </c>
      <c r="BV136" s="102"/>
      <c r="BW136" s="102"/>
      <c r="BX136" s="102">
        <f t="shared" si="66"/>
        <v>0</v>
      </c>
      <c r="BY136" s="102" t="e">
        <f t="shared" si="68"/>
        <v>#REF!</v>
      </c>
      <c r="BZ136" s="107">
        <f>IF(ISNA(VLOOKUP($D136,'[1]comptes des secteurs'!$B$13:$AW$1568,31,FALSE)),0,VLOOKUP($D136,'[1]comptes des secteurs'!$B$13:$AW$1568,31,FALSE))</f>
        <v>13.2</v>
      </c>
      <c r="CA136" s="102">
        <f>IF(ISNA(VLOOKUP($D136,'[1]comptes des secteurs'!$B$13:$AW$1568,47,FALSE)),0,VLOOKUP($D136,'[1]comptes des secteurs'!$B$13:$AW$1568,47,FALSE))</f>
        <v>50.4</v>
      </c>
      <c r="CB136" s="108" t="e">
        <f t="shared" si="40"/>
        <v>#REF!</v>
      </c>
      <c r="CC136" s="108" t="e">
        <f t="shared" si="40"/>
        <v>#REF!</v>
      </c>
      <c r="CD136">
        <f>VLOOKUP(D136,Eurostat!$A$11:$H$272,5,TRUE)</f>
        <v>207.5</v>
      </c>
    </row>
    <row r="137" spans="1:82" ht="15.5" x14ac:dyDescent="0.35">
      <c r="A137" s="121"/>
      <c r="B137" s="191"/>
      <c r="C137" s="131" t="s">
        <v>389</v>
      </c>
      <c r="D137" s="128">
        <v>2592</v>
      </c>
      <c r="E137" s="97">
        <f>IFERROR(VLOOKUP(D137,'[1]Emissions ETS'!$A$2:$B$121,2,FALSE),0)/1000</f>
        <v>0</v>
      </c>
      <c r="F137" s="104" t="e">
        <f>SUMIF('[1]Consommati par usage et sect '!$C$6:$C$310,'[1]Assiette TIC'!$C141,'[1]Consommati par usage et sect '!E$6:E$310)</f>
        <v>#VALUE!</v>
      </c>
      <c r="G137" s="104" t="e">
        <f>SUMIF('[1]Consommati par usage et sect '!$C$6:$C$310,'[1]Assiette TIC'!$C141,'[1]Consommati par usage et sect '!F$6:F$310)</f>
        <v>#VALUE!</v>
      </c>
      <c r="H137" s="104" t="e">
        <f>SUMIF('[1]Consommati par usage et sect '!$C$6:$C$310,'[1]Assiette TIC'!$C141,'[1]Consommati par usage et sect '!G$6:G$310)</f>
        <v>#VALUE!</v>
      </c>
      <c r="I137" s="104" t="e">
        <f>SUMIF('[1]Consommati par usage et sect '!$C$6:$C$310,'[1]Assiette TIC'!$C141,'[1]Consommati par usage et sect '!H$6:H$310)</f>
        <v>#VALUE!</v>
      </c>
      <c r="J137" s="104" t="e">
        <f>SUMIF('[1]Consommati par usage et sect '!$C$6:$C$310,'[1]Assiette TIC'!$C141,'[1]Consommati par usage et sect '!I$6:I$310)</f>
        <v>#VALUE!</v>
      </c>
      <c r="K137" s="104" t="e">
        <f>SUMIF('[1]Consommati par usage et sect '!$C$6:$C$310,'[1]Assiette TIC'!$C141,'[1]Consommati par usage et sect '!J$6:J$310)</f>
        <v>#VALUE!</v>
      </c>
      <c r="L137" s="104" t="e">
        <f>SUMIF('[1]Consommati par usage et sect '!$C$6:$C$310,'[1]Assiette TIC'!$C141,'[1]Consommati par usage et sect '!K$6:K$310)</f>
        <v>#VALUE!</v>
      </c>
      <c r="M137" s="104" t="e">
        <f>SUMIF('[1]Consommati par usage et sect '!$C$6:$C$310,'[1]Assiette TIC'!$C141,'[1]Consommati par usage et sect '!L$6:L$310)</f>
        <v>#VALUE!</v>
      </c>
      <c r="N137" s="104" t="e">
        <f>SUMIF('[1]Consommati par usage et sect '!$C$6:$C$310,'[1]Assiette TIC'!$C141,'[1]Consommati par usage et sect '!M$6:M$310)</f>
        <v>#VALUE!</v>
      </c>
      <c r="O137" s="104" t="e">
        <f>SUMIF('[1]Consommati par usage et sect '!$C$6:$C$310,'[1]Assiette TIC'!$C141,'[1]Consommati par usage et sect '!N$6:N$310)</f>
        <v>#VALUE!</v>
      </c>
      <c r="P137" s="104" t="e">
        <f>SUMIF('[1]Consommati par usage et sect '!$C$6:$C$310,'[1]Assiette TIC'!$C141,'[1]Consommati par usage et sect '!O$6:O$310)</f>
        <v>#VALUE!</v>
      </c>
      <c r="Q137" s="104" t="e">
        <f>SUMIF('[1]Consommati par usage et sect '!$C$6:$C$310,'[1]Assiette TIC'!$C141,'[1]Consommati par usage et sect '!P$6:P$310)</f>
        <v>#VALUE!</v>
      </c>
      <c r="R137" s="104" t="e">
        <f>SUMIF('[1]Consommati par usage et sect '!$C$6:$C$310,'[1]Assiette TIC'!$C141,'[1]Consommati par usage et sect '!Q$6:Q$310)</f>
        <v>#VALUE!</v>
      </c>
      <c r="S137" s="104" t="e">
        <f>SUMIF('[1]Consommati par usage et sect '!$C$6:$C$310,'[1]Assiette TIC'!$C141,'[1]Consommati par usage et sect '!R$6:R$310)</f>
        <v>#VALUE!</v>
      </c>
      <c r="T137" s="104" t="e">
        <f>SUMIF('[1]Consommati par usage et sect '!$C$6:$C$310,'[1]Assiette TIC'!$C141,'[1]Consommati par usage et sect '!S$6:S$310)</f>
        <v>#VALUE!</v>
      </c>
      <c r="U137" s="104" t="e">
        <f>SUMIF('[1]Consommati par usage et sect '!$C$6:$C$310,'[1]Assiette TIC'!$C141,'[1]Consommati par usage et sect '!T$6:T$310)</f>
        <v>#VALUE!</v>
      </c>
      <c r="V137" s="104" t="e">
        <f>SUMIF('[1]Consommati par usage et sect '!$C$6:$C$310,'[1]Assiette TIC'!$C141,'[1]Consommati par usage et sect '!U$6:U$310)</f>
        <v>#VALUE!</v>
      </c>
      <c r="W137" s="104" t="e">
        <f>SUMIF('[1]Consommati par usage et sect '!$C$6:$C$310,'[1]Assiette TIC'!$C141,'[1]Consommati par usage et sect '!V$6:V$310)</f>
        <v>#VALUE!</v>
      </c>
      <c r="X137" s="104" t="e">
        <f>SUMIF('[1]Consommati par usage et sect '!$C$6:$C$310,'[1]Assiette TIC'!$C141,'[1]Consommati par usage et sect '!W$6:W$310)</f>
        <v>#VALUE!</v>
      </c>
      <c r="Y137" s="104" t="e">
        <f>SUMIF('[1]Consommati par usage et sect '!$C$6:$C$310,'[1]Assiette TIC'!$C141,'[1]Consommati par usage et sect '!X$6:X$310)</f>
        <v>#VALUE!</v>
      </c>
      <c r="Z137" s="104" t="e">
        <f>SUMIF('[1]Consommati par usage et sect '!$C$6:$C$310,'[1]Assiette TIC'!$C141,'[1]Consommati par usage et sect '!Y$6:Y$310)</f>
        <v>#VALUE!</v>
      </c>
      <c r="AA137" s="104" t="e">
        <f>SUMIF('[1]Consommati par usage et sect '!$C$6:$C$310,'[1]Assiette TIC'!$C141,'[1]Consommati par usage et sect '!Z$6:Z$310)</f>
        <v>#VALUE!</v>
      </c>
      <c r="AB137" s="104" t="e">
        <f>SUMIF('[1]Consommati par usage et sect '!$C$6:$C$310,'[1]Assiette TIC'!$C141,'[1]Consommati par usage et sect '!AA$6:AA$310)</f>
        <v>#VALUE!</v>
      </c>
      <c r="AC137" s="104" t="e">
        <f>SUMIF('[1]Consommati par usage et sect '!$C$6:$C$310,'[1]Assiette TIC'!$C141,'[1]Consommati par usage et sect '!AB$6:AB$310)</f>
        <v>#VALUE!</v>
      </c>
      <c r="AD137" s="104" t="e">
        <f>SUMIF('[1]Consommati par usage et sect '!$C$6:$C$310,'[1]Assiette TIC'!$C141,'[1]Consommati par usage et sect '!AC$6:AC$310)</f>
        <v>#VALUE!</v>
      </c>
      <c r="AE137" s="104" t="e">
        <f>SUMIF('[1]Consommati par usage et sect '!$C$6:$C$310,'[1]Assiette TIC'!$C141,'[1]Consommati par usage et sect '!AD$6:AD$310)</f>
        <v>#VALUE!</v>
      </c>
      <c r="AF137" s="104" t="e">
        <f>SUMIF('[1]Consommati par usage et sect '!$C$6:$C$310,'[1]Assiette TIC'!$C141,'[1]Consommati par usage et sect '!AE$6:AE$310)</f>
        <v>#VALUE!</v>
      </c>
      <c r="AG137" s="104" t="e">
        <f>SUMIF('[1]Consommati par usage et sect '!$C$6:$C$310,'[1]Assiette TIC'!$C141,'[1]Consommati par usage et sect '!AF$6:AF$310)</f>
        <v>#VALUE!</v>
      </c>
      <c r="AH137" s="104" t="e">
        <f>SUMIF('[1]Consommati par usage et sect '!$C$6:$C$310,'[1]Assiette TIC'!$C141,'[1]Consommati par usage et sect '!AG$6:AG$310)</f>
        <v>#VALUE!</v>
      </c>
      <c r="AI137" s="104" t="e">
        <f>SUMIF('[1]Consommati par usage et sect '!$C$6:$C$310,'[1]Assiette TIC'!$C141,'[1]Consommati par usage et sect '!AH$6:AH$310)</f>
        <v>#VALUE!</v>
      </c>
      <c r="AJ137" s="104" t="e">
        <f>SUMIF('[1]Consommati par usage et sect '!$C$6:$C$310,'[1]Assiette TIC'!$C141,'[1]Consommati par usage et sect '!AI$6:AI$310)</f>
        <v>#VALUE!</v>
      </c>
      <c r="AK137" s="104" t="e">
        <f>SUMIF('[1]Consommati par usage et sect '!$C$6:$C$310,'[1]Assiette TIC'!$C141,'[1]Consommati par usage et sect '!AJ$6:AJ$310)</f>
        <v>#VALUE!</v>
      </c>
      <c r="AL137" s="105" t="e">
        <f t="shared" si="61"/>
        <v>#VALUE!</v>
      </c>
      <c r="AM137" s="104" t="e">
        <f t="shared" si="67"/>
        <v>#VALUE!</v>
      </c>
      <c r="AN137" s="104" t="e">
        <f t="shared" si="62"/>
        <v>#VALUE!</v>
      </c>
      <c r="AO137" s="104" t="e">
        <f t="shared" si="63"/>
        <v>#VALUE!</v>
      </c>
      <c r="AP137" s="104" t="e">
        <f t="shared" si="64"/>
        <v>#VALUE!</v>
      </c>
      <c r="AQ137" s="104" t="e">
        <f>SUMIF('[1]Consommati par usage et sect '!$C$6:$C$310,'[1]Assiette TIC'!$C141,'[1]Consommati par usage et sect '!AP$6:AP$310)</f>
        <v>#VALUE!</v>
      </c>
      <c r="AR137" s="104" t="e">
        <f>SUMIF('[1]Consommati par usage et sect '!$C$6:$C$310,'[1]Assiette TIC'!$C141,'[1]Consommati par usage et sect '!AQ$6:AQ$310)</f>
        <v>#VALUE!</v>
      </c>
      <c r="AS137" s="104" t="e">
        <f>SUMIF('[1]Consommati par usage et sect '!$C$6:$C$310,'[1]Assiette TIC'!$C141,'[1]Consommati par usage et sect '!AR$6:AR$310)</f>
        <v>#VALUE!</v>
      </c>
      <c r="AT137" s="104" t="e">
        <f>SUMIF('[1]Consommati par usage et sect '!$C$6:$C$310,'[1]Assiette TIC'!$C141,'[1]Consommati par usage et sect '!AS$6:AS$310)</f>
        <v>#VALUE!</v>
      </c>
      <c r="AU137" s="104" t="e">
        <f>SUMIF('[1]Consommati par usage et sect '!$C$6:$C$310,'[1]Assiette TIC'!$C141,'[1]Consommati par usage et sect '!AT$6:AT$310)</f>
        <v>#VALUE!</v>
      </c>
      <c r="AV137" s="104" t="e">
        <f>SUMIF('[1]Consommati par usage et sect '!$C$6:$C$310,'[1]Assiette TIC'!$C141,'[1]Consommati par usage et sect '!AU$6:AU$310)</f>
        <v>#VALUE!</v>
      </c>
      <c r="AW137" s="104" t="e">
        <f>SUMIF('[1]Consommati par usage et sect '!$C$6:$C$310,'[1]Assiette TIC'!$C141,'[1]Consommati par usage et sect '!AV$6:AV$310)</f>
        <v>#VALUE!</v>
      </c>
      <c r="AX137" s="104" t="e">
        <f>SUMIF('[1]Consommati par usage et sect '!$C$6:$C$310,'[1]Assiette TIC'!$C141,'[1]Consommati par usage et sect '!AW$6:AW$310)</f>
        <v>#VALUE!</v>
      </c>
      <c r="AY137" s="104" t="e">
        <f>SUMIF('[1]Consommati par usage et sect '!$C$6:$C$310,'[1]Assiette TIC'!$C141,'[1]Consommati par usage et sect '!AX$6:AX$310)</f>
        <v>#VALUE!</v>
      </c>
      <c r="AZ137" s="104" t="e">
        <f>SUMIF('[1]Consommati par usage et sect '!$C$6:$C$310,'[1]Assiette TIC'!$C141,'[1]Consommati par usage et sect '!AY$6:AY$310)</f>
        <v>#VALUE!</v>
      </c>
      <c r="BA137" s="104" t="e">
        <f>SUMIF('[1]Consommati par usage et sect '!$C$6:$C$310,'[1]Assiette TIC'!$C141,'[1]Consommati par usage et sect '!AZ$6:AZ$310)</f>
        <v>#VALUE!</v>
      </c>
      <c r="BB137" s="104" t="e">
        <f>SUMIF('[1]Consommati par usage et sect '!$C$6:$C$310,'[1]Assiette TIC'!$C141,'[1]Consommati par usage et sect '!BA$6:BA$310)</f>
        <v>#VALUE!</v>
      </c>
      <c r="BC137" s="104" t="e">
        <f>SUMIF('[1]Consommati par usage et sect '!$C$6:$C$310,'[1]Assiette TIC'!$C141,'[1]Consommati par usage et sect '!BB$6:BB$310)</f>
        <v>#VALUE!</v>
      </c>
      <c r="BD137" s="104" t="e">
        <f>SUMIF('[1]Consommati par usage et sect '!$C$6:$C$310,'[1]Assiette TIC'!$C141,'[1]Consommati par usage et sect '!BC$6:BC$310)</f>
        <v>#VALUE!</v>
      </c>
      <c r="BE137" s="104" t="e">
        <f>SUMIF('[1]Consommati par usage et sect '!$C$6:$C$310,'[1]Assiette TIC'!$C141,'[1]Consommati par usage et sect '!BD$6:BD$310)</f>
        <v>#VALUE!</v>
      </c>
      <c r="BF137" s="104" t="e">
        <f>SUMIF('[1]Consommati par usage et sect '!$C$6:$C$310,'[1]Assiette TIC'!$C141,'[1]Consommati par usage et sect '!BE$6:BE$310)</f>
        <v>#VALUE!</v>
      </c>
      <c r="BG137" s="104" t="e">
        <f>SUMIF('[1]Consommati par usage et sect '!$C$6:$C$310,'[1]Assiette TIC'!$C141,'[1]Consommati par usage et sect '!BF$6:BF$310)</f>
        <v>#VALUE!</v>
      </c>
      <c r="BH137" s="104" t="e">
        <f>SUMIF('[1]Consommati par usage et sect '!$C$6:$C$310,'[1]Assiette TIC'!$C141,'[1]Consommati par usage et sect '!BG$6:BG$310)</f>
        <v>#VALUE!</v>
      </c>
      <c r="BI137" s="104" t="e">
        <f>SUMIF('[1]Consommati par usage et sect '!$C$6:$C$310,'[1]Assiette TIC'!$C141,'[1]Consommati par usage et sect '!BH$6:BH$310)</f>
        <v>#VALUE!</v>
      </c>
      <c r="BJ137" s="104" t="e">
        <f>SUMIF('[1]Consommati par usage et sect '!$C$6:$C$310,'[1]Assiette TIC'!$C141,'[1]Consommati par usage et sect '!BI$6:BI$310)</f>
        <v>#VALUE!</v>
      </c>
      <c r="BK137" s="104" t="e">
        <f>SUMIF('[1]Consommati par usage et sect '!$C$6:$C$310,'[1]Assiette TIC'!$C141,'[1]Consommati par usage et sect '!BJ$6:BJ$310)</f>
        <v>#VALUE!</v>
      </c>
      <c r="BL137" s="104" t="e">
        <f>SUMIF('[1]Consommati par usage et sect '!$C$6:$C$310,'[1]Assiette TIC'!$C141,'[1]Consommati par usage et sect '!BK$6:BK$310)</f>
        <v>#VALUE!</v>
      </c>
      <c r="BM137" s="104" t="e">
        <f>SUMIF('[1]Consommati par usage et sect '!$C$6:$C$310,'[1]Assiette TIC'!$C141,'[1]Consommati par usage et sect '!BL$6:BL$310)</f>
        <v>#VALUE!</v>
      </c>
      <c r="BN137" s="104" t="e">
        <f>SUMIF('[1]Consommati par usage et sect '!$C$6:$C$310,'[1]Assiette TIC'!$C141,'[1]Consommati par usage et sect '!BM$6:BM$310)</f>
        <v>#VALUE!</v>
      </c>
      <c r="BO137" s="104" t="e">
        <f>SUMIF('[1]Consommati par usage et sect '!$C$6:$C$310,'[1]Assiette TIC'!$C141,'[1]Consommati par usage et sect '!BN$6:BN$310)</f>
        <v>#VALUE!</v>
      </c>
      <c r="BP137" s="104" t="e">
        <f>SUMIF('[1]Consommati par usage et sect '!$C$6:$C$310,'[1]Assiette TIC'!$C141,'[1]Consommati par usage et sect '!BO$6:BO$310)</f>
        <v>#VALUE!</v>
      </c>
      <c r="BQ137" s="104" t="e">
        <f>SUMIF('[1]Consommati par usage et sect '!$C$6:$C$310,'[1]Assiette TIC'!$C141,'[1]Consommati par usage et sect '!BP$6:BP$310)</f>
        <v>#VALUE!</v>
      </c>
      <c r="BR137" s="104" t="e">
        <f>SUMIF('[1]Consommati par usage et sect '!$C$6:$C$310,'[1]Assiette TIC'!$C141,'[1]Consommati par usage et sect '!BQ$6:BQ$310)</f>
        <v>#VALUE!</v>
      </c>
      <c r="BS137" s="105" t="e">
        <f t="shared" si="58"/>
        <v>#VALUE!</v>
      </c>
      <c r="BT137" s="106" t="e">
        <f t="shared" si="65"/>
        <v>#VALUE!</v>
      </c>
      <c r="BU137" s="102" t="e">
        <f>IF(E137-#REF!-#REF!&gt;=#REF!,AL137-E137+#REF!+#REF!,AL137-#REF!)</f>
        <v>#REF!</v>
      </c>
      <c r="BV137" s="102"/>
      <c r="BW137" s="102"/>
      <c r="BX137" s="102">
        <f t="shared" si="66"/>
        <v>0</v>
      </c>
      <c r="BY137" s="102" t="e">
        <f t="shared" si="68"/>
        <v>#REF!</v>
      </c>
      <c r="BZ137" s="107">
        <f>IF(ISNA(VLOOKUP($D137,'[1]comptes des secteurs'!$B$13:$AW$1568,31,FALSE)),0,VLOOKUP($D137,'[1]comptes des secteurs'!$B$13:$AW$1568,31,FALSE))</f>
        <v>143.6</v>
      </c>
      <c r="CA137" s="102">
        <f>IF(ISNA(VLOOKUP($D137,'[1]comptes des secteurs'!$B$13:$AW$1568,47,FALSE)),0,VLOOKUP($D137,'[1]comptes des secteurs'!$B$13:$AW$1568,47,FALSE))</f>
        <v>587.79999999999995</v>
      </c>
      <c r="CB137" s="108" t="e">
        <f t="shared" si="40"/>
        <v>#REF!</v>
      </c>
      <c r="CC137" s="108" t="e">
        <f t="shared" si="40"/>
        <v>#REF!</v>
      </c>
      <c r="CD137">
        <f>VLOOKUP(D137,Eurostat!$A$11:$H$272,5,TRUE)</f>
        <v>1973.9</v>
      </c>
    </row>
    <row r="138" spans="1:82" ht="15.65" customHeight="1" x14ac:dyDescent="0.35">
      <c r="A138" s="121"/>
      <c r="B138" s="191"/>
      <c r="C138" s="131" t="s">
        <v>390</v>
      </c>
      <c r="D138" s="128">
        <v>2593</v>
      </c>
      <c r="E138" s="97">
        <f>IFERROR(VLOOKUP(D138,'[1]Emissions ETS'!$A$2:$B$121,2,FALSE),0)/1000</f>
        <v>0</v>
      </c>
      <c r="F138" s="104" t="e">
        <f>SUMIF('[1]Consommati par usage et sect '!$C$6:$C$310,'[1]Assiette TIC'!$C142,'[1]Consommati par usage et sect '!E$6:E$310)</f>
        <v>#VALUE!</v>
      </c>
      <c r="G138" s="104" t="e">
        <f>SUMIF('[1]Consommati par usage et sect '!$C$6:$C$310,'[1]Assiette TIC'!$C142,'[1]Consommati par usage et sect '!F$6:F$310)</f>
        <v>#VALUE!</v>
      </c>
      <c r="H138" s="104" t="e">
        <f>SUMIF('[1]Consommati par usage et sect '!$C$6:$C$310,'[1]Assiette TIC'!$C142,'[1]Consommati par usage et sect '!G$6:G$310)</f>
        <v>#VALUE!</v>
      </c>
      <c r="I138" s="104" t="e">
        <f>SUMIF('[1]Consommati par usage et sect '!$C$6:$C$310,'[1]Assiette TIC'!$C142,'[1]Consommati par usage et sect '!H$6:H$310)</f>
        <v>#VALUE!</v>
      </c>
      <c r="J138" s="104" t="e">
        <f>SUMIF('[1]Consommati par usage et sect '!$C$6:$C$310,'[1]Assiette TIC'!$C142,'[1]Consommati par usage et sect '!I$6:I$310)</f>
        <v>#VALUE!</v>
      </c>
      <c r="K138" s="104" t="e">
        <f>SUMIF('[1]Consommati par usage et sect '!$C$6:$C$310,'[1]Assiette TIC'!$C142,'[1]Consommati par usage et sect '!J$6:J$310)</f>
        <v>#VALUE!</v>
      </c>
      <c r="L138" s="104" t="e">
        <f>SUMIF('[1]Consommati par usage et sect '!$C$6:$C$310,'[1]Assiette TIC'!$C142,'[1]Consommati par usage et sect '!K$6:K$310)</f>
        <v>#VALUE!</v>
      </c>
      <c r="M138" s="104" t="e">
        <f>SUMIF('[1]Consommati par usage et sect '!$C$6:$C$310,'[1]Assiette TIC'!$C142,'[1]Consommati par usage et sect '!L$6:L$310)</f>
        <v>#VALUE!</v>
      </c>
      <c r="N138" s="104" t="e">
        <f>SUMIF('[1]Consommati par usage et sect '!$C$6:$C$310,'[1]Assiette TIC'!$C142,'[1]Consommati par usage et sect '!M$6:M$310)</f>
        <v>#VALUE!</v>
      </c>
      <c r="O138" s="104" t="e">
        <f>SUMIF('[1]Consommati par usage et sect '!$C$6:$C$310,'[1]Assiette TIC'!$C142,'[1]Consommati par usage et sect '!N$6:N$310)</f>
        <v>#VALUE!</v>
      </c>
      <c r="P138" s="104" t="e">
        <f>SUMIF('[1]Consommati par usage et sect '!$C$6:$C$310,'[1]Assiette TIC'!$C142,'[1]Consommati par usage et sect '!O$6:O$310)</f>
        <v>#VALUE!</v>
      </c>
      <c r="Q138" s="104" t="e">
        <f>SUMIF('[1]Consommati par usage et sect '!$C$6:$C$310,'[1]Assiette TIC'!$C142,'[1]Consommati par usage et sect '!P$6:P$310)</f>
        <v>#VALUE!</v>
      </c>
      <c r="R138" s="104" t="e">
        <f>SUMIF('[1]Consommati par usage et sect '!$C$6:$C$310,'[1]Assiette TIC'!$C142,'[1]Consommati par usage et sect '!Q$6:Q$310)</f>
        <v>#VALUE!</v>
      </c>
      <c r="S138" s="104" t="e">
        <f>SUMIF('[1]Consommati par usage et sect '!$C$6:$C$310,'[1]Assiette TIC'!$C142,'[1]Consommati par usage et sect '!R$6:R$310)</f>
        <v>#VALUE!</v>
      </c>
      <c r="T138" s="104" t="e">
        <f>SUMIF('[1]Consommati par usage et sect '!$C$6:$C$310,'[1]Assiette TIC'!$C142,'[1]Consommati par usage et sect '!S$6:S$310)</f>
        <v>#VALUE!</v>
      </c>
      <c r="U138" s="104" t="e">
        <f>SUMIF('[1]Consommati par usage et sect '!$C$6:$C$310,'[1]Assiette TIC'!$C142,'[1]Consommati par usage et sect '!T$6:T$310)</f>
        <v>#VALUE!</v>
      </c>
      <c r="V138" s="104" t="e">
        <f>SUMIF('[1]Consommati par usage et sect '!$C$6:$C$310,'[1]Assiette TIC'!$C142,'[1]Consommati par usage et sect '!U$6:U$310)</f>
        <v>#VALUE!</v>
      </c>
      <c r="W138" s="104" t="e">
        <f>SUMIF('[1]Consommati par usage et sect '!$C$6:$C$310,'[1]Assiette TIC'!$C142,'[1]Consommati par usage et sect '!V$6:V$310)</f>
        <v>#VALUE!</v>
      </c>
      <c r="X138" s="104" t="e">
        <f>SUMIF('[1]Consommati par usage et sect '!$C$6:$C$310,'[1]Assiette TIC'!$C142,'[1]Consommati par usage et sect '!W$6:W$310)</f>
        <v>#VALUE!</v>
      </c>
      <c r="Y138" s="104" t="e">
        <f>SUMIF('[1]Consommati par usage et sect '!$C$6:$C$310,'[1]Assiette TIC'!$C142,'[1]Consommati par usage et sect '!X$6:X$310)</f>
        <v>#VALUE!</v>
      </c>
      <c r="Z138" s="104" t="e">
        <f>SUMIF('[1]Consommati par usage et sect '!$C$6:$C$310,'[1]Assiette TIC'!$C142,'[1]Consommati par usage et sect '!Y$6:Y$310)</f>
        <v>#VALUE!</v>
      </c>
      <c r="AA138" s="104" t="e">
        <f>SUMIF('[1]Consommati par usage et sect '!$C$6:$C$310,'[1]Assiette TIC'!$C142,'[1]Consommati par usage et sect '!Z$6:Z$310)</f>
        <v>#VALUE!</v>
      </c>
      <c r="AB138" s="104" t="e">
        <f>SUMIF('[1]Consommati par usage et sect '!$C$6:$C$310,'[1]Assiette TIC'!$C142,'[1]Consommati par usage et sect '!AA$6:AA$310)</f>
        <v>#VALUE!</v>
      </c>
      <c r="AC138" s="104" t="e">
        <f>SUMIF('[1]Consommati par usage et sect '!$C$6:$C$310,'[1]Assiette TIC'!$C142,'[1]Consommati par usage et sect '!AB$6:AB$310)</f>
        <v>#VALUE!</v>
      </c>
      <c r="AD138" s="104" t="e">
        <f>SUMIF('[1]Consommati par usage et sect '!$C$6:$C$310,'[1]Assiette TIC'!$C142,'[1]Consommati par usage et sect '!AC$6:AC$310)</f>
        <v>#VALUE!</v>
      </c>
      <c r="AE138" s="104" t="e">
        <f>SUMIF('[1]Consommati par usage et sect '!$C$6:$C$310,'[1]Assiette TIC'!$C142,'[1]Consommati par usage et sect '!AD$6:AD$310)</f>
        <v>#VALUE!</v>
      </c>
      <c r="AF138" s="104" t="e">
        <f>SUMIF('[1]Consommati par usage et sect '!$C$6:$C$310,'[1]Assiette TIC'!$C142,'[1]Consommati par usage et sect '!AE$6:AE$310)</f>
        <v>#VALUE!</v>
      </c>
      <c r="AG138" s="104" t="e">
        <f>SUMIF('[1]Consommati par usage et sect '!$C$6:$C$310,'[1]Assiette TIC'!$C142,'[1]Consommati par usage et sect '!AF$6:AF$310)</f>
        <v>#VALUE!</v>
      </c>
      <c r="AH138" s="104" t="e">
        <f>SUMIF('[1]Consommati par usage et sect '!$C$6:$C$310,'[1]Assiette TIC'!$C142,'[1]Consommati par usage et sect '!AG$6:AG$310)</f>
        <v>#VALUE!</v>
      </c>
      <c r="AI138" s="104" t="e">
        <f>SUMIF('[1]Consommati par usage et sect '!$C$6:$C$310,'[1]Assiette TIC'!$C142,'[1]Consommati par usage et sect '!AH$6:AH$310)</f>
        <v>#VALUE!</v>
      </c>
      <c r="AJ138" s="104" t="e">
        <f>SUMIF('[1]Consommati par usage et sect '!$C$6:$C$310,'[1]Assiette TIC'!$C142,'[1]Consommati par usage et sect '!AI$6:AI$310)</f>
        <v>#VALUE!</v>
      </c>
      <c r="AK138" s="104" t="e">
        <f>SUMIF('[1]Consommati par usage et sect '!$C$6:$C$310,'[1]Assiette TIC'!$C142,'[1]Consommati par usage et sect '!AJ$6:AJ$310)</f>
        <v>#VALUE!</v>
      </c>
      <c r="AL138" s="105" t="e">
        <f t="shared" si="61"/>
        <v>#VALUE!</v>
      </c>
      <c r="AM138" s="104" t="e">
        <f t="shared" si="67"/>
        <v>#VALUE!</v>
      </c>
      <c r="AN138" s="104" t="e">
        <f t="shared" si="62"/>
        <v>#VALUE!</v>
      </c>
      <c r="AO138" s="104" t="e">
        <f t="shared" si="63"/>
        <v>#VALUE!</v>
      </c>
      <c r="AP138" s="104" t="e">
        <f t="shared" si="64"/>
        <v>#VALUE!</v>
      </c>
      <c r="AQ138" s="104" t="e">
        <f>SUMIF('[1]Consommati par usage et sect '!$C$6:$C$310,'[1]Assiette TIC'!$C142,'[1]Consommati par usage et sect '!AP$6:AP$310)</f>
        <v>#VALUE!</v>
      </c>
      <c r="AR138" s="104" t="e">
        <f>SUMIF('[1]Consommati par usage et sect '!$C$6:$C$310,'[1]Assiette TIC'!$C142,'[1]Consommati par usage et sect '!AQ$6:AQ$310)</f>
        <v>#VALUE!</v>
      </c>
      <c r="AS138" s="104" t="e">
        <f>SUMIF('[1]Consommati par usage et sect '!$C$6:$C$310,'[1]Assiette TIC'!$C142,'[1]Consommati par usage et sect '!AR$6:AR$310)</f>
        <v>#VALUE!</v>
      </c>
      <c r="AT138" s="104" t="e">
        <f>SUMIF('[1]Consommati par usage et sect '!$C$6:$C$310,'[1]Assiette TIC'!$C142,'[1]Consommati par usage et sect '!AS$6:AS$310)</f>
        <v>#VALUE!</v>
      </c>
      <c r="AU138" s="104" t="e">
        <f>SUMIF('[1]Consommati par usage et sect '!$C$6:$C$310,'[1]Assiette TIC'!$C142,'[1]Consommati par usage et sect '!AT$6:AT$310)</f>
        <v>#VALUE!</v>
      </c>
      <c r="AV138" s="104" t="e">
        <f>SUMIF('[1]Consommati par usage et sect '!$C$6:$C$310,'[1]Assiette TIC'!$C142,'[1]Consommati par usage et sect '!AU$6:AU$310)</f>
        <v>#VALUE!</v>
      </c>
      <c r="AW138" s="104" t="e">
        <f>SUMIF('[1]Consommati par usage et sect '!$C$6:$C$310,'[1]Assiette TIC'!$C142,'[1]Consommati par usage et sect '!AV$6:AV$310)</f>
        <v>#VALUE!</v>
      </c>
      <c r="AX138" s="104" t="e">
        <f>SUMIF('[1]Consommati par usage et sect '!$C$6:$C$310,'[1]Assiette TIC'!$C142,'[1]Consommati par usage et sect '!AW$6:AW$310)</f>
        <v>#VALUE!</v>
      </c>
      <c r="AY138" s="104" t="e">
        <f>SUMIF('[1]Consommati par usage et sect '!$C$6:$C$310,'[1]Assiette TIC'!$C142,'[1]Consommati par usage et sect '!AX$6:AX$310)</f>
        <v>#VALUE!</v>
      </c>
      <c r="AZ138" s="104" t="e">
        <f>SUMIF('[1]Consommati par usage et sect '!$C$6:$C$310,'[1]Assiette TIC'!$C142,'[1]Consommati par usage et sect '!AY$6:AY$310)</f>
        <v>#VALUE!</v>
      </c>
      <c r="BA138" s="104" t="e">
        <f>SUMIF('[1]Consommati par usage et sect '!$C$6:$C$310,'[1]Assiette TIC'!$C142,'[1]Consommati par usage et sect '!AZ$6:AZ$310)</f>
        <v>#VALUE!</v>
      </c>
      <c r="BB138" s="104" t="e">
        <f>SUMIF('[1]Consommati par usage et sect '!$C$6:$C$310,'[1]Assiette TIC'!$C142,'[1]Consommati par usage et sect '!BA$6:BA$310)</f>
        <v>#VALUE!</v>
      </c>
      <c r="BC138" s="104" t="e">
        <f>SUMIF('[1]Consommati par usage et sect '!$C$6:$C$310,'[1]Assiette TIC'!$C142,'[1]Consommati par usage et sect '!BB$6:BB$310)</f>
        <v>#VALUE!</v>
      </c>
      <c r="BD138" s="104" t="e">
        <f>SUMIF('[1]Consommati par usage et sect '!$C$6:$C$310,'[1]Assiette TIC'!$C142,'[1]Consommati par usage et sect '!BC$6:BC$310)</f>
        <v>#VALUE!</v>
      </c>
      <c r="BE138" s="104" t="e">
        <f>SUMIF('[1]Consommati par usage et sect '!$C$6:$C$310,'[1]Assiette TIC'!$C142,'[1]Consommati par usage et sect '!BD$6:BD$310)</f>
        <v>#VALUE!</v>
      </c>
      <c r="BF138" s="104" t="e">
        <f>SUMIF('[1]Consommati par usage et sect '!$C$6:$C$310,'[1]Assiette TIC'!$C142,'[1]Consommati par usage et sect '!BE$6:BE$310)</f>
        <v>#VALUE!</v>
      </c>
      <c r="BG138" s="104" t="e">
        <f>SUMIF('[1]Consommati par usage et sect '!$C$6:$C$310,'[1]Assiette TIC'!$C142,'[1]Consommati par usage et sect '!BF$6:BF$310)</f>
        <v>#VALUE!</v>
      </c>
      <c r="BH138" s="104" t="e">
        <f>SUMIF('[1]Consommati par usage et sect '!$C$6:$C$310,'[1]Assiette TIC'!$C142,'[1]Consommati par usage et sect '!BG$6:BG$310)</f>
        <v>#VALUE!</v>
      </c>
      <c r="BI138" s="104" t="e">
        <f>SUMIF('[1]Consommati par usage et sect '!$C$6:$C$310,'[1]Assiette TIC'!$C142,'[1]Consommati par usage et sect '!BH$6:BH$310)</f>
        <v>#VALUE!</v>
      </c>
      <c r="BJ138" s="104" t="e">
        <f>SUMIF('[1]Consommati par usage et sect '!$C$6:$C$310,'[1]Assiette TIC'!$C142,'[1]Consommati par usage et sect '!BI$6:BI$310)</f>
        <v>#VALUE!</v>
      </c>
      <c r="BK138" s="104" t="e">
        <f>SUMIF('[1]Consommati par usage et sect '!$C$6:$C$310,'[1]Assiette TIC'!$C142,'[1]Consommati par usage et sect '!BJ$6:BJ$310)</f>
        <v>#VALUE!</v>
      </c>
      <c r="BL138" s="104" t="e">
        <f>SUMIF('[1]Consommati par usage et sect '!$C$6:$C$310,'[1]Assiette TIC'!$C142,'[1]Consommati par usage et sect '!BK$6:BK$310)</f>
        <v>#VALUE!</v>
      </c>
      <c r="BM138" s="104" t="e">
        <f>SUMIF('[1]Consommati par usage et sect '!$C$6:$C$310,'[1]Assiette TIC'!$C142,'[1]Consommati par usage et sect '!BL$6:BL$310)</f>
        <v>#VALUE!</v>
      </c>
      <c r="BN138" s="104" t="e">
        <f>SUMIF('[1]Consommati par usage et sect '!$C$6:$C$310,'[1]Assiette TIC'!$C142,'[1]Consommati par usage et sect '!BM$6:BM$310)</f>
        <v>#VALUE!</v>
      </c>
      <c r="BO138" s="104" t="e">
        <f>SUMIF('[1]Consommati par usage et sect '!$C$6:$C$310,'[1]Assiette TIC'!$C142,'[1]Consommati par usage et sect '!BN$6:BN$310)</f>
        <v>#VALUE!</v>
      </c>
      <c r="BP138" s="104" t="e">
        <f>SUMIF('[1]Consommati par usage et sect '!$C$6:$C$310,'[1]Assiette TIC'!$C142,'[1]Consommati par usage et sect '!BO$6:BO$310)</f>
        <v>#VALUE!</v>
      </c>
      <c r="BQ138" s="104" t="e">
        <f>SUMIF('[1]Consommati par usage et sect '!$C$6:$C$310,'[1]Assiette TIC'!$C142,'[1]Consommati par usage et sect '!BP$6:BP$310)</f>
        <v>#VALUE!</v>
      </c>
      <c r="BR138" s="104" t="e">
        <f>SUMIF('[1]Consommati par usage et sect '!$C$6:$C$310,'[1]Assiette TIC'!$C142,'[1]Consommati par usage et sect '!BQ$6:BQ$310)</f>
        <v>#VALUE!</v>
      </c>
      <c r="BS138" s="105" t="e">
        <f t="shared" si="58"/>
        <v>#VALUE!</v>
      </c>
      <c r="BT138" s="106" t="e">
        <f t="shared" si="65"/>
        <v>#VALUE!</v>
      </c>
      <c r="BU138" s="102" t="e">
        <f>IF(E138-#REF!-#REF!&gt;=#REF!,AL138-E138+#REF!+#REF!,AL138-#REF!)</f>
        <v>#REF!</v>
      </c>
      <c r="BV138" s="102"/>
      <c r="BW138" s="102"/>
      <c r="BX138" s="102">
        <f t="shared" si="66"/>
        <v>0</v>
      </c>
      <c r="BY138" s="102" t="e">
        <f t="shared" si="68"/>
        <v>#REF!</v>
      </c>
      <c r="BZ138" s="107">
        <f>IF(ISNA(VLOOKUP($D138,'[1]comptes des secteurs'!$B$13:$AW$1568,31,FALSE)),0,VLOOKUP($D138,'[1]comptes des secteurs'!$B$13:$AW$1568,31,FALSE))</f>
        <v>80.3</v>
      </c>
      <c r="CA138" s="102">
        <f>IF(ISNA(VLOOKUP($D138,'[1]comptes des secteurs'!$B$13:$AW$1568,47,FALSE)),0,VLOOKUP($D138,'[1]comptes des secteurs'!$B$13:$AW$1568,47,FALSE))</f>
        <v>613</v>
      </c>
      <c r="CB138" s="108" t="e">
        <f t="shared" si="40"/>
        <v>#REF!</v>
      </c>
      <c r="CC138" s="108" t="e">
        <f t="shared" si="40"/>
        <v>#REF!</v>
      </c>
      <c r="CD138">
        <f>VLOOKUP(D138,Eurostat!$A$11:$H$272,5,TRUE)</f>
        <v>2095.1999999999998</v>
      </c>
    </row>
    <row r="139" spans="1:82" ht="15.65" customHeight="1" x14ac:dyDescent="0.35">
      <c r="A139" s="121"/>
      <c r="B139" s="191"/>
      <c r="C139" s="131" t="s">
        <v>391</v>
      </c>
      <c r="D139" s="128">
        <v>2594</v>
      </c>
      <c r="E139" s="97">
        <f>IFERROR(VLOOKUP(D139,'[1]Emissions ETS'!$A$2:$B$121,2,FALSE),0)/1000</f>
        <v>0</v>
      </c>
      <c r="F139" s="104" t="e">
        <f>SUMIF('[1]Consommati par usage et sect '!$C$6:$C$310,'[1]Assiette TIC'!$C143,'[1]Consommati par usage et sect '!E$6:E$310)</f>
        <v>#VALUE!</v>
      </c>
      <c r="G139" s="104" t="e">
        <f>SUMIF('[1]Consommati par usage et sect '!$C$6:$C$310,'[1]Assiette TIC'!$C143,'[1]Consommati par usage et sect '!F$6:F$310)</f>
        <v>#VALUE!</v>
      </c>
      <c r="H139" s="104" t="e">
        <f>SUMIF('[1]Consommati par usage et sect '!$C$6:$C$310,'[1]Assiette TIC'!$C143,'[1]Consommati par usage et sect '!G$6:G$310)</f>
        <v>#VALUE!</v>
      </c>
      <c r="I139" s="104" t="e">
        <f>SUMIF('[1]Consommati par usage et sect '!$C$6:$C$310,'[1]Assiette TIC'!$C143,'[1]Consommati par usage et sect '!H$6:H$310)</f>
        <v>#VALUE!</v>
      </c>
      <c r="J139" s="104" t="e">
        <f>SUMIF('[1]Consommati par usage et sect '!$C$6:$C$310,'[1]Assiette TIC'!$C143,'[1]Consommati par usage et sect '!I$6:I$310)</f>
        <v>#VALUE!</v>
      </c>
      <c r="K139" s="104" t="e">
        <f>SUMIF('[1]Consommati par usage et sect '!$C$6:$C$310,'[1]Assiette TIC'!$C143,'[1]Consommati par usage et sect '!J$6:J$310)</f>
        <v>#VALUE!</v>
      </c>
      <c r="L139" s="104" t="e">
        <f>SUMIF('[1]Consommati par usage et sect '!$C$6:$C$310,'[1]Assiette TIC'!$C143,'[1]Consommati par usage et sect '!K$6:K$310)</f>
        <v>#VALUE!</v>
      </c>
      <c r="M139" s="104" t="e">
        <f>SUMIF('[1]Consommati par usage et sect '!$C$6:$C$310,'[1]Assiette TIC'!$C143,'[1]Consommati par usage et sect '!L$6:L$310)</f>
        <v>#VALUE!</v>
      </c>
      <c r="N139" s="104" t="e">
        <f>SUMIF('[1]Consommati par usage et sect '!$C$6:$C$310,'[1]Assiette TIC'!$C143,'[1]Consommati par usage et sect '!M$6:M$310)</f>
        <v>#VALUE!</v>
      </c>
      <c r="O139" s="104" t="e">
        <f>SUMIF('[1]Consommati par usage et sect '!$C$6:$C$310,'[1]Assiette TIC'!$C143,'[1]Consommati par usage et sect '!N$6:N$310)</f>
        <v>#VALUE!</v>
      </c>
      <c r="P139" s="104" t="e">
        <f>SUMIF('[1]Consommati par usage et sect '!$C$6:$C$310,'[1]Assiette TIC'!$C143,'[1]Consommati par usage et sect '!O$6:O$310)</f>
        <v>#VALUE!</v>
      </c>
      <c r="Q139" s="104" t="e">
        <f>SUMIF('[1]Consommati par usage et sect '!$C$6:$C$310,'[1]Assiette TIC'!$C143,'[1]Consommati par usage et sect '!P$6:P$310)</f>
        <v>#VALUE!</v>
      </c>
      <c r="R139" s="104" t="e">
        <f>SUMIF('[1]Consommati par usage et sect '!$C$6:$C$310,'[1]Assiette TIC'!$C143,'[1]Consommati par usage et sect '!Q$6:Q$310)</f>
        <v>#VALUE!</v>
      </c>
      <c r="S139" s="104" t="e">
        <f>SUMIF('[1]Consommati par usage et sect '!$C$6:$C$310,'[1]Assiette TIC'!$C143,'[1]Consommati par usage et sect '!R$6:R$310)</f>
        <v>#VALUE!</v>
      </c>
      <c r="T139" s="104" t="e">
        <f>SUMIF('[1]Consommati par usage et sect '!$C$6:$C$310,'[1]Assiette TIC'!$C143,'[1]Consommati par usage et sect '!S$6:S$310)</f>
        <v>#VALUE!</v>
      </c>
      <c r="U139" s="104" t="e">
        <f>SUMIF('[1]Consommati par usage et sect '!$C$6:$C$310,'[1]Assiette TIC'!$C143,'[1]Consommati par usage et sect '!T$6:T$310)</f>
        <v>#VALUE!</v>
      </c>
      <c r="V139" s="104" t="e">
        <f>SUMIF('[1]Consommati par usage et sect '!$C$6:$C$310,'[1]Assiette TIC'!$C143,'[1]Consommati par usage et sect '!U$6:U$310)</f>
        <v>#VALUE!</v>
      </c>
      <c r="W139" s="104" t="e">
        <f>SUMIF('[1]Consommati par usage et sect '!$C$6:$C$310,'[1]Assiette TIC'!$C143,'[1]Consommati par usage et sect '!V$6:V$310)</f>
        <v>#VALUE!</v>
      </c>
      <c r="X139" s="104" t="e">
        <f>SUMIF('[1]Consommati par usage et sect '!$C$6:$C$310,'[1]Assiette TIC'!$C143,'[1]Consommati par usage et sect '!W$6:W$310)</f>
        <v>#VALUE!</v>
      </c>
      <c r="Y139" s="104" t="e">
        <f>SUMIF('[1]Consommati par usage et sect '!$C$6:$C$310,'[1]Assiette TIC'!$C143,'[1]Consommati par usage et sect '!X$6:X$310)</f>
        <v>#VALUE!</v>
      </c>
      <c r="Z139" s="104" t="e">
        <f>SUMIF('[1]Consommati par usage et sect '!$C$6:$C$310,'[1]Assiette TIC'!$C143,'[1]Consommati par usage et sect '!Y$6:Y$310)</f>
        <v>#VALUE!</v>
      </c>
      <c r="AA139" s="104" t="e">
        <f>SUMIF('[1]Consommati par usage et sect '!$C$6:$C$310,'[1]Assiette TIC'!$C143,'[1]Consommati par usage et sect '!Z$6:Z$310)</f>
        <v>#VALUE!</v>
      </c>
      <c r="AB139" s="104" t="e">
        <f>SUMIF('[1]Consommati par usage et sect '!$C$6:$C$310,'[1]Assiette TIC'!$C143,'[1]Consommati par usage et sect '!AA$6:AA$310)</f>
        <v>#VALUE!</v>
      </c>
      <c r="AC139" s="104" t="e">
        <f>SUMIF('[1]Consommati par usage et sect '!$C$6:$C$310,'[1]Assiette TIC'!$C143,'[1]Consommati par usage et sect '!AB$6:AB$310)</f>
        <v>#VALUE!</v>
      </c>
      <c r="AD139" s="104" t="e">
        <f>SUMIF('[1]Consommati par usage et sect '!$C$6:$C$310,'[1]Assiette TIC'!$C143,'[1]Consommati par usage et sect '!AC$6:AC$310)</f>
        <v>#VALUE!</v>
      </c>
      <c r="AE139" s="104" t="e">
        <f>SUMIF('[1]Consommati par usage et sect '!$C$6:$C$310,'[1]Assiette TIC'!$C143,'[1]Consommati par usage et sect '!AD$6:AD$310)</f>
        <v>#VALUE!</v>
      </c>
      <c r="AF139" s="104" t="e">
        <f>SUMIF('[1]Consommati par usage et sect '!$C$6:$C$310,'[1]Assiette TIC'!$C143,'[1]Consommati par usage et sect '!AE$6:AE$310)</f>
        <v>#VALUE!</v>
      </c>
      <c r="AG139" s="104" t="e">
        <f>SUMIF('[1]Consommati par usage et sect '!$C$6:$C$310,'[1]Assiette TIC'!$C143,'[1]Consommati par usage et sect '!AF$6:AF$310)</f>
        <v>#VALUE!</v>
      </c>
      <c r="AH139" s="104" t="e">
        <f>SUMIF('[1]Consommati par usage et sect '!$C$6:$C$310,'[1]Assiette TIC'!$C143,'[1]Consommati par usage et sect '!AG$6:AG$310)</f>
        <v>#VALUE!</v>
      </c>
      <c r="AI139" s="104" t="e">
        <f>SUMIF('[1]Consommati par usage et sect '!$C$6:$C$310,'[1]Assiette TIC'!$C143,'[1]Consommati par usage et sect '!AH$6:AH$310)</f>
        <v>#VALUE!</v>
      </c>
      <c r="AJ139" s="104" t="e">
        <f>SUMIF('[1]Consommati par usage et sect '!$C$6:$C$310,'[1]Assiette TIC'!$C143,'[1]Consommati par usage et sect '!AI$6:AI$310)</f>
        <v>#VALUE!</v>
      </c>
      <c r="AK139" s="104" t="e">
        <f>SUMIF('[1]Consommati par usage et sect '!$C$6:$C$310,'[1]Assiette TIC'!$C143,'[1]Consommati par usage et sect '!AJ$6:AJ$310)</f>
        <v>#VALUE!</v>
      </c>
      <c r="AL139" s="105" t="e">
        <f t="shared" si="61"/>
        <v>#VALUE!</v>
      </c>
      <c r="AM139" s="104" t="e">
        <f t="shared" si="67"/>
        <v>#VALUE!</v>
      </c>
      <c r="AN139" s="104" t="e">
        <f t="shared" si="62"/>
        <v>#VALUE!</v>
      </c>
      <c r="AO139" s="104" t="e">
        <f t="shared" si="63"/>
        <v>#VALUE!</v>
      </c>
      <c r="AP139" s="104" t="e">
        <f t="shared" si="64"/>
        <v>#VALUE!</v>
      </c>
      <c r="AQ139" s="104" t="e">
        <f>SUMIF('[1]Consommati par usage et sect '!$C$6:$C$310,'[1]Assiette TIC'!$C143,'[1]Consommati par usage et sect '!AP$6:AP$310)</f>
        <v>#VALUE!</v>
      </c>
      <c r="AR139" s="104" t="e">
        <f>SUMIF('[1]Consommati par usage et sect '!$C$6:$C$310,'[1]Assiette TIC'!$C143,'[1]Consommati par usage et sect '!AQ$6:AQ$310)</f>
        <v>#VALUE!</v>
      </c>
      <c r="AS139" s="104" t="e">
        <f>SUMIF('[1]Consommati par usage et sect '!$C$6:$C$310,'[1]Assiette TIC'!$C143,'[1]Consommati par usage et sect '!AR$6:AR$310)</f>
        <v>#VALUE!</v>
      </c>
      <c r="AT139" s="104" t="e">
        <f>SUMIF('[1]Consommati par usage et sect '!$C$6:$C$310,'[1]Assiette TIC'!$C143,'[1]Consommati par usage et sect '!AS$6:AS$310)</f>
        <v>#VALUE!</v>
      </c>
      <c r="AU139" s="104" t="e">
        <f>SUMIF('[1]Consommati par usage et sect '!$C$6:$C$310,'[1]Assiette TIC'!$C143,'[1]Consommati par usage et sect '!AT$6:AT$310)</f>
        <v>#VALUE!</v>
      </c>
      <c r="AV139" s="104" t="e">
        <f>SUMIF('[1]Consommati par usage et sect '!$C$6:$C$310,'[1]Assiette TIC'!$C143,'[1]Consommati par usage et sect '!AU$6:AU$310)</f>
        <v>#VALUE!</v>
      </c>
      <c r="AW139" s="104" t="e">
        <f>SUMIF('[1]Consommati par usage et sect '!$C$6:$C$310,'[1]Assiette TIC'!$C143,'[1]Consommati par usage et sect '!AV$6:AV$310)</f>
        <v>#VALUE!</v>
      </c>
      <c r="AX139" s="104" t="e">
        <f>SUMIF('[1]Consommati par usage et sect '!$C$6:$C$310,'[1]Assiette TIC'!$C143,'[1]Consommati par usage et sect '!AW$6:AW$310)</f>
        <v>#VALUE!</v>
      </c>
      <c r="AY139" s="104" t="e">
        <f>SUMIF('[1]Consommati par usage et sect '!$C$6:$C$310,'[1]Assiette TIC'!$C143,'[1]Consommati par usage et sect '!AX$6:AX$310)</f>
        <v>#VALUE!</v>
      </c>
      <c r="AZ139" s="104" t="e">
        <f>SUMIF('[1]Consommati par usage et sect '!$C$6:$C$310,'[1]Assiette TIC'!$C143,'[1]Consommati par usage et sect '!AY$6:AY$310)</f>
        <v>#VALUE!</v>
      </c>
      <c r="BA139" s="104" t="e">
        <f>SUMIF('[1]Consommati par usage et sect '!$C$6:$C$310,'[1]Assiette TIC'!$C143,'[1]Consommati par usage et sect '!AZ$6:AZ$310)</f>
        <v>#VALUE!</v>
      </c>
      <c r="BB139" s="104" t="e">
        <f>SUMIF('[1]Consommati par usage et sect '!$C$6:$C$310,'[1]Assiette TIC'!$C143,'[1]Consommati par usage et sect '!BA$6:BA$310)</f>
        <v>#VALUE!</v>
      </c>
      <c r="BC139" s="104" t="e">
        <f>SUMIF('[1]Consommati par usage et sect '!$C$6:$C$310,'[1]Assiette TIC'!$C143,'[1]Consommati par usage et sect '!BB$6:BB$310)</f>
        <v>#VALUE!</v>
      </c>
      <c r="BD139" s="104" t="e">
        <f>SUMIF('[1]Consommati par usage et sect '!$C$6:$C$310,'[1]Assiette TIC'!$C143,'[1]Consommati par usage et sect '!BC$6:BC$310)</f>
        <v>#VALUE!</v>
      </c>
      <c r="BE139" s="104" t="e">
        <f>SUMIF('[1]Consommati par usage et sect '!$C$6:$C$310,'[1]Assiette TIC'!$C143,'[1]Consommati par usage et sect '!BD$6:BD$310)</f>
        <v>#VALUE!</v>
      </c>
      <c r="BF139" s="104" t="e">
        <f>SUMIF('[1]Consommati par usage et sect '!$C$6:$C$310,'[1]Assiette TIC'!$C143,'[1]Consommati par usage et sect '!BE$6:BE$310)</f>
        <v>#VALUE!</v>
      </c>
      <c r="BG139" s="104" t="e">
        <f>SUMIF('[1]Consommati par usage et sect '!$C$6:$C$310,'[1]Assiette TIC'!$C143,'[1]Consommati par usage et sect '!BF$6:BF$310)</f>
        <v>#VALUE!</v>
      </c>
      <c r="BH139" s="104" t="e">
        <f>SUMIF('[1]Consommati par usage et sect '!$C$6:$C$310,'[1]Assiette TIC'!$C143,'[1]Consommati par usage et sect '!BG$6:BG$310)</f>
        <v>#VALUE!</v>
      </c>
      <c r="BI139" s="104" t="e">
        <f>SUMIF('[1]Consommati par usage et sect '!$C$6:$C$310,'[1]Assiette TIC'!$C143,'[1]Consommati par usage et sect '!BH$6:BH$310)</f>
        <v>#VALUE!</v>
      </c>
      <c r="BJ139" s="104" t="e">
        <f>SUMIF('[1]Consommati par usage et sect '!$C$6:$C$310,'[1]Assiette TIC'!$C143,'[1]Consommati par usage et sect '!BI$6:BI$310)</f>
        <v>#VALUE!</v>
      </c>
      <c r="BK139" s="104" t="e">
        <f>SUMIF('[1]Consommati par usage et sect '!$C$6:$C$310,'[1]Assiette TIC'!$C143,'[1]Consommati par usage et sect '!BJ$6:BJ$310)</f>
        <v>#VALUE!</v>
      </c>
      <c r="BL139" s="104" t="e">
        <f>SUMIF('[1]Consommati par usage et sect '!$C$6:$C$310,'[1]Assiette TIC'!$C143,'[1]Consommati par usage et sect '!BK$6:BK$310)</f>
        <v>#VALUE!</v>
      </c>
      <c r="BM139" s="104" t="e">
        <f>SUMIF('[1]Consommati par usage et sect '!$C$6:$C$310,'[1]Assiette TIC'!$C143,'[1]Consommati par usage et sect '!BL$6:BL$310)</f>
        <v>#VALUE!</v>
      </c>
      <c r="BN139" s="104" t="e">
        <f>SUMIF('[1]Consommati par usage et sect '!$C$6:$C$310,'[1]Assiette TIC'!$C143,'[1]Consommati par usage et sect '!BM$6:BM$310)</f>
        <v>#VALUE!</v>
      </c>
      <c r="BO139" s="104" t="e">
        <f>SUMIF('[1]Consommati par usage et sect '!$C$6:$C$310,'[1]Assiette TIC'!$C143,'[1]Consommati par usage et sect '!BN$6:BN$310)</f>
        <v>#VALUE!</v>
      </c>
      <c r="BP139" s="104" t="e">
        <f>SUMIF('[1]Consommati par usage et sect '!$C$6:$C$310,'[1]Assiette TIC'!$C143,'[1]Consommati par usage et sect '!BO$6:BO$310)</f>
        <v>#VALUE!</v>
      </c>
      <c r="BQ139" s="104" t="e">
        <f>SUMIF('[1]Consommati par usage et sect '!$C$6:$C$310,'[1]Assiette TIC'!$C143,'[1]Consommati par usage et sect '!BP$6:BP$310)</f>
        <v>#VALUE!</v>
      </c>
      <c r="BR139" s="104" t="e">
        <f>SUMIF('[1]Consommati par usage et sect '!$C$6:$C$310,'[1]Assiette TIC'!$C143,'[1]Consommati par usage et sect '!BQ$6:BQ$310)</f>
        <v>#VALUE!</v>
      </c>
      <c r="BS139" s="105" t="e">
        <f t="shared" si="58"/>
        <v>#VALUE!</v>
      </c>
      <c r="BT139" s="106" t="e">
        <f t="shared" si="65"/>
        <v>#VALUE!</v>
      </c>
      <c r="BU139" s="102" t="e">
        <f>IF(E139-#REF!-#REF!&gt;=#REF!,AL139-E139+#REF!+#REF!,AL139-#REF!)</f>
        <v>#REF!</v>
      </c>
      <c r="BV139" s="102" t="s">
        <v>264</v>
      </c>
      <c r="BW139" s="102"/>
      <c r="BX139" s="102">
        <f t="shared" si="66"/>
        <v>1</v>
      </c>
      <c r="BY139" s="102">
        <f t="shared" si="68"/>
        <v>0</v>
      </c>
      <c r="BZ139" s="107">
        <f>IF(ISNA(VLOOKUP($D139,'[1]comptes des secteurs'!$B$13:$AW$1568,31,FALSE)),0,VLOOKUP($D139,'[1]comptes des secteurs'!$B$13:$AW$1568,31,FALSE))</f>
        <v>116.2</v>
      </c>
      <c r="CA139" s="102">
        <f>IF(ISNA(VLOOKUP($D139,'[1]comptes des secteurs'!$B$13:$AW$1568,47,FALSE)),0,VLOOKUP($D139,'[1]comptes des secteurs'!$B$13:$AW$1568,47,FALSE))</f>
        <v>501.7</v>
      </c>
      <c r="CB139" s="108">
        <f t="shared" si="40"/>
        <v>0</v>
      </c>
      <c r="CC139" s="108">
        <f t="shared" si="40"/>
        <v>0</v>
      </c>
      <c r="CD139">
        <f>VLOOKUP(D139,Eurostat!$A$11:$H$272,5,TRUE)</f>
        <v>1328.4</v>
      </c>
    </row>
    <row r="140" spans="1:82" ht="15.65" customHeight="1" x14ac:dyDescent="0.35">
      <c r="A140" s="121"/>
      <c r="B140" s="191"/>
      <c r="C140" s="131" t="s">
        <v>392</v>
      </c>
      <c r="D140" s="125">
        <v>2599</v>
      </c>
      <c r="E140" s="97">
        <f>IFERROR(VLOOKUP(D140,'[1]Emissions ETS'!$A$2:$B$121,2,FALSE),0)/1000</f>
        <v>0</v>
      </c>
      <c r="F140" s="104" t="e">
        <f>SUMIF('[1]Consommati par usage et sect '!$C$6:$C$310,'[1]Assiette TIC'!$C144,'[1]Consommati par usage et sect '!E$6:E$310)</f>
        <v>#VALUE!</v>
      </c>
      <c r="G140" s="104" t="e">
        <f>SUMIF('[1]Consommati par usage et sect '!$C$6:$C$310,'[1]Assiette TIC'!$C144,'[1]Consommati par usage et sect '!F$6:F$310)</f>
        <v>#VALUE!</v>
      </c>
      <c r="H140" s="104" t="e">
        <f>SUMIF('[1]Consommati par usage et sect '!$C$6:$C$310,'[1]Assiette TIC'!$C144,'[1]Consommati par usage et sect '!G$6:G$310)</f>
        <v>#VALUE!</v>
      </c>
      <c r="I140" s="104" t="e">
        <f>SUMIF('[1]Consommati par usage et sect '!$C$6:$C$310,'[1]Assiette TIC'!$C144,'[1]Consommati par usage et sect '!H$6:H$310)</f>
        <v>#VALUE!</v>
      </c>
      <c r="J140" s="104" t="e">
        <f>SUMIF('[1]Consommati par usage et sect '!$C$6:$C$310,'[1]Assiette TIC'!$C144,'[1]Consommati par usage et sect '!I$6:I$310)</f>
        <v>#VALUE!</v>
      </c>
      <c r="K140" s="104" t="e">
        <f>SUMIF('[1]Consommati par usage et sect '!$C$6:$C$310,'[1]Assiette TIC'!$C144,'[1]Consommati par usage et sect '!J$6:J$310)</f>
        <v>#VALUE!</v>
      </c>
      <c r="L140" s="104" t="e">
        <f>SUMIF('[1]Consommati par usage et sect '!$C$6:$C$310,'[1]Assiette TIC'!$C144,'[1]Consommati par usage et sect '!K$6:K$310)</f>
        <v>#VALUE!</v>
      </c>
      <c r="M140" s="104" t="e">
        <f>SUMIF('[1]Consommati par usage et sect '!$C$6:$C$310,'[1]Assiette TIC'!$C144,'[1]Consommati par usage et sect '!L$6:L$310)</f>
        <v>#VALUE!</v>
      </c>
      <c r="N140" s="104" t="e">
        <f>SUMIF('[1]Consommati par usage et sect '!$C$6:$C$310,'[1]Assiette TIC'!$C144,'[1]Consommati par usage et sect '!M$6:M$310)</f>
        <v>#VALUE!</v>
      </c>
      <c r="O140" s="104" t="e">
        <f>SUMIF('[1]Consommati par usage et sect '!$C$6:$C$310,'[1]Assiette TIC'!$C144,'[1]Consommati par usage et sect '!N$6:N$310)</f>
        <v>#VALUE!</v>
      </c>
      <c r="P140" s="104" t="e">
        <f>SUMIF('[1]Consommati par usage et sect '!$C$6:$C$310,'[1]Assiette TIC'!$C144,'[1]Consommati par usage et sect '!O$6:O$310)</f>
        <v>#VALUE!</v>
      </c>
      <c r="Q140" s="104" t="e">
        <f>SUMIF('[1]Consommati par usage et sect '!$C$6:$C$310,'[1]Assiette TIC'!$C144,'[1]Consommati par usage et sect '!P$6:P$310)</f>
        <v>#VALUE!</v>
      </c>
      <c r="R140" s="104" t="e">
        <f>SUMIF('[1]Consommati par usage et sect '!$C$6:$C$310,'[1]Assiette TIC'!$C144,'[1]Consommati par usage et sect '!Q$6:Q$310)</f>
        <v>#VALUE!</v>
      </c>
      <c r="S140" s="104" t="e">
        <f>SUMIF('[1]Consommati par usage et sect '!$C$6:$C$310,'[1]Assiette TIC'!$C144,'[1]Consommati par usage et sect '!R$6:R$310)</f>
        <v>#VALUE!</v>
      </c>
      <c r="T140" s="104" t="e">
        <f>SUMIF('[1]Consommati par usage et sect '!$C$6:$C$310,'[1]Assiette TIC'!$C144,'[1]Consommati par usage et sect '!S$6:S$310)</f>
        <v>#VALUE!</v>
      </c>
      <c r="U140" s="104" t="e">
        <f>SUMIF('[1]Consommati par usage et sect '!$C$6:$C$310,'[1]Assiette TIC'!$C144,'[1]Consommati par usage et sect '!T$6:T$310)</f>
        <v>#VALUE!</v>
      </c>
      <c r="V140" s="104" t="e">
        <f>SUMIF('[1]Consommati par usage et sect '!$C$6:$C$310,'[1]Assiette TIC'!$C144,'[1]Consommati par usage et sect '!U$6:U$310)</f>
        <v>#VALUE!</v>
      </c>
      <c r="W140" s="104" t="e">
        <f>SUMIF('[1]Consommati par usage et sect '!$C$6:$C$310,'[1]Assiette TIC'!$C144,'[1]Consommati par usage et sect '!V$6:V$310)</f>
        <v>#VALUE!</v>
      </c>
      <c r="X140" s="104" t="e">
        <f>SUMIF('[1]Consommati par usage et sect '!$C$6:$C$310,'[1]Assiette TIC'!$C144,'[1]Consommati par usage et sect '!W$6:W$310)</f>
        <v>#VALUE!</v>
      </c>
      <c r="Y140" s="104" t="e">
        <f>SUMIF('[1]Consommati par usage et sect '!$C$6:$C$310,'[1]Assiette TIC'!$C144,'[1]Consommati par usage et sect '!X$6:X$310)</f>
        <v>#VALUE!</v>
      </c>
      <c r="Z140" s="104" t="e">
        <f>SUMIF('[1]Consommati par usage et sect '!$C$6:$C$310,'[1]Assiette TIC'!$C144,'[1]Consommati par usage et sect '!Y$6:Y$310)</f>
        <v>#VALUE!</v>
      </c>
      <c r="AA140" s="104" t="e">
        <f>SUMIF('[1]Consommati par usage et sect '!$C$6:$C$310,'[1]Assiette TIC'!$C144,'[1]Consommati par usage et sect '!Z$6:Z$310)</f>
        <v>#VALUE!</v>
      </c>
      <c r="AB140" s="104" t="e">
        <f>SUMIF('[1]Consommati par usage et sect '!$C$6:$C$310,'[1]Assiette TIC'!$C144,'[1]Consommati par usage et sect '!AA$6:AA$310)</f>
        <v>#VALUE!</v>
      </c>
      <c r="AC140" s="104" t="e">
        <f>SUMIF('[1]Consommati par usage et sect '!$C$6:$C$310,'[1]Assiette TIC'!$C144,'[1]Consommati par usage et sect '!AB$6:AB$310)</f>
        <v>#VALUE!</v>
      </c>
      <c r="AD140" s="104" t="e">
        <f>SUMIF('[1]Consommati par usage et sect '!$C$6:$C$310,'[1]Assiette TIC'!$C144,'[1]Consommati par usage et sect '!AC$6:AC$310)</f>
        <v>#VALUE!</v>
      </c>
      <c r="AE140" s="104" t="e">
        <f>SUMIF('[1]Consommati par usage et sect '!$C$6:$C$310,'[1]Assiette TIC'!$C144,'[1]Consommati par usage et sect '!AD$6:AD$310)</f>
        <v>#VALUE!</v>
      </c>
      <c r="AF140" s="104" t="e">
        <f>SUMIF('[1]Consommati par usage et sect '!$C$6:$C$310,'[1]Assiette TIC'!$C144,'[1]Consommati par usage et sect '!AE$6:AE$310)</f>
        <v>#VALUE!</v>
      </c>
      <c r="AG140" s="104" t="e">
        <f>SUMIF('[1]Consommati par usage et sect '!$C$6:$C$310,'[1]Assiette TIC'!$C144,'[1]Consommati par usage et sect '!AF$6:AF$310)</f>
        <v>#VALUE!</v>
      </c>
      <c r="AH140" s="104" t="e">
        <f>SUMIF('[1]Consommati par usage et sect '!$C$6:$C$310,'[1]Assiette TIC'!$C144,'[1]Consommati par usage et sect '!AG$6:AG$310)</f>
        <v>#VALUE!</v>
      </c>
      <c r="AI140" s="104" t="e">
        <f>SUMIF('[1]Consommati par usage et sect '!$C$6:$C$310,'[1]Assiette TIC'!$C144,'[1]Consommati par usage et sect '!AH$6:AH$310)</f>
        <v>#VALUE!</v>
      </c>
      <c r="AJ140" s="104" t="e">
        <f>SUMIF('[1]Consommati par usage et sect '!$C$6:$C$310,'[1]Assiette TIC'!$C144,'[1]Consommati par usage et sect '!AI$6:AI$310)</f>
        <v>#VALUE!</v>
      </c>
      <c r="AK140" s="104" t="e">
        <f>SUMIF('[1]Consommati par usage et sect '!$C$6:$C$310,'[1]Assiette TIC'!$C144,'[1]Consommati par usage et sect '!AJ$6:AJ$310)</f>
        <v>#VALUE!</v>
      </c>
      <c r="AL140" s="105" t="e">
        <f t="shared" si="61"/>
        <v>#VALUE!</v>
      </c>
      <c r="AM140" s="104" t="e">
        <f t="shared" si="67"/>
        <v>#VALUE!</v>
      </c>
      <c r="AN140" s="104" t="e">
        <f t="shared" si="62"/>
        <v>#VALUE!</v>
      </c>
      <c r="AO140" s="104" t="e">
        <f t="shared" si="63"/>
        <v>#VALUE!</v>
      </c>
      <c r="AP140" s="104" t="e">
        <f t="shared" si="64"/>
        <v>#VALUE!</v>
      </c>
      <c r="AQ140" s="104" t="e">
        <f>SUMIF('[1]Consommati par usage et sect '!$C$6:$C$310,'[1]Assiette TIC'!$C144,'[1]Consommati par usage et sect '!AP$6:AP$310)</f>
        <v>#VALUE!</v>
      </c>
      <c r="AR140" s="104" t="e">
        <f>SUMIF('[1]Consommati par usage et sect '!$C$6:$C$310,'[1]Assiette TIC'!$C144,'[1]Consommati par usage et sect '!AQ$6:AQ$310)</f>
        <v>#VALUE!</v>
      </c>
      <c r="AS140" s="104" t="e">
        <f>SUMIF('[1]Consommati par usage et sect '!$C$6:$C$310,'[1]Assiette TIC'!$C144,'[1]Consommati par usage et sect '!AR$6:AR$310)</f>
        <v>#VALUE!</v>
      </c>
      <c r="AT140" s="104" t="e">
        <f>SUMIF('[1]Consommati par usage et sect '!$C$6:$C$310,'[1]Assiette TIC'!$C144,'[1]Consommati par usage et sect '!AS$6:AS$310)</f>
        <v>#VALUE!</v>
      </c>
      <c r="AU140" s="104" t="e">
        <f>SUMIF('[1]Consommati par usage et sect '!$C$6:$C$310,'[1]Assiette TIC'!$C144,'[1]Consommati par usage et sect '!AT$6:AT$310)</f>
        <v>#VALUE!</v>
      </c>
      <c r="AV140" s="104" t="e">
        <f>SUMIF('[1]Consommati par usage et sect '!$C$6:$C$310,'[1]Assiette TIC'!$C144,'[1]Consommati par usage et sect '!AU$6:AU$310)</f>
        <v>#VALUE!</v>
      </c>
      <c r="AW140" s="104" t="e">
        <f>SUMIF('[1]Consommati par usage et sect '!$C$6:$C$310,'[1]Assiette TIC'!$C144,'[1]Consommati par usage et sect '!AV$6:AV$310)</f>
        <v>#VALUE!</v>
      </c>
      <c r="AX140" s="104" t="e">
        <f>SUMIF('[1]Consommati par usage et sect '!$C$6:$C$310,'[1]Assiette TIC'!$C144,'[1]Consommati par usage et sect '!AW$6:AW$310)</f>
        <v>#VALUE!</v>
      </c>
      <c r="AY140" s="104" t="e">
        <f>SUMIF('[1]Consommati par usage et sect '!$C$6:$C$310,'[1]Assiette TIC'!$C144,'[1]Consommati par usage et sect '!AX$6:AX$310)</f>
        <v>#VALUE!</v>
      </c>
      <c r="AZ140" s="104" t="e">
        <f>SUMIF('[1]Consommati par usage et sect '!$C$6:$C$310,'[1]Assiette TIC'!$C144,'[1]Consommati par usage et sect '!AY$6:AY$310)</f>
        <v>#VALUE!</v>
      </c>
      <c r="BA140" s="104" t="e">
        <f>SUMIF('[1]Consommati par usage et sect '!$C$6:$C$310,'[1]Assiette TIC'!$C144,'[1]Consommati par usage et sect '!AZ$6:AZ$310)</f>
        <v>#VALUE!</v>
      </c>
      <c r="BB140" s="104" t="e">
        <f>SUMIF('[1]Consommati par usage et sect '!$C$6:$C$310,'[1]Assiette TIC'!$C144,'[1]Consommati par usage et sect '!BA$6:BA$310)</f>
        <v>#VALUE!</v>
      </c>
      <c r="BC140" s="104" t="e">
        <f>SUMIF('[1]Consommati par usage et sect '!$C$6:$C$310,'[1]Assiette TIC'!$C144,'[1]Consommati par usage et sect '!BB$6:BB$310)</f>
        <v>#VALUE!</v>
      </c>
      <c r="BD140" s="104" t="e">
        <f>SUMIF('[1]Consommati par usage et sect '!$C$6:$C$310,'[1]Assiette TIC'!$C144,'[1]Consommati par usage et sect '!BC$6:BC$310)</f>
        <v>#VALUE!</v>
      </c>
      <c r="BE140" s="104" t="e">
        <f>SUMIF('[1]Consommati par usage et sect '!$C$6:$C$310,'[1]Assiette TIC'!$C144,'[1]Consommati par usage et sect '!BD$6:BD$310)</f>
        <v>#VALUE!</v>
      </c>
      <c r="BF140" s="104" t="e">
        <f>SUMIF('[1]Consommati par usage et sect '!$C$6:$C$310,'[1]Assiette TIC'!$C144,'[1]Consommati par usage et sect '!BE$6:BE$310)</f>
        <v>#VALUE!</v>
      </c>
      <c r="BG140" s="104" t="e">
        <f>SUMIF('[1]Consommati par usage et sect '!$C$6:$C$310,'[1]Assiette TIC'!$C144,'[1]Consommati par usage et sect '!BF$6:BF$310)</f>
        <v>#VALUE!</v>
      </c>
      <c r="BH140" s="104" t="e">
        <f>SUMIF('[1]Consommati par usage et sect '!$C$6:$C$310,'[1]Assiette TIC'!$C144,'[1]Consommati par usage et sect '!BG$6:BG$310)</f>
        <v>#VALUE!</v>
      </c>
      <c r="BI140" s="104" t="e">
        <f>SUMIF('[1]Consommati par usage et sect '!$C$6:$C$310,'[1]Assiette TIC'!$C144,'[1]Consommati par usage et sect '!BH$6:BH$310)</f>
        <v>#VALUE!</v>
      </c>
      <c r="BJ140" s="104" t="e">
        <f>SUMIF('[1]Consommati par usage et sect '!$C$6:$C$310,'[1]Assiette TIC'!$C144,'[1]Consommati par usage et sect '!BI$6:BI$310)</f>
        <v>#VALUE!</v>
      </c>
      <c r="BK140" s="104" t="e">
        <f>SUMIF('[1]Consommati par usage et sect '!$C$6:$C$310,'[1]Assiette TIC'!$C144,'[1]Consommati par usage et sect '!BJ$6:BJ$310)</f>
        <v>#VALUE!</v>
      </c>
      <c r="BL140" s="104" t="e">
        <f>SUMIF('[1]Consommati par usage et sect '!$C$6:$C$310,'[1]Assiette TIC'!$C144,'[1]Consommati par usage et sect '!BK$6:BK$310)</f>
        <v>#VALUE!</v>
      </c>
      <c r="BM140" s="104" t="e">
        <f>SUMIF('[1]Consommati par usage et sect '!$C$6:$C$310,'[1]Assiette TIC'!$C144,'[1]Consommati par usage et sect '!BL$6:BL$310)</f>
        <v>#VALUE!</v>
      </c>
      <c r="BN140" s="104" t="e">
        <f>SUMIF('[1]Consommati par usage et sect '!$C$6:$C$310,'[1]Assiette TIC'!$C144,'[1]Consommati par usage et sect '!BM$6:BM$310)</f>
        <v>#VALUE!</v>
      </c>
      <c r="BO140" s="104" t="e">
        <f>SUMIF('[1]Consommati par usage et sect '!$C$6:$C$310,'[1]Assiette TIC'!$C144,'[1]Consommati par usage et sect '!BN$6:BN$310)</f>
        <v>#VALUE!</v>
      </c>
      <c r="BP140" s="104" t="e">
        <f>SUMIF('[1]Consommati par usage et sect '!$C$6:$C$310,'[1]Assiette TIC'!$C144,'[1]Consommati par usage et sect '!BO$6:BO$310)</f>
        <v>#VALUE!</v>
      </c>
      <c r="BQ140" s="104" t="e">
        <f>SUMIF('[1]Consommati par usage et sect '!$C$6:$C$310,'[1]Assiette TIC'!$C144,'[1]Consommati par usage et sect '!BP$6:BP$310)</f>
        <v>#VALUE!</v>
      </c>
      <c r="BR140" s="104" t="e">
        <f>SUMIF('[1]Consommati par usage et sect '!$C$6:$C$310,'[1]Assiette TIC'!$C144,'[1]Consommati par usage et sect '!BQ$6:BQ$310)</f>
        <v>#VALUE!</v>
      </c>
      <c r="BS140" s="105" t="e">
        <f t="shared" si="58"/>
        <v>#VALUE!</v>
      </c>
      <c r="BT140" s="106" t="e">
        <f t="shared" si="65"/>
        <v>#VALUE!</v>
      </c>
      <c r="BU140" s="102" t="e">
        <f>IF(E140-#REF!-#REF!&gt;=#REF!,AL140-E140+#REF!+#REF!,AL140-#REF!)</f>
        <v>#REF!</v>
      </c>
      <c r="BV140" s="102" t="s">
        <v>264</v>
      </c>
      <c r="BW140" s="102"/>
      <c r="BX140" s="102">
        <f t="shared" si="66"/>
        <v>1</v>
      </c>
      <c r="BY140" s="102">
        <f t="shared" si="68"/>
        <v>0</v>
      </c>
      <c r="BZ140" s="107">
        <f>IF(ISNA(VLOOKUP($D140,'[1]comptes des secteurs'!$B$13:$AW$1568,31,FALSE)),0,VLOOKUP($D140,'[1]comptes des secteurs'!$B$13:$AW$1568,31,FALSE))</f>
        <v>233.5</v>
      </c>
      <c r="CA140" s="102">
        <f>IF(ISNA(VLOOKUP($D140,'[1]comptes des secteurs'!$B$13:$AW$1568,47,FALSE)),0,VLOOKUP($D140,'[1]comptes des secteurs'!$B$13:$AW$1568,47,FALSE))</f>
        <v>1160.8</v>
      </c>
      <c r="CB140" s="108">
        <f t="shared" si="40"/>
        <v>0</v>
      </c>
      <c r="CC140" s="108">
        <f t="shared" si="40"/>
        <v>0</v>
      </c>
      <c r="CD140">
        <f>VLOOKUP(D140,Eurostat!$A$11:$H$272,5,TRUE)</f>
        <v>3427.6</v>
      </c>
    </row>
    <row r="141" spans="1:82" ht="15.65" customHeight="1" x14ac:dyDescent="0.35">
      <c r="A141" s="123"/>
      <c r="B141" s="96"/>
      <c r="C141" s="131" t="s">
        <v>266</v>
      </c>
      <c r="D141" s="126" t="s">
        <v>300</v>
      </c>
      <c r="E141" s="97">
        <f>SUM(E118:E140)</f>
        <v>805.17700000000002</v>
      </c>
      <c r="F141" s="97" t="e">
        <f t="shared" ref="F141:AK141" si="69">SUM(F118:F140)</f>
        <v>#VALUE!</v>
      </c>
      <c r="G141" s="97" t="e">
        <f t="shared" si="69"/>
        <v>#VALUE!</v>
      </c>
      <c r="H141" s="97" t="e">
        <f t="shared" si="69"/>
        <v>#VALUE!</v>
      </c>
      <c r="I141" s="97" t="e">
        <f t="shared" si="69"/>
        <v>#VALUE!</v>
      </c>
      <c r="J141" s="97" t="e">
        <f t="shared" si="69"/>
        <v>#VALUE!</v>
      </c>
      <c r="K141" s="97" t="e">
        <f t="shared" si="69"/>
        <v>#VALUE!</v>
      </c>
      <c r="L141" s="97" t="e">
        <f t="shared" si="69"/>
        <v>#VALUE!</v>
      </c>
      <c r="M141" s="97" t="e">
        <f t="shared" si="69"/>
        <v>#VALUE!</v>
      </c>
      <c r="N141" s="97" t="e">
        <f t="shared" si="69"/>
        <v>#VALUE!</v>
      </c>
      <c r="O141" s="97" t="e">
        <f t="shared" si="69"/>
        <v>#VALUE!</v>
      </c>
      <c r="P141" s="97" t="e">
        <f t="shared" si="69"/>
        <v>#VALUE!</v>
      </c>
      <c r="Q141" s="97" t="e">
        <f t="shared" si="69"/>
        <v>#VALUE!</v>
      </c>
      <c r="R141" s="97" t="e">
        <f t="shared" si="69"/>
        <v>#VALUE!</v>
      </c>
      <c r="S141" s="97" t="e">
        <f t="shared" si="69"/>
        <v>#VALUE!</v>
      </c>
      <c r="T141" s="97" t="e">
        <f t="shared" si="69"/>
        <v>#VALUE!</v>
      </c>
      <c r="U141" s="97" t="e">
        <f t="shared" si="69"/>
        <v>#VALUE!</v>
      </c>
      <c r="V141" s="97" t="e">
        <f t="shared" si="69"/>
        <v>#VALUE!</v>
      </c>
      <c r="W141" s="97" t="e">
        <f t="shared" si="69"/>
        <v>#VALUE!</v>
      </c>
      <c r="X141" s="97" t="e">
        <f t="shared" si="69"/>
        <v>#VALUE!</v>
      </c>
      <c r="Y141" s="97" t="e">
        <f t="shared" si="69"/>
        <v>#VALUE!</v>
      </c>
      <c r="Z141" s="97" t="e">
        <f t="shared" si="69"/>
        <v>#VALUE!</v>
      </c>
      <c r="AA141" s="97" t="e">
        <f t="shared" si="69"/>
        <v>#VALUE!</v>
      </c>
      <c r="AB141" s="97" t="e">
        <f t="shared" si="69"/>
        <v>#VALUE!</v>
      </c>
      <c r="AC141" s="97" t="e">
        <f t="shared" si="69"/>
        <v>#VALUE!</v>
      </c>
      <c r="AD141" s="97" t="e">
        <f t="shared" si="69"/>
        <v>#VALUE!</v>
      </c>
      <c r="AE141" s="97" t="e">
        <f t="shared" si="69"/>
        <v>#VALUE!</v>
      </c>
      <c r="AF141" s="97" t="e">
        <f t="shared" si="69"/>
        <v>#VALUE!</v>
      </c>
      <c r="AG141" s="97" t="e">
        <f t="shared" si="69"/>
        <v>#VALUE!</v>
      </c>
      <c r="AH141" s="97" t="e">
        <f t="shared" si="69"/>
        <v>#VALUE!</v>
      </c>
      <c r="AI141" s="97" t="e">
        <f t="shared" si="69"/>
        <v>#VALUE!</v>
      </c>
      <c r="AJ141" s="97" t="e">
        <f t="shared" si="69"/>
        <v>#VALUE!</v>
      </c>
      <c r="AK141" s="97" t="e">
        <f t="shared" si="69"/>
        <v>#VALUE!</v>
      </c>
      <c r="AL141" s="105" t="e">
        <f t="shared" si="61"/>
        <v>#VALUE!</v>
      </c>
      <c r="AM141" s="104" t="e">
        <f t="shared" si="67"/>
        <v>#VALUE!</v>
      </c>
      <c r="AN141" s="104" t="e">
        <f t="shared" si="62"/>
        <v>#VALUE!</v>
      </c>
      <c r="AO141" s="104" t="e">
        <f t="shared" si="63"/>
        <v>#VALUE!</v>
      </c>
      <c r="AP141" s="104" t="e">
        <f t="shared" si="64"/>
        <v>#VALUE!</v>
      </c>
      <c r="AQ141" s="97" t="e">
        <f t="shared" ref="AQ141:BR141" si="70">SUM(AQ118:AQ140)</f>
        <v>#VALUE!</v>
      </c>
      <c r="AR141" s="97" t="e">
        <f t="shared" si="70"/>
        <v>#VALUE!</v>
      </c>
      <c r="AS141" s="97" t="e">
        <f t="shared" si="70"/>
        <v>#VALUE!</v>
      </c>
      <c r="AT141" s="97" t="e">
        <f t="shared" si="70"/>
        <v>#VALUE!</v>
      </c>
      <c r="AU141" s="97" t="e">
        <f t="shared" si="70"/>
        <v>#VALUE!</v>
      </c>
      <c r="AV141" s="97" t="e">
        <f t="shared" si="70"/>
        <v>#VALUE!</v>
      </c>
      <c r="AW141" s="97" t="e">
        <f t="shared" si="70"/>
        <v>#VALUE!</v>
      </c>
      <c r="AX141" s="97" t="e">
        <f t="shared" si="70"/>
        <v>#VALUE!</v>
      </c>
      <c r="AY141" s="97" t="e">
        <f t="shared" si="70"/>
        <v>#VALUE!</v>
      </c>
      <c r="AZ141" s="97" t="e">
        <f t="shared" si="70"/>
        <v>#VALUE!</v>
      </c>
      <c r="BA141" s="97" t="e">
        <f t="shared" si="70"/>
        <v>#VALUE!</v>
      </c>
      <c r="BB141" s="97" t="e">
        <f t="shared" si="70"/>
        <v>#VALUE!</v>
      </c>
      <c r="BC141" s="97" t="e">
        <f t="shared" si="70"/>
        <v>#VALUE!</v>
      </c>
      <c r="BD141" s="97" t="e">
        <f t="shared" si="70"/>
        <v>#VALUE!</v>
      </c>
      <c r="BE141" s="97" t="e">
        <f t="shared" si="70"/>
        <v>#VALUE!</v>
      </c>
      <c r="BF141" s="97" t="e">
        <f t="shared" si="70"/>
        <v>#VALUE!</v>
      </c>
      <c r="BG141" s="97" t="e">
        <f t="shared" si="70"/>
        <v>#VALUE!</v>
      </c>
      <c r="BH141" s="97" t="e">
        <f t="shared" si="70"/>
        <v>#VALUE!</v>
      </c>
      <c r="BI141" s="97" t="e">
        <f t="shared" si="70"/>
        <v>#VALUE!</v>
      </c>
      <c r="BJ141" s="97" t="e">
        <f t="shared" si="70"/>
        <v>#VALUE!</v>
      </c>
      <c r="BK141" s="97" t="e">
        <f t="shared" si="70"/>
        <v>#VALUE!</v>
      </c>
      <c r="BL141" s="97" t="e">
        <f t="shared" si="70"/>
        <v>#VALUE!</v>
      </c>
      <c r="BM141" s="97" t="e">
        <f t="shared" si="70"/>
        <v>#VALUE!</v>
      </c>
      <c r="BN141" s="97" t="e">
        <f t="shared" si="70"/>
        <v>#VALUE!</v>
      </c>
      <c r="BO141" s="97" t="e">
        <f t="shared" si="70"/>
        <v>#VALUE!</v>
      </c>
      <c r="BP141" s="97" t="e">
        <f t="shared" si="70"/>
        <v>#VALUE!</v>
      </c>
      <c r="BQ141" s="97" t="e">
        <f t="shared" si="70"/>
        <v>#VALUE!</v>
      </c>
      <c r="BR141" s="97" t="e">
        <f t="shared" si="70"/>
        <v>#VALUE!</v>
      </c>
      <c r="BS141" s="105" t="e">
        <f t="shared" si="58"/>
        <v>#VALUE!</v>
      </c>
      <c r="BT141" s="106" t="e">
        <f>SUM(BT118:BT140)</f>
        <v>#VALUE!</v>
      </c>
      <c r="BU141" s="106" t="e">
        <f>SUM(BU118:BU140)</f>
        <v>#REF!</v>
      </c>
      <c r="BV141" s="102"/>
      <c r="BW141" s="102"/>
      <c r="BX141" s="102">
        <f t="shared" si="66"/>
        <v>0</v>
      </c>
      <c r="BY141" s="102" t="e">
        <f t="shared" si="68"/>
        <v>#REF!</v>
      </c>
      <c r="BZ141" s="107">
        <f>SUM(BZ118:BZ140)</f>
        <v>3134.1</v>
      </c>
      <c r="CA141" s="107">
        <f>SUM(CA118:CA140)</f>
        <v>19404.5</v>
      </c>
      <c r="CB141" s="108" t="e">
        <f t="shared" si="40"/>
        <v>#REF!</v>
      </c>
      <c r="CC141" s="108" t="e">
        <f t="shared" si="40"/>
        <v>#REF!</v>
      </c>
    </row>
    <row r="142" spans="1:82" ht="15.65" customHeight="1" x14ac:dyDescent="0.35">
      <c r="A142" s="122" t="s">
        <v>393</v>
      </c>
      <c r="B142" s="195" t="s">
        <v>586</v>
      </c>
      <c r="C142" s="131" t="s">
        <v>394</v>
      </c>
      <c r="D142" s="128">
        <v>2529</v>
      </c>
      <c r="E142" s="97">
        <f>IFERROR(VLOOKUP(D142,'[1]Emissions ETS'!$A$2:$B$121,2,FALSE),0)/1000</f>
        <v>0</v>
      </c>
      <c r="F142" s="104" t="e">
        <f>SUMIF('[1]Consommati par usage et sect '!$C$6:$C$310,'[1]Assiette TIC'!$C147,'[1]Consommati par usage et sect '!E$6:E$310)</f>
        <v>#VALUE!</v>
      </c>
      <c r="G142" s="104" t="e">
        <f>SUMIF('[1]Consommati par usage et sect '!$C$6:$C$310,'[1]Assiette TIC'!$C147,'[1]Consommati par usage et sect '!F$6:F$310)</f>
        <v>#VALUE!</v>
      </c>
      <c r="H142" s="104" t="e">
        <f>SUMIF('[1]Consommati par usage et sect '!$C$6:$C$310,'[1]Assiette TIC'!$C147,'[1]Consommati par usage et sect '!G$6:G$310)</f>
        <v>#VALUE!</v>
      </c>
      <c r="I142" s="104" t="e">
        <f>SUMIF('[1]Consommati par usage et sect '!$C$6:$C$310,'[1]Assiette TIC'!$C147,'[1]Consommati par usage et sect '!H$6:H$310)</f>
        <v>#VALUE!</v>
      </c>
      <c r="J142" s="104" t="e">
        <f>SUMIF('[1]Consommati par usage et sect '!$C$6:$C$310,'[1]Assiette TIC'!$C147,'[1]Consommati par usage et sect '!I$6:I$310)</f>
        <v>#VALUE!</v>
      </c>
      <c r="K142" s="104" t="e">
        <f>SUMIF('[1]Consommati par usage et sect '!$C$6:$C$310,'[1]Assiette TIC'!$C147,'[1]Consommati par usage et sect '!J$6:J$310)</f>
        <v>#VALUE!</v>
      </c>
      <c r="L142" s="104" t="e">
        <f>SUMIF('[1]Consommati par usage et sect '!$C$6:$C$310,'[1]Assiette TIC'!$C147,'[1]Consommati par usage et sect '!K$6:K$310)</f>
        <v>#VALUE!</v>
      </c>
      <c r="M142" s="104" t="e">
        <f>SUMIF('[1]Consommati par usage et sect '!$C$6:$C$310,'[1]Assiette TIC'!$C147,'[1]Consommati par usage et sect '!L$6:L$310)</f>
        <v>#VALUE!</v>
      </c>
      <c r="N142" s="104" t="e">
        <f>SUMIF('[1]Consommati par usage et sect '!$C$6:$C$310,'[1]Assiette TIC'!$C147,'[1]Consommati par usage et sect '!M$6:M$310)</f>
        <v>#VALUE!</v>
      </c>
      <c r="O142" s="104" t="e">
        <f>SUMIF('[1]Consommati par usage et sect '!$C$6:$C$310,'[1]Assiette TIC'!$C147,'[1]Consommati par usage et sect '!N$6:N$310)</f>
        <v>#VALUE!</v>
      </c>
      <c r="P142" s="104" t="e">
        <f>SUMIF('[1]Consommati par usage et sect '!$C$6:$C$310,'[1]Assiette TIC'!$C147,'[1]Consommati par usage et sect '!O$6:O$310)</f>
        <v>#VALUE!</v>
      </c>
      <c r="Q142" s="104" t="e">
        <f>SUMIF('[1]Consommati par usage et sect '!$C$6:$C$310,'[1]Assiette TIC'!$C147,'[1]Consommati par usage et sect '!P$6:P$310)</f>
        <v>#VALUE!</v>
      </c>
      <c r="R142" s="104" t="e">
        <f>SUMIF('[1]Consommati par usage et sect '!$C$6:$C$310,'[1]Assiette TIC'!$C147,'[1]Consommati par usage et sect '!Q$6:Q$310)</f>
        <v>#VALUE!</v>
      </c>
      <c r="S142" s="104" t="e">
        <f>SUMIF('[1]Consommati par usage et sect '!$C$6:$C$310,'[1]Assiette TIC'!$C147,'[1]Consommati par usage et sect '!R$6:R$310)</f>
        <v>#VALUE!</v>
      </c>
      <c r="T142" s="104" t="e">
        <f>SUMIF('[1]Consommati par usage et sect '!$C$6:$C$310,'[1]Assiette TIC'!$C147,'[1]Consommati par usage et sect '!S$6:S$310)</f>
        <v>#VALUE!</v>
      </c>
      <c r="U142" s="104" t="e">
        <f>SUMIF('[1]Consommati par usage et sect '!$C$6:$C$310,'[1]Assiette TIC'!$C147,'[1]Consommati par usage et sect '!T$6:T$310)</f>
        <v>#VALUE!</v>
      </c>
      <c r="V142" s="104" t="e">
        <f>SUMIF('[1]Consommati par usage et sect '!$C$6:$C$310,'[1]Assiette TIC'!$C147,'[1]Consommati par usage et sect '!U$6:U$310)</f>
        <v>#VALUE!</v>
      </c>
      <c r="W142" s="104" t="e">
        <f>SUMIF('[1]Consommati par usage et sect '!$C$6:$C$310,'[1]Assiette TIC'!$C147,'[1]Consommati par usage et sect '!V$6:V$310)</f>
        <v>#VALUE!</v>
      </c>
      <c r="X142" s="104" t="e">
        <f>SUMIF('[1]Consommati par usage et sect '!$C$6:$C$310,'[1]Assiette TIC'!$C147,'[1]Consommati par usage et sect '!W$6:W$310)</f>
        <v>#VALUE!</v>
      </c>
      <c r="Y142" s="104" t="e">
        <f>SUMIF('[1]Consommati par usage et sect '!$C$6:$C$310,'[1]Assiette TIC'!$C147,'[1]Consommati par usage et sect '!X$6:X$310)</f>
        <v>#VALUE!</v>
      </c>
      <c r="Z142" s="104" t="e">
        <f>SUMIF('[1]Consommati par usage et sect '!$C$6:$C$310,'[1]Assiette TIC'!$C147,'[1]Consommati par usage et sect '!Y$6:Y$310)</f>
        <v>#VALUE!</v>
      </c>
      <c r="AA142" s="104" t="e">
        <f>SUMIF('[1]Consommati par usage et sect '!$C$6:$C$310,'[1]Assiette TIC'!$C147,'[1]Consommati par usage et sect '!Z$6:Z$310)</f>
        <v>#VALUE!</v>
      </c>
      <c r="AB142" s="104" t="e">
        <f>SUMIF('[1]Consommati par usage et sect '!$C$6:$C$310,'[1]Assiette TIC'!$C147,'[1]Consommati par usage et sect '!AA$6:AA$310)</f>
        <v>#VALUE!</v>
      </c>
      <c r="AC142" s="104" t="e">
        <f>SUMIF('[1]Consommati par usage et sect '!$C$6:$C$310,'[1]Assiette TIC'!$C147,'[1]Consommati par usage et sect '!AB$6:AB$310)</f>
        <v>#VALUE!</v>
      </c>
      <c r="AD142" s="104" t="e">
        <f>SUMIF('[1]Consommati par usage et sect '!$C$6:$C$310,'[1]Assiette TIC'!$C147,'[1]Consommati par usage et sect '!AC$6:AC$310)</f>
        <v>#VALUE!</v>
      </c>
      <c r="AE142" s="104" t="e">
        <f>SUMIF('[1]Consommati par usage et sect '!$C$6:$C$310,'[1]Assiette TIC'!$C147,'[1]Consommati par usage et sect '!AD$6:AD$310)</f>
        <v>#VALUE!</v>
      </c>
      <c r="AF142" s="104" t="e">
        <f>SUMIF('[1]Consommati par usage et sect '!$C$6:$C$310,'[1]Assiette TIC'!$C147,'[1]Consommati par usage et sect '!AE$6:AE$310)</f>
        <v>#VALUE!</v>
      </c>
      <c r="AG142" s="104" t="e">
        <f>SUMIF('[1]Consommati par usage et sect '!$C$6:$C$310,'[1]Assiette TIC'!$C147,'[1]Consommati par usage et sect '!AF$6:AF$310)</f>
        <v>#VALUE!</v>
      </c>
      <c r="AH142" s="104" t="e">
        <f>SUMIF('[1]Consommati par usage et sect '!$C$6:$C$310,'[1]Assiette TIC'!$C147,'[1]Consommati par usage et sect '!AG$6:AG$310)</f>
        <v>#VALUE!</v>
      </c>
      <c r="AI142" s="104" t="e">
        <f>SUMIF('[1]Consommati par usage et sect '!$C$6:$C$310,'[1]Assiette TIC'!$C147,'[1]Consommati par usage et sect '!AH$6:AH$310)</f>
        <v>#VALUE!</v>
      </c>
      <c r="AJ142" s="104" t="e">
        <f>SUMIF('[1]Consommati par usage et sect '!$C$6:$C$310,'[1]Assiette TIC'!$C147,'[1]Consommati par usage et sect '!AI$6:AI$310)</f>
        <v>#VALUE!</v>
      </c>
      <c r="AK142" s="104" t="e">
        <f>SUMIF('[1]Consommati par usage et sect '!$C$6:$C$310,'[1]Assiette TIC'!$C147,'[1]Consommati par usage et sect '!AJ$6:AJ$310)</f>
        <v>#VALUE!</v>
      </c>
      <c r="AL142" s="105" t="e">
        <f t="shared" si="61"/>
        <v>#VALUE!</v>
      </c>
      <c r="AM142" s="104" t="e">
        <f t="shared" si="67"/>
        <v>#VALUE!</v>
      </c>
      <c r="AN142" s="104" t="e">
        <f t="shared" si="62"/>
        <v>#VALUE!</v>
      </c>
      <c r="AO142" s="104" t="e">
        <f t="shared" si="63"/>
        <v>#VALUE!</v>
      </c>
      <c r="AP142" s="104" t="e">
        <f t="shared" si="64"/>
        <v>#VALUE!</v>
      </c>
      <c r="AQ142" s="104" t="e">
        <f>SUMIF('[1]Consommati par usage et sect '!$C$6:$C$310,'[1]Assiette TIC'!$C147,'[1]Consommati par usage et sect '!AP$6:AP$310)</f>
        <v>#VALUE!</v>
      </c>
      <c r="AR142" s="104" t="e">
        <f>SUMIF('[1]Consommati par usage et sect '!$C$6:$C$310,'[1]Assiette TIC'!$C147,'[1]Consommati par usage et sect '!AQ$6:AQ$310)</f>
        <v>#VALUE!</v>
      </c>
      <c r="AS142" s="104" t="e">
        <f>SUMIF('[1]Consommati par usage et sect '!$C$6:$C$310,'[1]Assiette TIC'!$C147,'[1]Consommati par usage et sect '!AR$6:AR$310)</f>
        <v>#VALUE!</v>
      </c>
      <c r="AT142" s="104" t="e">
        <f>SUMIF('[1]Consommati par usage et sect '!$C$6:$C$310,'[1]Assiette TIC'!$C147,'[1]Consommati par usage et sect '!AS$6:AS$310)</f>
        <v>#VALUE!</v>
      </c>
      <c r="AU142" s="104" t="e">
        <f>SUMIF('[1]Consommati par usage et sect '!$C$6:$C$310,'[1]Assiette TIC'!$C147,'[1]Consommati par usage et sect '!AT$6:AT$310)</f>
        <v>#VALUE!</v>
      </c>
      <c r="AV142" s="104" t="e">
        <f>SUMIF('[1]Consommati par usage et sect '!$C$6:$C$310,'[1]Assiette TIC'!$C147,'[1]Consommati par usage et sect '!AU$6:AU$310)</f>
        <v>#VALUE!</v>
      </c>
      <c r="AW142" s="104" t="e">
        <f>SUMIF('[1]Consommati par usage et sect '!$C$6:$C$310,'[1]Assiette TIC'!$C147,'[1]Consommati par usage et sect '!AV$6:AV$310)</f>
        <v>#VALUE!</v>
      </c>
      <c r="AX142" s="104" t="e">
        <f>SUMIF('[1]Consommati par usage et sect '!$C$6:$C$310,'[1]Assiette TIC'!$C147,'[1]Consommati par usage et sect '!AW$6:AW$310)</f>
        <v>#VALUE!</v>
      </c>
      <c r="AY142" s="104" t="e">
        <f>SUMIF('[1]Consommati par usage et sect '!$C$6:$C$310,'[1]Assiette TIC'!$C147,'[1]Consommati par usage et sect '!AX$6:AX$310)</f>
        <v>#VALUE!</v>
      </c>
      <c r="AZ142" s="104" t="e">
        <f>SUMIF('[1]Consommati par usage et sect '!$C$6:$C$310,'[1]Assiette TIC'!$C147,'[1]Consommati par usage et sect '!AY$6:AY$310)</f>
        <v>#VALUE!</v>
      </c>
      <c r="BA142" s="104" t="e">
        <f>SUMIF('[1]Consommati par usage et sect '!$C$6:$C$310,'[1]Assiette TIC'!$C147,'[1]Consommati par usage et sect '!AZ$6:AZ$310)</f>
        <v>#VALUE!</v>
      </c>
      <c r="BB142" s="104" t="e">
        <f>SUMIF('[1]Consommati par usage et sect '!$C$6:$C$310,'[1]Assiette TIC'!$C147,'[1]Consommati par usage et sect '!BA$6:BA$310)</f>
        <v>#VALUE!</v>
      </c>
      <c r="BC142" s="104" t="e">
        <f>SUMIF('[1]Consommati par usage et sect '!$C$6:$C$310,'[1]Assiette TIC'!$C147,'[1]Consommati par usage et sect '!BB$6:BB$310)</f>
        <v>#VALUE!</v>
      </c>
      <c r="BD142" s="104" t="e">
        <f>SUMIF('[1]Consommati par usage et sect '!$C$6:$C$310,'[1]Assiette TIC'!$C147,'[1]Consommati par usage et sect '!BC$6:BC$310)</f>
        <v>#VALUE!</v>
      </c>
      <c r="BE142" s="104" t="e">
        <f>SUMIF('[1]Consommati par usage et sect '!$C$6:$C$310,'[1]Assiette TIC'!$C147,'[1]Consommati par usage et sect '!BD$6:BD$310)</f>
        <v>#VALUE!</v>
      </c>
      <c r="BF142" s="104" t="e">
        <f>SUMIF('[1]Consommati par usage et sect '!$C$6:$C$310,'[1]Assiette TIC'!$C147,'[1]Consommati par usage et sect '!BE$6:BE$310)</f>
        <v>#VALUE!</v>
      </c>
      <c r="BG142" s="104" t="e">
        <f>SUMIF('[1]Consommati par usage et sect '!$C$6:$C$310,'[1]Assiette TIC'!$C147,'[1]Consommati par usage et sect '!BF$6:BF$310)</f>
        <v>#VALUE!</v>
      </c>
      <c r="BH142" s="104" t="e">
        <f>SUMIF('[1]Consommati par usage et sect '!$C$6:$C$310,'[1]Assiette TIC'!$C147,'[1]Consommati par usage et sect '!BG$6:BG$310)</f>
        <v>#VALUE!</v>
      </c>
      <c r="BI142" s="104" t="e">
        <f>SUMIF('[1]Consommati par usage et sect '!$C$6:$C$310,'[1]Assiette TIC'!$C147,'[1]Consommati par usage et sect '!BH$6:BH$310)</f>
        <v>#VALUE!</v>
      </c>
      <c r="BJ142" s="104" t="e">
        <f>SUMIF('[1]Consommati par usage et sect '!$C$6:$C$310,'[1]Assiette TIC'!$C147,'[1]Consommati par usage et sect '!BI$6:BI$310)</f>
        <v>#VALUE!</v>
      </c>
      <c r="BK142" s="104" t="e">
        <f>SUMIF('[1]Consommati par usage et sect '!$C$6:$C$310,'[1]Assiette TIC'!$C147,'[1]Consommati par usage et sect '!BJ$6:BJ$310)</f>
        <v>#VALUE!</v>
      </c>
      <c r="BL142" s="104" t="e">
        <f>SUMIF('[1]Consommati par usage et sect '!$C$6:$C$310,'[1]Assiette TIC'!$C147,'[1]Consommati par usage et sect '!BK$6:BK$310)</f>
        <v>#VALUE!</v>
      </c>
      <c r="BM142" s="104" t="e">
        <f>SUMIF('[1]Consommati par usage et sect '!$C$6:$C$310,'[1]Assiette TIC'!$C147,'[1]Consommati par usage et sect '!BL$6:BL$310)</f>
        <v>#VALUE!</v>
      </c>
      <c r="BN142" s="104" t="e">
        <f>SUMIF('[1]Consommati par usage et sect '!$C$6:$C$310,'[1]Assiette TIC'!$C147,'[1]Consommati par usage et sect '!BM$6:BM$310)</f>
        <v>#VALUE!</v>
      </c>
      <c r="BO142" s="104" t="e">
        <f>SUMIF('[1]Consommati par usage et sect '!$C$6:$C$310,'[1]Assiette TIC'!$C147,'[1]Consommati par usage et sect '!BN$6:BN$310)</f>
        <v>#VALUE!</v>
      </c>
      <c r="BP142" s="104" t="e">
        <f>SUMIF('[1]Consommati par usage et sect '!$C$6:$C$310,'[1]Assiette TIC'!$C147,'[1]Consommati par usage et sect '!BO$6:BO$310)</f>
        <v>#VALUE!</v>
      </c>
      <c r="BQ142" s="104" t="e">
        <f>SUMIF('[1]Consommati par usage et sect '!$C$6:$C$310,'[1]Assiette TIC'!$C147,'[1]Consommati par usage et sect '!BP$6:BP$310)</f>
        <v>#VALUE!</v>
      </c>
      <c r="BR142" s="104" t="e">
        <f>SUMIF('[1]Consommati par usage et sect '!$C$6:$C$310,'[1]Assiette TIC'!$C147,'[1]Consommati par usage et sect '!BQ$6:BQ$310)</f>
        <v>#VALUE!</v>
      </c>
      <c r="BS142" s="105" t="e">
        <f t="shared" si="58"/>
        <v>#VALUE!</v>
      </c>
      <c r="BT142" s="106" t="e">
        <f t="shared" ref="BT142:BT149" si="71">AL142-E142</f>
        <v>#VALUE!</v>
      </c>
      <c r="BU142" s="102" t="e">
        <f>IF(E142-#REF!-#REF!&gt;=#REF!,AL142-E142+#REF!+#REF!,AL142-#REF!)</f>
        <v>#REF!</v>
      </c>
      <c r="BV142" s="102"/>
      <c r="BW142" s="102"/>
      <c r="BX142" s="102">
        <f t="shared" si="66"/>
        <v>0</v>
      </c>
      <c r="BY142" s="102" t="e">
        <f t="shared" si="68"/>
        <v>#REF!</v>
      </c>
      <c r="BZ142" s="107">
        <f>IF(ISNA(VLOOKUP($D142,'[1]comptes des secteurs'!$B$13:$AW$1568,31,FALSE)),0,VLOOKUP($D142,'[1]comptes des secteurs'!$B$13:$AW$1568,31,FALSE))</f>
        <v>36.1</v>
      </c>
      <c r="CA142" s="102">
        <f>IF(ISNA(VLOOKUP($D142,'[1]comptes des secteurs'!$B$13:$AW$1568,47,FALSE)),0,VLOOKUP($D142,'[1]comptes des secteurs'!$B$13:$AW$1568,47,FALSE))</f>
        <v>223.5</v>
      </c>
      <c r="CB142" s="108" t="e">
        <f t="shared" si="40"/>
        <v>#REF!</v>
      </c>
      <c r="CC142" s="108" t="e">
        <f t="shared" si="40"/>
        <v>#REF!</v>
      </c>
      <c r="CD142">
        <f>VLOOKUP(D142,Eurostat!$A$11:$H$272,5,TRUE)</f>
        <v>630.79999999999995</v>
      </c>
    </row>
    <row r="143" spans="1:82" ht="15.65" customHeight="1" x14ac:dyDescent="0.35">
      <c r="A143" s="121"/>
      <c r="B143" s="200"/>
      <c r="C143" s="131" t="s">
        <v>395</v>
      </c>
      <c r="D143" s="128">
        <v>2530</v>
      </c>
      <c r="E143" s="97">
        <f>IFERROR(VLOOKUP(D143,'[1]Emissions ETS'!$A$2:$B$121,2,FALSE),0)/1000</f>
        <v>0</v>
      </c>
      <c r="F143" s="104" t="e">
        <f>SUMIF('[1]Consommati par usage et sect '!$C$6:$C$310,'[1]Assiette TIC'!$C148,'[1]Consommati par usage et sect '!E$6:E$310)</f>
        <v>#VALUE!</v>
      </c>
      <c r="G143" s="104" t="e">
        <f>SUMIF('[1]Consommati par usage et sect '!$C$6:$C$310,'[1]Assiette TIC'!$C148,'[1]Consommati par usage et sect '!F$6:F$310)</f>
        <v>#VALUE!</v>
      </c>
      <c r="H143" s="104" t="e">
        <f>SUMIF('[1]Consommati par usage et sect '!$C$6:$C$310,'[1]Assiette TIC'!$C148,'[1]Consommati par usage et sect '!G$6:G$310)</f>
        <v>#VALUE!</v>
      </c>
      <c r="I143" s="104" t="e">
        <f>SUMIF('[1]Consommati par usage et sect '!$C$6:$C$310,'[1]Assiette TIC'!$C148,'[1]Consommati par usage et sect '!H$6:H$310)</f>
        <v>#VALUE!</v>
      </c>
      <c r="J143" s="104" t="e">
        <f>SUMIF('[1]Consommati par usage et sect '!$C$6:$C$310,'[1]Assiette TIC'!$C148,'[1]Consommati par usage et sect '!I$6:I$310)</f>
        <v>#VALUE!</v>
      </c>
      <c r="K143" s="104" t="e">
        <f>SUMIF('[1]Consommati par usage et sect '!$C$6:$C$310,'[1]Assiette TIC'!$C148,'[1]Consommati par usage et sect '!J$6:J$310)</f>
        <v>#VALUE!</v>
      </c>
      <c r="L143" s="104" t="e">
        <f>SUMIF('[1]Consommati par usage et sect '!$C$6:$C$310,'[1]Assiette TIC'!$C148,'[1]Consommati par usage et sect '!K$6:K$310)</f>
        <v>#VALUE!</v>
      </c>
      <c r="M143" s="104" t="e">
        <f>SUMIF('[1]Consommati par usage et sect '!$C$6:$C$310,'[1]Assiette TIC'!$C148,'[1]Consommati par usage et sect '!L$6:L$310)</f>
        <v>#VALUE!</v>
      </c>
      <c r="N143" s="104" t="e">
        <f>SUMIF('[1]Consommati par usage et sect '!$C$6:$C$310,'[1]Assiette TIC'!$C148,'[1]Consommati par usage et sect '!M$6:M$310)</f>
        <v>#VALUE!</v>
      </c>
      <c r="O143" s="104" t="e">
        <f>SUMIF('[1]Consommati par usage et sect '!$C$6:$C$310,'[1]Assiette TIC'!$C148,'[1]Consommati par usage et sect '!N$6:N$310)</f>
        <v>#VALUE!</v>
      </c>
      <c r="P143" s="104" t="e">
        <f>SUMIF('[1]Consommati par usage et sect '!$C$6:$C$310,'[1]Assiette TIC'!$C148,'[1]Consommati par usage et sect '!O$6:O$310)</f>
        <v>#VALUE!</v>
      </c>
      <c r="Q143" s="104" t="e">
        <f>SUMIF('[1]Consommati par usage et sect '!$C$6:$C$310,'[1]Assiette TIC'!$C148,'[1]Consommati par usage et sect '!P$6:P$310)</f>
        <v>#VALUE!</v>
      </c>
      <c r="R143" s="104" t="e">
        <f>SUMIF('[1]Consommati par usage et sect '!$C$6:$C$310,'[1]Assiette TIC'!$C148,'[1]Consommati par usage et sect '!Q$6:Q$310)</f>
        <v>#VALUE!</v>
      </c>
      <c r="S143" s="104" t="e">
        <f>SUMIF('[1]Consommati par usage et sect '!$C$6:$C$310,'[1]Assiette TIC'!$C148,'[1]Consommati par usage et sect '!R$6:R$310)</f>
        <v>#VALUE!</v>
      </c>
      <c r="T143" s="104" t="e">
        <f>SUMIF('[1]Consommati par usage et sect '!$C$6:$C$310,'[1]Assiette TIC'!$C148,'[1]Consommati par usage et sect '!S$6:S$310)</f>
        <v>#VALUE!</v>
      </c>
      <c r="U143" s="104" t="e">
        <f>SUMIF('[1]Consommati par usage et sect '!$C$6:$C$310,'[1]Assiette TIC'!$C148,'[1]Consommati par usage et sect '!T$6:T$310)</f>
        <v>#VALUE!</v>
      </c>
      <c r="V143" s="104" t="e">
        <f>SUMIF('[1]Consommati par usage et sect '!$C$6:$C$310,'[1]Assiette TIC'!$C148,'[1]Consommati par usage et sect '!U$6:U$310)</f>
        <v>#VALUE!</v>
      </c>
      <c r="W143" s="104" t="e">
        <f>SUMIF('[1]Consommati par usage et sect '!$C$6:$C$310,'[1]Assiette TIC'!$C148,'[1]Consommati par usage et sect '!V$6:V$310)</f>
        <v>#VALUE!</v>
      </c>
      <c r="X143" s="104" t="e">
        <f>SUMIF('[1]Consommati par usage et sect '!$C$6:$C$310,'[1]Assiette TIC'!$C148,'[1]Consommati par usage et sect '!W$6:W$310)</f>
        <v>#VALUE!</v>
      </c>
      <c r="Y143" s="104" t="e">
        <f>SUMIF('[1]Consommati par usage et sect '!$C$6:$C$310,'[1]Assiette TIC'!$C148,'[1]Consommati par usage et sect '!X$6:X$310)</f>
        <v>#VALUE!</v>
      </c>
      <c r="Z143" s="104" t="e">
        <f>SUMIF('[1]Consommati par usage et sect '!$C$6:$C$310,'[1]Assiette TIC'!$C148,'[1]Consommati par usage et sect '!Y$6:Y$310)</f>
        <v>#VALUE!</v>
      </c>
      <c r="AA143" s="104" t="e">
        <f>SUMIF('[1]Consommati par usage et sect '!$C$6:$C$310,'[1]Assiette TIC'!$C148,'[1]Consommati par usage et sect '!Z$6:Z$310)</f>
        <v>#VALUE!</v>
      </c>
      <c r="AB143" s="104" t="e">
        <f>SUMIF('[1]Consommati par usage et sect '!$C$6:$C$310,'[1]Assiette TIC'!$C148,'[1]Consommati par usage et sect '!AA$6:AA$310)</f>
        <v>#VALUE!</v>
      </c>
      <c r="AC143" s="104" t="e">
        <f>SUMIF('[1]Consommati par usage et sect '!$C$6:$C$310,'[1]Assiette TIC'!$C148,'[1]Consommati par usage et sect '!AB$6:AB$310)</f>
        <v>#VALUE!</v>
      </c>
      <c r="AD143" s="104" t="e">
        <f>SUMIF('[1]Consommati par usage et sect '!$C$6:$C$310,'[1]Assiette TIC'!$C148,'[1]Consommati par usage et sect '!AC$6:AC$310)</f>
        <v>#VALUE!</v>
      </c>
      <c r="AE143" s="104" t="e">
        <f>SUMIF('[1]Consommati par usage et sect '!$C$6:$C$310,'[1]Assiette TIC'!$C148,'[1]Consommati par usage et sect '!AD$6:AD$310)</f>
        <v>#VALUE!</v>
      </c>
      <c r="AF143" s="104" t="e">
        <f>SUMIF('[1]Consommati par usage et sect '!$C$6:$C$310,'[1]Assiette TIC'!$C148,'[1]Consommati par usage et sect '!AE$6:AE$310)</f>
        <v>#VALUE!</v>
      </c>
      <c r="AG143" s="104" t="e">
        <f>SUMIF('[1]Consommati par usage et sect '!$C$6:$C$310,'[1]Assiette TIC'!$C148,'[1]Consommati par usage et sect '!AF$6:AF$310)</f>
        <v>#VALUE!</v>
      </c>
      <c r="AH143" s="104" t="e">
        <f>SUMIF('[1]Consommati par usage et sect '!$C$6:$C$310,'[1]Assiette TIC'!$C148,'[1]Consommati par usage et sect '!AG$6:AG$310)</f>
        <v>#VALUE!</v>
      </c>
      <c r="AI143" s="104" t="e">
        <f>SUMIF('[1]Consommati par usage et sect '!$C$6:$C$310,'[1]Assiette TIC'!$C148,'[1]Consommati par usage et sect '!AH$6:AH$310)</f>
        <v>#VALUE!</v>
      </c>
      <c r="AJ143" s="104" t="e">
        <f>SUMIF('[1]Consommati par usage et sect '!$C$6:$C$310,'[1]Assiette TIC'!$C148,'[1]Consommati par usage et sect '!AI$6:AI$310)</f>
        <v>#VALUE!</v>
      </c>
      <c r="AK143" s="104" t="e">
        <f>SUMIF('[1]Consommati par usage et sect '!$C$6:$C$310,'[1]Assiette TIC'!$C148,'[1]Consommati par usage et sect '!AJ$6:AJ$310)</f>
        <v>#VALUE!</v>
      </c>
      <c r="AL143" s="105" t="e">
        <f t="shared" si="61"/>
        <v>#VALUE!</v>
      </c>
      <c r="AM143" s="104" t="e">
        <f t="shared" si="67"/>
        <v>#VALUE!</v>
      </c>
      <c r="AN143" s="104" t="e">
        <f t="shared" si="62"/>
        <v>#VALUE!</v>
      </c>
      <c r="AO143" s="104" t="e">
        <f t="shared" si="63"/>
        <v>#VALUE!</v>
      </c>
      <c r="AP143" s="104" t="e">
        <f t="shared" si="64"/>
        <v>#VALUE!</v>
      </c>
      <c r="AQ143" s="104" t="e">
        <f>SUMIF('[1]Consommati par usage et sect '!$C$6:$C$310,'[1]Assiette TIC'!$C148,'[1]Consommati par usage et sect '!AP$6:AP$310)</f>
        <v>#VALUE!</v>
      </c>
      <c r="AR143" s="104" t="e">
        <f>SUMIF('[1]Consommati par usage et sect '!$C$6:$C$310,'[1]Assiette TIC'!$C148,'[1]Consommati par usage et sect '!AQ$6:AQ$310)</f>
        <v>#VALUE!</v>
      </c>
      <c r="AS143" s="104" t="e">
        <f>SUMIF('[1]Consommati par usage et sect '!$C$6:$C$310,'[1]Assiette TIC'!$C148,'[1]Consommati par usage et sect '!AR$6:AR$310)</f>
        <v>#VALUE!</v>
      </c>
      <c r="AT143" s="104" t="e">
        <f>SUMIF('[1]Consommati par usage et sect '!$C$6:$C$310,'[1]Assiette TIC'!$C148,'[1]Consommati par usage et sect '!AS$6:AS$310)</f>
        <v>#VALUE!</v>
      </c>
      <c r="AU143" s="104" t="e">
        <f>SUMIF('[1]Consommati par usage et sect '!$C$6:$C$310,'[1]Assiette TIC'!$C148,'[1]Consommati par usage et sect '!AT$6:AT$310)</f>
        <v>#VALUE!</v>
      </c>
      <c r="AV143" s="104" t="e">
        <f>SUMIF('[1]Consommati par usage et sect '!$C$6:$C$310,'[1]Assiette TIC'!$C148,'[1]Consommati par usage et sect '!AU$6:AU$310)</f>
        <v>#VALUE!</v>
      </c>
      <c r="AW143" s="104" t="e">
        <f>SUMIF('[1]Consommati par usage et sect '!$C$6:$C$310,'[1]Assiette TIC'!$C148,'[1]Consommati par usage et sect '!AV$6:AV$310)</f>
        <v>#VALUE!</v>
      </c>
      <c r="AX143" s="104" t="e">
        <f>SUMIF('[1]Consommati par usage et sect '!$C$6:$C$310,'[1]Assiette TIC'!$C148,'[1]Consommati par usage et sect '!AW$6:AW$310)</f>
        <v>#VALUE!</v>
      </c>
      <c r="AY143" s="104" t="e">
        <f>SUMIF('[1]Consommati par usage et sect '!$C$6:$C$310,'[1]Assiette TIC'!$C148,'[1]Consommati par usage et sect '!AX$6:AX$310)</f>
        <v>#VALUE!</v>
      </c>
      <c r="AZ143" s="104" t="e">
        <f>SUMIF('[1]Consommati par usage et sect '!$C$6:$C$310,'[1]Assiette TIC'!$C148,'[1]Consommati par usage et sect '!AY$6:AY$310)</f>
        <v>#VALUE!</v>
      </c>
      <c r="BA143" s="104" t="e">
        <f>SUMIF('[1]Consommati par usage et sect '!$C$6:$C$310,'[1]Assiette TIC'!$C148,'[1]Consommati par usage et sect '!AZ$6:AZ$310)</f>
        <v>#VALUE!</v>
      </c>
      <c r="BB143" s="104" t="e">
        <f>SUMIF('[1]Consommati par usage et sect '!$C$6:$C$310,'[1]Assiette TIC'!$C148,'[1]Consommati par usage et sect '!BA$6:BA$310)</f>
        <v>#VALUE!</v>
      </c>
      <c r="BC143" s="104" t="e">
        <f>SUMIF('[1]Consommati par usage et sect '!$C$6:$C$310,'[1]Assiette TIC'!$C148,'[1]Consommati par usage et sect '!BB$6:BB$310)</f>
        <v>#VALUE!</v>
      </c>
      <c r="BD143" s="104" t="e">
        <f>SUMIF('[1]Consommati par usage et sect '!$C$6:$C$310,'[1]Assiette TIC'!$C148,'[1]Consommati par usage et sect '!BC$6:BC$310)</f>
        <v>#VALUE!</v>
      </c>
      <c r="BE143" s="104" t="e">
        <f>SUMIF('[1]Consommati par usage et sect '!$C$6:$C$310,'[1]Assiette TIC'!$C148,'[1]Consommati par usage et sect '!BD$6:BD$310)</f>
        <v>#VALUE!</v>
      </c>
      <c r="BF143" s="104" t="e">
        <f>SUMIF('[1]Consommati par usage et sect '!$C$6:$C$310,'[1]Assiette TIC'!$C148,'[1]Consommati par usage et sect '!BE$6:BE$310)</f>
        <v>#VALUE!</v>
      </c>
      <c r="BG143" s="104" t="e">
        <f>SUMIF('[1]Consommati par usage et sect '!$C$6:$C$310,'[1]Assiette TIC'!$C148,'[1]Consommati par usage et sect '!BF$6:BF$310)</f>
        <v>#VALUE!</v>
      </c>
      <c r="BH143" s="104" t="e">
        <f>SUMIF('[1]Consommati par usage et sect '!$C$6:$C$310,'[1]Assiette TIC'!$C148,'[1]Consommati par usage et sect '!BG$6:BG$310)</f>
        <v>#VALUE!</v>
      </c>
      <c r="BI143" s="104" t="e">
        <f>SUMIF('[1]Consommati par usage et sect '!$C$6:$C$310,'[1]Assiette TIC'!$C148,'[1]Consommati par usage et sect '!BH$6:BH$310)</f>
        <v>#VALUE!</v>
      </c>
      <c r="BJ143" s="104" t="e">
        <f>SUMIF('[1]Consommati par usage et sect '!$C$6:$C$310,'[1]Assiette TIC'!$C148,'[1]Consommati par usage et sect '!BI$6:BI$310)</f>
        <v>#VALUE!</v>
      </c>
      <c r="BK143" s="104" t="e">
        <f>SUMIF('[1]Consommati par usage et sect '!$C$6:$C$310,'[1]Assiette TIC'!$C148,'[1]Consommati par usage et sect '!BJ$6:BJ$310)</f>
        <v>#VALUE!</v>
      </c>
      <c r="BL143" s="104" t="e">
        <f>SUMIF('[1]Consommati par usage et sect '!$C$6:$C$310,'[1]Assiette TIC'!$C148,'[1]Consommati par usage et sect '!BK$6:BK$310)</f>
        <v>#VALUE!</v>
      </c>
      <c r="BM143" s="104" t="e">
        <f>SUMIF('[1]Consommati par usage et sect '!$C$6:$C$310,'[1]Assiette TIC'!$C148,'[1]Consommati par usage et sect '!BL$6:BL$310)</f>
        <v>#VALUE!</v>
      </c>
      <c r="BN143" s="104" t="e">
        <f>SUMIF('[1]Consommati par usage et sect '!$C$6:$C$310,'[1]Assiette TIC'!$C148,'[1]Consommati par usage et sect '!BM$6:BM$310)</f>
        <v>#VALUE!</v>
      </c>
      <c r="BO143" s="104" t="e">
        <f>SUMIF('[1]Consommati par usage et sect '!$C$6:$C$310,'[1]Assiette TIC'!$C148,'[1]Consommati par usage et sect '!BN$6:BN$310)</f>
        <v>#VALUE!</v>
      </c>
      <c r="BP143" s="104" t="e">
        <f>SUMIF('[1]Consommati par usage et sect '!$C$6:$C$310,'[1]Assiette TIC'!$C148,'[1]Consommati par usage et sect '!BO$6:BO$310)</f>
        <v>#VALUE!</v>
      </c>
      <c r="BQ143" s="104" t="e">
        <f>SUMIF('[1]Consommati par usage et sect '!$C$6:$C$310,'[1]Assiette TIC'!$C148,'[1]Consommati par usage et sect '!BP$6:BP$310)</f>
        <v>#VALUE!</v>
      </c>
      <c r="BR143" s="104" t="e">
        <f>SUMIF('[1]Consommati par usage et sect '!$C$6:$C$310,'[1]Assiette TIC'!$C148,'[1]Consommati par usage et sect '!BQ$6:BQ$310)</f>
        <v>#VALUE!</v>
      </c>
      <c r="BS143" s="105" t="e">
        <f t="shared" si="58"/>
        <v>#VALUE!</v>
      </c>
      <c r="BT143" s="106" t="e">
        <f t="shared" si="71"/>
        <v>#VALUE!</v>
      </c>
      <c r="BU143" s="102" t="e">
        <f>IF(E143-#REF!-#REF!&gt;=#REF!,AL143-E143+#REF!+#REF!,AL143-#REF!)</f>
        <v>#REF!</v>
      </c>
      <c r="BV143" s="102"/>
      <c r="BW143" s="102"/>
      <c r="BX143" s="102">
        <f t="shared" si="66"/>
        <v>0</v>
      </c>
      <c r="BY143" s="102" t="e">
        <f t="shared" si="68"/>
        <v>#REF!</v>
      </c>
      <c r="BZ143" s="107" t="str">
        <f>IF(ISNA(VLOOKUP($D143,'[1]comptes des secteurs'!$B$13:$AW$1568,31,FALSE)),0,VLOOKUP($D143,'[1]comptes des secteurs'!$B$13:$AW$1568,31,FALSE))</f>
        <v>S</v>
      </c>
      <c r="CA143" s="102" t="str">
        <f>IF(ISNA(VLOOKUP($D143,'[1]comptes des secteurs'!$B$13:$AW$1568,47,FALSE)),0,VLOOKUP($D143,'[1]comptes des secteurs'!$B$13:$AW$1568,47,FALSE))</f>
        <v>S</v>
      </c>
      <c r="CB143" s="108" t="str">
        <f t="shared" si="40"/>
        <v>S</v>
      </c>
      <c r="CC143" s="108" t="str">
        <f t="shared" si="40"/>
        <v>S</v>
      </c>
      <c r="CD143" t="str">
        <f>VLOOKUP(D143,Eurostat!$A$11:$H$272,5,TRUE)</f>
        <v>:</v>
      </c>
    </row>
    <row r="144" spans="1:82" ht="15.65" customHeight="1" x14ac:dyDescent="0.35">
      <c r="A144" s="121"/>
      <c r="B144" s="200"/>
      <c r="C144" s="131" t="s">
        <v>396</v>
      </c>
      <c r="D144" s="128">
        <v>2573</v>
      </c>
      <c r="E144" s="97">
        <f>IFERROR(VLOOKUP(D144,'[1]Emissions ETS'!$A$2:$B$121,2,FALSE),0)/1000</f>
        <v>0</v>
      </c>
      <c r="F144" s="104" t="e">
        <f>SUMIF('[1]Consommati par usage et sect '!$C$6:$C$310,'[1]Assiette TIC'!$C149,'[1]Consommati par usage et sect '!E$6:E$310)</f>
        <v>#VALUE!</v>
      </c>
      <c r="G144" s="104" t="e">
        <f>SUMIF('[1]Consommati par usage et sect '!$C$6:$C$310,'[1]Assiette TIC'!$C149,'[1]Consommati par usage et sect '!F$6:F$310)</f>
        <v>#VALUE!</v>
      </c>
      <c r="H144" s="104" t="e">
        <f>SUMIF('[1]Consommati par usage et sect '!$C$6:$C$310,'[1]Assiette TIC'!$C149,'[1]Consommati par usage et sect '!G$6:G$310)</f>
        <v>#VALUE!</v>
      </c>
      <c r="I144" s="104" t="e">
        <f>SUMIF('[1]Consommati par usage et sect '!$C$6:$C$310,'[1]Assiette TIC'!$C149,'[1]Consommati par usage et sect '!H$6:H$310)</f>
        <v>#VALUE!</v>
      </c>
      <c r="J144" s="104" t="e">
        <f>SUMIF('[1]Consommati par usage et sect '!$C$6:$C$310,'[1]Assiette TIC'!$C149,'[1]Consommati par usage et sect '!I$6:I$310)</f>
        <v>#VALUE!</v>
      </c>
      <c r="K144" s="104" t="e">
        <f>SUMIF('[1]Consommati par usage et sect '!$C$6:$C$310,'[1]Assiette TIC'!$C149,'[1]Consommati par usage et sect '!J$6:J$310)</f>
        <v>#VALUE!</v>
      </c>
      <c r="L144" s="104" t="e">
        <f>SUMIF('[1]Consommati par usage et sect '!$C$6:$C$310,'[1]Assiette TIC'!$C149,'[1]Consommati par usage et sect '!K$6:K$310)</f>
        <v>#VALUE!</v>
      </c>
      <c r="M144" s="104" t="e">
        <f>SUMIF('[1]Consommati par usage et sect '!$C$6:$C$310,'[1]Assiette TIC'!$C149,'[1]Consommati par usage et sect '!L$6:L$310)</f>
        <v>#VALUE!</v>
      </c>
      <c r="N144" s="104" t="e">
        <f>SUMIF('[1]Consommati par usage et sect '!$C$6:$C$310,'[1]Assiette TIC'!$C149,'[1]Consommati par usage et sect '!M$6:M$310)</f>
        <v>#VALUE!</v>
      </c>
      <c r="O144" s="104" t="e">
        <f>SUMIF('[1]Consommati par usage et sect '!$C$6:$C$310,'[1]Assiette TIC'!$C149,'[1]Consommati par usage et sect '!N$6:N$310)</f>
        <v>#VALUE!</v>
      </c>
      <c r="P144" s="104" t="e">
        <f>SUMIF('[1]Consommati par usage et sect '!$C$6:$C$310,'[1]Assiette TIC'!$C149,'[1]Consommati par usage et sect '!O$6:O$310)</f>
        <v>#VALUE!</v>
      </c>
      <c r="Q144" s="104" t="e">
        <f>SUMIF('[1]Consommati par usage et sect '!$C$6:$C$310,'[1]Assiette TIC'!$C149,'[1]Consommati par usage et sect '!P$6:P$310)</f>
        <v>#VALUE!</v>
      </c>
      <c r="R144" s="104" t="e">
        <f>SUMIF('[1]Consommati par usage et sect '!$C$6:$C$310,'[1]Assiette TIC'!$C149,'[1]Consommati par usage et sect '!Q$6:Q$310)</f>
        <v>#VALUE!</v>
      </c>
      <c r="S144" s="104" t="e">
        <f>SUMIF('[1]Consommati par usage et sect '!$C$6:$C$310,'[1]Assiette TIC'!$C149,'[1]Consommati par usage et sect '!R$6:R$310)</f>
        <v>#VALUE!</v>
      </c>
      <c r="T144" s="104" t="e">
        <f>SUMIF('[1]Consommati par usage et sect '!$C$6:$C$310,'[1]Assiette TIC'!$C149,'[1]Consommati par usage et sect '!S$6:S$310)</f>
        <v>#VALUE!</v>
      </c>
      <c r="U144" s="104" t="e">
        <f>SUMIF('[1]Consommati par usage et sect '!$C$6:$C$310,'[1]Assiette TIC'!$C149,'[1]Consommati par usage et sect '!T$6:T$310)</f>
        <v>#VALUE!</v>
      </c>
      <c r="V144" s="104" t="e">
        <f>SUMIF('[1]Consommati par usage et sect '!$C$6:$C$310,'[1]Assiette TIC'!$C149,'[1]Consommati par usage et sect '!U$6:U$310)</f>
        <v>#VALUE!</v>
      </c>
      <c r="W144" s="104" t="e">
        <f>SUMIF('[1]Consommati par usage et sect '!$C$6:$C$310,'[1]Assiette TIC'!$C149,'[1]Consommati par usage et sect '!V$6:V$310)</f>
        <v>#VALUE!</v>
      </c>
      <c r="X144" s="104" t="e">
        <f>SUMIF('[1]Consommati par usage et sect '!$C$6:$C$310,'[1]Assiette TIC'!$C149,'[1]Consommati par usage et sect '!W$6:W$310)</f>
        <v>#VALUE!</v>
      </c>
      <c r="Y144" s="104" t="e">
        <f>SUMIF('[1]Consommati par usage et sect '!$C$6:$C$310,'[1]Assiette TIC'!$C149,'[1]Consommati par usage et sect '!X$6:X$310)</f>
        <v>#VALUE!</v>
      </c>
      <c r="Z144" s="104" t="e">
        <f>SUMIF('[1]Consommati par usage et sect '!$C$6:$C$310,'[1]Assiette TIC'!$C149,'[1]Consommati par usage et sect '!Y$6:Y$310)</f>
        <v>#VALUE!</v>
      </c>
      <c r="AA144" s="104" t="e">
        <f>SUMIF('[1]Consommati par usage et sect '!$C$6:$C$310,'[1]Assiette TIC'!$C149,'[1]Consommati par usage et sect '!Z$6:Z$310)</f>
        <v>#VALUE!</v>
      </c>
      <c r="AB144" s="104" t="e">
        <f>SUMIF('[1]Consommati par usage et sect '!$C$6:$C$310,'[1]Assiette TIC'!$C149,'[1]Consommati par usage et sect '!AA$6:AA$310)</f>
        <v>#VALUE!</v>
      </c>
      <c r="AC144" s="104" t="e">
        <f>SUMIF('[1]Consommati par usage et sect '!$C$6:$C$310,'[1]Assiette TIC'!$C149,'[1]Consommati par usage et sect '!AB$6:AB$310)</f>
        <v>#VALUE!</v>
      </c>
      <c r="AD144" s="104" t="e">
        <f>SUMIF('[1]Consommati par usage et sect '!$C$6:$C$310,'[1]Assiette TIC'!$C149,'[1]Consommati par usage et sect '!AC$6:AC$310)</f>
        <v>#VALUE!</v>
      </c>
      <c r="AE144" s="104" t="e">
        <f>SUMIF('[1]Consommati par usage et sect '!$C$6:$C$310,'[1]Assiette TIC'!$C149,'[1]Consommati par usage et sect '!AD$6:AD$310)</f>
        <v>#VALUE!</v>
      </c>
      <c r="AF144" s="104" t="e">
        <f>SUMIF('[1]Consommati par usage et sect '!$C$6:$C$310,'[1]Assiette TIC'!$C149,'[1]Consommati par usage et sect '!AE$6:AE$310)</f>
        <v>#VALUE!</v>
      </c>
      <c r="AG144" s="104" t="e">
        <f>SUMIF('[1]Consommati par usage et sect '!$C$6:$C$310,'[1]Assiette TIC'!$C149,'[1]Consommati par usage et sect '!AF$6:AF$310)</f>
        <v>#VALUE!</v>
      </c>
      <c r="AH144" s="104" t="e">
        <f>SUMIF('[1]Consommati par usage et sect '!$C$6:$C$310,'[1]Assiette TIC'!$C149,'[1]Consommati par usage et sect '!AG$6:AG$310)</f>
        <v>#VALUE!</v>
      </c>
      <c r="AI144" s="104" t="e">
        <f>SUMIF('[1]Consommati par usage et sect '!$C$6:$C$310,'[1]Assiette TIC'!$C149,'[1]Consommati par usage et sect '!AH$6:AH$310)</f>
        <v>#VALUE!</v>
      </c>
      <c r="AJ144" s="104" t="e">
        <f>SUMIF('[1]Consommati par usage et sect '!$C$6:$C$310,'[1]Assiette TIC'!$C149,'[1]Consommati par usage et sect '!AI$6:AI$310)</f>
        <v>#VALUE!</v>
      </c>
      <c r="AK144" s="104" t="e">
        <f>SUMIF('[1]Consommati par usage et sect '!$C$6:$C$310,'[1]Assiette TIC'!$C149,'[1]Consommati par usage et sect '!AJ$6:AJ$310)</f>
        <v>#VALUE!</v>
      </c>
      <c r="AL144" s="105" t="e">
        <f t="shared" si="61"/>
        <v>#VALUE!</v>
      </c>
      <c r="AM144" s="104" t="e">
        <f t="shared" si="67"/>
        <v>#VALUE!</v>
      </c>
      <c r="AN144" s="104" t="e">
        <f t="shared" si="62"/>
        <v>#VALUE!</v>
      </c>
      <c r="AO144" s="104" t="e">
        <f t="shared" si="63"/>
        <v>#VALUE!</v>
      </c>
      <c r="AP144" s="104" t="e">
        <f t="shared" si="64"/>
        <v>#VALUE!</v>
      </c>
      <c r="AQ144" s="104" t="e">
        <f>SUMIF('[1]Consommati par usage et sect '!$C$6:$C$310,'[1]Assiette TIC'!$C149,'[1]Consommati par usage et sect '!AP$6:AP$310)</f>
        <v>#VALUE!</v>
      </c>
      <c r="AR144" s="104" t="e">
        <f>SUMIF('[1]Consommati par usage et sect '!$C$6:$C$310,'[1]Assiette TIC'!$C149,'[1]Consommati par usage et sect '!AQ$6:AQ$310)</f>
        <v>#VALUE!</v>
      </c>
      <c r="AS144" s="104" t="e">
        <f>SUMIF('[1]Consommati par usage et sect '!$C$6:$C$310,'[1]Assiette TIC'!$C149,'[1]Consommati par usage et sect '!AR$6:AR$310)</f>
        <v>#VALUE!</v>
      </c>
      <c r="AT144" s="104" t="e">
        <f>SUMIF('[1]Consommati par usage et sect '!$C$6:$C$310,'[1]Assiette TIC'!$C149,'[1]Consommati par usage et sect '!AS$6:AS$310)</f>
        <v>#VALUE!</v>
      </c>
      <c r="AU144" s="104" t="e">
        <f>SUMIF('[1]Consommati par usage et sect '!$C$6:$C$310,'[1]Assiette TIC'!$C149,'[1]Consommati par usage et sect '!AT$6:AT$310)</f>
        <v>#VALUE!</v>
      </c>
      <c r="AV144" s="104" t="e">
        <f>SUMIF('[1]Consommati par usage et sect '!$C$6:$C$310,'[1]Assiette TIC'!$C149,'[1]Consommati par usage et sect '!AU$6:AU$310)</f>
        <v>#VALUE!</v>
      </c>
      <c r="AW144" s="104" t="e">
        <f>SUMIF('[1]Consommati par usage et sect '!$C$6:$C$310,'[1]Assiette TIC'!$C149,'[1]Consommati par usage et sect '!AV$6:AV$310)</f>
        <v>#VALUE!</v>
      </c>
      <c r="AX144" s="104" t="e">
        <f>SUMIF('[1]Consommati par usage et sect '!$C$6:$C$310,'[1]Assiette TIC'!$C149,'[1]Consommati par usage et sect '!AW$6:AW$310)</f>
        <v>#VALUE!</v>
      </c>
      <c r="AY144" s="104" t="e">
        <f>SUMIF('[1]Consommati par usage et sect '!$C$6:$C$310,'[1]Assiette TIC'!$C149,'[1]Consommati par usage et sect '!AX$6:AX$310)</f>
        <v>#VALUE!</v>
      </c>
      <c r="AZ144" s="104" t="e">
        <f>SUMIF('[1]Consommati par usage et sect '!$C$6:$C$310,'[1]Assiette TIC'!$C149,'[1]Consommati par usage et sect '!AY$6:AY$310)</f>
        <v>#VALUE!</v>
      </c>
      <c r="BA144" s="104" t="e">
        <f>SUMIF('[1]Consommati par usage et sect '!$C$6:$C$310,'[1]Assiette TIC'!$C149,'[1]Consommati par usage et sect '!AZ$6:AZ$310)</f>
        <v>#VALUE!</v>
      </c>
      <c r="BB144" s="104" t="e">
        <f>SUMIF('[1]Consommati par usage et sect '!$C$6:$C$310,'[1]Assiette TIC'!$C149,'[1]Consommati par usage et sect '!BA$6:BA$310)</f>
        <v>#VALUE!</v>
      </c>
      <c r="BC144" s="104" t="e">
        <f>SUMIF('[1]Consommati par usage et sect '!$C$6:$C$310,'[1]Assiette TIC'!$C149,'[1]Consommati par usage et sect '!BB$6:BB$310)</f>
        <v>#VALUE!</v>
      </c>
      <c r="BD144" s="104" t="e">
        <f>SUMIF('[1]Consommati par usage et sect '!$C$6:$C$310,'[1]Assiette TIC'!$C149,'[1]Consommati par usage et sect '!BC$6:BC$310)</f>
        <v>#VALUE!</v>
      </c>
      <c r="BE144" s="104" t="e">
        <f>SUMIF('[1]Consommati par usage et sect '!$C$6:$C$310,'[1]Assiette TIC'!$C149,'[1]Consommati par usage et sect '!BD$6:BD$310)</f>
        <v>#VALUE!</v>
      </c>
      <c r="BF144" s="104" t="e">
        <f>SUMIF('[1]Consommati par usage et sect '!$C$6:$C$310,'[1]Assiette TIC'!$C149,'[1]Consommati par usage et sect '!BE$6:BE$310)</f>
        <v>#VALUE!</v>
      </c>
      <c r="BG144" s="104" t="e">
        <f>SUMIF('[1]Consommati par usage et sect '!$C$6:$C$310,'[1]Assiette TIC'!$C149,'[1]Consommati par usage et sect '!BF$6:BF$310)</f>
        <v>#VALUE!</v>
      </c>
      <c r="BH144" s="104" t="e">
        <f>SUMIF('[1]Consommati par usage et sect '!$C$6:$C$310,'[1]Assiette TIC'!$C149,'[1]Consommati par usage et sect '!BG$6:BG$310)</f>
        <v>#VALUE!</v>
      </c>
      <c r="BI144" s="104" t="e">
        <f>SUMIF('[1]Consommati par usage et sect '!$C$6:$C$310,'[1]Assiette TIC'!$C149,'[1]Consommati par usage et sect '!BH$6:BH$310)</f>
        <v>#VALUE!</v>
      </c>
      <c r="BJ144" s="104" t="e">
        <f>SUMIF('[1]Consommati par usage et sect '!$C$6:$C$310,'[1]Assiette TIC'!$C149,'[1]Consommati par usage et sect '!BI$6:BI$310)</f>
        <v>#VALUE!</v>
      </c>
      <c r="BK144" s="104" t="e">
        <f>SUMIF('[1]Consommati par usage et sect '!$C$6:$C$310,'[1]Assiette TIC'!$C149,'[1]Consommati par usage et sect '!BJ$6:BJ$310)</f>
        <v>#VALUE!</v>
      </c>
      <c r="BL144" s="104" t="e">
        <f>SUMIF('[1]Consommati par usage et sect '!$C$6:$C$310,'[1]Assiette TIC'!$C149,'[1]Consommati par usage et sect '!BK$6:BK$310)</f>
        <v>#VALUE!</v>
      </c>
      <c r="BM144" s="104" t="e">
        <f>SUMIF('[1]Consommati par usage et sect '!$C$6:$C$310,'[1]Assiette TIC'!$C149,'[1]Consommati par usage et sect '!BL$6:BL$310)</f>
        <v>#VALUE!</v>
      </c>
      <c r="BN144" s="104" t="e">
        <f>SUMIF('[1]Consommati par usage et sect '!$C$6:$C$310,'[1]Assiette TIC'!$C149,'[1]Consommati par usage et sect '!BM$6:BM$310)</f>
        <v>#VALUE!</v>
      </c>
      <c r="BO144" s="104" t="e">
        <f>SUMIF('[1]Consommati par usage et sect '!$C$6:$C$310,'[1]Assiette TIC'!$C149,'[1]Consommati par usage et sect '!BN$6:BN$310)</f>
        <v>#VALUE!</v>
      </c>
      <c r="BP144" s="104" t="e">
        <f>SUMIF('[1]Consommati par usage et sect '!$C$6:$C$310,'[1]Assiette TIC'!$C149,'[1]Consommati par usage et sect '!BO$6:BO$310)</f>
        <v>#VALUE!</v>
      </c>
      <c r="BQ144" s="104" t="e">
        <f>SUMIF('[1]Consommati par usage et sect '!$C$6:$C$310,'[1]Assiette TIC'!$C149,'[1]Consommati par usage et sect '!BP$6:BP$310)</f>
        <v>#VALUE!</v>
      </c>
      <c r="BR144" s="104" t="e">
        <f>SUMIF('[1]Consommati par usage et sect '!$C$6:$C$310,'[1]Assiette TIC'!$C149,'[1]Consommati par usage et sect '!BQ$6:BQ$310)</f>
        <v>#VALUE!</v>
      </c>
      <c r="BS144" s="105" t="e">
        <f t="shared" si="58"/>
        <v>#VALUE!</v>
      </c>
      <c r="BT144" s="106" t="e">
        <f t="shared" si="71"/>
        <v>#VALUE!</v>
      </c>
      <c r="BU144" s="102" t="e">
        <f>IF(E144-#REF!-#REF!&gt;=#REF!,AL144-E144+#REF!+#REF!,AL144-#REF!)</f>
        <v>#REF!</v>
      </c>
      <c r="BV144" s="102"/>
      <c r="BW144" s="102"/>
      <c r="BX144" s="102">
        <f t="shared" si="66"/>
        <v>0</v>
      </c>
      <c r="BY144" s="102" t="e">
        <f t="shared" si="68"/>
        <v>#REF!</v>
      </c>
      <c r="BZ144" s="107">
        <f>IF(ISNA(VLOOKUP($D144,'[1]comptes des secteurs'!$B$13:$AW$1568,31,FALSE)),0,VLOOKUP($D144,'[1]comptes des secteurs'!$B$13:$AW$1568,31,FALSE))</f>
        <v>97.6</v>
      </c>
      <c r="CA144" s="102">
        <f>IF(ISNA(VLOOKUP($D144,'[1]comptes des secteurs'!$B$13:$AW$1568,47,FALSE)),0,VLOOKUP($D144,'[1]comptes des secteurs'!$B$13:$AW$1568,47,FALSE))</f>
        <v>850.3</v>
      </c>
      <c r="CB144" s="108" t="e">
        <f t="shared" si="40"/>
        <v>#REF!</v>
      </c>
      <c r="CC144" s="108" t="e">
        <f t="shared" si="40"/>
        <v>#REF!</v>
      </c>
      <c r="CD144">
        <f>VLOOKUP(D144,Eurostat!$A$11:$H$272,5,TRUE)</f>
        <v>1831.3</v>
      </c>
    </row>
    <row r="145" spans="1:82" ht="15.65" customHeight="1" x14ac:dyDescent="0.35">
      <c r="A145" s="121"/>
      <c r="B145" s="200"/>
      <c r="C145" s="131" t="s">
        <v>397</v>
      </c>
      <c r="D145" s="128">
        <v>2651</v>
      </c>
      <c r="E145" s="97">
        <f>IFERROR(VLOOKUP(D145,'[1]Emissions ETS'!$A$2:$B$121,2,FALSE),0)/1000</f>
        <v>0</v>
      </c>
      <c r="F145" s="104" t="e">
        <f>SUMIF('[1]Consommati par usage et sect '!$C$6:$C$310,'[1]Assiette TIC'!$C150,'[1]Consommati par usage et sect '!E$6:E$310)</f>
        <v>#VALUE!</v>
      </c>
      <c r="G145" s="104" t="e">
        <f>SUMIF('[1]Consommati par usage et sect '!$C$6:$C$310,'[1]Assiette TIC'!$C150,'[1]Consommati par usage et sect '!F$6:F$310)</f>
        <v>#VALUE!</v>
      </c>
      <c r="H145" s="104" t="e">
        <f>SUMIF('[1]Consommati par usage et sect '!$C$6:$C$310,'[1]Assiette TIC'!$C150,'[1]Consommati par usage et sect '!G$6:G$310)</f>
        <v>#VALUE!</v>
      </c>
      <c r="I145" s="104" t="e">
        <f>SUMIF('[1]Consommati par usage et sect '!$C$6:$C$310,'[1]Assiette TIC'!$C150,'[1]Consommati par usage et sect '!H$6:H$310)</f>
        <v>#VALUE!</v>
      </c>
      <c r="J145" s="104" t="e">
        <f>SUMIF('[1]Consommati par usage et sect '!$C$6:$C$310,'[1]Assiette TIC'!$C150,'[1]Consommati par usage et sect '!I$6:I$310)</f>
        <v>#VALUE!</v>
      </c>
      <c r="K145" s="104" t="e">
        <f>SUMIF('[1]Consommati par usage et sect '!$C$6:$C$310,'[1]Assiette TIC'!$C150,'[1]Consommati par usage et sect '!J$6:J$310)</f>
        <v>#VALUE!</v>
      </c>
      <c r="L145" s="104" t="e">
        <f>SUMIF('[1]Consommati par usage et sect '!$C$6:$C$310,'[1]Assiette TIC'!$C150,'[1]Consommati par usage et sect '!K$6:K$310)</f>
        <v>#VALUE!</v>
      </c>
      <c r="M145" s="104" t="e">
        <f>SUMIF('[1]Consommati par usage et sect '!$C$6:$C$310,'[1]Assiette TIC'!$C150,'[1]Consommati par usage et sect '!L$6:L$310)</f>
        <v>#VALUE!</v>
      </c>
      <c r="N145" s="104" t="e">
        <f>SUMIF('[1]Consommati par usage et sect '!$C$6:$C$310,'[1]Assiette TIC'!$C150,'[1]Consommati par usage et sect '!M$6:M$310)</f>
        <v>#VALUE!</v>
      </c>
      <c r="O145" s="104" t="e">
        <f>SUMIF('[1]Consommati par usage et sect '!$C$6:$C$310,'[1]Assiette TIC'!$C150,'[1]Consommati par usage et sect '!N$6:N$310)</f>
        <v>#VALUE!</v>
      </c>
      <c r="P145" s="104" t="e">
        <f>SUMIF('[1]Consommati par usage et sect '!$C$6:$C$310,'[1]Assiette TIC'!$C150,'[1]Consommati par usage et sect '!O$6:O$310)</f>
        <v>#VALUE!</v>
      </c>
      <c r="Q145" s="104" t="e">
        <f>SUMIF('[1]Consommati par usage et sect '!$C$6:$C$310,'[1]Assiette TIC'!$C150,'[1]Consommati par usage et sect '!P$6:P$310)</f>
        <v>#VALUE!</v>
      </c>
      <c r="R145" s="104" t="e">
        <f>SUMIF('[1]Consommati par usage et sect '!$C$6:$C$310,'[1]Assiette TIC'!$C150,'[1]Consommati par usage et sect '!Q$6:Q$310)</f>
        <v>#VALUE!</v>
      </c>
      <c r="S145" s="104" t="e">
        <f>SUMIF('[1]Consommati par usage et sect '!$C$6:$C$310,'[1]Assiette TIC'!$C150,'[1]Consommati par usage et sect '!R$6:R$310)</f>
        <v>#VALUE!</v>
      </c>
      <c r="T145" s="104" t="e">
        <f>SUMIF('[1]Consommati par usage et sect '!$C$6:$C$310,'[1]Assiette TIC'!$C150,'[1]Consommati par usage et sect '!S$6:S$310)</f>
        <v>#VALUE!</v>
      </c>
      <c r="U145" s="104" t="e">
        <f>SUMIF('[1]Consommati par usage et sect '!$C$6:$C$310,'[1]Assiette TIC'!$C150,'[1]Consommati par usage et sect '!T$6:T$310)</f>
        <v>#VALUE!</v>
      </c>
      <c r="V145" s="104" t="e">
        <f>SUMIF('[1]Consommati par usage et sect '!$C$6:$C$310,'[1]Assiette TIC'!$C150,'[1]Consommati par usage et sect '!U$6:U$310)</f>
        <v>#VALUE!</v>
      </c>
      <c r="W145" s="104" t="e">
        <f>SUMIF('[1]Consommati par usage et sect '!$C$6:$C$310,'[1]Assiette TIC'!$C150,'[1]Consommati par usage et sect '!V$6:V$310)</f>
        <v>#VALUE!</v>
      </c>
      <c r="X145" s="104" t="e">
        <f>SUMIF('[1]Consommati par usage et sect '!$C$6:$C$310,'[1]Assiette TIC'!$C150,'[1]Consommati par usage et sect '!W$6:W$310)</f>
        <v>#VALUE!</v>
      </c>
      <c r="Y145" s="104" t="e">
        <f>SUMIF('[1]Consommati par usage et sect '!$C$6:$C$310,'[1]Assiette TIC'!$C150,'[1]Consommati par usage et sect '!X$6:X$310)</f>
        <v>#VALUE!</v>
      </c>
      <c r="Z145" s="104" t="e">
        <f>SUMIF('[1]Consommati par usage et sect '!$C$6:$C$310,'[1]Assiette TIC'!$C150,'[1]Consommati par usage et sect '!Y$6:Y$310)</f>
        <v>#VALUE!</v>
      </c>
      <c r="AA145" s="104" t="e">
        <f>SUMIF('[1]Consommati par usage et sect '!$C$6:$C$310,'[1]Assiette TIC'!$C150,'[1]Consommati par usage et sect '!Z$6:Z$310)</f>
        <v>#VALUE!</v>
      </c>
      <c r="AB145" s="104" t="e">
        <f>SUMIF('[1]Consommati par usage et sect '!$C$6:$C$310,'[1]Assiette TIC'!$C150,'[1]Consommati par usage et sect '!AA$6:AA$310)</f>
        <v>#VALUE!</v>
      </c>
      <c r="AC145" s="104" t="e">
        <f>SUMIF('[1]Consommati par usage et sect '!$C$6:$C$310,'[1]Assiette TIC'!$C150,'[1]Consommati par usage et sect '!AB$6:AB$310)</f>
        <v>#VALUE!</v>
      </c>
      <c r="AD145" s="104" t="e">
        <f>SUMIF('[1]Consommati par usage et sect '!$C$6:$C$310,'[1]Assiette TIC'!$C150,'[1]Consommati par usage et sect '!AC$6:AC$310)</f>
        <v>#VALUE!</v>
      </c>
      <c r="AE145" s="104" t="e">
        <f>SUMIF('[1]Consommati par usage et sect '!$C$6:$C$310,'[1]Assiette TIC'!$C150,'[1]Consommati par usage et sect '!AD$6:AD$310)</f>
        <v>#VALUE!</v>
      </c>
      <c r="AF145" s="104" t="e">
        <f>SUMIF('[1]Consommati par usage et sect '!$C$6:$C$310,'[1]Assiette TIC'!$C150,'[1]Consommati par usage et sect '!AE$6:AE$310)</f>
        <v>#VALUE!</v>
      </c>
      <c r="AG145" s="104" t="e">
        <f>SUMIF('[1]Consommati par usage et sect '!$C$6:$C$310,'[1]Assiette TIC'!$C150,'[1]Consommati par usage et sect '!AF$6:AF$310)</f>
        <v>#VALUE!</v>
      </c>
      <c r="AH145" s="104" t="e">
        <f>SUMIF('[1]Consommati par usage et sect '!$C$6:$C$310,'[1]Assiette TIC'!$C150,'[1]Consommati par usage et sect '!AG$6:AG$310)</f>
        <v>#VALUE!</v>
      </c>
      <c r="AI145" s="104" t="e">
        <f>SUMIF('[1]Consommati par usage et sect '!$C$6:$C$310,'[1]Assiette TIC'!$C150,'[1]Consommati par usage et sect '!AH$6:AH$310)</f>
        <v>#VALUE!</v>
      </c>
      <c r="AJ145" s="104" t="e">
        <f>SUMIF('[1]Consommati par usage et sect '!$C$6:$C$310,'[1]Assiette TIC'!$C150,'[1]Consommati par usage et sect '!AI$6:AI$310)</f>
        <v>#VALUE!</v>
      </c>
      <c r="AK145" s="104" t="e">
        <f>SUMIF('[1]Consommati par usage et sect '!$C$6:$C$310,'[1]Assiette TIC'!$C150,'[1]Consommati par usage et sect '!AJ$6:AJ$310)</f>
        <v>#VALUE!</v>
      </c>
      <c r="AL145" s="105" t="e">
        <f t="shared" si="61"/>
        <v>#VALUE!</v>
      </c>
      <c r="AM145" s="104" t="e">
        <f t="shared" si="67"/>
        <v>#VALUE!</v>
      </c>
      <c r="AN145" s="104" t="e">
        <f t="shared" si="62"/>
        <v>#VALUE!</v>
      </c>
      <c r="AO145" s="104" t="e">
        <f t="shared" si="63"/>
        <v>#VALUE!</v>
      </c>
      <c r="AP145" s="104" t="e">
        <f t="shared" si="64"/>
        <v>#VALUE!</v>
      </c>
      <c r="AQ145" s="104" t="e">
        <f>SUMIF('[1]Consommati par usage et sect '!$C$6:$C$310,'[1]Assiette TIC'!$C150,'[1]Consommati par usage et sect '!AP$6:AP$310)</f>
        <v>#VALUE!</v>
      </c>
      <c r="AR145" s="104" t="e">
        <f>SUMIF('[1]Consommati par usage et sect '!$C$6:$C$310,'[1]Assiette TIC'!$C150,'[1]Consommati par usage et sect '!AQ$6:AQ$310)</f>
        <v>#VALUE!</v>
      </c>
      <c r="AS145" s="104" t="e">
        <f>SUMIF('[1]Consommati par usage et sect '!$C$6:$C$310,'[1]Assiette TIC'!$C150,'[1]Consommati par usage et sect '!AR$6:AR$310)</f>
        <v>#VALUE!</v>
      </c>
      <c r="AT145" s="104" t="e">
        <f>SUMIF('[1]Consommati par usage et sect '!$C$6:$C$310,'[1]Assiette TIC'!$C150,'[1]Consommati par usage et sect '!AS$6:AS$310)</f>
        <v>#VALUE!</v>
      </c>
      <c r="AU145" s="104" t="e">
        <f>SUMIF('[1]Consommati par usage et sect '!$C$6:$C$310,'[1]Assiette TIC'!$C150,'[1]Consommati par usage et sect '!AT$6:AT$310)</f>
        <v>#VALUE!</v>
      </c>
      <c r="AV145" s="104" t="e">
        <f>SUMIF('[1]Consommati par usage et sect '!$C$6:$C$310,'[1]Assiette TIC'!$C150,'[1]Consommati par usage et sect '!AU$6:AU$310)</f>
        <v>#VALUE!</v>
      </c>
      <c r="AW145" s="104" t="e">
        <f>SUMIF('[1]Consommati par usage et sect '!$C$6:$C$310,'[1]Assiette TIC'!$C150,'[1]Consommati par usage et sect '!AV$6:AV$310)</f>
        <v>#VALUE!</v>
      </c>
      <c r="AX145" s="104" t="e">
        <f>SUMIF('[1]Consommati par usage et sect '!$C$6:$C$310,'[1]Assiette TIC'!$C150,'[1]Consommati par usage et sect '!AW$6:AW$310)</f>
        <v>#VALUE!</v>
      </c>
      <c r="AY145" s="104" t="e">
        <f>SUMIF('[1]Consommati par usage et sect '!$C$6:$C$310,'[1]Assiette TIC'!$C150,'[1]Consommati par usage et sect '!AX$6:AX$310)</f>
        <v>#VALUE!</v>
      </c>
      <c r="AZ145" s="104" t="e">
        <f>SUMIF('[1]Consommati par usage et sect '!$C$6:$C$310,'[1]Assiette TIC'!$C150,'[1]Consommati par usage et sect '!AY$6:AY$310)</f>
        <v>#VALUE!</v>
      </c>
      <c r="BA145" s="104" t="e">
        <f>SUMIF('[1]Consommati par usage et sect '!$C$6:$C$310,'[1]Assiette TIC'!$C150,'[1]Consommati par usage et sect '!AZ$6:AZ$310)</f>
        <v>#VALUE!</v>
      </c>
      <c r="BB145" s="104" t="e">
        <f>SUMIF('[1]Consommati par usage et sect '!$C$6:$C$310,'[1]Assiette TIC'!$C150,'[1]Consommati par usage et sect '!BA$6:BA$310)</f>
        <v>#VALUE!</v>
      </c>
      <c r="BC145" s="104" t="e">
        <f>SUMIF('[1]Consommati par usage et sect '!$C$6:$C$310,'[1]Assiette TIC'!$C150,'[1]Consommati par usage et sect '!BB$6:BB$310)</f>
        <v>#VALUE!</v>
      </c>
      <c r="BD145" s="104" t="e">
        <f>SUMIF('[1]Consommati par usage et sect '!$C$6:$C$310,'[1]Assiette TIC'!$C150,'[1]Consommati par usage et sect '!BC$6:BC$310)</f>
        <v>#VALUE!</v>
      </c>
      <c r="BE145" s="104" t="e">
        <f>SUMIF('[1]Consommati par usage et sect '!$C$6:$C$310,'[1]Assiette TIC'!$C150,'[1]Consommati par usage et sect '!BD$6:BD$310)</f>
        <v>#VALUE!</v>
      </c>
      <c r="BF145" s="104" t="e">
        <f>SUMIF('[1]Consommati par usage et sect '!$C$6:$C$310,'[1]Assiette TIC'!$C150,'[1]Consommati par usage et sect '!BE$6:BE$310)</f>
        <v>#VALUE!</v>
      </c>
      <c r="BG145" s="104" t="e">
        <f>SUMIF('[1]Consommati par usage et sect '!$C$6:$C$310,'[1]Assiette TIC'!$C150,'[1]Consommati par usage et sect '!BF$6:BF$310)</f>
        <v>#VALUE!</v>
      </c>
      <c r="BH145" s="104" t="e">
        <f>SUMIF('[1]Consommati par usage et sect '!$C$6:$C$310,'[1]Assiette TIC'!$C150,'[1]Consommati par usage et sect '!BG$6:BG$310)</f>
        <v>#VALUE!</v>
      </c>
      <c r="BI145" s="104" t="e">
        <f>SUMIF('[1]Consommati par usage et sect '!$C$6:$C$310,'[1]Assiette TIC'!$C150,'[1]Consommati par usage et sect '!BH$6:BH$310)</f>
        <v>#VALUE!</v>
      </c>
      <c r="BJ145" s="104" t="e">
        <f>SUMIF('[1]Consommati par usage et sect '!$C$6:$C$310,'[1]Assiette TIC'!$C150,'[1]Consommati par usage et sect '!BI$6:BI$310)</f>
        <v>#VALUE!</v>
      </c>
      <c r="BK145" s="104" t="e">
        <f>SUMIF('[1]Consommati par usage et sect '!$C$6:$C$310,'[1]Assiette TIC'!$C150,'[1]Consommati par usage et sect '!BJ$6:BJ$310)</f>
        <v>#VALUE!</v>
      </c>
      <c r="BL145" s="104" t="e">
        <f>SUMIF('[1]Consommati par usage et sect '!$C$6:$C$310,'[1]Assiette TIC'!$C150,'[1]Consommati par usage et sect '!BK$6:BK$310)</f>
        <v>#VALUE!</v>
      </c>
      <c r="BM145" s="104" t="e">
        <f>SUMIF('[1]Consommati par usage et sect '!$C$6:$C$310,'[1]Assiette TIC'!$C150,'[1]Consommati par usage et sect '!BL$6:BL$310)</f>
        <v>#VALUE!</v>
      </c>
      <c r="BN145" s="104" t="e">
        <f>SUMIF('[1]Consommati par usage et sect '!$C$6:$C$310,'[1]Assiette TIC'!$C150,'[1]Consommati par usage et sect '!BM$6:BM$310)</f>
        <v>#VALUE!</v>
      </c>
      <c r="BO145" s="104" t="e">
        <f>SUMIF('[1]Consommati par usage et sect '!$C$6:$C$310,'[1]Assiette TIC'!$C150,'[1]Consommati par usage et sect '!BN$6:BN$310)</f>
        <v>#VALUE!</v>
      </c>
      <c r="BP145" s="104" t="e">
        <f>SUMIF('[1]Consommati par usage et sect '!$C$6:$C$310,'[1]Assiette TIC'!$C150,'[1]Consommati par usage et sect '!BO$6:BO$310)</f>
        <v>#VALUE!</v>
      </c>
      <c r="BQ145" s="104" t="e">
        <f>SUMIF('[1]Consommati par usage et sect '!$C$6:$C$310,'[1]Assiette TIC'!$C150,'[1]Consommati par usage et sect '!BP$6:BP$310)</f>
        <v>#VALUE!</v>
      </c>
      <c r="BR145" s="104" t="e">
        <f>SUMIF('[1]Consommati par usage et sect '!$C$6:$C$310,'[1]Assiette TIC'!$C150,'[1]Consommati par usage et sect '!BQ$6:BQ$310)</f>
        <v>#VALUE!</v>
      </c>
      <c r="BS145" s="105" t="e">
        <f t="shared" si="58"/>
        <v>#VALUE!</v>
      </c>
      <c r="BT145" s="106" t="e">
        <f t="shared" si="71"/>
        <v>#VALUE!</v>
      </c>
      <c r="BU145" s="102" t="e">
        <f>IF(E145-#REF!-#REF!&gt;=#REF!,AL145-E145+#REF!+#REF!,AL145-#REF!)</f>
        <v>#REF!</v>
      </c>
      <c r="BV145" s="102"/>
      <c r="BW145" s="102"/>
      <c r="BX145" s="102">
        <f t="shared" si="66"/>
        <v>0</v>
      </c>
      <c r="BY145" s="102" t="e">
        <f t="shared" si="68"/>
        <v>#REF!</v>
      </c>
      <c r="BZ145" s="107">
        <f>IF(ISNA(VLOOKUP($D145,'[1]comptes des secteurs'!$B$13:$AW$1568,31,FALSE)),0,VLOOKUP($D145,'[1]comptes des secteurs'!$B$13:$AW$1568,31,FALSE))</f>
        <v>900.4</v>
      </c>
      <c r="CA145" s="102">
        <f>IF(ISNA(VLOOKUP($D145,'[1]comptes des secteurs'!$B$13:$AW$1568,47,FALSE)),0,VLOOKUP($D145,'[1]comptes des secteurs'!$B$13:$AW$1568,47,FALSE))</f>
        <v>4784.3999999999996</v>
      </c>
      <c r="CB145" s="108" t="e">
        <f t="shared" si="40"/>
        <v>#REF!</v>
      </c>
      <c r="CC145" s="108" t="e">
        <f t="shared" si="40"/>
        <v>#REF!</v>
      </c>
      <c r="CD145">
        <f>VLOOKUP(D145,Eurostat!$A$11:$H$272,5,TRUE)</f>
        <v>11607.2</v>
      </c>
    </row>
    <row r="146" spans="1:82" ht="15.65" customHeight="1" x14ac:dyDescent="0.35">
      <c r="A146" s="121"/>
      <c r="B146" s="200"/>
      <c r="C146" s="131" t="s">
        <v>398</v>
      </c>
      <c r="D146" s="128">
        <v>2652</v>
      </c>
      <c r="E146" s="97">
        <f>IFERROR(VLOOKUP(D146,'[1]Emissions ETS'!$A$2:$B$121,2,FALSE),0)/1000</f>
        <v>0</v>
      </c>
      <c r="F146" s="104" t="e">
        <f>SUMIF('[1]Consommati par usage et sect '!$C$6:$C$310,'[1]Assiette TIC'!$C151,'[1]Consommati par usage et sect '!E$6:E$310)</f>
        <v>#VALUE!</v>
      </c>
      <c r="G146" s="104" t="e">
        <f>SUMIF('[1]Consommati par usage et sect '!$C$6:$C$310,'[1]Assiette TIC'!$C151,'[1]Consommati par usage et sect '!F$6:F$310)</f>
        <v>#VALUE!</v>
      </c>
      <c r="H146" s="104" t="e">
        <f>SUMIF('[1]Consommati par usage et sect '!$C$6:$C$310,'[1]Assiette TIC'!$C151,'[1]Consommati par usage et sect '!G$6:G$310)</f>
        <v>#VALUE!</v>
      </c>
      <c r="I146" s="104" t="e">
        <f>SUMIF('[1]Consommati par usage et sect '!$C$6:$C$310,'[1]Assiette TIC'!$C151,'[1]Consommati par usage et sect '!H$6:H$310)</f>
        <v>#VALUE!</v>
      </c>
      <c r="J146" s="104" t="e">
        <f>SUMIF('[1]Consommati par usage et sect '!$C$6:$C$310,'[1]Assiette TIC'!$C151,'[1]Consommati par usage et sect '!I$6:I$310)</f>
        <v>#VALUE!</v>
      </c>
      <c r="K146" s="104" t="e">
        <f>SUMIF('[1]Consommati par usage et sect '!$C$6:$C$310,'[1]Assiette TIC'!$C151,'[1]Consommati par usage et sect '!J$6:J$310)</f>
        <v>#VALUE!</v>
      </c>
      <c r="L146" s="104" t="e">
        <f>SUMIF('[1]Consommati par usage et sect '!$C$6:$C$310,'[1]Assiette TIC'!$C151,'[1]Consommati par usage et sect '!K$6:K$310)</f>
        <v>#VALUE!</v>
      </c>
      <c r="M146" s="104" t="e">
        <f>SUMIF('[1]Consommati par usage et sect '!$C$6:$C$310,'[1]Assiette TIC'!$C151,'[1]Consommati par usage et sect '!L$6:L$310)</f>
        <v>#VALUE!</v>
      </c>
      <c r="N146" s="104" t="e">
        <f>SUMIF('[1]Consommati par usage et sect '!$C$6:$C$310,'[1]Assiette TIC'!$C151,'[1]Consommati par usage et sect '!M$6:M$310)</f>
        <v>#VALUE!</v>
      </c>
      <c r="O146" s="104" t="e">
        <f>SUMIF('[1]Consommati par usage et sect '!$C$6:$C$310,'[1]Assiette TIC'!$C151,'[1]Consommati par usage et sect '!N$6:N$310)</f>
        <v>#VALUE!</v>
      </c>
      <c r="P146" s="104" t="e">
        <f>SUMIF('[1]Consommati par usage et sect '!$C$6:$C$310,'[1]Assiette TIC'!$C151,'[1]Consommati par usage et sect '!O$6:O$310)</f>
        <v>#VALUE!</v>
      </c>
      <c r="Q146" s="104" t="e">
        <f>SUMIF('[1]Consommati par usage et sect '!$C$6:$C$310,'[1]Assiette TIC'!$C151,'[1]Consommati par usage et sect '!P$6:P$310)</f>
        <v>#VALUE!</v>
      </c>
      <c r="R146" s="104" t="e">
        <f>SUMIF('[1]Consommati par usage et sect '!$C$6:$C$310,'[1]Assiette TIC'!$C151,'[1]Consommati par usage et sect '!Q$6:Q$310)</f>
        <v>#VALUE!</v>
      </c>
      <c r="S146" s="104" t="e">
        <f>SUMIF('[1]Consommati par usage et sect '!$C$6:$C$310,'[1]Assiette TIC'!$C151,'[1]Consommati par usage et sect '!R$6:R$310)</f>
        <v>#VALUE!</v>
      </c>
      <c r="T146" s="104" t="e">
        <f>SUMIF('[1]Consommati par usage et sect '!$C$6:$C$310,'[1]Assiette TIC'!$C151,'[1]Consommati par usage et sect '!S$6:S$310)</f>
        <v>#VALUE!</v>
      </c>
      <c r="U146" s="104" t="e">
        <f>SUMIF('[1]Consommati par usage et sect '!$C$6:$C$310,'[1]Assiette TIC'!$C151,'[1]Consommati par usage et sect '!T$6:T$310)</f>
        <v>#VALUE!</v>
      </c>
      <c r="V146" s="104" t="e">
        <f>SUMIF('[1]Consommati par usage et sect '!$C$6:$C$310,'[1]Assiette TIC'!$C151,'[1]Consommati par usage et sect '!U$6:U$310)</f>
        <v>#VALUE!</v>
      </c>
      <c r="W146" s="104" t="e">
        <f>SUMIF('[1]Consommati par usage et sect '!$C$6:$C$310,'[1]Assiette TIC'!$C151,'[1]Consommati par usage et sect '!V$6:V$310)</f>
        <v>#VALUE!</v>
      </c>
      <c r="X146" s="104" t="e">
        <f>SUMIF('[1]Consommati par usage et sect '!$C$6:$C$310,'[1]Assiette TIC'!$C151,'[1]Consommati par usage et sect '!W$6:W$310)</f>
        <v>#VALUE!</v>
      </c>
      <c r="Y146" s="104" t="e">
        <f>SUMIF('[1]Consommati par usage et sect '!$C$6:$C$310,'[1]Assiette TIC'!$C151,'[1]Consommati par usage et sect '!X$6:X$310)</f>
        <v>#VALUE!</v>
      </c>
      <c r="Z146" s="104" t="e">
        <f>SUMIF('[1]Consommati par usage et sect '!$C$6:$C$310,'[1]Assiette TIC'!$C151,'[1]Consommati par usage et sect '!Y$6:Y$310)</f>
        <v>#VALUE!</v>
      </c>
      <c r="AA146" s="104" t="e">
        <f>SUMIF('[1]Consommati par usage et sect '!$C$6:$C$310,'[1]Assiette TIC'!$C151,'[1]Consommati par usage et sect '!Z$6:Z$310)</f>
        <v>#VALUE!</v>
      </c>
      <c r="AB146" s="104" t="e">
        <f>SUMIF('[1]Consommati par usage et sect '!$C$6:$C$310,'[1]Assiette TIC'!$C151,'[1]Consommati par usage et sect '!AA$6:AA$310)</f>
        <v>#VALUE!</v>
      </c>
      <c r="AC146" s="104" t="e">
        <f>SUMIF('[1]Consommati par usage et sect '!$C$6:$C$310,'[1]Assiette TIC'!$C151,'[1]Consommati par usage et sect '!AB$6:AB$310)</f>
        <v>#VALUE!</v>
      </c>
      <c r="AD146" s="104" t="e">
        <f>SUMIF('[1]Consommati par usage et sect '!$C$6:$C$310,'[1]Assiette TIC'!$C151,'[1]Consommati par usage et sect '!AC$6:AC$310)</f>
        <v>#VALUE!</v>
      </c>
      <c r="AE146" s="104" t="e">
        <f>SUMIF('[1]Consommati par usage et sect '!$C$6:$C$310,'[1]Assiette TIC'!$C151,'[1]Consommati par usage et sect '!AD$6:AD$310)</f>
        <v>#VALUE!</v>
      </c>
      <c r="AF146" s="104" t="e">
        <f>SUMIF('[1]Consommati par usage et sect '!$C$6:$C$310,'[1]Assiette TIC'!$C151,'[1]Consommati par usage et sect '!AE$6:AE$310)</f>
        <v>#VALUE!</v>
      </c>
      <c r="AG146" s="104" t="e">
        <f>SUMIF('[1]Consommati par usage et sect '!$C$6:$C$310,'[1]Assiette TIC'!$C151,'[1]Consommati par usage et sect '!AF$6:AF$310)</f>
        <v>#VALUE!</v>
      </c>
      <c r="AH146" s="104" t="e">
        <f>SUMIF('[1]Consommati par usage et sect '!$C$6:$C$310,'[1]Assiette TIC'!$C151,'[1]Consommati par usage et sect '!AG$6:AG$310)</f>
        <v>#VALUE!</v>
      </c>
      <c r="AI146" s="104" t="e">
        <f>SUMIF('[1]Consommati par usage et sect '!$C$6:$C$310,'[1]Assiette TIC'!$C151,'[1]Consommati par usage et sect '!AH$6:AH$310)</f>
        <v>#VALUE!</v>
      </c>
      <c r="AJ146" s="104" t="e">
        <f>SUMIF('[1]Consommati par usage et sect '!$C$6:$C$310,'[1]Assiette TIC'!$C151,'[1]Consommati par usage et sect '!AI$6:AI$310)</f>
        <v>#VALUE!</v>
      </c>
      <c r="AK146" s="104" t="e">
        <f>SUMIF('[1]Consommati par usage et sect '!$C$6:$C$310,'[1]Assiette TIC'!$C151,'[1]Consommati par usage et sect '!AJ$6:AJ$310)</f>
        <v>#VALUE!</v>
      </c>
      <c r="AL146" s="105" t="e">
        <f t="shared" si="61"/>
        <v>#VALUE!</v>
      </c>
      <c r="AM146" s="104" t="e">
        <f t="shared" si="67"/>
        <v>#VALUE!</v>
      </c>
      <c r="AN146" s="104" t="e">
        <f t="shared" si="62"/>
        <v>#VALUE!</v>
      </c>
      <c r="AO146" s="104" t="e">
        <f t="shared" si="63"/>
        <v>#VALUE!</v>
      </c>
      <c r="AP146" s="104" t="e">
        <f t="shared" si="64"/>
        <v>#VALUE!</v>
      </c>
      <c r="AQ146" s="104" t="e">
        <f>SUMIF('[1]Consommati par usage et sect '!$C$6:$C$310,'[1]Assiette TIC'!$C151,'[1]Consommati par usage et sect '!AP$6:AP$310)</f>
        <v>#VALUE!</v>
      </c>
      <c r="AR146" s="104" t="e">
        <f>SUMIF('[1]Consommati par usage et sect '!$C$6:$C$310,'[1]Assiette TIC'!$C151,'[1]Consommati par usage et sect '!AQ$6:AQ$310)</f>
        <v>#VALUE!</v>
      </c>
      <c r="AS146" s="104" t="e">
        <f>SUMIF('[1]Consommati par usage et sect '!$C$6:$C$310,'[1]Assiette TIC'!$C151,'[1]Consommati par usage et sect '!AR$6:AR$310)</f>
        <v>#VALUE!</v>
      </c>
      <c r="AT146" s="104" t="e">
        <f>SUMIF('[1]Consommati par usage et sect '!$C$6:$C$310,'[1]Assiette TIC'!$C151,'[1]Consommati par usage et sect '!AS$6:AS$310)</f>
        <v>#VALUE!</v>
      </c>
      <c r="AU146" s="104" t="e">
        <f>SUMIF('[1]Consommati par usage et sect '!$C$6:$C$310,'[1]Assiette TIC'!$C151,'[1]Consommati par usage et sect '!AT$6:AT$310)</f>
        <v>#VALUE!</v>
      </c>
      <c r="AV146" s="104" t="e">
        <f>SUMIF('[1]Consommati par usage et sect '!$C$6:$C$310,'[1]Assiette TIC'!$C151,'[1]Consommati par usage et sect '!AU$6:AU$310)</f>
        <v>#VALUE!</v>
      </c>
      <c r="AW146" s="104" t="e">
        <f>SUMIF('[1]Consommati par usage et sect '!$C$6:$C$310,'[1]Assiette TIC'!$C151,'[1]Consommati par usage et sect '!AV$6:AV$310)</f>
        <v>#VALUE!</v>
      </c>
      <c r="AX146" s="104" t="e">
        <f>SUMIF('[1]Consommati par usage et sect '!$C$6:$C$310,'[1]Assiette TIC'!$C151,'[1]Consommati par usage et sect '!AW$6:AW$310)</f>
        <v>#VALUE!</v>
      </c>
      <c r="AY146" s="104" t="e">
        <f>SUMIF('[1]Consommati par usage et sect '!$C$6:$C$310,'[1]Assiette TIC'!$C151,'[1]Consommati par usage et sect '!AX$6:AX$310)</f>
        <v>#VALUE!</v>
      </c>
      <c r="AZ146" s="104" t="e">
        <f>SUMIF('[1]Consommati par usage et sect '!$C$6:$C$310,'[1]Assiette TIC'!$C151,'[1]Consommati par usage et sect '!AY$6:AY$310)</f>
        <v>#VALUE!</v>
      </c>
      <c r="BA146" s="104" t="e">
        <f>SUMIF('[1]Consommati par usage et sect '!$C$6:$C$310,'[1]Assiette TIC'!$C151,'[1]Consommati par usage et sect '!AZ$6:AZ$310)</f>
        <v>#VALUE!</v>
      </c>
      <c r="BB146" s="104" t="e">
        <f>SUMIF('[1]Consommati par usage et sect '!$C$6:$C$310,'[1]Assiette TIC'!$C151,'[1]Consommati par usage et sect '!BA$6:BA$310)</f>
        <v>#VALUE!</v>
      </c>
      <c r="BC146" s="104" t="e">
        <f>SUMIF('[1]Consommati par usage et sect '!$C$6:$C$310,'[1]Assiette TIC'!$C151,'[1]Consommati par usage et sect '!BB$6:BB$310)</f>
        <v>#VALUE!</v>
      </c>
      <c r="BD146" s="104" t="e">
        <f>SUMIF('[1]Consommati par usage et sect '!$C$6:$C$310,'[1]Assiette TIC'!$C151,'[1]Consommati par usage et sect '!BC$6:BC$310)</f>
        <v>#VALUE!</v>
      </c>
      <c r="BE146" s="104" t="e">
        <f>SUMIF('[1]Consommati par usage et sect '!$C$6:$C$310,'[1]Assiette TIC'!$C151,'[1]Consommati par usage et sect '!BD$6:BD$310)</f>
        <v>#VALUE!</v>
      </c>
      <c r="BF146" s="104" t="e">
        <f>SUMIF('[1]Consommati par usage et sect '!$C$6:$C$310,'[1]Assiette TIC'!$C151,'[1]Consommati par usage et sect '!BE$6:BE$310)</f>
        <v>#VALUE!</v>
      </c>
      <c r="BG146" s="104" t="e">
        <f>SUMIF('[1]Consommati par usage et sect '!$C$6:$C$310,'[1]Assiette TIC'!$C151,'[1]Consommati par usage et sect '!BF$6:BF$310)</f>
        <v>#VALUE!</v>
      </c>
      <c r="BH146" s="104" t="e">
        <f>SUMIF('[1]Consommati par usage et sect '!$C$6:$C$310,'[1]Assiette TIC'!$C151,'[1]Consommati par usage et sect '!BG$6:BG$310)</f>
        <v>#VALUE!</v>
      </c>
      <c r="BI146" s="104" t="e">
        <f>SUMIF('[1]Consommati par usage et sect '!$C$6:$C$310,'[1]Assiette TIC'!$C151,'[1]Consommati par usage et sect '!BH$6:BH$310)</f>
        <v>#VALUE!</v>
      </c>
      <c r="BJ146" s="104" t="e">
        <f>SUMIF('[1]Consommati par usage et sect '!$C$6:$C$310,'[1]Assiette TIC'!$C151,'[1]Consommati par usage et sect '!BI$6:BI$310)</f>
        <v>#VALUE!</v>
      </c>
      <c r="BK146" s="104" t="e">
        <f>SUMIF('[1]Consommati par usage et sect '!$C$6:$C$310,'[1]Assiette TIC'!$C151,'[1]Consommati par usage et sect '!BJ$6:BJ$310)</f>
        <v>#VALUE!</v>
      </c>
      <c r="BL146" s="104" t="e">
        <f>SUMIF('[1]Consommati par usage et sect '!$C$6:$C$310,'[1]Assiette TIC'!$C151,'[1]Consommati par usage et sect '!BK$6:BK$310)</f>
        <v>#VALUE!</v>
      </c>
      <c r="BM146" s="104" t="e">
        <f>SUMIF('[1]Consommati par usage et sect '!$C$6:$C$310,'[1]Assiette TIC'!$C151,'[1]Consommati par usage et sect '!BL$6:BL$310)</f>
        <v>#VALUE!</v>
      </c>
      <c r="BN146" s="104" t="e">
        <f>SUMIF('[1]Consommati par usage et sect '!$C$6:$C$310,'[1]Assiette TIC'!$C151,'[1]Consommati par usage et sect '!BM$6:BM$310)</f>
        <v>#VALUE!</v>
      </c>
      <c r="BO146" s="104" t="e">
        <f>SUMIF('[1]Consommati par usage et sect '!$C$6:$C$310,'[1]Assiette TIC'!$C151,'[1]Consommati par usage et sect '!BN$6:BN$310)</f>
        <v>#VALUE!</v>
      </c>
      <c r="BP146" s="104" t="e">
        <f>SUMIF('[1]Consommati par usage et sect '!$C$6:$C$310,'[1]Assiette TIC'!$C151,'[1]Consommati par usage et sect '!BO$6:BO$310)</f>
        <v>#VALUE!</v>
      </c>
      <c r="BQ146" s="104" t="e">
        <f>SUMIF('[1]Consommati par usage et sect '!$C$6:$C$310,'[1]Assiette TIC'!$C151,'[1]Consommati par usage et sect '!BP$6:BP$310)</f>
        <v>#VALUE!</v>
      </c>
      <c r="BR146" s="104" t="e">
        <f>SUMIF('[1]Consommati par usage et sect '!$C$6:$C$310,'[1]Assiette TIC'!$C151,'[1]Consommati par usage et sect '!BQ$6:BQ$310)</f>
        <v>#VALUE!</v>
      </c>
      <c r="BS146" s="105" t="e">
        <f t="shared" si="58"/>
        <v>#VALUE!</v>
      </c>
      <c r="BT146" s="106" t="e">
        <f t="shared" si="71"/>
        <v>#VALUE!</v>
      </c>
      <c r="BU146" s="102" t="e">
        <f>IF(E146-#REF!-#REF!&gt;=#REF!,AL146-E146+#REF!+#REF!,AL146-#REF!)</f>
        <v>#REF!</v>
      </c>
      <c r="BV146" s="102" t="s">
        <v>264</v>
      </c>
      <c r="BW146" s="102"/>
      <c r="BX146" s="102">
        <f t="shared" si="66"/>
        <v>1</v>
      </c>
      <c r="BY146" s="102">
        <f t="shared" si="68"/>
        <v>0</v>
      </c>
      <c r="BZ146" s="107">
        <f>IF(ISNA(VLOOKUP($D146,'[1]comptes des secteurs'!$B$13:$AW$1568,31,FALSE)),0,VLOOKUP($D146,'[1]comptes des secteurs'!$B$13:$AW$1568,31,FALSE))</f>
        <v>-1.1000000000000001</v>
      </c>
      <c r="CA146" s="102">
        <f>IF(ISNA(VLOOKUP($D146,'[1]comptes des secteurs'!$B$13:$AW$1568,47,FALSE)),0,VLOOKUP($D146,'[1]comptes des secteurs'!$B$13:$AW$1568,47,FALSE))</f>
        <v>86.9</v>
      </c>
      <c r="CB146" s="108" t="str">
        <f t="shared" ref="CB146:CC206" si="72">IF(BZ146="S","S",IF(BZ146&gt;0,($BY146/BZ146),""))</f>
        <v/>
      </c>
      <c r="CC146" s="108">
        <f t="shared" si="72"/>
        <v>0</v>
      </c>
      <c r="CD146">
        <f>VLOOKUP(D146,Eurostat!$A$11:$H$272,5,TRUE)</f>
        <v>206.4</v>
      </c>
    </row>
    <row r="147" spans="1:82" ht="15.65" customHeight="1" x14ac:dyDescent="0.35">
      <c r="A147" s="121"/>
      <c r="B147" s="200"/>
      <c r="C147" s="131" t="s">
        <v>399</v>
      </c>
      <c r="D147" s="128">
        <v>2670</v>
      </c>
      <c r="E147" s="97">
        <f>IFERROR(VLOOKUP(D147,'[1]Emissions ETS'!$A$2:$B$121,2,FALSE),0)/1000</f>
        <v>0</v>
      </c>
      <c r="F147" s="104" t="e">
        <f>SUMIF('[1]Consommati par usage et sect '!$C$6:$C$310,'[1]Assiette TIC'!$C152,'[1]Consommati par usage et sect '!E$6:E$310)</f>
        <v>#VALUE!</v>
      </c>
      <c r="G147" s="104" t="e">
        <f>SUMIF('[1]Consommati par usage et sect '!$C$6:$C$310,'[1]Assiette TIC'!$C152,'[1]Consommati par usage et sect '!F$6:F$310)</f>
        <v>#VALUE!</v>
      </c>
      <c r="H147" s="104" t="e">
        <f>SUMIF('[1]Consommati par usage et sect '!$C$6:$C$310,'[1]Assiette TIC'!$C152,'[1]Consommati par usage et sect '!G$6:G$310)</f>
        <v>#VALUE!</v>
      </c>
      <c r="I147" s="104" t="e">
        <f>SUMIF('[1]Consommati par usage et sect '!$C$6:$C$310,'[1]Assiette TIC'!$C152,'[1]Consommati par usage et sect '!H$6:H$310)</f>
        <v>#VALUE!</v>
      </c>
      <c r="J147" s="104" t="e">
        <f>SUMIF('[1]Consommati par usage et sect '!$C$6:$C$310,'[1]Assiette TIC'!$C152,'[1]Consommati par usage et sect '!I$6:I$310)</f>
        <v>#VALUE!</v>
      </c>
      <c r="K147" s="104" t="e">
        <f>SUMIF('[1]Consommati par usage et sect '!$C$6:$C$310,'[1]Assiette TIC'!$C152,'[1]Consommati par usage et sect '!J$6:J$310)</f>
        <v>#VALUE!</v>
      </c>
      <c r="L147" s="104" t="e">
        <f>SUMIF('[1]Consommati par usage et sect '!$C$6:$C$310,'[1]Assiette TIC'!$C152,'[1]Consommati par usage et sect '!K$6:K$310)</f>
        <v>#VALUE!</v>
      </c>
      <c r="M147" s="104" t="e">
        <f>SUMIF('[1]Consommati par usage et sect '!$C$6:$C$310,'[1]Assiette TIC'!$C152,'[1]Consommati par usage et sect '!L$6:L$310)</f>
        <v>#VALUE!</v>
      </c>
      <c r="N147" s="104" t="e">
        <f>SUMIF('[1]Consommati par usage et sect '!$C$6:$C$310,'[1]Assiette TIC'!$C152,'[1]Consommati par usage et sect '!M$6:M$310)</f>
        <v>#VALUE!</v>
      </c>
      <c r="O147" s="104" t="e">
        <f>SUMIF('[1]Consommati par usage et sect '!$C$6:$C$310,'[1]Assiette TIC'!$C152,'[1]Consommati par usage et sect '!N$6:N$310)</f>
        <v>#VALUE!</v>
      </c>
      <c r="P147" s="104" t="e">
        <f>SUMIF('[1]Consommati par usage et sect '!$C$6:$C$310,'[1]Assiette TIC'!$C152,'[1]Consommati par usage et sect '!O$6:O$310)</f>
        <v>#VALUE!</v>
      </c>
      <c r="Q147" s="104" t="e">
        <f>SUMIF('[1]Consommati par usage et sect '!$C$6:$C$310,'[1]Assiette TIC'!$C152,'[1]Consommati par usage et sect '!P$6:P$310)</f>
        <v>#VALUE!</v>
      </c>
      <c r="R147" s="104" t="e">
        <f>SUMIF('[1]Consommati par usage et sect '!$C$6:$C$310,'[1]Assiette TIC'!$C152,'[1]Consommati par usage et sect '!Q$6:Q$310)</f>
        <v>#VALUE!</v>
      </c>
      <c r="S147" s="104" t="e">
        <f>SUMIF('[1]Consommati par usage et sect '!$C$6:$C$310,'[1]Assiette TIC'!$C152,'[1]Consommati par usage et sect '!R$6:R$310)</f>
        <v>#VALUE!</v>
      </c>
      <c r="T147" s="104" t="e">
        <f>SUMIF('[1]Consommati par usage et sect '!$C$6:$C$310,'[1]Assiette TIC'!$C152,'[1]Consommati par usage et sect '!S$6:S$310)</f>
        <v>#VALUE!</v>
      </c>
      <c r="U147" s="104" t="e">
        <f>SUMIF('[1]Consommati par usage et sect '!$C$6:$C$310,'[1]Assiette TIC'!$C152,'[1]Consommati par usage et sect '!T$6:T$310)</f>
        <v>#VALUE!</v>
      </c>
      <c r="V147" s="104" t="e">
        <f>SUMIF('[1]Consommati par usage et sect '!$C$6:$C$310,'[1]Assiette TIC'!$C152,'[1]Consommati par usage et sect '!U$6:U$310)</f>
        <v>#VALUE!</v>
      </c>
      <c r="W147" s="104" t="e">
        <f>SUMIF('[1]Consommati par usage et sect '!$C$6:$C$310,'[1]Assiette TIC'!$C152,'[1]Consommati par usage et sect '!V$6:V$310)</f>
        <v>#VALUE!</v>
      </c>
      <c r="X147" s="104" t="e">
        <f>SUMIF('[1]Consommati par usage et sect '!$C$6:$C$310,'[1]Assiette TIC'!$C152,'[1]Consommati par usage et sect '!W$6:W$310)</f>
        <v>#VALUE!</v>
      </c>
      <c r="Y147" s="104" t="e">
        <f>SUMIF('[1]Consommati par usage et sect '!$C$6:$C$310,'[1]Assiette TIC'!$C152,'[1]Consommati par usage et sect '!X$6:X$310)</f>
        <v>#VALUE!</v>
      </c>
      <c r="Z147" s="104" t="e">
        <f>SUMIF('[1]Consommati par usage et sect '!$C$6:$C$310,'[1]Assiette TIC'!$C152,'[1]Consommati par usage et sect '!Y$6:Y$310)</f>
        <v>#VALUE!</v>
      </c>
      <c r="AA147" s="104" t="e">
        <f>SUMIF('[1]Consommati par usage et sect '!$C$6:$C$310,'[1]Assiette TIC'!$C152,'[1]Consommati par usage et sect '!Z$6:Z$310)</f>
        <v>#VALUE!</v>
      </c>
      <c r="AB147" s="104" t="e">
        <f>SUMIF('[1]Consommati par usage et sect '!$C$6:$C$310,'[1]Assiette TIC'!$C152,'[1]Consommati par usage et sect '!AA$6:AA$310)</f>
        <v>#VALUE!</v>
      </c>
      <c r="AC147" s="104" t="e">
        <f>SUMIF('[1]Consommati par usage et sect '!$C$6:$C$310,'[1]Assiette TIC'!$C152,'[1]Consommati par usage et sect '!AB$6:AB$310)</f>
        <v>#VALUE!</v>
      </c>
      <c r="AD147" s="104" t="e">
        <f>SUMIF('[1]Consommati par usage et sect '!$C$6:$C$310,'[1]Assiette TIC'!$C152,'[1]Consommati par usage et sect '!AC$6:AC$310)</f>
        <v>#VALUE!</v>
      </c>
      <c r="AE147" s="104" t="e">
        <f>SUMIF('[1]Consommati par usage et sect '!$C$6:$C$310,'[1]Assiette TIC'!$C152,'[1]Consommati par usage et sect '!AD$6:AD$310)</f>
        <v>#VALUE!</v>
      </c>
      <c r="AF147" s="104" t="e">
        <f>SUMIF('[1]Consommati par usage et sect '!$C$6:$C$310,'[1]Assiette TIC'!$C152,'[1]Consommati par usage et sect '!AE$6:AE$310)</f>
        <v>#VALUE!</v>
      </c>
      <c r="AG147" s="104" t="e">
        <f>SUMIF('[1]Consommati par usage et sect '!$C$6:$C$310,'[1]Assiette TIC'!$C152,'[1]Consommati par usage et sect '!AF$6:AF$310)</f>
        <v>#VALUE!</v>
      </c>
      <c r="AH147" s="104" t="e">
        <f>SUMIF('[1]Consommati par usage et sect '!$C$6:$C$310,'[1]Assiette TIC'!$C152,'[1]Consommati par usage et sect '!AG$6:AG$310)</f>
        <v>#VALUE!</v>
      </c>
      <c r="AI147" s="104" t="e">
        <f>SUMIF('[1]Consommati par usage et sect '!$C$6:$C$310,'[1]Assiette TIC'!$C152,'[1]Consommati par usage et sect '!AH$6:AH$310)</f>
        <v>#VALUE!</v>
      </c>
      <c r="AJ147" s="104" t="e">
        <f>SUMIF('[1]Consommati par usage et sect '!$C$6:$C$310,'[1]Assiette TIC'!$C152,'[1]Consommati par usage et sect '!AI$6:AI$310)</f>
        <v>#VALUE!</v>
      </c>
      <c r="AK147" s="104" t="e">
        <f>SUMIF('[1]Consommati par usage et sect '!$C$6:$C$310,'[1]Assiette TIC'!$C152,'[1]Consommati par usage et sect '!AJ$6:AJ$310)</f>
        <v>#VALUE!</v>
      </c>
      <c r="AL147" s="105" t="e">
        <f t="shared" si="61"/>
        <v>#VALUE!</v>
      </c>
      <c r="AM147" s="104" t="e">
        <f t="shared" si="67"/>
        <v>#VALUE!</v>
      </c>
      <c r="AN147" s="104" t="e">
        <f t="shared" si="62"/>
        <v>#VALUE!</v>
      </c>
      <c r="AO147" s="104" t="e">
        <f t="shared" si="63"/>
        <v>#VALUE!</v>
      </c>
      <c r="AP147" s="104" t="e">
        <f t="shared" si="64"/>
        <v>#VALUE!</v>
      </c>
      <c r="AQ147" s="104" t="e">
        <f>SUMIF('[1]Consommati par usage et sect '!$C$6:$C$310,'[1]Assiette TIC'!$C152,'[1]Consommati par usage et sect '!AP$6:AP$310)</f>
        <v>#VALUE!</v>
      </c>
      <c r="AR147" s="104" t="e">
        <f>SUMIF('[1]Consommati par usage et sect '!$C$6:$C$310,'[1]Assiette TIC'!$C152,'[1]Consommati par usage et sect '!AQ$6:AQ$310)</f>
        <v>#VALUE!</v>
      </c>
      <c r="AS147" s="104" t="e">
        <f>SUMIF('[1]Consommati par usage et sect '!$C$6:$C$310,'[1]Assiette TIC'!$C152,'[1]Consommati par usage et sect '!AR$6:AR$310)</f>
        <v>#VALUE!</v>
      </c>
      <c r="AT147" s="104" t="e">
        <f>SUMIF('[1]Consommati par usage et sect '!$C$6:$C$310,'[1]Assiette TIC'!$C152,'[1]Consommati par usage et sect '!AS$6:AS$310)</f>
        <v>#VALUE!</v>
      </c>
      <c r="AU147" s="104" t="e">
        <f>SUMIF('[1]Consommati par usage et sect '!$C$6:$C$310,'[1]Assiette TIC'!$C152,'[1]Consommati par usage et sect '!AT$6:AT$310)</f>
        <v>#VALUE!</v>
      </c>
      <c r="AV147" s="104" t="e">
        <f>SUMIF('[1]Consommati par usage et sect '!$C$6:$C$310,'[1]Assiette TIC'!$C152,'[1]Consommati par usage et sect '!AU$6:AU$310)</f>
        <v>#VALUE!</v>
      </c>
      <c r="AW147" s="104" t="e">
        <f>SUMIF('[1]Consommati par usage et sect '!$C$6:$C$310,'[1]Assiette TIC'!$C152,'[1]Consommati par usage et sect '!AV$6:AV$310)</f>
        <v>#VALUE!</v>
      </c>
      <c r="AX147" s="104" t="e">
        <f>SUMIF('[1]Consommati par usage et sect '!$C$6:$C$310,'[1]Assiette TIC'!$C152,'[1]Consommati par usage et sect '!AW$6:AW$310)</f>
        <v>#VALUE!</v>
      </c>
      <c r="AY147" s="104" t="e">
        <f>SUMIF('[1]Consommati par usage et sect '!$C$6:$C$310,'[1]Assiette TIC'!$C152,'[1]Consommati par usage et sect '!AX$6:AX$310)</f>
        <v>#VALUE!</v>
      </c>
      <c r="AZ147" s="104" t="e">
        <f>SUMIF('[1]Consommati par usage et sect '!$C$6:$C$310,'[1]Assiette TIC'!$C152,'[1]Consommati par usage et sect '!AY$6:AY$310)</f>
        <v>#VALUE!</v>
      </c>
      <c r="BA147" s="104" t="e">
        <f>SUMIF('[1]Consommati par usage et sect '!$C$6:$C$310,'[1]Assiette TIC'!$C152,'[1]Consommati par usage et sect '!AZ$6:AZ$310)</f>
        <v>#VALUE!</v>
      </c>
      <c r="BB147" s="104" t="e">
        <f>SUMIF('[1]Consommati par usage et sect '!$C$6:$C$310,'[1]Assiette TIC'!$C152,'[1]Consommati par usage et sect '!BA$6:BA$310)</f>
        <v>#VALUE!</v>
      </c>
      <c r="BC147" s="104" t="e">
        <f>SUMIF('[1]Consommati par usage et sect '!$C$6:$C$310,'[1]Assiette TIC'!$C152,'[1]Consommati par usage et sect '!BB$6:BB$310)</f>
        <v>#VALUE!</v>
      </c>
      <c r="BD147" s="104" t="e">
        <f>SUMIF('[1]Consommati par usage et sect '!$C$6:$C$310,'[1]Assiette TIC'!$C152,'[1]Consommati par usage et sect '!BC$6:BC$310)</f>
        <v>#VALUE!</v>
      </c>
      <c r="BE147" s="104" t="e">
        <f>SUMIF('[1]Consommati par usage et sect '!$C$6:$C$310,'[1]Assiette TIC'!$C152,'[1]Consommati par usage et sect '!BD$6:BD$310)</f>
        <v>#VALUE!</v>
      </c>
      <c r="BF147" s="104" t="e">
        <f>SUMIF('[1]Consommati par usage et sect '!$C$6:$C$310,'[1]Assiette TIC'!$C152,'[1]Consommati par usage et sect '!BE$6:BE$310)</f>
        <v>#VALUE!</v>
      </c>
      <c r="BG147" s="104" t="e">
        <f>SUMIF('[1]Consommati par usage et sect '!$C$6:$C$310,'[1]Assiette TIC'!$C152,'[1]Consommati par usage et sect '!BF$6:BF$310)</f>
        <v>#VALUE!</v>
      </c>
      <c r="BH147" s="104" t="e">
        <f>SUMIF('[1]Consommati par usage et sect '!$C$6:$C$310,'[1]Assiette TIC'!$C152,'[1]Consommati par usage et sect '!BG$6:BG$310)</f>
        <v>#VALUE!</v>
      </c>
      <c r="BI147" s="104" t="e">
        <f>SUMIF('[1]Consommati par usage et sect '!$C$6:$C$310,'[1]Assiette TIC'!$C152,'[1]Consommati par usage et sect '!BH$6:BH$310)</f>
        <v>#VALUE!</v>
      </c>
      <c r="BJ147" s="104" t="e">
        <f>SUMIF('[1]Consommati par usage et sect '!$C$6:$C$310,'[1]Assiette TIC'!$C152,'[1]Consommati par usage et sect '!BI$6:BI$310)</f>
        <v>#VALUE!</v>
      </c>
      <c r="BK147" s="104" t="e">
        <f>SUMIF('[1]Consommati par usage et sect '!$C$6:$C$310,'[1]Assiette TIC'!$C152,'[1]Consommati par usage et sect '!BJ$6:BJ$310)</f>
        <v>#VALUE!</v>
      </c>
      <c r="BL147" s="104" t="e">
        <f>SUMIF('[1]Consommati par usage et sect '!$C$6:$C$310,'[1]Assiette TIC'!$C152,'[1]Consommati par usage et sect '!BK$6:BK$310)</f>
        <v>#VALUE!</v>
      </c>
      <c r="BM147" s="104" t="e">
        <f>SUMIF('[1]Consommati par usage et sect '!$C$6:$C$310,'[1]Assiette TIC'!$C152,'[1]Consommati par usage et sect '!BL$6:BL$310)</f>
        <v>#VALUE!</v>
      </c>
      <c r="BN147" s="104" t="e">
        <f>SUMIF('[1]Consommati par usage et sect '!$C$6:$C$310,'[1]Assiette TIC'!$C152,'[1]Consommati par usage et sect '!BM$6:BM$310)</f>
        <v>#VALUE!</v>
      </c>
      <c r="BO147" s="104" t="e">
        <f>SUMIF('[1]Consommati par usage et sect '!$C$6:$C$310,'[1]Assiette TIC'!$C152,'[1]Consommati par usage et sect '!BN$6:BN$310)</f>
        <v>#VALUE!</v>
      </c>
      <c r="BP147" s="104" t="e">
        <f>SUMIF('[1]Consommati par usage et sect '!$C$6:$C$310,'[1]Assiette TIC'!$C152,'[1]Consommati par usage et sect '!BO$6:BO$310)</f>
        <v>#VALUE!</v>
      </c>
      <c r="BQ147" s="104" t="e">
        <f>SUMIF('[1]Consommati par usage et sect '!$C$6:$C$310,'[1]Assiette TIC'!$C152,'[1]Consommati par usage et sect '!BP$6:BP$310)</f>
        <v>#VALUE!</v>
      </c>
      <c r="BR147" s="104" t="e">
        <f>SUMIF('[1]Consommati par usage et sect '!$C$6:$C$310,'[1]Assiette TIC'!$C152,'[1]Consommati par usage et sect '!BQ$6:BQ$310)</f>
        <v>#VALUE!</v>
      </c>
      <c r="BS147" s="105" t="e">
        <f t="shared" si="58"/>
        <v>#VALUE!</v>
      </c>
      <c r="BT147" s="106" t="e">
        <f t="shared" si="71"/>
        <v>#VALUE!</v>
      </c>
      <c r="BU147" s="102" t="e">
        <f>IF(E147-#REF!-#REF!&gt;=#REF!,AL147-E147+#REF!+#REF!,AL147-#REF!)</f>
        <v>#REF!</v>
      </c>
      <c r="BV147" s="102" t="s">
        <v>264</v>
      </c>
      <c r="BW147" s="102"/>
      <c r="BX147" s="102">
        <f t="shared" si="66"/>
        <v>1</v>
      </c>
      <c r="BY147" s="102">
        <f t="shared" si="68"/>
        <v>0</v>
      </c>
      <c r="BZ147" s="107">
        <f>IF(ISNA(VLOOKUP($D147,'[1]comptes des secteurs'!$B$13:$AW$1568,31,FALSE)),0,VLOOKUP($D147,'[1]comptes des secteurs'!$B$13:$AW$1568,31,FALSE))</f>
        <v>23.3</v>
      </c>
      <c r="CA147" s="102">
        <f>IF(ISNA(VLOOKUP($D147,'[1]comptes des secteurs'!$B$13:$AW$1568,47,FALSE)),0,VLOOKUP($D147,'[1]comptes des secteurs'!$B$13:$AW$1568,47,FALSE))</f>
        <v>137.69999999999999</v>
      </c>
      <c r="CB147" s="108">
        <f t="shared" si="72"/>
        <v>0</v>
      </c>
      <c r="CC147" s="108">
        <f t="shared" si="72"/>
        <v>0</v>
      </c>
      <c r="CD147">
        <f>VLOOKUP(D147,Eurostat!$A$11:$H$272,5,TRUE)</f>
        <v>356.3</v>
      </c>
    </row>
    <row r="148" spans="1:82" ht="15.65" customHeight="1" x14ac:dyDescent="0.35">
      <c r="A148" s="121"/>
      <c r="B148" s="200"/>
      <c r="C148" s="131" t="s">
        <v>400</v>
      </c>
      <c r="D148" s="128">
        <v>2680</v>
      </c>
      <c r="E148" s="97">
        <f>IFERROR(VLOOKUP(D148,'[1]Emissions ETS'!$A$2:$B$121,2,FALSE),0)/1000</f>
        <v>0</v>
      </c>
      <c r="F148" s="104" t="e">
        <f>SUMIF('[1]Consommati par usage et sect '!$C$6:$C$310,'[1]Assiette TIC'!$C153,'[1]Consommati par usage et sect '!E$6:E$310)</f>
        <v>#VALUE!</v>
      </c>
      <c r="G148" s="104" t="e">
        <f>SUMIF('[1]Consommati par usage et sect '!$C$6:$C$310,'[1]Assiette TIC'!$C153,'[1]Consommati par usage et sect '!F$6:F$310)</f>
        <v>#VALUE!</v>
      </c>
      <c r="H148" s="104" t="e">
        <f>SUMIF('[1]Consommati par usage et sect '!$C$6:$C$310,'[1]Assiette TIC'!$C153,'[1]Consommati par usage et sect '!G$6:G$310)</f>
        <v>#VALUE!</v>
      </c>
      <c r="I148" s="104" t="e">
        <f>SUMIF('[1]Consommati par usage et sect '!$C$6:$C$310,'[1]Assiette TIC'!$C153,'[1]Consommati par usage et sect '!H$6:H$310)</f>
        <v>#VALUE!</v>
      </c>
      <c r="J148" s="104" t="e">
        <f>SUMIF('[1]Consommati par usage et sect '!$C$6:$C$310,'[1]Assiette TIC'!$C153,'[1]Consommati par usage et sect '!I$6:I$310)</f>
        <v>#VALUE!</v>
      </c>
      <c r="K148" s="104" t="e">
        <f>SUMIF('[1]Consommati par usage et sect '!$C$6:$C$310,'[1]Assiette TIC'!$C153,'[1]Consommati par usage et sect '!J$6:J$310)</f>
        <v>#VALUE!</v>
      </c>
      <c r="L148" s="104" t="e">
        <f>SUMIF('[1]Consommati par usage et sect '!$C$6:$C$310,'[1]Assiette TIC'!$C153,'[1]Consommati par usage et sect '!K$6:K$310)</f>
        <v>#VALUE!</v>
      </c>
      <c r="M148" s="104" t="e">
        <f>SUMIF('[1]Consommati par usage et sect '!$C$6:$C$310,'[1]Assiette TIC'!$C153,'[1]Consommati par usage et sect '!L$6:L$310)</f>
        <v>#VALUE!</v>
      </c>
      <c r="N148" s="104" t="e">
        <f>SUMIF('[1]Consommati par usage et sect '!$C$6:$C$310,'[1]Assiette TIC'!$C153,'[1]Consommati par usage et sect '!M$6:M$310)</f>
        <v>#VALUE!</v>
      </c>
      <c r="O148" s="104" t="e">
        <f>SUMIF('[1]Consommati par usage et sect '!$C$6:$C$310,'[1]Assiette TIC'!$C153,'[1]Consommati par usage et sect '!N$6:N$310)</f>
        <v>#VALUE!</v>
      </c>
      <c r="P148" s="104" t="e">
        <f>SUMIF('[1]Consommati par usage et sect '!$C$6:$C$310,'[1]Assiette TIC'!$C153,'[1]Consommati par usage et sect '!O$6:O$310)</f>
        <v>#VALUE!</v>
      </c>
      <c r="Q148" s="104" t="e">
        <f>SUMIF('[1]Consommati par usage et sect '!$C$6:$C$310,'[1]Assiette TIC'!$C153,'[1]Consommati par usage et sect '!P$6:P$310)</f>
        <v>#VALUE!</v>
      </c>
      <c r="R148" s="104" t="e">
        <f>SUMIF('[1]Consommati par usage et sect '!$C$6:$C$310,'[1]Assiette TIC'!$C153,'[1]Consommati par usage et sect '!Q$6:Q$310)</f>
        <v>#VALUE!</v>
      </c>
      <c r="S148" s="104" t="e">
        <f>SUMIF('[1]Consommati par usage et sect '!$C$6:$C$310,'[1]Assiette TIC'!$C153,'[1]Consommati par usage et sect '!R$6:R$310)</f>
        <v>#VALUE!</v>
      </c>
      <c r="T148" s="104" t="e">
        <f>SUMIF('[1]Consommati par usage et sect '!$C$6:$C$310,'[1]Assiette TIC'!$C153,'[1]Consommati par usage et sect '!S$6:S$310)</f>
        <v>#VALUE!</v>
      </c>
      <c r="U148" s="104" t="e">
        <f>SUMIF('[1]Consommati par usage et sect '!$C$6:$C$310,'[1]Assiette TIC'!$C153,'[1]Consommati par usage et sect '!T$6:T$310)</f>
        <v>#VALUE!</v>
      </c>
      <c r="V148" s="104" t="e">
        <f>SUMIF('[1]Consommati par usage et sect '!$C$6:$C$310,'[1]Assiette TIC'!$C153,'[1]Consommati par usage et sect '!U$6:U$310)</f>
        <v>#VALUE!</v>
      </c>
      <c r="W148" s="104" t="e">
        <f>SUMIF('[1]Consommati par usage et sect '!$C$6:$C$310,'[1]Assiette TIC'!$C153,'[1]Consommati par usage et sect '!V$6:V$310)</f>
        <v>#VALUE!</v>
      </c>
      <c r="X148" s="104" t="e">
        <f>SUMIF('[1]Consommati par usage et sect '!$C$6:$C$310,'[1]Assiette TIC'!$C153,'[1]Consommati par usage et sect '!W$6:W$310)</f>
        <v>#VALUE!</v>
      </c>
      <c r="Y148" s="104" t="e">
        <f>SUMIF('[1]Consommati par usage et sect '!$C$6:$C$310,'[1]Assiette TIC'!$C153,'[1]Consommati par usage et sect '!X$6:X$310)</f>
        <v>#VALUE!</v>
      </c>
      <c r="Z148" s="104" t="e">
        <f>SUMIF('[1]Consommati par usage et sect '!$C$6:$C$310,'[1]Assiette TIC'!$C153,'[1]Consommati par usage et sect '!Y$6:Y$310)</f>
        <v>#VALUE!</v>
      </c>
      <c r="AA148" s="104" t="e">
        <f>SUMIF('[1]Consommati par usage et sect '!$C$6:$C$310,'[1]Assiette TIC'!$C153,'[1]Consommati par usage et sect '!Z$6:Z$310)</f>
        <v>#VALUE!</v>
      </c>
      <c r="AB148" s="104" t="e">
        <f>SUMIF('[1]Consommati par usage et sect '!$C$6:$C$310,'[1]Assiette TIC'!$C153,'[1]Consommati par usage et sect '!AA$6:AA$310)</f>
        <v>#VALUE!</v>
      </c>
      <c r="AC148" s="104" t="e">
        <f>SUMIF('[1]Consommati par usage et sect '!$C$6:$C$310,'[1]Assiette TIC'!$C153,'[1]Consommati par usage et sect '!AB$6:AB$310)</f>
        <v>#VALUE!</v>
      </c>
      <c r="AD148" s="104" t="e">
        <f>SUMIF('[1]Consommati par usage et sect '!$C$6:$C$310,'[1]Assiette TIC'!$C153,'[1]Consommati par usage et sect '!AC$6:AC$310)</f>
        <v>#VALUE!</v>
      </c>
      <c r="AE148" s="104" t="e">
        <f>SUMIF('[1]Consommati par usage et sect '!$C$6:$C$310,'[1]Assiette TIC'!$C153,'[1]Consommati par usage et sect '!AD$6:AD$310)</f>
        <v>#VALUE!</v>
      </c>
      <c r="AF148" s="104" t="e">
        <f>SUMIF('[1]Consommati par usage et sect '!$C$6:$C$310,'[1]Assiette TIC'!$C153,'[1]Consommati par usage et sect '!AE$6:AE$310)</f>
        <v>#VALUE!</v>
      </c>
      <c r="AG148" s="104" t="e">
        <f>SUMIF('[1]Consommati par usage et sect '!$C$6:$C$310,'[1]Assiette TIC'!$C153,'[1]Consommati par usage et sect '!AF$6:AF$310)</f>
        <v>#VALUE!</v>
      </c>
      <c r="AH148" s="104" t="e">
        <f>SUMIF('[1]Consommati par usage et sect '!$C$6:$C$310,'[1]Assiette TIC'!$C153,'[1]Consommati par usage et sect '!AG$6:AG$310)</f>
        <v>#VALUE!</v>
      </c>
      <c r="AI148" s="104" t="e">
        <f>SUMIF('[1]Consommati par usage et sect '!$C$6:$C$310,'[1]Assiette TIC'!$C153,'[1]Consommati par usage et sect '!AH$6:AH$310)</f>
        <v>#VALUE!</v>
      </c>
      <c r="AJ148" s="104" t="e">
        <f>SUMIF('[1]Consommati par usage et sect '!$C$6:$C$310,'[1]Assiette TIC'!$C153,'[1]Consommati par usage et sect '!AI$6:AI$310)</f>
        <v>#VALUE!</v>
      </c>
      <c r="AK148" s="104" t="e">
        <f>SUMIF('[1]Consommati par usage et sect '!$C$6:$C$310,'[1]Assiette TIC'!$C153,'[1]Consommati par usage et sect '!AJ$6:AJ$310)</f>
        <v>#VALUE!</v>
      </c>
      <c r="AL148" s="105" t="e">
        <f t="shared" si="61"/>
        <v>#VALUE!</v>
      </c>
      <c r="AM148" s="104" t="e">
        <f t="shared" si="67"/>
        <v>#VALUE!</v>
      </c>
      <c r="AN148" s="104" t="e">
        <f t="shared" si="62"/>
        <v>#VALUE!</v>
      </c>
      <c r="AO148" s="104" t="e">
        <f t="shared" si="63"/>
        <v>#VALUE!</v>
      </c>
      <c r="AP148" s="104" t="e">
        <f t="shared" si="64"/>
        <v>#VALUE!</v>
      </c>
      <c r="AQ148" s="104" t="e">
        <f>SUMIF('[1]Consommati par usage et sect '!$C$6:$C$310,'[1]Assiette TIC'!$C153,'[1]Consommati par usage et sect '!AP$6:AP$310)</f>
        <v>#VALUE!</v>
      </c>
      <c r="AR148" s="104" t="e">
        <f>SUMIF('[1]Consommati par usage et sect '!$C$6:$C$310,'[1]Assiette TIC'!$C153,'[1]Consommati par usage et sect '!AQ$6:AQ$310)</f>
        <v>#VALUE!</v>
      </c>
      <c r="AS148" s="104" t="e">
        <f>SUMIF('[1]Consommati par usage et sect '!$C$6:$C$310,'[1]Assiette TIC'!$C153,'[1]Consommati par usage et sect '!AR$6:AR$310)</f>
        <v>#VALUE!</v>
      </c>
      <c r="AT148" s="104" t="e">
        <f>SUMIF('[1]Consommati par usage et sect '!$C$6:$C$310,'[1]Assiette TIC'!$C153,'[1]Consommati par usage et sect '!AS$6:AS$310)</f>
        <v>#VALUE!</v>
      </c>
      <c r="AU148" s="104" t="e">
        <f>SUMIF('[1]Consommati par usage et sect '!$C$6:$C$310,'[1]Assiette TIC'!$C153,'[1]Consommati par usage et sect '!AT$6:AT$310)</f>
        <v>#VALUE!</v>
      </c>
      <c r="AV148" s="104" t="e">
        <f>SUMIF('[1]Consommati par usage et sect '!$C$6:$C$310,'[1]Assiette TIC'!$C153,'[1]Consommati par usage et sect '!AU$6:AU$310)</f>
        <v>#VALUE!</v>
      </c>
      <c r="AW148" s="104" t="e">
        <f>SUMIF('[1]Consommati par usage et sect '!$C$6:$C$310,'[1]Assiette TIC'!$C153,'[1]Consommati par usage et sect '!AV$6:AV$310)</f>
        <v>#VALUE!</v>
      </c>
      <c r="AX148" s="104" t="e">
        <f>SUMIF('[1]Consommati par usage et sect '!$C$6:$C$310,'[1]Assiette TIC'!$C153,'[1]Consommati par usage et sect '!AW$6:AW$310)</f>
        <v>#VALUE!</v>
      </c>
      <c r="AY148" s="104" t="e">
        <f>SUMIF('[1]Consommati par usage et sect '!$C$6:$C$310,'[1]Assiette TIC'!$C153,'[1]Consommati par usage et sect '!AX$6:AX$310)</f>
        <v>#VALUE!</v>
      </c>
      <c r="AZ148" s="104" t="e">
        <f>SUMIF('[1]Consommati par usage et sect '!$C$6:$C$310,'[1]Assiette TIC'!$C153,'[1]Consommati par usage et sect '!AY$6:AY$310)</f>
        <v>#VALUE!</v>
      </c>
      <c r="BA148" s="104" t="e">
        <f>SUMIF('[1]Consommati par usage et sect '!$C$6:$C$310,'[1]Assiette TIC'!$C153,'[1]Consommati par usage et sect '!AZ$6:AZ$310)</f>
        <v>#VALUE!</v>
      </c>
      <c r="BB148" s="104" t="e">
        <f>SUMIF('[1]Consommati par usage et sect '!$C$6:$C$310,'[1]Assiette TIC'!$C153,'[1]Consommati par usage et sect '!BA$6:BA$310)</f>
        <v>#VALUE!</v>
      </c>
      <c r="BC148" s="104" t="e">
        <f>SUMIF('[1]Consommati par usage et sect '!$C$6:$C$310,'[1]Assiette TIC'!$C153,'[1]Consommati par usage et sect '!BB$6:BB$310)</f>
        <v>#VALUE!</v>
      </c>
      <c r="BD148" s="104" t="e">
        <f>SUMIF('[1]Consommati par usage et sect '!$C$6:$C$310,'[1]Assiette TIC'!$C153,'[1]Consommati par usage et sect '!BC$6:BC$310)</f>
        <v>#VALUE!</v>
      </c>
      <c r="BE148" s="104" t="e">
        <f>SUMIF('[1]Consommati par usage et sect '!$C$6:$C$310,'[1]Assiette TIC'!$C153,'[1]Consommati par usage et sect '!BD$6:BD$310)</f>
        <v>#VALUE!</v>
      </c>
      <c r="BF148" s="104" t="e">
        <f>SUMIF('[1]Consommati par usage et sect '!$C$6:$C$310,'[1]Assiette TIC'!$C153,'[1]Consommati par usage et sect '!BE$6:BE$310)</f>
        <v>#VALUE!</v>
      </c>
      <c r="BG148" s="104" t="e">
        <f>SUMIF('[1]Consommati par usage et sect '!$C$6:$C$310,'[1]Assiette TIC'!$C153,'[1]Consommati par usage et sect '!BF$6:BF$310)</f>
        <v>#VALUE!</v>
      </c>
      <c r="BH148" s="104" t="e">
        <f>SUMIF('[1]Consommati par usage et sect '!$C$6:$C$310,'[1]Assiette TIC'!$C153,'[1]Consommati par usage et sect '!BG$6:BG$310)</f>
        <v>#VALUE!</v>
      </c>
      <c r="BI148" s="104" t="e">
        <f>SUMIF('[1]Consommati par usage et sect '!$C$6:$C$310,'[1]Assiette TIC'!$C153,'[1]Consommati par usage et sect '!BH$6:BH$310)</f>
        <v>#VALUE!</v>
      </c>
      <c r="BJ148" s="104" t="e">
        <f>SUMIF('[1]Consommati par usage et sect '!$C$6:$C$310,'[1]Assiette TIC'!$C153,'[1]Consommati par usage et sect '!BI$6:BI$310)</f>
        <v>#VALUE!</v>
      </c>
      <c r="BK148" s="104" t="e">
        <f>SUMIF('[1]Consommati par usage et sect '!$C$6:$C$310,'[1]Assiette TIC'!$C153,'[1]Consommati par usage et sect '!BJ$6:BJ$310)</f>
        <v>#VALUE!</v>
      </c>
      <c r="BL148" s="104" t="e">
        <f>SUMIF('[1]Consommati par usage et sect '!$C$6:$C$310,'[1]Assiette TIC'!$C153,'[1]Consommati par usage et sect '!BK$6:BK$310)</f>
        <v>#VALUE!</v>
      </c>
      <c r="BM148" s="104" t="e">
        <f>SUMIF('[1]Consommati par usage et sect '!$C$6:$C$310,'[1]Assiette TIC'!$C153,'[1]Consommati par usage et sect '!BL$6:BL$310)</f>
        <v>#VALUE!</v>
      </c>
      <c r="BN148" s="104" t="e">
        <f>SUMIF('[1]Consommati par usage et sect '!$C$6:$C$310,'[1]Assiette TIC'!$C153,'[1]Consommati par usage et sect '!BM$6:BM$310)</f>
        <v>#VALUE!</v>
      </c>
      <c r="BO148" s="104" t="e">
        <f>SUMIF('[1]Consommati par usage et sect '!$C$6:$C$310,'[1]Assiette TIC'!$C153,'[1]Consommati par usage et sect '!BN$6:BN$310)</f>
        <v>#VALUE!</v>
      </c>
      <c r="BP148" s="104" t="e">
        <f>SUMIF('[1]Consommati par usage et sect '!$C$6:$C$310,'[1]Assiette TIC'!$C153,'[1]Consommati par usage et sect '!BO$6:BO$310)</f>
        <v>#VALUE!</v>
      </c>
      <c r="BQ148" s="104" t="e">
        <f>SUMIF('[1]Consommati par usage et sect '!$C$6:$C$310,'[1]Assiette TIC'!$C153,'[1]Consommati par usage et sect '!BP$6:BP$310)</f>
        <v>#VALUE!</v>
      </c>
      <c r="BR148" s="104" t="e">
        <f>SUMIF('[1]Consommati par usage et sect '!$C$6:$C$310,'[1]Assiette TIC'!$C153,'[1]Consommati par usage et sect '!BQ$6:BQ$310)</f>
        <v>#VALUE!</v>
      </c>
      <c r="BS148" s="105" t="e">
        <f t="shared" si="58"/>
        <v>#VALUE!</v>
      </c>
      <c r="BT148" s="106" t="e">
        <f t="shared" si="71"/>
        <v>#VALUE!</v>
      </c>
      <c r="BU148" s="102" t="e">
        <f>IF(E148-#REF!-#REF!&gt;=#REF!,AL148-E148+#REF!+#REF!,AL148-#REF!)</f>
        <v>#REF!</v>
      </c>
      <c r="BV148" s="102" t="s">
        <v>264</v>
      </c>
      <c r="BW148" s="102"/>
      <c r="BX148" s="102">
        <f t="shared" si="66"/>
        <v>1</v>
      </c>
      <c r="BY148" s="102">
        <f t="shared" si="68"/>
        <v>0</v>
      </c>
      <c r="BZ148" s="107">
        <f>IF(ISNA(VLOOKUP($D148,'[1]comptes des secteurs'!$B$13:$AW$1568,31,FALSE)),0,VLOOKUP($D148,'[1]comptes des secteurs'!$B$13:$AW$1568,31,FALSE))</f>
        <v>0.1</v>
      </c>
      <c r="CA148" s="102">
        <f>IF(ISNA(VLOOKUP($D148,'[1]comptes des secteurs'!$B$13:$AW$1568,47,FALSE)),0,VLOOKUP($D148,'[1]comptes des secteurs'!$B$13:$AW$1568,47,FALSE))</f>
        <v>3.9</v>
      </c>
      <c r="CB148" s="108">
        <f t="shared" si="72"/>
        <v>0</v>
      </c>
      <c r="CC148" s="108">
        <f t="shared" si="72"/>
        <v>0</v>
      </c>
      <c r="CD148">
        <f>VLOOKUP(D148,Eurostat!$A$11:$H$272,5,TRUE)</f>
        <v>11.6</v>
      </c>
    </row>
    <row r="149" spans="1:82" ht="15.65" customHeight="1" x14ac:dyDescent="0.35">
      <c r="A149" s="121"/>
      <c r="B149" s="200"/>
      <c r="C149" s="131" t="s">
        <v>401</v>
      </c>
      <c r="D149" s="128">
        <v>2812</v>
      </c>
      <c r="E149" s="97">
        <f>IFERROR(VLOOKUP(D149,'[1]Emissions ETS'!$A$2:$B$121,2,FALSE),0)/1000</f>
        <v>0</v>
      </c>
      <c r="F149" s="104" t="e">
        <f>SUMIF('[1]Consommati par usage et sect '!$C$6:$C$310,'[1]Assiette TIC'!$C154,'[1]Consommati par usage et sect '!E$6:E$310)</f>
        <v>#VALUE!</v>
      </c>
      <c r="G149" s="104" t="e">
        <f>SUMIF('[1]Consommati par usage et sect '!$C$6:$C$310,'[1]Assiette TIC'!$C154,'[1]Consommati par usage et sect '!F$6:F$310)</f>
        <v>#VALUE!</v>
      </c>
      <c r="H149" s="104" t="e">
        <f>SUMIF('[1]Consommati par usage et sect '!$C$6:$C$310,'[1]Assiette TIC'!$C154,'[1]Consommati par usage et sect '!G$6:G$310)</f>
        <v>#VALUE!</v>
      </c>
      <c r="I149" s="104" t="e">
        <f>SUMIF('[1]Consommati par usage et sect '!$C$6:$C$310,'[1]Assiette TIC'!$C154,'[1]Consommati par usage et sect '!H$6:H$310)</f>
        <v>#VALUE!</v>
      </c>
      <c r="J149" s="104" t="e">
        <f>SUMIF('[1]Consommati par usage et sect '!$C$6:$C$310,'[1]Assiette TIC'!$C154,'[1]Consommati par usage et sect '!I$6:I$310)</f>
        <v>#VALUE!</v>
      </c>
      <c r="K149" s="104" t="e">
        <f>SUMIF('[1]Consommati par usage et sect '!$C$6:$C$310,'[1]Assiette TIC'!$C154,'[1]Consommati par usage et sect '!J$6:J$310)</f>
        <v>#VALUE!</v>
      </c>
      <c r="L149" s="104" t="e">
        <f>SUMIF('[1]Consommati par usage et sect '!$C$6:$C$310,'[1]Assiette TIC'!$C154,'[1]Consommati par usage et sect '!K$6:K$310)</f>
        <v>#VALUE!</v>
      </c>
      <c r="M149" s="104" t="e">
        <f>SUMIF('[1]Consommati par usage et sect '!$C$6:$C$310,'[1]Assiette TIC'!$C154,'[1]Consommati par usage et sect '!L$6:L$310)</f>
        <v>#VALUE!</v>
      </c>
      <c r="N149" s="104" t="e">
        <f>SUMIF('[1]Consommati par usage et sect '!$C$6:$C$310,'[1]Assiette TIC'!$C154,'[1]Consommati par usage et sect '!M$6:M$310)</f>
        <v>#VALUE!</v>
      </c>
      <c r="O149" s="104" t="e">
        <f>SUMIF('[1]Consommati par usage et sect '!$C$6:$C$310,'[1]Assiette TIC'!$C154,'[1]Consommati par usage et sect '!N$6:N$310)</f>
        <v>#VALUE!</v>
      </c>
      <c r="P149" s="104" t="e">
        <f>SUMIF('[1]Consommati par usage et sect '!$C$6:$C$310,'[1]Assiette TIC'!$C154,'[1]Consommati par usage et sect '!O$6:O$310)</f>
        <v>#VALUE!</v>
      </c>
      <c r="Q149" s="104" t="e">
        <f>SUMIF('[1]Consommati par usage et sect '!$C$6:$C$310,'[1]Assiette TIC'!$C154,'[1]Consommati par usage et sect '!P$6:P$310)</f>
        <v>#VALUE!</v>
      </c>
      <c r="R149" s="104" t="e">
        <f>SUMIF('[1]Consommati par usage et sect '!$C$6:$C$310,'[1]Assiette TIC'!$C154,'[1]Consommati par usage et sect '!Q$6:Q$310)</f>
        <v>#VALUE!</v>
      </c>
      <c r="S149" s="104" t="e">
        <f>SUMIF('[1]Consommati par usage et sect '!$C$6:$C$310,'[1]Assiette TIC'!$C154,'[1]Consommati par usage et sect '!R$6:R$310)</f>
        <v>#VALUE!</v>
      </c>
      <c r="T149" s="104" t="e">
        <f>SUMIF('[1]Consommati par usage et sect '!$C$6:$C$310,'[1]Assiette TIC'!$C154,'[1]Consommati par usage et sect '!S$6:S$310)</f>
        <v>#VALUE!</v>
      </c>
      <c r="U149" s="104" t="e">
        <f>SUMIF('[1]Consommati par usage et sect '!$C$6:$C$310,'[1]Assiette TIC'!$C154,'[1]Consommati par usage et sect '!T$6:T$310)</f>
        <v>#VALUE!</v>
      </c>
      <c r="V149" s="104" t="e">
        <f>SUMIF('[1]Consommati par usage et sect '!$C$6:$C$310,'[1]Assiette TIC'!$C154,'[1]Consommati par usage et sect '!U$6:U$310)</f>
        <v>#VALUE!</v>
      </c>
      <c r="W149" s="104" t="e">
        <f>SUMIF('[1]Consommati par usage et sect '!$C$6:$C$310,'[1]Assiette TIC'!$C154,'[1]Consommati par usage et sect '!V$6:V$310)</f>
        <v>#VALUE!</v>
      </c>
      <c r="X149" s="104" t="e">
        <f>SUMIF('[1]Consommati par usage et sect '!$C$6:$C$310,'[1]Assiette TIC'!$C154,'[1]Consommati par usage et sect '!W$6:W$310)</f>
        <v>#VALUE!</v>
      </c>
      <c r="Y149" s="104" t="e">
        <f>SUMIF('[1]Consommati par usage et sect '!$C$6:$C$310,'[1]Assiette TIC'!$C154,'[1]Consommati par usage et sect '!X$6:X$310)</f>
        <v>#VALUE!</v>
      </c>
      <c r="Z149" s="104" t="e">
        <f>SUMIF('[1]Consommati par usage et sect '!$C$6:$C$310,'[1]Assiette TIC'!$C154,'[1]Consommati par usage et sect '!Y$6:Y$310)</f>
        <v>#VALUE!</v>
      </c>
      <c r="AA149" s="104" t="e">
        <f>SUMIF('[1]Consommati par usage et sect '!$C$6:$C$310,'[1]Assiette TIC'!$C154,'[1]Consommati par usage et sect '!Z$6:Z$310)</f>
        <v>#VALUE!</v>
      </c>
      <c r="AB149" s="104" t="e">
        <f>SUMIF('[1]Consommati par usage et sect '!$C$6:$C$310,'[1]Assiette TIC'!$C154,'[1]Consommati par usage et sect '!AA$6:AA$310)</f>
        <v>#VALUE!</v>
      </c>
      <c r="AC149" s="104" t="e">
        <f>SUMIF('[1]Consommati par usage et sect '!$C$6:$C$310,'[1]Assiette TIC'!$C154,'[1]Consommati par usage et sect '!AB$6:AB$310)</f>
        <v>#VALUE!</v>
      </c>
      <c r="AD149" s="104" t="e">
        <f>SUMIF('[1]Consommati par usage et sect '!$C$6:$C$310,'[1]Assiette TIC'!$C154,'[1]Consommati par usage et sect '!AC$6:AC$310)</f>
        <v>#VALUE!</v>
      </c>
      <c r="AE149" s="104" t="e">
        <f>SUMIF('[1]Consommati par usage et sect '!$C$6:$C$310,'[1]Assiette TIC'!$C154,'[1]Consommati par usage et sect '!AD$6:AD$310)</f>
        <v>#VALUE!</v>
      </c>
      <c r="AF149" s="104" t="e">
        <f>SUMIF('[1]Consommati par usage et sect '!$C$6:$C$310,'[1]Assiette TIC'!$C154,'[1]Consommati par usage et sect '!AE$6:AE$310)</f>
        <v>#VALUE!</v>
      </c>
      <c r="AG149" s="104" t="e">
        <f>SUMIF('[1]Consommati par usage et sect '!$C$6:$C$310,'[1]Assiette TIC'!$C154,'[1]Consommati par usage et sect '!AF$6:AF$310)</f>
        <v>#VALUE!</v>
      </c>
      <c r="AH149" s="104" t="e">
        <f>SUMIF('[1]Consommati par usage et sect '!$C$6:$C$310,'[1]Assiette TIC'!$C154,'[1]Consommati par usage et sect '!AG$6:AG$310)</f>
        <v>#VALUE!</v>
      </c>
      <c r="AI149" s="104" t="e">
        <f>SUMIF('[1]Consommati par usage et sect '!$C$6:$C$310,'[1]Assiette TIC'!$C154,'[1]Consommati par usage et sect '!AH$6:AH$310)</f>
        <v>#VALUE!</v>
      </c>
      <c r="AJ149" s="104" t="e">
        <f>SUMIF('[1]Consommati par usage et sect '!$C$6:$C$310,'[1]Assiette TIC'!$C154,'[1]Consommati par usage et sect '!AI$6:AI$310)</f>
        <v>#VALUE!</v>
      </c>
      <c r="AK149" s="104" t="e">
        <f>SUMIF('[1]Consommati par usage et sect '!$C$6:$C$310,'[1]Assiette TIC'!$C154,'[1]Consommati par usage et sect '!AJ$6:AJ$310)</f>
        <v>#VALUE!</v>
      </c>
      <c r="AL149" s="105" t="e">
        <f t="shared" si="61"/>
        <v>#VALUE!</v>
      </c>
      <c r="AM149" s="104" t="e">
        <f t="shared" si="67"/>
        <v>#VALUE!</v>
      </c>
      <c r="AN149" s="104" t="e">
        <f t="shared" si="62"/>
        <v>#VALUE!</v>
      </c>
      <c r="AO149" s="104" t="e">
        <f t="shared" si="63"/>
        <v>#VALUE!</v>
      </c>
      <c r="AP149" s="104" t="e">
        <f t="shared" si="64"/>
        <v>#VALUE!</v>
      </c>
      <c r="AQ149" s="104" t="e">
        <f>SUMIF('[1]Consommati par usage et sect '!$C$6:$C$310,'[1]Assiette TIC'!$C154,'[1]Consommati par usage et sect '!AP$6:AP$310)</f>
        <v>#VALUE!</v>
      </c>
      <c r="AR149" s="104" t="e">
        <f>SUMIF('[1]Consommati par usage et sect '!$C$6:$C$310,'[1]Assiette TIC'!$C154,'[1]Consommati par usage et sect '!AQ$6:AQ$310)</f>
        <v>#VALUE!</v>
      </c>
      <c r="AS149" s="104" t="e">
        <f>SUMIF('[1]Consommati par usage et sect '!$C$6:$C$310,'[1]Assiette TIC'!$C154,'[1]Consommati par usage et sect '!AR$6:AR$310)</f>
        <v>#VALUE!</v>
      </c>
      <c r="AT149" s="104" t="e">
        <f>SUMIF('[1]Consommati par usage et sect '!$C$6:$C$310,'[1]Assiette TIC'!$C154,'[1]Consommati par usage et sect '!AS$6:AS$310)</f>
        <v>#VALUE!</v>
      </c>
      <c r="AU149" s="104" t="e">
        <f>SUMIF('[1]Consommati par usage et sect '!$C$6:$C$310,'[1]Assiette TIC'!$C154,'[1]Consommati par usage et sect '!AT$6:AT$310)</f>
        <v>#VALUE!</v>
      </c>
      <c r="AV149" s="104" t="e">
        <f>SUMIF('[1]Consommati par usage et sect '!$C$6:$C$310,'[1]Assiette TIC'!$C154,'[1]Consommati par usage et sect '!AU$6:AU$310)</f>
        <v>#VALUE!</v>
      </c>
      <c r="AW149" s="104" t="e">
        <f>SUMIF('[1]Consommati par usage et sect '!$C$6:$C$310,'[1]Assiette TIC'!$C154,'[1]Consommati par usage et sect '!AV$6:AV$310)</f>
        <v>#VALUE!</v>
      </c>
      <c r="AX149" s="104" t="e">
        <f>SUMIF('[1]Consommati par usage et sect '!$C$6:$C$310,'[1]Assiette TIC'!$C154,'[1]Consommati par usage et sect '!AW$6:AW$310)</f>
        <v>#VALUE!</v>
      </c>
      <c r="AY149" s="104" t="e">
        <f>SUMIF('[1]Consommati par usage et sect '!$C$6:$C$310,'[1]Assiette TIC'!$C154,'[1]Consommati par usage et sect '!AX$6:AX$310)</f>
        <v>#VALUE!</v>
      </c>
      <c r="AZ149" s="104" t="e">
        <f>SUMIF('[1]Consommati par usage et sect '!$C$6:$C$310,'[1]Assiette TIC'!$C154,'[1]Consommati par usage et sect '!AY$6:AY$310)</f>
        <v>#VALUE!</v>
      </c>
      <c r="BA149" s="104" t="e">
        <f>SUMIF('[1]Consommati par usage et sect '!$C$6:$C$310,'[1]Assiette TIC'!$C154,'[1]Consommati par usage et sect '!AZ$6:AZ$310)</f>
        <v>#VALUE!</v>
      </c>
      <c r="BB149" s="104" t="e">
        <f>SUMIF('[1]Consommati par usage et sect '!$C$6:$C$310,'[1]Assiette TIC'!$C154,'[1]Consommati par usage et sect '!BA$6:BA$310)</f>
        <v>#VALUE!</v>
      </c>
      <c r="BC149" s="104" t="e">
        <f>SUMIF('[1]Consommati par usage et sect '!$C$6:$C$310,'[1]Assiette TIC'!$C154,'[1]Consommati par usage et sect '!BB$6:BB$310)</f>
        <v>#VALUE!</v>
      </c>
      <c r="BD149" s="104" t="e">
        <f>SUMIF('[1]Consommati par usage et sect '!$C$6:$C$310,'[1]Assiette TIC'!$C154,'[1]Consommati par usage et sect '!BC$6:BC$310)</f>
        <v>#VALUE!</v>
      </c>
      <c r="BE149" s="104" t="e">
        <f>SUMIF('[1]Consommati par usage et sect '!$C$6:$C$310,'[1]Assiette TIC'!$C154,'[1]Consommati par usage et sect '!BD$6:BD$310)</f>
        <v>#VALUE!</v>
      </c>
      <c r="BF149" s="104" t="e">
        <f>SUMIF('[1]Consommati par usage et sect '!$C$6:$C$310,'[1]Assiette TIC'!$C154,'[1]Consommati par usage et sect '!BE$6:BE$310)</f>
        <v>#VALUE!</v>
      </c>
      <c r="BG149" s="104" t="e">
        <f>SUMIF('[1]Consommati par usage et sect '!$C$6:$C$310,'[1]Assiette TIC'!$C154,'[1]Consommati par usage et sect '!BF$6:BF$310)</f>
        <v>#VALUE!</v>
      </c>
      <c r="BH149" s="104" t="e">
        <f>SUMIF('[1]Consommati par usage et sect '!$C$6:$C$310,'[1]Assiette TIC'!$C154,'[1]Consommati par usage et sect '!BG$6:BG$310)</f>
        <v>#VALUE!</v>
      </c>
      <c r="BI149" s="104" t="e">
        <f>SUMIF('[1]Consommati par usage et sect '!$C$6:$C$310,'[1]Assiette TIC'!$C154,'[1]Consommati par usage et sect '!BH$6:BH$310)</f>
        <v>#VALUE!</v>
      </c>
      <c r="BJ149" s="104" t="e">
        <f>SUMIF('[1]Consommati par usage et sect '!$C$6:$C$310,'[1]Assiette TIC'!$C154,'[1]Consommati par usage et sect '!BI$6:BI$310)</f>
        <v>#VALUE!</v>
      </c>
      <c r="BK149" s="104" t="e">
        <f>SUMIF('[1]Consommati par usage et sect '!$C$6:$C$310,'[1]Assiette TIC'!$C154,'[1]Consommati par usage et sect '!BJ$6:BJ$310)</f>
        <v>#VALUE!</v>
      </c>
      <c r="BL149" s="104" t="e">
        <f>SUMIF('[1]Consommati par usage et sect '!$C$6:$C$310,'[1]Assiette TIC'!$C154,'[1]Consommati par usage et sect '!BK$6:BK$310)</f>
        <v>#VALUE!</v>
      </c>
      <c r="BM149" s="104" t="e">
        <f>SUMIF('[1]Consommati par usage et sect '!$C$6:$C$310,'[1]Assiette TIC'!$C154,'[1]Consommati par usage et sect '!BL$6:BL$310)</f>
        <v>#VALUE!</v>
      </c>
      <c r="BN149" s="104" t="e">
        <f>SUMIF('[1]Consommati par usage et sect '!$C$6:$C$310,'[1]Assiette TIC'!$C154,'[1]Consommati par usage et sect '!BM$6:BM$310)</f>
        <v>#VALUE!</v>
      </c>
      <c r="BO149" s="104" t="e">
        <f>SUMIF('[1]Consommati par usage et sect '!$C$6:$C$310,'[1]Assiette TIC'!$C154,'[1]Consommati par usage et sect '!BN$6:BN$310)</f>
        <v>#VALUE!</v>
      </c>
      <c r="BP149" s="104" t="e">
        <f>SUMIF('[1]Consommati par usage et sect '!$C$6:$C$310,'[1]Assiette TIC'!$C154,'[1]Consommati par usage et sect '!BO$6:BO$310)</f>
        <v>#VALUE!</v>
      </c>
      <c r="BQ149" s="104" t="e">
        <f>SUMIF('[1]Consommati par usage et sect '!$C$6:$C$310,'[1]Assiette TIC'!$C154,'[1]Consommati par usage et sect '!BP$6:BP$310)</f>
        <v>#VALUE!</v>
      </c>
      <c r="BR149" s="104" t="e">
        <f>SUMIF('[1]Consommati par usage et sect '!$C$6:$C$310,'[1]Assiette TIC'!$C154,'[1]Consommati par usage et sect '!BQ$6:BQ$310)</f>
        <v>#VALUE!</v>
      </c>
      <c r="BS149" s="105" t="e">
        <f t="shared" si="58"/>
        <v>#VALUE!</v>
      </c>
      <c r="BT149" s="106" t="e">
        <f t="shared" si="71"/>
        <v>#VALUE!</v>
      </c>
      <c r="BU149" s="102" t="e">
        <f>IF(E149-#REF!-#REF!&gt;=#REF!,AL149-E149+#REF!+#REF!,AL149-#REF!)</f>
        <v>#REF!</v>
      </c>
      <c r="BV149" s="102" t="s">
        <v>264</v>
      </c>
      <c r="BW149" s="102"/>
      <c r="BX149" s="102">
        <f t="shared" si="66"/>
        <v>1</v>
      </c>
      <c r="BY149" s="102">
        <f t="shared" si="68"/>
        <v>0</v>
      </c>
      <c r="BZ149" s="107">
        <f>IF(ISNA(VLOOKUP($D149,'[1]comptes des secteurs'!$B$13:$AW$1568,31,FALSE)),0,VLOOKUP($D149,'[1]comptes des secteurs'!$B$13:$AW$1568,31,FALSE))</f>
        <v>162.80000000000001</v>
      </c>
      <c r="CA149" s="102">
        <f>IF(ISNA(VLOOKUP($D149,'[1]comptes des secteurs'!$B$13:$AW$1568,47,FALSE)),0,VLOOKUP($D149,'[1]comptes des secteurs'!$B$13:$AW$1568,47,FALSE))</f>
        <v>703.7</v>
      </c>
      <c r="CB149" s="108">
        <f t="shared" si="72"/>
        <v>0</v>
      </c>
      <c r="CC149" s="108">
        <f t="shared" si="72"/>
        <v>0</v>
      </c>
      <c r="CD149">
        <f>VLOOKUP(D149,Eurostat!$A$11:$H$272,5,TRUE)</f>
        <v>1932.4</v>
      </c>
    </row>
    <row r="150" spans="1:82" ht="15.65" customHeight="1" x14ac:dyDescent="0.35">
      <c r="A150" s="121"/>
      <c r="B150" s="200"/>
      <c r="C150" s="131" t="s">
        <v>402</v>
      </c>
      <c r="D150" s="128">
        <v>2813</v>
      </c>
      <c r="E150" s="97">
        <f>IFERROR(VLOOKUP(D150,'[1]Emissions ETS'!$A$2:$B$121,2,FALSE),0)/1000</f>
        <v>5.226</v>
      </c>
      <c r="F150" s="104" t="e">
        <f>SUMIF('[1]Consommati par usage et sect '!$C$6:$C$310,'[1]Assiette TIC'!$C155,'[1]Consommati par usage et sect '!E$6:E$310)</f>
        <v>#VALUE!</v>
      </c>
      <c r="G150" s="104" t="e">
        <f>SUMIF('[1]Consommati par usage et sect '!$C$6:$C$310,'[1]Assiette TIC'!$C155,'[1]Consommati par usage et sect '!F$6:F$310)</f>
        <v>#VALUE!</v>
      </c>
      <c r="H150" s="104" t="e">
        <f>SUMIF('[1]Consommati par usage et sect '!$C$6:$C$310,'[1]Assiette TIC'!$C155,'[1]Consommati par usage et sect '!G$6:G$310)</f>
        <v>#VALUE!</v>
      </c>
      <c r="I150" s="104" t="e">
        <f>SUMIF('[1]Consommati par usage et sect '!$C$6:$C$310,'[1]Assiette TIC'!$C155,'[1]Consommati par usage et sect '!H$6:H$310)</f>
        <v>#VALUE!</v>
      </c>
      <c r="J150" s="104" t="e">
        <f>SUMIF('[1]Consommati par usage et sect '!$C$6:$C$310,'[1]Assiette TIC'!$C155,'[1]Consommati par usage et sect '!I$6:I$310)</f>
        <v>#VALUE!</v>
      </c>
      <c r="K150" s="104" t="e">
        <f>SUMIF('[1]Consommati par usage et sect '!$C$6:$C$310,'[1]Assiette TIC'!$C155,'[1]Consommati par usage et sect '!J$6:J$310)</f>
        <v>#VALUE!</v>
      </c>
      <c r="L150" s="104" t="e">
        <f>SUMIF('[1]Consommati par usage et sect '!$C$6:$C$310,'[1]Assiette TIC'!$C155,'[1]Consommati par usage et sect '!K$6:K$310)</f>
        <v>#VALUE!</v>
      </c>
      <c r="M150" s="104" t="e">
        <f>SUMIF('[1]Consommati par usage et sect '!$C$6:$C$310,'[1]Assiette TIC'!$C155,'[1]Consommati par usage et sect '!L$6:L$310)</f>
        <v>#VALUE!</v>
      </c>
      <c r="N150" s="104" t="e">
        <f>SUMIF('[1]Consommati par usage et sect '!$C$6:$C$310,'[1]Assiette TIC'!$C155,'[1]Consommati par usage et sect '!M$6:M$310)</f>
        <v>#VALUE!</v>
      </c>
      <c r="O150" s="104" t="e">
        <f>SUMIF('[1]Consommati par usage et sect '!$C$6:$C$310,'[1]Assiette TIC'!$C155,'[1]Consommati par usage et sect '!N$6:N$310)</f>
        <v>#VALUE!</v>
      </c>
      <c r="P150" s="104" t="e">
        <f>SUMIF('[1]Consommati par usage et sect '!$C$6:$C$310,'[1]Assiette TIC'!$C155,'[1]Consommati par usage et sect '!O$6:O$310)</f>
        <v>#VALUE!</v>
      </c>
      <c r="Q150" s="104" t="e">
        <f>SUMIF('[1]Consommati par usage et sect '!$C$6:$C$310,'[1]Assiette TIC'!$C155,'[1]Consommati par usage et sect '!P$6:P$310)</f>
        <v>#VALUE!</v>
      </c>
      <c r="R150" s="104" t="e">
        <f>SUMIF('[1]Consommati par usage et sect '!$C$6:$C$310,'[1]Assiette TIC'!$C155,'[1]Consommati par usage et sect '!Q$6:Q$310)</f>
        <v>#VALUE!</v>
      </c>
      <c r="S150" s="104" t="e">
        <f>SUMIF('[1]Consommati par usage et sect '!$C$6:$C$310,'[1]Assiette TIC'!$C155,'[1]Consommati par usage et sect '!R$6:R$310)</f>
        <v>#VALUE!</v>
      </c>
      <c r="T150" s="104" t="e">
        <f>SUMIF('[1]Consommati par usage et sect '!$C$6:$C$310,'[1]Assiette TIC'!$C155,'[1]Consommati par usage et sect '!S$6:S$310)</f>
        <v>#VALUE!</v>
      </c>
      <c r="U150" s="104" t="e">
        <f>SUMIF('[1]Consommati par usage et sect '!$C$6:$C$310,'[1]Assiette TIC'!$C155,'[1]Consommati par usage et sect '!T$6:T$310)</f>
        <v>#VALUE!</v>
      </c>
      <c r="V150" s="104" t="e">
        <f>SUMIF('[1]Consommati par usage et sect '!$C$6:$C$310,'[1]Assiette TIC'!$C155,'[1]Consommati par usage et sect '!U$6:U$310)</f>
        <v>#VALUE!</v>
      </c>
      <c r="W150" s="104" t="e">
        <f>SUMIF('[1]Consommati par usage et sect '!$C$6:$C$310,'[1]Assiette TIC'!$C155,'[1]Consommati par usage et sect '!V$6:V$310)</f>
        <v>#VALUE!</v>
      </c>
      <c r="X150" s="104" t="e">
        <f>SUMIF('[1]Consommati par usage et sect '!$C$6:$C$310,'[1]Assiette TIC'!$C155,'[1]Consommati par usage et sect '!W$6:W$310)</f>
        <v>#VALUE!</v>
      </c>
      <c r="Y150" s="104" t="e">
        <f>SUMIF('[1]Consommati par usage et sect '!$C$6:$C$310,'[1]Assiette TIC'!$C155,'[1]Consommati par usage et sect '!X$6:X$310)</f>
        <v>#VALUE!</v>
      </c>
      <c r="Z150" s="104" t="e">
        <f>SUMIF('[1]Consommati par usage et sect '!$C$6:$C$310,'[1]Assiette TIC'!$C155,'[1]Consommati par usage et sect '!Y$6:Y$310)</f>
        <v>#VALUE!</v>
      </c>
      <c r="AA150" s="104" t="e">
        <f>SUMIF('[1]Consommati par usage et sect '!$C$6:$C$310,'[1]Assiette TIC'!$C155,'[1]Consommati par usage et sect '!Z$6:Z$310)</f>
        <v>#VALUE!</v>
      </c>
      <c r="AB150" s="104" t="e">
        <f>SUMIF('[1]Consommati par usage et sect '!$C$6:$C$310,'[1]Assiette TIC'!$C155,'[1]Consommati par usage et sect '!AA$6:AA$310)</f>
        <v>#VALUE!</v>
      </c>
      <c r="AC150" s="104" t="e">
        <f>SUMIF('[1]Consommati par usage et sect '!$C$6:$C$310,'[1]Assiette TIC'!$C155,'[1]Consommati par usage et sect '!AB$6:AB$310)</f>
        <v>#VALUE!</v>
      </c>
      <c r="AD150" s="104" t="e">
        <f>SUMIF('[1]Consommati par usage et sect '!$C$6:$C$310,'[1]Assiette TIC'!$C155,'[1]Consommati par usage et sect '!AC$6:AC$310)</f>
        <v>#VALUE!</v>
      </c>
      <c r="AE150" s="104" t="e">
        <f>SUMIF('[1]Consommati par usage et sect '!$C$6:$C$310,'[1]Assiette TIC'!$C155,'[1]Consommati par usage et sect '!AD$6:AD$310)</f>
        <v>#VALUE!</v>
      </c>
      <c r="AF150" s="104" t="e">
        <f>SUMIF('[1]Consommati par usage et sect '!$C$6:$C$310,'[1]Assiette TIC'!$C155,'[1]Consommati par usage et sect '!AE$6:AE$310)</f>
        <v>#VALUE!</v>
      </c>
      <c r="AG150" s="104" t="e">
        <f>SUMIF('[1]Consommati par usage et sect '!$C$6:$C$310,'[1]Assiette TIC'!$C155,'[1]Consommati par usage et sect '!AF$6:AF$310)</f>
        <v>#VALUE!</v>
      </c>
      <c r="AH150" s="104" t="e">
        <f>SUMIF('[1]Consommati par usage et sect '!$C$6:$C$310,'[1]Assiette TIC'!$C155,'[1]Consommati par usage et sect '!AG$6:AG$310)</f>
        <v>#VALUE!</v>
      </c>
      <c r="AI150" s="104" t="e">
        <f>SUMIF('[1]Consommati par usage et sect '!$C$6:$C$310,'[1]Assiette TIC'!$C155,'[1]Consommati par usage et sect '!AH$6:AH$310)</f>
        <v>#VALUE!</v>
      </c>
      <c r="AJ150" s="104" t="e">
        <f>SUMIF('[1]Consommati par usage et sect '!$C$6:$C$310,'[1]Assiette TIC'!$C155,'[1]Consommati par usage et sect '!AI$6:AI$310)</f>
        <v>#VALUE!</v>
      </c>
      <c r="AK150" s="104" t="e">
        <f>SUMIF('[1]Consommati par usage et sect '!$C$6:$C$310,'[1]Assiette TIC'!$C155,'[1]Consommati par usage et sect '!AJ$6:AJ$310)</f>
        <v>#VALUE!</v>
      </c>
      <c r="AL150" s="105" t="e">
        <f t="shared" si="61"/>
        <v>#VALUE!</v>
      </c>
      <c r="AM150" s="104" t="e">
        <f t="shared" si="67"/>
        <v>#VALUE!</v>
      </c>
      <c r="AN150" s="104" t="e">
        <f t="shared" si="62"/>
        <v>#VALUE!</v>
      </c>
      <c r="AO150" s="104" t="e">
        <f t="shared" si="63"/>
        <v>#VALUE!</v>
      </c>
      <c r="AP150" s="104" t="e">
        <f t="shared" si="64"/>
        <v>#VALUE!</v>
      </c>
      <c r="AQ150" s="104" t="e">
        <f>SUMIF('[1]Consommati par usage et sect '!$C$6:$C$310,'[1]Assiette TIC'!$C155,'[1]Consommati par usage et sect '!AP$6:AP$310)</f>
        <v>#VALUE!</v>
      </c>
      <c r="AR150" s="104" t="e">
        <f>SUMIF('[1]Consommati par usage et sect '!$C$6:$C$310,'[1]Assiette TIC'!$C155,'[1]Consommati par usage et sect '!AQ$6:AQ$310)</f>
        <v>#VALUE!</v>
      </c>
      <c r="AS150" s="104" t="e">
        <f>SUMIF('[1]Consommati par usage et sect '!$C$6:$C$310,'[1]Assiette TIC'!$C155,'[1]Consommati par usage et sect '!AR$6:AR$310)</f>
        <v>#VALUE!</v>
      </c>
      <c r="AT150" s="104" t="e">
        <f>SUMIF('[1]Consommati par usage et sect '!$C$6:$C$310,'[1]Assiette TIC'!$C155,'[1]Consommati par usage et sect '!AS$6:AS$310)</f>
        <v>#VALUE!</v>
      </c>
      <c r="AU150" s="104" t="e">
        <f>SUMIF('[1]Consommati par usage et sect '!$C$6:$C$310,'[1]Assiette TIC'!$C155,'[1]Consommati par usage et sect '!AT$6:AT$310)</f>
        <v>#VALUE!</v>
      </c>
      <c r="AV150" s="104" t="e">
        <f>SUMIF('[1]Consommati par usage et sect '!$C$6:$C$310,'[1]Assiette TIC'!$C155,'[1]Consommati par usage et sect '!AU$6:AU$310)</f>
        <v>#VALUE!</v>
      </c>
      <c r="AW150" s="104" t="e">
        <f>SUMIF('[1]Consommati par usage et sect '!$C$6:$C$310,'[1]Assiette TIC'!$C155,'[1]Consommati par usage et sect '!AV$6:AV$310)</f>
        <v>#VALUE!</v>
      </c>
      <c r="AX150" s="104" t="e">
        <f>SUMIF('[1]Consommati par usage et sect '!$C$6:$C$310,'[1]Assiette TIC'!$C155,'[1]Consommati par usage et sect '!AW$6:AW$310)</f>
        <v>#VALUE!</v>
      </c>
      <c r="AY150" s="104" t="e">
        <f>SUMIF('[1]Consommati par usage et sect '!$C$6:$C$310,'[1]Assiette TIC'!$C155,'[1]Consommati par usage et sect '!AX$6:AX$310)</f>
        <v>#VALUE!</v>
      </c>
      <c r="AZ150" s="104" t="e">
        <f>SUMIF('[1]Consommati par usage et sect '!$C$6:$C$310,'[1]Assiette TIC'!$C155,'[1]Consommati par usage et sect '!AY$6:AY$310)</f>
        <v>#VALUE!</v>
      </c>
      <c r="BA150" s="104" t="e">
        <f>SUMIF('[1]Consommati par usage et sect '!$C$6:$C$310,'[1]Assiette TIC'!$C155,'[1]Consommati par usage et sect '!AZ$6:AZ$310)</f>
        <v>#VALUE!</v>
      </c>
      <c r="BB150" s="104" t="e">
        <f>SUMIF('[1]Consommati par usage et sect '!$C$6:$C$310,'[1]Assiette TIC'!$C155,'[1]Consommati par usage et sect '!BA$6:BA$310)</f>
        <v>#VALUE!</v>
      </c>
      <c r="BC150" s="104" t="e">
        <f>SUMIF('[1]Consommati par usage et sect '!$C$6:$C$310,'[1]Assiette TIC'!$C155,'[1]Consommati par usage et sect '!BB$6:BB$310)</f>
        <v>#VALUE!</v>
      </c>
      <c r="BD150" s="104" t="e">
        <f>SUMIF('[1]Consommati par usage et sect '!$C$6:$C$310,'[1]Assiette TIC'!$C155,'[1]Consommati par usage et sect '!BC$6:BC$310)</f>
        <v>#VALUE!</v>
      </c>
      <c r="BE150" s="104" t="e">
        <f>SUMIF('[1]Consommati par usage et sect '!$C$6:$C$310,'[1]Assiette TIC'!$C155,'[1]Consommati par usage et sect '!BD$6:BD$310)</f>
        <v>#VALUE!</v>
      </c>
      <c r="BF150" s="104" t="e">
        <f>SUMIF('[1]Consommati par usage et sect '!$C$6:$C$310,'[1]Assiette TIC'!$C155,'[1]Consommati par usage et sect '!BE$6:BE$310)</f>
        <v>#VALUE!</v>
      </c>
      <c r="BG150" s="104" t="e">
        <f>SUMIF('[1]Consommati par usage et sect '!$C$6:$C$310,'[1]Assiette TIC'!$C155,'[1]Consommati par usage et sect '!BF$6:BF$310)</f>
        <v>#VALUE!</v>
      </c>
      <c r="BH150" s="104" t="e">
        <f>SUMIF('[1]Consommati par usage et sect '!$C$6:$C$310,'[1]Assiette TIC'!$C155,'[1]Consommati par usage et sect '!BG$6:BG$310)</f>
        <v>#VALUE!</v>
      </c>
      <c r="BI150" s="104" t="e">
        <f>SUMIF('[1]Consommati par usage et sect '!$C$6:$C$310,'[1]Assiette TIC'!$C155,'[1]Consommati par usage et sect '!BH$6:BH$310)</f>
        <v>#VALUE!</v>
      </c>
      <c r="BJ150" s="104" t="e">
        <f>SUMIF('[1]Consommati par usage et sect '!$C$6:$C$310,'[1]Assiette TIC'!$C155,'[1]Consommati par usage et sect '!BI$6:BI$310)</f>
        <v>#VALUE!</v>
      </c>
      <c r="BK150" s="104" t="e">
        <f>SUMIF('[1]Consommati par usage et sect '!$C$6:$C$310,'[1]Assiette TIC'!$C155,'[1]Consommati par usage et sect '!BJ$6:BJ$310)</f>
        <v>#VALUE!</v>
      </c>
      <c r="BL150" s="104" t="e">
        <f>SUMIF('[1]Consommati par usage et sect '!$C$6:$C$310,'[1]Assiette TIC'!$C155,'[1]Consommati par usage et sect '!BK$6:BK$310)</f>
        <v>#VALUE!</v>
      </c>
      <c r="BM150" s="104" t="e">
        <f>SUMIF('[1]Consommati par usage et sect '!$C$6:$C$310,'[1]Assiette TIC'!$C155,'[1]Consommati par usage et sect '!BL$6:BL$310)</f>
        <v>#VALUE!</v>
      </c>
      <c r="BN150" s="104" t="e">
        <f>SUMIF('[1]Consommati par usage et sect '!$C$6:$C$310,'[1]Assiette TIC'!$C155,'[1]Consommati par usage et sect '!BM$6:BM$310)</f>
        <v>#VALUE!</v>
      </c>
      <c r="BO150" s="104" t="e">
        <f>SUMIF('[1]Consommati par usage et sect '!$C$6:$C$310,'[1]Assiette TIC'!$C155,'[1]Consommati par usage et sect '!BN$6:BN$310)</f>
        <v>#VALUE!</v>
      </c>
      <c r="BP150" s="104" t="e">
        <f>SUMIF('[1]Consommati par usage et sect '!$C$6:$C$310,'[1]Assiette TIC'!$C155,'[1]Consommati par usage et sect '!BO$6:BO$310)</f>
        <v>#VALUE!</v>
      </c>
      <c r="BQ150" s="104" t="e">
        <f>SUMIF('[1]Consommati par usage et sect '!$C$6:$C$310,'[1]Assiette TIC'!$C155,'[1]Consommati par usage et sect '!BP$6:BP$310)</f>
        <v>#VALUE!</v>
      </c>
      <c r="BR150" s="104" t="e">
        <f>SUMIF('[1]Consommati par usage et sect '!$C$6:$C$310,'[1]Assiette TIC'!$C155,'[1]Consommati par usage et sect '!BQ$6:BQ$310)</f>
        <v>#VALUE!</v>
      </c>
      <c r="BS150" s="105" t="e">
        <f t="shared" si="58"/>
        <v>#VALUE!</v>
      </c>
      <c r="BT150" s="106" t="e">
        <f>AL150-E150+#REF!+#REF!</f>
        <v>#VALUE!</v>
      </c>
      <c r="BU150" s="102" t="e">
        <f>IF(E150-#REF!-#REF!&gt;=#REF!,AL150-E150+#REF!+#REF!,AL150-#REF!)</f>
        <v>#REF!</v>
      </c>
      <c r="BV150" s="102" t="s">
        <v>264</v>
      </c>
      <c r="BW150" s="102"/>
      <c r="BX150" s="102">
        <f t="shared" si="66"/>
        <v>1</v>
      </c>
      <c r="BY150" s="102">
        <f t="shared" si="68"/>
        <v>0</v>
      </c>
      <c r="BZ150" s="107">
        <f>IF(ISNA(VLOOKUP($D150,'[1]comptes des secteurs'!$B$13:$AW$1568,31,FALSE)),0,VLOOKUP($D150,'[1]comptes des secteurs'!$B$13:$AW$1568,31,FALSE))</f>
        <v>365.8</v>
      </c>
      <c r="CA150" s="102">
        <f>IF(ISNA(VLOOKUP($D150,'[1]comptes des secteurs'!$B$13:$AW$1568,47,FALSE)),0,VLOOKUP($D150,'[1]comptes des secteurs'!$B$13:$AW$1568,47,FALSE))</f>
        <v>1252.5</v>
      </c>
      <c r="CB150" s="108">
        <f t="shared" si="72"/>
        <v>0</v>
      </c>
      <c r="CC150" s="108">
        <f t="shared" si="72"/>
        <v>0</v>
      </c>
      <c r="CD150">
        <f>VLOOKUP(D150,Eurostat!$A$11:$H$272,5,TRUE)</f>
        <v>3704.1</v>
      </c>
    </row>
    <row r="151" spans="1:82" ht="15.65" customHeight="1" x14ac:dyDescent="0.35">
      <c r="A151" s="121"/>
      <c r="B151" s="200"/>
      <c r="C151" s="131" t="s">
        <v>403</v>
      </c>
      <c r="D151" s="128">
        <v>2814</v>
      </c>
      <c r="E151" s="97">
        <f>IFERROR(VLOOKUP(D151,'[1]Emissions ETS'!$A$2:$B$121,2,FALSE),0)/1000</f>
        <v>0</v>
      </c>
      <c r="F151" s="104" t="e">
        <f>SUMIF('[1]Consommati par usage et sect '!$C$6:$C$310,'[1]Assiette TIC'!$C156,'[1]Consommati par usage et sect '!E$6:E$310)</f>
        <v>#VALUE!</v>
      </c>
      <c r="G151" s="104" t="e">
        <f>SUMIF('[1]Consommati par usage et sect '!$C$6:$C$310,'[1]Assiette TIC'!$C156,'[1]Consommati par usage et sect '!F$6:F$310)</f>
        <v>#VALUE!</v>
      </c>
      <c r="H151" s="104" t="e">
        <f>SUMIF('[1]Consommati par usage et sect '!$C$6:$C$310,'[1]Assiette TIC'!$C156,'[1]Consommati par usage et sect '!G$6:G$310)</f>
        <v>#VALUE!</v>
      </c>
      <c r="I151" s="104" t="e">
        <f>SUMIF('[1]Consommati par usage et sect '!$C$6:$C$310,'[1]Assiette TIC'!$C156,'[1]Consommati par usage et sect '!H$6:H$310)</f>
        <v>#VALUE!</v>
      </c>
      <c r="J151" s="104" t="e">
        <f>SUMIF('[1]Consommati par usage et sect '!$C$6:$C$310,'[1]Assiette TIC'!$C156,'[1]Consommati par usage et sect '!I$6:I$310)</f>
        <v>#VALUE!</v>
      </c>
      <c r="K151" s="104" t="e">
        <f>SUMIF('[1]Consommati par usage et sect '!$C$6:$C$310,'[1]Assiette TIC'!$C156,'[1]Consommati par usage et sect '!J$6:J$310)</f>
        <v>#VALUE!</v>
      </c>
      <c r="L151" s="104" t="e">
        <f>SUMIF('[1]Consommati par usage et sect '!$C$6:$C$310,'[1]Assiette TIC'!$C156,'[1]Consommati par usage et sect '!K$6:K$310)</f>
        <v>#VALUE!</v>
      </c>
      <c r="M151" s="104" t="e">
        <f>SUMIF('[1]Consommati par usage et sect '!$C$6:$C$310,'[1]Assiette TIC'!$C156,'[1]Consommati par usage et sect '!L$6:L$310)</f>
        <v>#VALUE!</v>
      </c>
      <c r="N151" s="104" t="e">
        <f>SUMIF('[1]Consommati par usage et sect '!$C$6:$C$310,'[1]Assiette TIC'!$C156,'[1]Consommati par usage et sect '!M$6:M$310)</f>
        <v>#VALUE!</v>
      </c>
      <c r="O151" s="104" t="e">
        <f>SUMIF('[1]Consommati par usage et sect '!$C$6:$C$310,'[1]Assiette TIC'!$C156,'[1]Consommati par usage et sect '!N$6:N$310)</f>
        <v>#VALUE!</v>
      </c>
      <c r="P151" s="104" t="e">
        <f>SUMIF('[1]Consommati par usage et sect '!$C$6:$C$310,'[1]Assiette TIC'!$C156,'[1]Consommati par usage et sect '!O$6:O$310)</f>
        <v>#VALUE!</v>
      </c>
      <c r="Q151" s="104" t="e">
        <f>SUMIF('[1]Consommati par usage et sect '!$C$6:$C$310,'[1]Assiette TIC'!$C156,'[1]Consommati par usage et sect '!P$6:P$310)</f>
        <v>#VALUE!</v>
      </c>
      <c r="R151" s="104" t="e">
        <f>SUMIF('[1]Consommati par usage et sect '!$C$6:$C$310,'[1]Assiette TIC'!$C156,'[1]Consommati par usage et sect '!Q$6:Q$310)</f>
        <v>#VALUE!</v>
      </c>
      <c r="S151" s="104" t="e">
        <f>SUMIF('[1]Consommati par usage et sect '!$C$6:$C$310,'[1]Assiette TIC'!$C156,'[1]Consommati par usage et sect '!R$6:R$310)</f>
        <v>#VALUE!</v>
      </c>
      <c r="T151" s="104" t="e">
        <f>SUMIF('[1]Consommati par usage et sect '!$C$6:$C$310,'[1]Assiette TIC'!$C156,'[1]Consommati par usage et sect '!S$6:S$310)</f>
        <v>#VALUE!</v>
      </c>
      <c r="U151" s="104" t="e">
        <f>SUMIF('[1]Consommati par usage et sect '!$C$6:$C$310,'[1]Assiette TIC'!$C156,'[1]Consommati par usage et sect '!T$6:T$310)</f>
        <v>#VALUE!</v>
      </c>
      <c r="V151" s="104" t="e">
        <f>SUMIF('[1]Consommati par usage et sect '!$C$6:$C$310,'[1]Assiette TIC'!$C156,'[1]Consommati par usage et sect '!U$6:U$310)</f>
        <v>#VALUE!</v>
      </c>
      <c r="W151" s="104" t="e">
        <f>SUMIF('[1]Consommati par usage et sect '!$C$6:$C$310,'[1]Assiette TIC'!$C156,'[1]Consommati par usage et sect '!V$6:V$310)</f>
        <v>#VALUE!</v>
      </c>
      <c r="X151" s="104" t="e">
        <f>SUMIF('[1]Consommati par usage et sect '!$C$6:$C$310,'[1]Assiette TIC'!$C156,'[1]Consommati par usage et sect '!W$6:W$310)</f>
        <v>#VALUE!</v>
      </c>
      <c r="Y151" s="104" t="e">
        <f>SUMIF('[1]Consommati par usage et sect '!$C$6:$C$310,'[1]Assiette TIC'!$C156,'[1]Consommati par usage et sect '!X$6:X$310)</f>
        <v>#VALUE!</v>
      </c>
      <c r="Z151" s="104" t="e">
        <f>SUMIF('[1]Consommati par usage et sect '!$C$6:$C$310,'[1]Assiette TIC'!$C156,'[1]Consommati par usage et sect '!Y$6:Y$310)</f>
        <v>#VALUE!</v>
      </c>
      <c r="AA151" s="104" t="e">
        <f>SUMIF('[1]Consommati par usage et sect '!$C$6:$C$310,'[1]Assiette TIC'!$C156,'[1]Consommati par usage et sect '!Z$6:Z$310)</f>
        <v>#VALUE!</v>
      </c>
      <c r="AB151" s="104" t="e">
        <f>SUMIF('[1]Consommati par usage et sect '!$C$6:$C$310,'[1]Assiette TIC'!$C156,'[1]Consommati par usage et sect '!AA$6:AA$310)</f>
        <v>#VALUE!</v>
      </c>
      <c r="AC151" s="104" t="e">
        <f>SUMIF('[1]Consommati par usage et sect '!$C$6:$C$310,'[1]Assiette TIC'!$C156,'[1]Consommati par usage et sect '!AB$6:AB$310)</f>
        <v>#VALUE!</v>
      </c>
      <c r="AD151" s="104" t="e">
        <f>SUMIF('[1]Consommati par usage et sect '!$C$6:$C$310,'[1]Assiette TIC'!$C156,'[1]Consommati par usage et sect '!AC$6:AC$310)</f>
        <v>#VALUE!</v>
      </c>
      <c r="AE151" s="104" t="e">
        <f>SUMIF('[1]Consommati par usage et sect '!$C$6:$C$310,'[1]Assiette TIC'!$C156,'[1]Consommati par usage et sect '!AD$6:AD$310)</f>
        <v>#VALUE!</v>
      </c>
      <c r="AF151" s="104" t="e">
        <f>SUMIF('[1]Consommati par usage et sect '!$C$6:$C$310,'[1]Assiette TIC'!$C156,'[1]Consommati par usage et sect '!AE$6:AE$310)</f>
        <v>#VALUE!</v>
      </c>
      <c r="AG151" s="104" t="e">
        <f>SUMIF('[1]Consommati par usage et sect '!$C$6:$C$310,'[1]Assiette TIC'!$C156,'[1]Consommati par usage et sect '!AF$6:AF$310)</f>
        <v>#VALUE!</v>
      </c>
      <c r="AH151" s="104" t="e">
        <f>SUMIF('[1]Consommati par usage et sect '!$C$6:$C$310,'[1]Assiette TIC'!$C156,'[1]Consommati par usage et sect '!AG$6:AG$310)</f>
        <v>#VALUE!</v>
      </c>
      <c r="AI151" s="104" t="e">
        <f>SUMIF('[1]Consommati par usage et sect '!$C$6:$C$310,'[1]Assiette TIC'!$C156,'[1]Consommati par usage et sect '!AH$6:AH$310)</f>
        <v>#VALUE!</v>
      </c>
      <c r="AJ151" s="104" t="e">
        <f>SUMIF('[1]Consommati par usage et sect '!$C$6:$C$310,'[1]Assiette TIC'!$C156,'[1]Consommati par usage et sect '!AI$6:AI$310)</f>
        <v>#VALUE!</v>
      </c>
      <c r="AK151" s="104" t="e">
        <f>SUMIF('[1]Consommati par usage et sect '!$C$6:$C$310,'[1]Assiette TIC'!$C156,'[1]Consommati par usage et sect '!AJ$6:AJ$310)</f>
        <v>#VALUE!</v>
      </c>
      <c r="AL151" s="105" t="e">
        <f t="shared" si="61"/>
        <v>#VALUE!</v>
      </c>
      <c r="AM151" s="104" t="e">
        <f t="shared" si="67"/>
        <v>#VALUE!</v>
      </c>
      <c r="AN151" s="104" t="e">
        <f t="shared" si="62"/>
        <v>#VALUE!</v>
      </c>
      <c r="AO151" s="104" t="e">
        <f t="shared" si="63"/>
        <v>#VALUE!</v>
      </c>
      <c r="AP151" s="104" t="e">
        <f t="shared" si="64"/>
        <v>#VALUE!</v>
      </c>
      <c r="AQ151" s="104" t="e">
        <f>SUMIF('[1]Consommati par usage et sect '!$C$6:$C$310,'[1]Assiette TIC'!$C156,'[1]Consommati par usage et sect '!AP$6:AP$310)</f>
        <v>#VALUE!</v>
      </c>
      <c r="AR151" s="104" t="e">
        <f>SUMIF('[1]Consommati par usage et sect '!$C$6:$C$310,'[1]Assiette TIC'!$C156,'[1]Consommati par usage et sect '!AQ$6:AQ$310)</f>
        <v>#VALUE!</v>
      </c>
      <c r="AS151" s="104" t="e">
        <f>SUMIF('[1]Consommati par usage et sect '!$C$6:$C$310,'[1]Assiette TIC'!$C156,'[1]Consommati par usage et sect '!AR$6:AR$310)</f>
        <v>#VALUE!</v>
      </c>
      <c r="AT151" s="104" t="e">
        <f>SUMIF('[1]Consommati par usage et sect '!$C$6:$C$310,'[1]Assiette TIC'!$C156,'[1]Consommati par usage et sect '!AS$6:AS$310)</f>
        <v>#VALUE!</v>
      </c>
      <c r="AU151" s="104" t="e">
        <f>SUMIF('[1]Consommati par usage et sect '!$C$6:$C$310,'[1]Assiette TIC'!$C156,'[1]Consommati par usage et sect '!AT$6:AT$310)</f>
        <v>#VALUE!</v>
      </c>
      <c r="AV151" s="104" t="e">
        <f>SUMIF('[1]Consommati par usage et sect '!$C$6:$C$310,'[1]Assiette TIC'!$C156,'[1]Consommati par usage et sect '!AU$6:AU$310)</f>
        <v>#VALUE!</v>
      </c>
      <c r="AW151" s="104" t="e">
        <f>SUMIF('[1]Consommati par usage et sect '!$C$6:$C$310,'[1]Assiette TIC'!$C156,'[1]Consommati par usage et sect '!AV$6:AV$310)</f>
        <v>#VALUE!</v>
      </c>
      <c r="AX151" s="104" t="e">
        <f>SUMIF('[1]Consommati par usage et sect '!$C$6:$C$310,'[1]Assiette TIC'!$C156,'[1]Consommati par usage et sect '!AW$6:AW$310)</f>
        <v>#VALUE!</v>
      </c>
      <c r="AY151" s="104" t="e">
        <f>SUMIF('[1]Consommati par usage et sect '!$C$6:$C$310,'[1]Assiette TIC'!$C156,'[1]Consommati par usage et sect '!AX$6:AX$310)</f>
        <v>#VALUE!</v>
      </c>
      <c r="AZ151" s="104" t="e">
        <f>SUMIF('[1]Consommati par usage et sect '!$C$6:$C$310,'[1]Assiette TIC'!$C156,'[1]Consommati par usage et sect '!AY$6:AY$310)</f>
        <v>#VALUE!</v>
      </c>
      <c r="BA151" s="104" t="e">
        <f>SUMIF('[1]Consommati par usage et sect '!$C$6:$C$310,'[1]Assiette TIC'!$C156,'[1]Consommati par usage et sect '!AZ$6:AZ$310)</f>
        <v>#VALUE!</v>
      </c>
      <c r="BB151" s="104" t="e">
        <f>SUMIF('[1]Consommati par usage et sect '!$C$6:$C$310,'[1]Assiette TIC'!$C156,'[1]Consommati par usage et sect '!BA$6:BA$310)</f>
        <v>#VALUE!</v>
      </c>
      <c r="BC151" s="104" t="e">
        <f>SUMIF('[1]Consommati par usage et sect '!$C$6:$C$310,'[1]Assiette TIC'!$C156,'[1]Consommati par usage et sect '!BB$6:BB$310)</f>
        <v>#VALUE!</v>
      </c>
      <c r="BD151" s="104" t="e">
        <f>SUMIF('[1]Consommati par usage et sect '!$C$6:$C$310,'[1]Assiette TIC'!$C156,'[1]Consommati par usage et sect '!BC$6:BC$310)</f>
        <v>#VALUE!</v>
      </c>
      <c r="BE151" s="104" t="e">
        <f>SUMIF('[1]Consommati par usage et sect '!$C$6:$C$310,'[1]Assiette TIC'!$C156,'[1]Consommati par usage et sect '!BD$6:BD$310)</f>
        <v>#VALUE!</v>
      </c>
      <c r="BF151" s="104" t="e">
        <f>SUMIF('[1]Consommati par usage et sect '!$C$6:$C$310,'[1]Assiette TIC'!$C156,'[1]Consommati par usage et sect '!BE$6:BE$310)</f>
        <v>#VALUE!</v>
      </c>
      <c r="BG151" s="104" t="e">
        <f>SUMIF('[1]Consommati par usage et sect '!$C$6:$C$310,'[1]Assiette TIC'!$C156,'[1]Consommati par usage et sect '!BF$6:BF$310)</f>
        <v>#VALUE!</v>
      </c>
      <c r="BH151" s="104" t="e">
        <f>SUMIF('[1]Consommati par usage et sect '!$C$6:$C$310,'[1]Assiette TIC'!$C156,'[1]Consommati par usage et sect '!BG$6:BG$310)</f>
        <v>#VALUE!</v>
      </c>
      <c r="BI151" s="104" t="e">
        <f>SUMIF('[1]Consommati par usage et sect '!$C$6:$C$310,'[1]Assiette TIC'!$C156,'[1]Consommati par usage et sect '!BH$6:BH$310)</f>
        <v>#VALUE!</v>
      </c>
      <c r="BJ151" s="104" t="e">
        <f>SUMIF('[1]Consommati par usage et sect '!$C$6:$C$310,'[1]Assiette TIC'!$C156,'[1]Consommati par usage et sect '!BI$6:BI$310)</f>
        <v>#VALUE!</v>
      </c>
      <c r="BK151" s="104" t="e">
        <f>SUMIF('[1]Consommati par usage et sect '!$C$6:$C$310,'[1]Assiette TIC'!$C156,'[1]Consommati par usage et sect '!BJ$6:BJ$310)</f>
        <v>#VALUE!</v>
      </c>
      <c r="BL151" s="104" t="e">
        <f>SUMIF('[1]Consommati par usage et sect '!$C$6:$C$310,'[1]Assiette TIC'!$C156,'[1]Consommati par usage et sect '!BK$6:BK$310)</f>
        <v>#VALUE!</v>
      </c>
      <c r="BM151" s="104" t="e">
        <f>SUMIF('[1]Consommati par usage et sect '!$C$6:$C$310,'[1]Assiette TIC'!$C156,'[1]Consommati par usage et sect '!BL$6:BL$310)</f>
        <v>#VALUE!</v>
      </c>
      <c r="BN151" s="104" t="e">
        <f>SUMIF('[1]Consommati par usage et sect '!$C$6:$C$310,'[1]Assiette TIC'!$C156,'[1]Consommati par usage et sect '!BM$6:BM$310)</f>
        <v>#VALUE!</v>
      </c>
      <c r="BO151" s="104" t="e">
        <f>SUMIF('[1]Consommati par usage et sect '!$C$6:$C$310,'[1]Assiette TIC'!$C156,'[1]Consommati par usage et sect '!BN$6:BN$310)</f>
        <v>#VALUE!</v>
      </c>
      <c r="BP151" s="104" t="e">
        <f>SUMIF('[1]Consommati par usage et sect '!$C$6:$C$310,'[1]Assiette TIC'!$C156,'[1]Consommati par usage et sect '!BO$6:BO$310)</f>
        <v>#VALUE!</v>
      </c>
      <c r="BQ151" s="104" t="e">
        <f>SUMIF('[1]Consommati par usage et sect '!$C$6:$C$310,'[1]Assiette TIC'!$C156,'[1]Consommati par usage et sect '!BP$6:BP$310)</f>
        <v>#VALUE!</v>
      </c>
      <c r="BR151" s="104" t="e">
        <f>SUMIF('[1]Consommati par usage et sect '!$C$6:$C$310,'[1]Assiette TIC'!$C156,'[1]Consommati par usage et sect '!BQ$6:BQ$310)</f>
        <v>#VALUE!</v>
      </c>
      <c r="BS151" s="105" t="e">
        <f t="shared" si="58"/>
        <v>#VALUE!</v>
      </c>
      <c r="BT151" s="106" t="e">
        <f t="shared" ref="BT151:BT168" si="73">AL151-E151</f>
        <v>#VALUE!</v>
      </c>
      <c r="BU151" s="102" t="e">
        <f>IF(E151-#REF!-#REF!&gt;=#REF!,AL151-E151+#REF!+#REF!,AL151-#REF!)</f>
        <v>#REF!</v>
      </c>
      <c r="BV151" s="102" t="s">
        <v>264</v>
      </c>
      <c r="BW151" s="102"/>
      <c r="BX151" s="102">
        <f t="shared" si="66"/>
        <v>1</v>
      </c>
      <c r="BY151" s="102">
        <f t="shared" si="68"/>
        <v>0</v>
      </c>
      <c r="BZ151" s="107">
        <f>IF(ISNA(VLOOKUP($D151,'[1]comptes des secteurs'!$B$13:$AW$1568,31,FALSE)),0,VLOOKUP($D151,'[1]comptes des secteurs'!$B$13:$AW$1568,31,FALSE))</f>
        <v>460.5</v>
      </c>
      <c r="CA151" s="102">
        <f>IF(ISNA(VLOOKUP($D151,'[1]comptes des secteurs'!$B$13:$AW$1568,47,FALSE)),0,VLOOKUP($D151,'[1]comptes des secteurs'!$B$13:$AW$1568,47,FALSE))</f>
        <v>1274.8</v>
      </c>
      <c r="CB151" s="108">
        <f t="shared" si="72"/>
        <v>0</v>
      </c>
      <c r="CC151" s="108">
        <f t="shared" si="72"/>
        <v>0</v>
      </c>
      <c r="CD151">
        <f>VLOOKUP(D151,Eurostat!$A$11:$H$272,5,TRUE)</f>
        <v>3053.6</v>
      </c>
    </row>
    <row r="152" spans="1:82" ht="15.65" customHeight="1" x14ac:dyDescent="0.35">
      <c r="A152" s="121"/>
      <c r="B152" s="200"/>
      <c r="C152" s="131" t="s">
        <v>404</v>
      </c>
      <c r="D152" s="128">
        <v>2815</v>
      </c>
      <c r="E152" s="97">
        <f>IFERROR(VLOOKUP(D152,'[1]Emissions ETS'!$A$2:$B$121,2,FALSE),0)/1000</f>
        <v>0</v>
      </c>
      <c r="F152" s="104" t="e">
        <f>SUMIF('[1]Consommati par usage et sect '!$C$6:$C$310,'[1]Assiette TIC'!$C157,'[1]Consommati par usage et sect '!E$6:E$310)</f>
        <v>#VALUE!</v>
      </c>
      <c r="G152" s="104" t="e">
        <f>SUMIF('[1]Consommati par usage et sect '!$C$6:$C$310,'[1]Assiette TIC'!$C157,'[1]Consommati par usage et sect '!F$6:F$310)</f>
        <v>#VALUE!</v>
      </c>
      <c r="H152" s="104" t="e">
        <f>SUMIF('[1]Consommati par usage et sect '!$C$6:$C$310,'[1]Assiette TIC'!$C157,'[1]Consommati par usage et sect '!G$6:G$310)</f>
        <v>#VALUE!</v>
      </c>
      <c r="I152" s="104" t="e">
        <f>SUMIF('[1]Consommati par usage et sect '!$C$6:$C$310,'[1]Assiette TIC'!$C157,'[1]Consommati par usage et sect '!H$6:H$310)</f>
        <v>#VALUE!</v>
      </c>
      <c r="J152" s="104" t="e">
        <f>SUMIF('[1]Consommati par usage et sect '!$C$6:$C$310,'[1]Assiette TIC'!$C157,'[1]Consommati par usage et sect '!I$6:I$310)</f>
        <v>#VALUE!</v>
      </c>
      <c r="K152" s="104" t="e">
        <f>SUMIF('[1]Consommati par usage et sect '!$C$6:$C$310,'[1]Assiette TIC'!$C157,'[1]Consommati par usage et sect '!J$6:J$310)</f>
        <v>#VALUE!</v>
      </c>
      <c r="L152" s="104" t="e">
        <f>SUMIF('[1]Consommati par usage et sect '!$C$6:$C$310,'[1]Assiette TIC'!$C157,'[1]Consommati par usage et sect '!K$6:K$310)</f>
        <v>#VALUE!</v>
      </c>
      <c r="M152" s="104" t="e">
        <f>SUMIF('[1]Consommati par usage et sect '!$C$6:$C$310,'[1]Assiette TIC'!$C157,'[1]Consommati par usage et sect '!L$6:L$310)</f>
        <v>#VALUE!</v>
      </c>
      <c r="N152" s="104" t="e">
        <f>SUMIF('[1]Consommati par usage et sect '!$C$6:$C$310,'[1]Assiette TIC'!$C157,'[1]Consommati par usage et sect '!M$6:M$310)</f>
        <v>#VALUE!</v>
      </c>
      <c r="O152" s="104" t="e">
        <f>SUMIF('[1]Consommati par usage et sect '!$C$6:$C$310,'[1]Assiette TIC'!$C157,'[1]Consommati par usage et sect '!N$6:N$310)</f>
        <v>#VALUE!</v>
      </c>
      <c r="P152" s="104" t="e">
        <f>SUMIF('[1]Consommati par usage et sect '!$C$6:$C$310,'[1]Assiette TIC'!$C157,'[1]Consommati par usage et sect '!O$6:O$310)</f>
        <v>#VALUE!</v>
      </c>
      <c r="Q152" s="104" t="e">
        <f>SUMIF('[1]Consommati par usage et sect '!$C$6:$C$310,'[1]Assiette TIC'!$C157,'[1]Consommati par usage et sect '!P$6:P$310)</f>
        <v>#VALUE!</v>
      </c>
      <c r="R152" s="104" t="e">
        <f>SUMIF('[1]Consommati par usage et sect '!$C$6:$C$310,'[1]Assiette TIC'!$C157,'[1]Consommati par usage et sect '!Q$6:Q$310)</f>
        <v>#VALUE!</v>
      </c>
      <c r="S152" s="104" t="e">
        <f>SUMIF('[1]Consommati par usage et sect '!$C$6:$C$310,'[1]Assiette TIC'!$C157,'[1]Consommati par usage et sect '!R$6:R$310)</f>
        <v>#VALUE!</v>
      </c>
      <c r="T152" s="104" t="e">
        <f>SUMIF('[1]Consommati par usage et sect '!$C$6:$C$310,'[1]Assiette TIC'!$C157,'[1]Consommati par usage et sect '!S$6:S$310)</f>
        <v>#VALUE!</v>
      </c>
      <c r="U152" s="104" t="e">
        <f>SUMIF('[1]Consommati par usage et sect '!$C$6:$C$310,'[1]Assiette TIC'!$C157,'[1]Consommati par usage et sect '!T$6:T$310)</f>
        <v>#VALUE!</v>
      </c>
      <c r="V152" s="104" t="e">
        <f>SUMIF('[1]Consommati par usage et sect '!$C$6:$C$310,'[1]Assiette TIC'!$C157,'[1]Consommati par usage et sect '!U$6:U$310)</f>
        <v>#VALUE!</v>
      </c>
      <c r="W152" s="104" t="e">
        <f>SUMIF('[1]Consommati par usage et sect '!$C$6:$C$310,'[1]Assiette TIC'!$C157,'[1]Consommati par usage et sect '!V$6:V$310)</f>
        <v>#VALUE!</v>
      </c>
      <c r="X152" s="104" t="e">
        <f>SUMIF('[1]Consommati par usage et sect '!$C$6:$C$310,'[1]Assiette TIC'!$C157,'[1]Consommati par usage et sect '!W$6:W$310)</f>
        <v>#VALUE!</v>
      </c>
      <c r="Y152" s="104" t="e">
        <f>SUMIF('[1]Consommati par usage et sect '!$C$6:$C$310,'[1]Assiette TIC'!$C157,'[1]Consommati par usage et sect '!X$6:X$310)</f>
        <v>#VALUE!</v>
      </c>
      <c r="Z152" s="104" t="e">
        <f>SUMIF('[1]Consommati par usage et sect '!$C$6:$C$310,'[1]Assiette TIC'!$C157,'[1]Consommati par usage et sect '!Y$6:Y$310)</f>
        <v>#VALUE!</v>
      </c>
      <c r="AA152" s="104" t="e">
        <f>SUMIF('[1]Consommati par usage et sect '!$C$6:$C$310,'[1]Assiette TIC'!$C157,'[1]Consommati par usage et sect '!Z$6:Z$310)</f>
        <v>#VALUE!</v>
      </c>
      <c r="AB152" s="104" t="e">
        <f>SUMIF('[1]Consommati par usage et sect '!$C$6:$C$310,'[1]Assiette TIC'!$C157,'[1]Consommati par usage et sect '!AA$6:AA$310)</f>
        <v>#VALUE!</v>
      </c>
      <c r="AC152" s="104" t="e">
        <f>SUMIF('[1]Consommati par usage et sect '!$C$6:$C$310,'[1]Assiette TIC'!$C157,'[1]Consommati par usage et sect '!AB$6:AB$310)</f>
        <v>#VALUE!</v>
      </c>
      <c r="AD152" s="104" t="e">
        <f>SUMIF('[1]Consommati par usage et sect '!$C$6:$C$310,'[1]Assiette TIC'!$C157,'[1]Consommati par usage et sect '!AC$6:AC$310)</f>
        <v>#VALUE!</v>
      </c>
      <c r="AE152" s="104" t="e">
        <f>SUMIF('[1]Consommati par usage et sect '!$C$6:$C$310,'[1]Assiette TIC'!$C157,'[1]Consommati par usage et sect '!AD$6:AD$310)</f>
        <v>#VALUE!</v>
      </c>
      <c r="AF152" s="104" t="e">
        <f>SUMIF('[1]Consommati par usage et sect '!$C$6:$C$310,'[1]Assiette TIC'!$C157,'[1]Consommati par usage et sect '!AE$6:AE$310)</f>
        <v>#VALUE!</v>
      </c>
      <c r="AG152" s="104" t="e">
        <f>SUMIF('[1]Consommati par usage et sect '!$C$6:$C$310,'[1]Assiette TIC'!$C157,'[1]Consommati par usage et sect '!AF$6:AF$310)</f>
        <v>#VALUE!</v>
      </c>
      <c r="AH152" s="104" t="e">
        <f>SUMIF('[1]Consommati par usage et sect '!$C$6:$C$310,'[1]Assiette TIC'!$C157,'[1]Consommati par usage et sect '!AG$6:AG$310)</f>
        <v>#VALUE!</v>
      </c>
      <c r="AI152" s="104" t="e">
        <f>SUMIF('[1]Consommati par usage et sect '!$C$6:$C$310,'[1]Assiette TIC'!$C157,'[1]Consommati par usage et sect '!AH$6:AH$310)</f>
        <v>#VALUE!</v>
      </c>
      <c r="AJ152" s="104" t="e">
        <f>SUMIF('[1]Consommati par usage et sect '!$C$6:$C$310,'[1]Assiette TIC'!$C157,'[1]Consommati par usage et sect '!AI$6:AI$310)</f>
        <v>#VALUE!</v>
      </c>
      <c r="AK152" s="104" t="e">
        <f>SUMIF('[1]Consommati par usage et sect '!$C$6:$C$310,'[1]Assiette TIC'!$C157,'[1]Consommati par usage et sect '!AJ$6:AJ$310)</f>
        <v>#VALUE!</v>
      </c>
      <c r="AL152" s="105" t="e">
        <f t="shared" si="61"/>
        <v>#VALUE!</v>
      </c>
      <c r="AM152" s="104" t="e">
        <f t="shared" si="67"/>
        <v>#VALUE!</v>
      </c>
      <c r="AN152" s="104" t="e">
        <f t="shared" si="62"/>
        <v>#VALUE!</v>
      </c>
      <c r="AO152" s="104" t="e">
        <f t="shared" si="63"/>
        <v>#VALUE!</v>
      </c>
      <c r="AP152" s="104" t="e">
        <f t="shared" si="64"/>
        <v>#VALUE!</v>
      </c>
      <c r="AQ152" s="104" t="e">
        <f>SUMIF('[1]Consommati par usage et sect '!$C$6:$C$310,'[1]Assiette TIC'!$C157,'[1]Consommati par usage et sect '!AP$6:AP$310)</f>
        <v>#VALUE!</v>
      </c>
      <c r="AR152" s="104" t="e">
        <f>SUMIF('[1]Consommati par usage et sect '!$C$6:$C$310,'[1]Assiette TIC'!$C157,'[1]Consommati par usage et sect '!AQ$6:AQ$310)</f>
        <v>#VALUE!</v>
      </c>
      <c r="AS152" s="104" t="e">
        <f>SUMIF('[1]Consommati par usage et sect '!$C$6:$C$310,'[1]Assiette TIC'!$C157,'[1]Consommati par usage et sect '!AR$6:AR$310)</f>
        <v>#VALUE!</v>
      </c>
      <c r="AT152" s="104" t="e">
        <f>SUMIF('[1]Consommati par usage et sect '!$C$6:$C$310,'[1]Assiette TIC'!$C157,'[1]Consommati par usage et sect '!AS$6:AS$310)</f>
        <v>#VALUE!</v>
      </c>
      <c r="AU152" s="104" t="e">
        <f>SUMIF('[1]Consommati par usage et sect '!$C$6:$C$310,'[1]Assiette TIC'!$C157,'[1]Consommati par usage et sect '!AT$6:AT$310)</f>
        <v>#VALUE!</v>
      </c>
      <c r="AV152" s="104" t="e">
        <f>SUMIF('[1]Consommati par usage et sect '!$C$6:$C$310,'[1]Assiette TIC'!$C157,'[1]Consommati par usage et sect '!AU$6:AU$310)</f>
        <v>#VALUE!</v>
      </c>
      <c r="AW152" s="104" t="e">
        <f>SUMIF('[1]Consommati par usage et sect '!$C$6:$C$310,'[1]Assiette TIC'!$C157,'[1]Consommati par usage et sect '!AV$6:AV$310)</f>
        <v>#VALUE!</v>
      </c>
      <c r="AX152" s="104" t="e">
        <f>SUMIF('[1]Consommati par usage et sect '!$C$6:$C$310,'[1]Assiette TIC'!$C157,'[1]Consommati par usage et sect '!AW$6:AW$310)</f>
        <v>#VALUE!</v>
      </c>
      <c r="AY152" s="104" t="e">
        <f>SUMIF('[1]Consommati par usage et sect '!$C$6:$C$310,'[1]Assiette TIC'!$C157,'[1]Consommati par usage et sect '!AX$6:AX$310)</f>
        <v>#VALUE!</v>
      </c>
      <c r="AZ152" s="104" t="e">
        <f>SUMIF('[1]Consommati par usage et sect '!$C$6:$C$310,'[1]Assiette TIC'!$C157,'[1]Consommati par usage et sect '!AY$6:AY$310)</f>
        <v>#VALUE!</v>
      </c>
      <c r="BA152" s="104" t="e">
        <f>SUMIF('[1]Consommati par usage et sect '!$C$6:$C$310,'[1]Assiette TIC'!$C157,'[1]Consommati par usage et sect '!AZ$6:AZ$310)</f>
        <v>#VALUE!</v>
      </c>
      <c r="BB152" s="104" t="e">
        <f>SUMIF('[1]Consommati par usage et sect '!$C$6:$C$310,'[1]Assiette TIC'!$C157,'[1]Consommati par usage et sect '!BA$6:BA$310)</f>
        <v>#VALUE!</v>
      </c>
      <c r="BC152" s="104" t="e">
        <f>SUMIF('[1]Consommati par usage et sect '!$C$6:$C$310,'[1]Assiette TIC'!$C157,'[1]Consommati par usage et sect '!BB$6:BB$310)</f>
        <v>#VALUE!</v>
      </c>
      <c r="BD152" s="104" t="e">
        <f>SUMIF('[1]Consommati par usage et sect '!$C$6:$C$310,'[1]Assiette TIC'!$C157,'[1]Consommati par usage et sect '!BC$6:BC$310)</f>
        <v>#VALUE!</v>
      </c>
      <c r="BE152" s="104" t="e">
        <f>SUMIF('[1]Consommati par usage et sect '!$C$6:$C$310,'[1]Assiette TIC'!$C157,'[1]Consommati par usage et sect '!BD$6:BD$310)</f>
        <v>#VALUE!</v>
      </c>
      <c r="BF152" s="104" t="e">
        <f>SUMIF('[1]Consommati par usage et sect '!$C$6:$C$310,'[1]Assiette TIC'!$C157,'[1]Consommati par usage et sect '!BE$6:BE$310)</f>
        <v>#VALUE!</v>
      </c>
      <c r="BG152" s="104" t="e">
        <f>SUMIF('[1]Consommati par usage et sect '!$C$6:$C$310,'[1]Assiette TIC'!$C157,'[1]Consommati par usage et sect '!BF$6:BF$310)</f>
        <v>#VALUE!</v>
      </c>
      <c r="BH152" s="104" t="e">
        <f>SUMIF('[1]Consommati par usage et sect '!$C$6:$C$310,'[1]Assiette TIC'!$C157,'[1]Consommati par usage et sect '!BG$6:BG$310)</f>
        <v>#VALUE!</v>
      </c>
      <c r="BI152" s="104" t="e">
        <f>SUMIF('[1]Consommati par usage et sect '!$C$6:$C$310,'[1]Assiette TIC'!$C157,'[1]Consommati par usage et sect '!BH$6:BH$310)</f>
        <v>#VALUE!</v>
      </c>
      <c r="BJ152" s="104" t="e">
        <f>SUMIF('[1]Consommati par usage et sect '!$C$6:$C$310,'[1]Assiette TIC'!$C157,'[1]Consommati par usage et sect '!BI$6:BI$310)</f>
        <v>#VALUE!</v>
      </c>
      <c r="BK152" s="104" t="e">
        <f>SUMIF('[1]Consommati par usage et sect '!$C$6:$C$310,'[1]Assiette TIC'!$C157,'[1]Consommati par usage et sect '!BJ$6:BJ$310)</f>
        <v>#VALUE!</v>
      </c>
      <c r="BL152" s="104" t="e">
        <f>SUMIF('[1]Consommati par usage et sect '!$C$6:$C$310,'[1]Assiette TIC'!$C157,'[1]Consommati par usage et sect '!BK$6:BK$310)</f>
        <v>#VALUE!</v>
      </c>
      <c r="BM152" s="104" t="e">
        <f>SUMIF('[1]Consommati par usage et sect '!$C$6:$C$310,'[1]Assiette TIC'!$C157,'[1]Consommati par usage et sect '!BL$6:BL$310)</f>
        <v>#VALUE!</v>
      </c>
      <c r="BN152" s="104" t="e">
        <f>SUMIF('[1]Consommati par usage et sect '!$C$6:$C$310,'[1]Assiette TIC'!$C157,'[1]Consommati par usage et sect '!BM$6:BM$310)</f>
        <v>#VALUE!</v>
      </c>
      <c r="BO152" s="104" t="e">
        <f>SUMIF('[1]Consommati par usage et sect '!$C$6:$C$310,'[1]Assiette TIC'!$C157,'[1]Consommati par usage et sect '!BN$6:BN$310)</f>
        <v>#VALUE!</v>
      </c>
      <c r="BP152" s="104" t="e">
        <f>SUMIF('[1]Consommati par usage et sect '!$C$6:$C$310,'[1]Assiette TIC'!$C157,'[1]Consommati par usage et sect '!BO$6:BO$310)</f>
        <v>#VALUE!</v>
      </c>
      <c r="BQ152" s="104" t="e">
        <f>SUMIF('[1]Consommati par usage et sect '!$C$6:$C$310,'[1]Assiette TIC'!$C157,'[1]Consommati par usage et sect '!BP$6:BP$310)</f>
        <v>#VALUE!</v>
      </c>
      <c r="BR152" s="104" t="e">
        <f>SUMIF('[1]Consommati par usage et sect '!$C$6:$C$310,'[1]Assiette TIC'!$C157,'[1]Consommati par usage et sect '!BQ$6:BQ$310)</f>
        <v>#VALUE!</v>
      </c>
      <c r="BS152" s="105" t="e">
        <f t="shared" si="58"/>
        <v>#VALUE!</v>
      </c>
      <c r="BT152" s="106" t="e">
        <f t="shared" si="73"/>
        <v>#VALUE!</v>
      </c>
      <c r="BU152" s="102" t="e">
        <f>IF(E152-#REF!-#REF!&gt;=#REF!,AL152-E152+#REF!+#REF!,AL152-#REF!)</f>
        <v>#REF!</v>
      </c>
      <c r="BV152" s="102" t="s">
        <v>264</v>
      </c>
      <c r="BW152" s="102"/>
      <c r="BX152" s="102">
        <f t="shared" si="66"/>
        <v>1</v>
      </c>
      <c r="BY152" s="102">
        <f t="shared" si="68"/>
        <v>0</v>
      </c>
      <c r="BZ152" s="107">
        <f>IF(ISNA(VLOOKUP($D152,'[1]comptes des secteurs'!$B$13:$AW$1568,31,FALSE)),0,VLOOKUP($D152,'[1]comptes des secteurs'!$B$13:$AW$1568,31,FALSE))</f>
        <v>176.7</v>
      </c>
      <c r="CA152" s="102">
        <f>IF(ISNA(VLOOKUP($D152,'[1]comptes des secteurs'!$B$13:$AW$1568,47,FALSE)),0,VLOOKUP($D152,'[1]comptes des secteurs'!$B$13:$AW$1568,47,FALSE))</f>
        <v>853.5</v>
      </c>
      <c r="CB152" s="108">
        <f t="shared" si="72"/>
        <v>0</v>
      </c>
      <c r="CC152" s="108">
        <f t="shared" si="72"/>
        <v>0</v>
      </c>
      <c r="CD152">
        <f>VLOOKUP(D152,Eurostat!$A$11:$H$272,5,TRUE)</f>
        <v>2483.1999999999998</v>
      </c>
    </row>
    <row r="153" spans="1:82" ht="15.65" customHeight="1" x14ac:dyDescent="0.35">
      <c r="A153" s="121"/>
      <c r="B153" s="200"/>
      <c r="C153" s="131" t="s">
        <v>405</v>
      </c>
      <c r="D153" s="128">
        <v>2821</v>
      </c>
      <c r="E153" s="97">
        <f>IFERROR(VLOOKUP(D153,'[1]Emissions ETS'!$A$2:$B$121,2,FALSE),0)/1000</f>
        <v>0</v>
      </c>
      <c r="F153" s="104" t="e">
        <f>SUMIF('[1]Consommati par usage et sect '!$C$6:$C$310,'[1]Assiette TIC'!$C158,'[1]Consommati par usage et sect '!E$6:E$310)</f>
        <v>#VALUE!</v>
      </c>
      <c r="G153" s="104" t="e">
        <f>SUMIF('[1]Consommati par usage et sect '!$C$6:$C$310,'[1]Assiette TIC'!$C158,'[1]Consommati par usage et sect '!F$6:F$310)</f>
        <v>#VALUE!</v>
      </c>
      <c r="H153" s="104" t="e">
        <f>SUMIF('[1]Consommati par usage et sect '!$C$6:$C$310,'[1]Assiette TIC'!$C158,'[1]Consommati par usage et sect '!G$6:G$310)</f>
        <v>#VALUE!</v>
      </c>
      <c r="I153" s="104" t="e">
        <f>SUMIF('[1]Consommati par usage et sect '!$C$6:$C$310,'[1]Assiette TIC'!$C158,'[1]Consommati par usage et sect '!H$6:H$310)</f>
        <v>#VALUE!</v>
      </c>
      <c r="J153" s="104" t="e">
        <f>SUMIF('[1]Consommati par usage et sect '!$C$6:$C$310,'[1]Assiette TIC'!$C158,'[1]Consommati par usage et sect '!I$6:I$310)</f>
        <v>#VALUE!</v>
      </c>
      <c r="K153" s="104" t="e">
        <f>SUMIF('[1]Consommati par usage et sect '!$C$6:$C$310,'[1]Assiette TIC'!$C158,'[1]Consommati par usage et sect '!J$6:J$310)</f>
        <v>#VALUE!</v>
      </c>
      <c r="L153" s="104" t="e">
        <f>SUMIF('[1]Consommati par usage et sect '!$C$6:$C$310,'[1]Assiette TIC'!$C158,'[1]Consommati par usage et sect '!K$6:K$310)</f>
        <v>#VALUE!</v>
      </c>
      <c r="M153" s="104" t="e">
        <f>SUMIF('[1]Consommati par usage et sect '!$C$6:$C$310,'[1]Assiette TIC'!$C158,'[1]Consommati par usage et sect '!L$6:L$310)</f>
        <v>#VALUE!</v>
      </c>
      <c r="N153" s="104" t="e">
        <f>SUMIF('[1]Consommati par usage et sect '!$C$6:$C$310,'[1]Assiette TIC'!$C158,'[1]Consommati par usage et sect '!M$6:M$310)</f>
        <v>#VALUE!</v>
      </c>
      <c r="O153" s="104" t="e">
        <f>SUMIF('[1]Consommati par usage et sect '!$C$6:$C$310,'[1]Assiette TIC'!$C158,'[1]Consommati par usage et sect '!N$6:N$310)</f>
        <v>#VALUE!</v>
      </c>
      <c r="P153" s="104" t="e">
        <f>SUMIF('[1]Consommati par usage et sect '!$C$6:$C$310,'[1]Assiette TIC'!$C158,'[1]Consommati par usage et sect '!O$6:O$310)</f>
        <v>#VALUE!</v>
      </c>
      <c r="Q153" s="104" t="e">
        <f>SUMIF('[1]Consommati par usage et sect '!$C$6:$C$310,'[1]Assiette TIC'!$C158,'[1]Consommati par usage et sect '!P$6:P$310)</f>
        <v>#VALUE!</v>
      </c>
      <c r="R153" s="104" t="e">
        <f>SUMIF('[1]Consommati par usage et sect '!$C$6:$C$310,'[1]Assiette TIC'!$C158,'[1]Consommati par usage et sect '!Q$6:Q$310)</f>
        <v>#VALUE!</v>
      </c>
      <c r="S153" s="104" t="e">
        <f>SUMIF('[1]Consommati par usage et sect '!$C$6:$C$310,'[1]Assiette TIC'!$C158,'[1]Consommati par usage et sect '!R$6:R$310)</f>
        <v>#VALUE!</v>
      </c>
      <c r="T153" s="104" t="e">
        <f>SUMIF('[1]Consommati par usage et sect '!$C$6:$C$310,'[1]Assiette TIC'!$C158,'[1]Consommati par usage et sect '!S$6:S$310)</f>
        <v>#VALUE!</v>
      </c>
      <c r="U153" s="104" t="e">
        <f>SUMIF('[1]Consommati par usage et sect '!$C$6:$C$310,'[1]Assiette TIC'!$C158,'[1]Consommati par usage et sect '!T$6:T$310)</f>
        <v>#VALUE!</v>
      </c>
      <c r="V153" s="104" t="e">
        <f>SUMIF('[1]Consommati par usage et sect '!$C$6:$C$310,'[1]Assiette TIC'!$C158,'[1]Consommati par usage et sect '!U$6:U$310)</f>
        <v>#VALUE!</v>
      </c>
      <c r="W153" s="104" t="e">
        <f>SUMIF('[1]Consommati par usage et sect '!$C$6:$C$310,'[1]Assiette TIC'!$C158,'[1]Consommati par usage et sect '!V$6:V$310)</f>
        <v>#VALUE!</v>
      </c>
      <c r="X153" s="104" t="e">
        <f>SUMIF('[1]Consommati par usage et sect '!$C$6:$C$310,'[1]Assiette TIC'!$C158,'[1]Consommati par usage et sect '!W$6:W$310)</f>
        <v>#VALUE!</v>
      </c>
      <c r="Y153" s="104" t="e">
        <f>SUMIF('[1]Consommati par usage et sect '!$C$6:$C$310,'[1]Assiette TIC'!$C158,'[1]Consommati par usage et sect '!X$6:X$310)</f>
        <v>#VALUE!</v>
      </c>
      <c r="Z153" s="104" t="e">
        <f>SUMIF('[1]Consommati par usage et sect '!$C$6:$C$310,'[1]Assiette TIC'!$C158,'[1]Consommati par usage et sect '!Y$6:Y$310)</f>
        <v>#VALUE!</v>
      </c>
      <c r="AA153" s="104" t="e">
        <f>SUMIF('[1]Consommati par usage et sect '!$C$6:$C$310,'[1]Assiette TIC'!$C158,'[1]Consommati par usage et sect '!Z$6:Z$310)</f>
        <v>#VALUE!</v>
      </c>
      <c r="AB153" s="104" t="e">
        <f>SUMIF('[1]Consommati par usage et sect '!$C$6:$C$310,'[1]Assiette TIC'!$C158,'[1]Consommati par usage et sect '!AA$6:AA$310)</f>
        <v>#VALUE!</v>
      </c>
      <c r="AC153" s="104" t="e">
        <f>SUMIF('[1]Consommati par usage et sect '!$C$6:$C$310,'[1]Assiette TIC'!$C158,'[1]Consommati par usage et sect '!AB$6:AB$310)</f>
        <v>#VALUE!</v>
      </c>
      <c r="AD153" s="104" t="e">
        <f>SUMIF('[1]Consommati par usage et sect '!$C$6:$C$310,'[1]Assiette TIC'!$C158,'[1]Consommati par usage et sect '!AC$6:AC$310)</f>
        <v>#VALUE!</v>
      </c>
      <c r="AE153" s="104" t="e">
        <f>SUMIF('[1]Consommati par usage et sect '!$C$6:$C$310,'[1]Assiette TIC'!$C158,'[1]Consommati par usage et sect '!AD$6:AD$310)</f>
        <v>#VALUE!</v>
      </c>
      <c r="AF153" s="104" t="e">
        <f>SUMIF('[1]Consommati par usage et sect '!$C$6:$C$310,'[1]Assiette TIC'!$C158,'[1]Consommati par usage et sect '!AE$6:AE$310)</f>
        <v>#VALUE!</v>
      </c>
      <c r="AG153" s="104" t="e">
        <f>SUMIF('[1]Consommati par usage et sect '!$C$6:$C$310,'[1]Assiette TIC'!$C158,'[1]Consommati par usage et sect '!AF$6:AF$310)</f>
        <v>#VALUE!</v>
      </c>
      <c r="AH153" s="104" t="e">
        <f>SUMIF('[1]Consommati par usage et sect '!$C$6:$C$310,'[1]Assiette TIC'!$C158,'[1]Consommati par usage et sect '!AG$6:AG$310)</f>
        <v>#VALUE!</v>
      </c>
      <c r="AI153" s="104" t="e">
        <f>SUMIF('[1]Consommati par usage et sect '!$C$6:$C$310,'[1]Assiette TIC'!$C158,'[1]Consommati par usage et sect '!AH$6:AH$310)</f>
        <v>#VALUE!</v>
      </c>
      <c r="AJ153" s="104" t="e">
        <f>SUMIF('[1]Consommati par usage et sect '!$C$6:$C$310,'[1]Assiette TIC'!$C158,'[1]Consommati par usage et sect '!AI$6:AI$310)</f>
        <v>#VALUE!</v>
      </c>
      <c r="AK153" s="104" t="e">
        <f>SUMIF('[1]Consommati par usage et sect '!$C$6:$C$310,'[1]Assiette TIC'!$C158,'[1]Consommati par usage et sect '!AJ$6:AJ$310)</f>
        <v>#VALUE!</v>
      </c>
      <c r="AL153" s="105" t="e">
        <f t="shared" si="61"/>
        <v>#VALUE!</v>
      </c>
      <c r="AM153" s="104" t="e">
        <f t="shared" si="67"/>
        <v>#VALUE!</v>
      </c>
      <c r="AN153" s="104" t="e">
        <f t="shared" si="62"/>
        <v>#VALUE!</v>
      </c>
      <c r="AO153" s="104" t="e">
        <f t="shared" si="63"/>
        <v>#VALUE!</v>
      </c>
      <c r="AP153" s="104" t="e">
        <f t="shared" si="64"/>
        <v>#VALUE!</v>
      </c>
      <c r="AQ153" s="104" t="e">
        <f>SUMIF('[1]Consommati par usage et sect '!$C$6:$C$310,'[1]Assiette TIC'!$C158,'[1]Consommati par usage et sect '!AP$6:AP$310)</f>
        <v>#VALUE!</v>
      </c>
      <c r="AR153" s="104" t="e">
        <f>SUMIF('[1]Consommati par usage et sect '!$C$6:$C$310,'[1]Assiette TIC'!$C158,'[1]Consommati par usage et sect '!AQ$6:AQ$310)</f>
        <v>#VALUE!</v>
      </c>
      <c r="AS153" s="104" t="e">
        <f>SUMIF('[1]Consommati par usage et sect '!$C$6:$C$310,'[1]Assiette TIC'!$C158,'[1]Consommati par usage et sect '!AR$6:AR$310)</f>
        <v>#VALUE!</v>
      </c>
      <c r="AT153" s="104" t="e">
        <f>SUMIF('[1]Consommati par usage et sect '!$C$6:$C$310,'[1]Assiette TIC'!$C158,'[1]Consommati par usage et sect '!AS$6:AS$310)</f>
        <v>#VALUE!</v>
      </c>
      <c r="AU153" s="104" t="e">
        <f>SUMIF('[1]Consommati par usage et sect '!$C$6:$C$310,'[1]Assiette TIC'!$C158,'[1]Consommati par usage et sect '!AT$6:AT$310)</f>
        <v>#VALUE!</v>
      </c>
      <c r="AV153" s="104" t="e">
        <f>SUMIF('[1]Consommati par usage et sect '!$C$6:$C$310,'[1]Assiette TIC'!$C158,'[1]Consommati par usage et sect '!AU$6:AU$310)</f>
        <v>#VALUE!</v>
      </c>
      <c r="AW153" s="104" t="e">
        <f>SUMIF('[1]Consommati par usage et sect '!$C$6:$C$310,'[1]Assiette TIC'!$C158,'[1]Consommati par usage et sect '!AV$6:AV$310)</f>
        <v>#VALUE!</v>
      </c>
      <c r="AX153" s="104" t="e">
        <f>SUMIF('[1]Consommati par usage et sect '!$C$6:$C$310,'[1]Assiette TIC'!$C158,'[1]Consommati par usage et sect '!AW$6:AW$310)</f>
        <v>#VALUE!</v>
      </c>
      <c r="AY153" s="104" t="e">
        <f>SUMIF('[1]Consommati par usage et sect '!$C$6:$C$310,'[1]Assiette TIC'!$C158,'[1]Consommati par usage et sect '!AX$6:AX$310)</f>
        <v>#VALUE!</v>
      </c>
      <c r="AZ153" s="104" t="e">
        <f>SUMIF('[1]Consommati par usage et sect '!$C$6:$C$310,'[1]Assiette TIC'!$C158,'[1]Consommati par usage et sect '!AY$6:AY$310)</f>
        <v>#VALUE!</v>
      </c>
      <c r="BA153" s="104" t="e">
        <f>SUMIF('[1]Consommati par usage et sect '!$C$6:$C$310,'[1]Assiette TIC'!$C158,'[1]Consommati par usage et sect '!AZ$6:AZ$310)</f>
        <v>#VALUE!</v>
      </c>
      <c r="BB153" s="104" t="e">
        <f>SUMIF('[1]Consommati par usage et sect '!$C$6:$C$310,'[1]Assiette TIC'!$C158,'[1]Consommati par usage et sect '!BA$6:BA$310)</f>
        <v>#VALUE!</v>
      </c>
      <c r="BC153" s="104" t="e">
        <f>SUMIF('[1]Consommati par usage et sect '!$C$6:$C$310,'[1]Assiette TIC'!$C158,'[1]Consommati par usage et sect '!BB$6:BB$310)</f>
        <v>#VALUE!</v>
      </c>
      <c r="BD153" s="104" t="e">
        <f>SUMIF('[1]Consommati par usage et sect '!$C$6:$C$310,'[1]Assiette TIC'!$C158,'[1]Consommati par usage et sect '!BC$6:BC$310)</f>
        <v>#VALUE!</v>
      </c>
      <c r="BE153" s="104" t="e">
        <f>SUMIF('[1]Consommati par usage et sect '!$C$6:$C$310,'[1]Assiette TIC'!$C158,'[1]Consommati par usage et sect '!BD$6:BD$310)</f>
        <v>#VALUE!</v>
      </c>
      <c r="BF153" s="104" t="e">
        <f>SUMIF('[1]Consommati par usage et sect '!$C$6:$C$310,'[1]Assiette TIC'!$C158,'[1]Consommati par usage et sect '!BE$6:BE$310)</f>
        <v>#VALUE!</v>
      </c>
      <c r="BG153" s="104" t="e">
        <f>SUMIF('[1]Consommati par usage et sect '!$C$6:$C$310,'[1]Assiette TIC'!$C158,'[1]Consommati par usage et sect '!BF$6:BF$310)</f>
        <v>#VALUE!</v>
      </c>
      <c r="BH153" s="104" t="e">
        <f>SUMIF('[1]Consommati par usage et sect '!$C$6:$C$310,'[1]Assiette TIC'!$C158,'[1]Consommati par usage et sect '!BG$6:BG$310)</f>
        <v>#VALUE!</v>
      </c>
      <c r="BI153" s="104" t="e">
        <f>SUMIF('[1]Consommati par usage et sect '!$C$6:$C$310,'[1]Assiette TIC'!$C158,'[1]Consommati par usage et sect '!BH$6:BH$310)</f>
        <v>#VALUE!</v>
      </c>
      <c r="BJ153" s="104" t="e">
        <f>SUMIF('[1]Consommati par usage et sect '!$C$6:$C$310,'[1]Assiette TIC'!$C158,'[1]Consommati par usage et sect '!BI$6:BI$310)</f>
        <v>#VALUE!</v>
      </c>
      <c r="BK153" s="104" t="e">
        <f>SUMIF('[1]Consommati par usage et sect '!$C$6:$C$310,'[1]Assiette TIC'!$C158,'[1]Consommati par usage et sect '!BJ$6:BJ$310)</f>
        <v>#VALUE!</v>
      </c>
      <c r="BL153" s="104" t="e">
        <f>SUMIF('[1]Consommati par usage et sect '!$C$6:$C$310,'[1]Assiette TIC'!$C158,'[1]Consommati par usage et sect '!BK$6:BK$310)</f>
        <v>#VALUE!</v>
      </c>
      <c r="BM153" s="104" t="e">
        <f>SUMIF('[1]Consommati par usage et sect '!$C$6:$C$310,'[1]Assiette TIC'!$C158,'[1]Consommati par usage et sect '!BL$6:BL$310)</f>
        <v>#VALUE!</v>
      </c>
      <c r="BN153" s="104" t="e">
        <f>SUMIF('[1]Consommati par usage et sect '!$C$6:$C$310,'[1]Assiette TIC'!$C158,'[1]Consommati par usage et sect '!BM$6:BM$310)</f>
        <v>#VALUE!</v>
      </c>
      <c r="BO153" s="104" t="e">
        <f>SUMIF('[1]Consommati par usage et sect '!$C$6:$C$310,'[1]Assiette TIC'!$C158,'[1]Consommati par usage et sect '!BN$6:BN$310)</f>
        <v>#VALUE!</v>
      </c>
      <c r="BP153" s="104" t="e">
        <f>SUMIF('[1]Consommati par usage et sect '!$C$6:$C$310,'[1]Assiette TIC'!$C158,'[1]Consommati par usage et sect '!BO$6:BO$310)</f>
        <v>#VALUE!</v>
      </c>
      <c r="BQ153" s="104" t="e">
        <f>SUMIF('[1]Consommati par usage et sect '!$C$6:$C$310,'[1]Assiette TIC'!$C158,'[1]Consommati par usage et sect '!BP$6:BP$310)</f>
        <v>#VALUE!</v>
      </c>
      <c r="BR153" s="104" t="e">
        <f>SUMIF('[1]Consommati par usage et sect '!$C$6:$C$310,'[1]Assiette TIC'!$C158,'[1]Consommati par usage et sect '!BQ$6:BQ$310)</f>
        <v>#VALUE!</v>
      </c>
      <c r="BS153" s="105" t="e">
        <f t="shared" si="58"/>
        <v>#VALUE!</v>
      </c>
      <c r="BT153" s="106" t="e">
        <f t="shared" si="73"/>
        <v>#VALUE!</v>
      </c>
      <c r="BU153" s="102" t="e">
        <f>IF(E153-#REF!-#REF!&gt;=#REF!,AL153-E153+#REF!+#REF!,AL153-#REF!)</f>
        <v>#REF!</v>
      </c>
      <c r="BV153" s="102" t="s">
        <v>264</v>
      </c>
      <c r="BW153" s="102"/>
      <c r="BX153" s="102">
        <f t="shared" si="66"/>
        <v>1</v>
      </c>
      <c r="BY153" s="102">
        <f t="shared" si="68"/>
        <v>0</v>
      </c>
      <c r="BZ153" s="107">
        <f>IF(ISNA(VLOOKUP($D153,'[1]comptes des secteurs'!$B$13:$AW$1568,31,FALSE)),0,VLOOKUP($D153,'[1]comptes des secteurs'!$B$13:$AW$1568,31,FALSE))</f>
        <v>91.6</v>
      </c>
      <c r="CA153" s="102">
        <f>IF(ISNA(VLOOKUP($D153,'[1]comptes des secteurs'!$B$13:$AW$1568,47,FALSE)),0,VLOOKUP($D153,'[1]comptes des secteurs'!$B$13:$AW$1568,47,FALSE))</f>
        <v>347.3</v>
      </c>
      <c r="CB153" s="108">
        <f t="shared" si="72"/>
        <v>0</v>
      </c>
      <c r="CC153" s="108">
        <f t="shared" si="72"/>
        <v>0</v>
      </c>
      <c r="CD153">
        <f>VLOOKUP(D153,Eurostat!$A$11:$H$272,5,TRUE)</f>
        <v>1091.5999999999999</v>
      </c>
    </row>
    <row r="154" spans="1:82" ht="15.65" customHeight="1" x14ac:dyDescent="0.35">
      <c r="A154" s="121"/>
      <c r="B154" s="200"/>
      <c r="C154" s="131" t="s">
        <v>406</v>
      </c>
      <c r="D154" s="128">
        <v>2822</v>
      </c>
      <c r="E154" s="97">
        <f>IFERROR(VLOOKUP(D154,'[1]Emissions ETS'!$A$2:$B$121,2,FALSE),0)/1000</f>
        <v>0</v>
      </c>
      <c r="F154" s="104" t="e">
        <f>SUMIF('[1]Consommati par usage et sect '!$C$6:$C$310,'[1]Assiette TIC'!$C159,'[1]Consommati par usage et sect '!E$6:E$310)</f>
        <v>#VALUE!</v>
      </c>
      <c r="G154" s="104" t="e">
        <f>SUMIF('[1]Consommati par usage et sect '!$C$6:$C$310,'[1]Assiette TIC'!$C159,'[1]Consommati par usage et sect '!F$6:F$310)</f>
        <v>#VALUE!</v>
      </c>
      <c r="H154" s="104" t="e">
        <f>SUMIF('[1]Consommati par usage et sect '!$C$6:$C$310,'[1]Assiette TIC'!$C159,'[1]Consommati par usage et sect '!G$6:G$310)</f>
        <v>#VALUE!</v>
      </c>
      <c r="I154" s="104" t="e">
        <f>SUMIF('[1]Consommati par usage et sect '!$C$6:$C$310,'[1]Assiette TIC'!$C159,'[1]Consommati par usage et sect '!H$6:H$310)</f>
        <v>#VALUE!</v>
      </c>
      <c r="J154" s="104" t="e">
        <f>SUMIF('[1]Consommati par usage et sect '!$C$6:$C$310,'[1]Assiette TIC'!$C159,'[1]Consommati par usage et sect '!I$6:I$310)</f>
        <v>#VALUE!</v>
      </c>
      <c r="K154" s="104" t="e">
        <f>SUMIF('[1]Consommati par usage et sect '!$C$6:$C$310,'[1]Assiette TIC'!$C159,'[1]Consommati par usage et sect '!J$6:J$310)</f>
        <v>#VALUE!</v>
      </c>
      <c r="L154" s="104" t="e">
        <f>SUMIF('[1]Consommati par usage et sect '!$C$6:$C$310,'[1]Assiette TIC'!$C159,'[1]Consommati par usage et sect '!K$6:K$310)</f>
        <v>#VALUE!</v>
      </c>
      <c r="M154" s="104" t="e">
        <f>SUMIF('[1]Consommati par usage et sect '!$C$6:$C$310,'[1]Assiette TIC'!$C159,'[1]Consommati par usage et sect '!L$6:L$310)</f>
        <v>#VALUE!</v>
      </c>
      <c r="N154" s="104" t="e">
        <f>SUMIF('[1]Consommati par usage et sect '!$C$6:$C$310,'[1]Assiette TIC'!$C159,'[1]Consommati par usage et sect '!M$6:M$310)</f>
        <v>#VALUE!</v>
      </c>
      <c r="O154" s="104" t="e">
        <f>SUMIF('[1]Consommati par usage et sect '!$C$6:$C$310,'[1]Assiette TIC'!$C159,'[1]Consommati par usage et sect '!N$6:N$310)</f>
        <v>#VALUE!</v>
      </c>
      <c r="P154" s="104" t="e">
        <f>SUMIF('[1]Consommati par usage et sect '!$C$6:$C$310,'[1]Assiette TIC'!$C159,'[1]Consommati par usage et sect '!O$6:O$310)</f>
        <v>#VALUE!</v>
      </c>
      <c r="Q154" s="104" t="e">
        <f>SUMIF('[1]Consommati par usage et sect '!$C$6:$C$310,'[1]Assiette TIC'!$C159,'[1]Consommati par usage et sect '!P$6:P$310)</f>
        <v>#VALUE!</v>
      </c>
      <c r="R154" s="104" t="e">
        <f>SUMIF('[1]Consommati par usage et sect '!$C$6:$C$310,'[1]Assiette TIC'!$C159,'[1]Consommati par usage et sect '!Q$6:Q$310)</f>
        <v>#VALUE!</v>
      </c>
      <c r="S154" s="104" t="e">
        <f>SUMIF('[1]Consommati par usage et sect '!$C$6:$C$310,'[1]Assiette TIC'!$C159,'[1]Consommati par usage et sect '!R$6:R$310)</f>
        <v>#VALUE!</v>
      </c>
      <c r="T154" s="104" t="e">
        <f>SUMIF('[1]Consommati par usage et sect '!$C$6:$C$310,'[1]Assiette TIC'!$C159,'[1]Consommati par usage et sect '!S$6:S$310)</f>
        <v>#VALUE!</v>
      </c>
      <c r="U154" s="104" t="e">
        <f>SUMIF('[1]Consommati par usage et sect '!$C$6:$C$310,'[1]Assiette TIC'!$C159,'[1]Consommati par usage et sect '!T$6:T$310)</f>
        <v>#VALUE!</v>
      </c>
      <c r="V154" s="104" t="e">
        <f>SUMIF('[1]Consommati par usage et sect '!$C$6:$C$310,'[1]Assiette TIC'!$C159,'[1]Consommati par usage et sect '!U$6:U$310)</f>
        <v>#VALUE!</v>
      </c>
      <c r="W154" s="104" t="e">
        <f>SUMIF('[1]Consommati par usage et sect '!$C$6:$C$310,'[1]Assiette TIC'!$C159,'[1]Consommati par usage et sect '!V$6:V$310)</f>
        <v>#VALUE!</v>
      </c>
      <c r="X154" s="104" t="e">
        <f>SUMIF('[1]Consommati par usage et sect '!$C$6:$C$310,'[1]Assiette TIC'!$C159,'[1]Consommati par usage et sect '!W$6:W$310)</f>
        <v>#VALUE!</v>
      </c>
      <c r="Y154" s="104" t="e">
        <f>SUMIF('[1]Consommati par usage et sect '!$C$6:$C$310,'[1]Assiette TIC'!$C159,'[1]Consommati par usage et sect '!X$6:X$310)</f>
        <v>#VALUE!</v>
      </c>
      <c r="Z154" s="104" t="e">
        <f>SUMIF('[1]Consommati par usage et sect '!$C$6:$C$310,'[1]Assiette TIC'!$C159,'[1]Consommati par usage et sect '!Y$6:Y$310)</f>
        <v>#VALUE!</v>
      </c>
      <c r="AA154" s="104" t="e">
        <f>SUMIF('[1]Consommati par usage et sect '!$C$6:$C$310,'[1]Assiette TIC'!$C159,'[1]Consommati par usage et sect '!Z$6:Z$310)</f>
        <v>#VALUE!</v>
      </c>
      <c r="AB154" s="104" t="e">
        <f>SUMIF('[1]Consommati par usage et sect '!$C$6:$C$310,'[1]Assiette TIC'!$C159,'[1]Consommati par usage et sect '!AA$6:AA$310)</f>
        <v>#VALUE!</v>
      </c>
      <c r="AC154" s="104" t="e">
        <f>SUMIF('[1]Consommati par usage et sect '!$C$6:$C$310,'[1]Assiette TIC'!$C159,'[1]Consommati par usage et sect '!AB$6:AB$310)</f>
        <v>#VALUE!</v>
      </c>
      <c r="AD154" s="104" t="e">
        <f>SUMIF('[1]Consommati par usage et sect '!$C$6:$C$310,'[1]Assiette TIC'!$C159,'[1]Consommati par usage et sect '!AC$6:AC$310)</f>
        <v>#VALUE!</v>
      </c>
      <c r="AE154" s="104" t="e">
        <f>SUMIF('[1]Consommati par usage et sect '!$C$6:$C$310,'[1]Assiette TIC'!$C159,'[1]Consommati par usage et sect '!AD$6:AD$310)</f>
        <v>#VALUE!</v>
      </c>
      <c r="AF154" s="104" t="e">
        <f>SUMIF('[1]Consommati par usage et sect '!$C$6:$C$310,'[1]Assiette TIC'!$C159,'[1]Consommati par usage et sect '!AE$6:AE$310)</f>
        <v>#VALUE!</v>
      </c>
      <c r="AG154" s="104" t="e">
        <f>SUMIF('[1]Consommati par usage et sect '!$C$6:$C$310,'[1]Assiette TIC'!$C159,'[1]Consommati par usage et sect '!AF$6:AF$310)</f>
        <v>#VALUE!</v>
      </c>
      <c r="AH154" s="104" t="e">
        <f>SUMIF('[1]Consommati par usage et sect '!$C$6:$C$310,'[1]Assiette TIC'!$C159,'[1]Consommati par usage et sect '!AG$6:AG$310)</f>
        <v>#VALUE!</v>
      </c>
      <c r="AI154" s="104" t="e">
        <f>SUMIF('[1]Consommati par usage et sect '!$C$6:$C$310,'[1]Assiette TIC'!$C159,'[1]Consommati par usage et sect '!AH$6:AH$310)</f>
        <v>#VALUE!</v>
      </c>
      <c r="AJ154" s="104" t="e">
        <f>SUMIF('[1]Consommati par usage et sect '!$C$6:$C$310,'[1]Assiette TIC'!$C159,'[1]Consommati par usage et sect '!AI$6:AI$310)</f>
        <v>#VALUE!</v>
      </c>
      <c r="AK154" s="104" t="e">
        <f>SUMIF('[1]Consommati par usage et sect '!$C$6:$C$310,'[1]Assiette TIC'!$C159,'[1]Consommati par usage et sect '!AJ$6:AJ$310)</f>
        <v>#VALUE!</v>
      </c>
      <c r="AL154" s="105" t="e">
        <f t="shared" si="61"/>
        <v>#VALUE!</v>
      </c>
      <c r="AM154" s="104" t="e">
        <f t="shared" si="67"/>
        <v>#VALUE!</v>
      </c>
      <c r="AN154" s="104" t="e">
        <f t="shared" si="62"/>
        <v>#VALUE!</v>
      </c>
      <c r="AO154" s="104" t="e">
        <f t="shared" si="63"/>
        <v>#VALUE!</v>
      </c>
      <c r="AP154" s="104" t="e">
        <f t="shared" si="64"/>
        <v>#VALUE!</v>
      </c>
      <c r="AQ154" s="104" t="e">
        <f>SUMIF('[1]Consommati par usage et sect '!$C$6:$C$310,'[1]Assiette TIC'!$C159,'[1]Consommati par usage et sect '!AP$6:AP$310)</f>
        <v>#VALUE!</v>
      </c>
      <c r="AR154" s="104" t="e">
        <f>SUMIF('[1]Consommati par usage et sect '!$C$6:$C$310,'[1]Assiette TIC'!$C159,'[1]Consommati par usage et sect '!AQ$6:AQ$310)</f>
        <v>#VALUE!</v>
      </c>
      <c r="AS154" s="104" t="e">
        <f>SUMIF('[1]Consommati par usage et sect '!$C$6:$C$310,'[1]Assiette TIC'!$C159,'[1]Consommati par usage et sect '!AR$6:AR$310)</f>
        <v>#VALUE!</v>
      </c>
      <c r="AT154" s="104" t="e">
        <f>SUMIF('[1]Consommati par usage et sect '!$C$6:$C$310,'[1]Assiette TIC'!$C159,'[1]Consommati par usage et sect '!AS$6:AS$310)</f>
        <v>#VALUE!</v>
      </c>
      <c r="AU154" s="104" t="e">
        <f>SUMIF('[1]Consommati par usage et sect '!$C$6:$C$310,'[1]Assiette TIC'!$C159,'[1]Consommati par usage et sect '!AT$6:AT$310)</f>
        <v>#VALUE!</v>
      </c>
      <c r="AV154" s="104" t="e">
        <f>SUMIF('[1]Consommati par usage et sect '!$C$6:$C$310,'[1]Assiette TIC'!$C159,'[1]Consommati par usage et sect '!AU$6:AU$310)</f>
        <v>#VALUE!</v>
      </c>
      <c r="AW154" s="104" t="e">
        <f>SUMIF('[1]Consommati par usage et sect '!$C$6:$C$310,'[1]Assiette TIC'!$C159,'[1]Consommati par usage et sect '!AV$6:AV$310)</f>
        <v>#VALUE!</v>
      </c>
      <c r="AX154" s="104" t="e">
        <f>SUMIF('[1]Consommati par usage et sect '!$C$6:$C$310,'[1]Assiette TIC'!$C159,'[1]Consommati par usage et sect '!AW$6:AW$310)</f>
        <v>#VALUE!</v>
      </c>
      <c r="AY154" s="104" t="e">
        <f>SUMIF('[1]Consommati par usage et sect '!$C$6:$C$310,'[1]Assiette TIC'!$C159,'[1]Consommati par usage et sect '!AX$6:AX$310)</f>
        <v>#VALUE!</v>
      </c>
      <c r="AZ154" s="104" t="e">
        <f>SUMIF('[1]Consommati par usage et sect '!$C$6:$C$310,'[1]Assiette TIC'!$C159,'[1]Consommati par usage et sect '!AY$6:AY$310)</f>
        <v>#VALUE!</v>
      </c>
      <c r="BA154" s="104" t="e">
        <f>SUMIF('[1]Consommati par usage et sect '!$C$6:$C$310,'[1]Assiette TIC'!$C159,'[1]Consommati par usage et sect '!AZ$6:AZ$310)</f>
        <v>#VALUE!</v>
      </c>
      <c r="BB154" s="104" t="e">
        <f>SUMIF('[1]Consommati par usage et sect '!$C$6:$C$310,'[1]Assiette TIC'!$C159,'[1]Consommati par usage et sect '!BA$6:BA$310)</f>
        <v>#VALUE!</v>
      </c>
      <c r="BC154" s="104" t="e">
        <f>SUMIF('[1]Consommati par usage et sect '!$C$6:$C$310,'[1]Assiette TIC'!$C159,'[1]Consommati par usage et sect '!BB$6:BB$310)</f>
        <v>#VALUE!</v>
      </c>
      <c r="BD154" s="104" t="e">
        <f>SUMIF('[1]Consommati par usage et sect '!$C$6:$C$310,'[1]Assiette TIC'!$C159,'[1]Consommati par usage et sect '!BC$6:BC$310)</f>
        <v>#VALUE!</v>
      </c>
      <c r="BE154" s="104" t="e">
        <f>SUMIF('[1]Consommati par usage et sect '!$C$6:$C$310,'[1]Assiette TIC'!$C159,'[1]Consommati par usage et sect '!BD$6:BD$310)</f>
        <v>#VALUE!</v>
      </c>
      <c r="BF154" s="104" t="e">
        <f>SUMIF('[1]Consommati par usage et sect '!$C$6:$C$310,'[1]Assiette TIC'!$C159,'[1]Consommati par usage et sect '!BE$6:BE$310)</f>
        <v>#VALUE!</v>
      </c>
      <c r="BG154" s="104" t="e">
        <f>SUMIF('[1]Consommati par usage et sect '!$C$6:$C$310,'[1]Assiette TIC'!$C159,'[1]Consommati par usage et sect '!BF$6:BF$310)</f>
        <v>#VALUE!</v>
      </c>
      <c r="BH154" s="104" t="e">
        <f>SUMIF('[1]Consommati par usage et sect '!$C$6:$C$310,'[1]Assiette TIC'!$C159,'[1]Consommati par usage et sect '!BG$6:BG$310)</f>
        <v>#VALUE!</v>
      </c>
      <c r="BI154" s="104" t="e">
        <f>SUMIF('[1]Consommati par usage et sect '!$C$6:$C$310,'[1]Assiette TIC'!$C159,'[1]Consommati par usage et sect '!BH$6:BH$310)</f>
        <v>#VALUE!</v>
      </c>
      <c r="BJ154" s="104" t="e">
        <f>SUMIF('[1]Consommati par usage et sect '!$C$6:$C$310,'[1]Assiette TIC'!$C159,'[1]Consommati par usage et sect '!BI$6:BI$310)</f>
        <v>#VALUE!</v>
      </c>
      <c r="BK154" s="104" t="e">
        <f>SUMIF('[1]Consommati par usage et sect '!$C$6:$C$310,'[1]Assiette TIC'!$C159,'[1]Consommati par usage et sect '!BJ$6:BJ$310)</f>
        <v>#VALUE!</v>
      </c>
      <c r="BL154" s="104" t="e">
        <f>SUMIF('[1]Consommati par usage et sect '!$C$6:$C$310,'[1]Assiette TIC'!$C159,'[1]Consommati par usage et sect '!BK$6:BK$310)</f>
        <v>#VALUE!</v>
      </c>
      <c r="BM154" s="104" t="e">
        <f>SUMIF('[1]Consommati par usage et sect '!$C$6:$C$310,'[1]Assiette TIC'!$C159,'[1]Consommati par usage et sect '!BL$6:BL$310)</f>
        <v>#VALUE!</v>
      </c>
      <c r="BN154" s="104" t="e">
        <f>SUMIF('[1]Consommati par usage et sect '!$C$6:$C$310,'[1]Assiette TIC'!$C159,'[1]Consommati par usage et sect '!BM$6:BM$310)</f>
        <v>#VALUE!</v>
      </c>
      <c r="BO154" s="104" t="e">
        <f>SUMIF('[1]Consommati par usage et sect '!$C$6:$C$310,'[1]Assiette TIC'!$C159,'[1]Consommati par usage et sect '!BN$6:BN$310)</f>
        <v>#VALUE!</v>
      </c>
      <c r="BP154" s="104" t="e">
        <f>SUMIF('[1]Consommati par usage et sect '!$C$6:$C$310,'[1]Assiette TIC'!$C159,'[1]Consommati par usage et sect '!BO$6:BO$310)</f>
        <v>#VALUE!</v>
      </c>
      <c r="BQ154" s="104" t="e">
        <f>SUMIF('[1]Consommati par usage et sect '!$C$6:$C$310,'[1]Assiette TIC'!$C159,'[1]Consommati par usage et sect '!BP$6:BP$310)</f>
        <v>#VALUE!</v>
      </c>
      <c r="BR154" s="104" t="e">
        <f>SUMIF('[1]Consommati par usage et sect '!$C$6:$C$310,'[1]Assiette TIC'!$C159,'[1]Consommati par usage et sect '!BQ$6:BQ$310)</f>
        <v>#VALUE!</v>
      </c>
      <c r="BS154" s="105" t="e">
        <f t="shared" si="58"/>
        <v>#VALUE!</v>
      </c>
      <c r="BT154" s="106" t="e">
        <f t="shared" si="73"/>
        <v>#VALUE!</v>
      </c>
      <c r="BU154" s="102" t="e">
        <f>IF(E154-#REF!-#REF!&gt;=#REF!,AL154-E154+#REF!+#REF!,AL154-#REF!)</f>
        <v>#REF!</v>
      </c>
      <c r="BV154" s="102" t="s">
        <v>264</v>
      </c>
      <c r="BW154" s="102"/>
      <c r="BX154" s="102">
        <f t="shared" si="66"/>
        <v>1</v>
      </c>
      <c r="BY154" s="102">
        <f t="shared" si="68"/>
        <v>0</v>
      </c>
      <c r="BZ154" s="107">
        <f>IF(ISNA(VLOOKUP($D154,'[1]comptes des secteurs'!$B$13:$AW$1568,31,FALSE)),0,VLOOKUP($D154,'[1]comptes des secteurs'!$B$13:$AW$1568,31,FALSE))</f>
        <v>316.10000000000002</v>
      </c>
      <c r="CA154" s="102">
        <f>IF(ISNA(VLOOKUP($D154,'[1]comptes des secteurs'!$B$13:$AW$1568,47,FALSE)),0,VLOOKUP($D154,'[1]comptes des secteurs'!$B$13:$AW$1568,47,FALSE))</f>
        <v>1492.1</v>
      </c>
      <c r="CB154" s="108">
        <f t="shared" si="72"/>
        <v>0</v>
      </c>
      <c r="CC154" s="108">
        <f t="shared" si="72"/>
        <v>0</v>
      </c>
      <c r="CD154">
        <f>VLOOKUP(D154,Eurostat!$A$11:$H$272,5,TRUE)</f>
        <v>5061.1000000000004</v>
      </c>
    </row>
    <row r="155" spans="1:82" ht="15.65" customHeight="1" x14ac:dyDescent="0.35">
      <c r="A155" s="121"/>
      <c r="B155" s="200"/>
      <c r="C155" s="131" t="s">
        <v>407</v>
      </c>
      <c r="D155" s="128">
        <v>2825</v>
      </c>
      <c r="E155" s="97">
        <f>IFERROR(VLOOKUP(D155,'[1]Emissions ETS'!$A$2:$B$121,2,FALSE),0)/1000</f>
        <v>0</v>
      </c>
      <c r="F155" s="104" t="e">
        <f>SUMIF('[1]Consommati par usage et sect '!$C$6:$C$310,'[1]Assiette TIC'!$C160,'[1]Consommati par usage et sect '!E$6:E$310)</f>
        <v>#VALUE!</v>
      </c>
      <c r="G155" s="104" t="e">
        <f>SUMIF('[1]Consommati par usage et sect '!$C$6:$C$310,'[1]Assiette TIC'!$C160,'[1]Consommati par usage et sect '!F$6:F$310)</f>
        <v>#VALUE!</v>
      </c>
      <c r="H155" s="104" t="e">
        <f>SUMIF('[1]Consommati par usage et sect '!$C$6:$C$310,'[1]Assiette TIC'!$C160,'[1]Consommati par usage et sect '!G$6:G$310)</f>
        <v>#VALUE!</v>
      </c>
      <c r="I155" s="104" t="e">
        <f>SUMIF('[1]Consommati par usage et sect '!$C$6:$C$310,'[1]Assiette TIC'!$C160,'[1]Consommati par usage et sect '!H$6:H$310)</f>
        <v>#VALUE!</v>
      </c>
      <c r="J155" s="104" t="e">
        <f>SUMIF('[1]Consommati par usage et sect '!$C$6:$C$310,'[1]Assiette TIC'!$C160,'[1]Consommati par usage et sect '!I$6:I$310)</f>
        <v>#VALUE!</v>
      </c>
      <c r="K155" s="104" t="e">
        <f>SUMIF('[1]Consommati par usage et sect '!$C$6:$C$310,'[1]Assiette TIC'!$C160,'[1]Consommati par usage et sect '!J$6:J$310)</f>
        <v>#VALUE!</v>
      </c>
      <c r="L155" s="104" t="e">
        <f>SUMIF('[1]Consommati par usage et sect '!$C$6:$C$310,'[1]Assiette TIC'!$C160,'[1]Consommati par usage et sect '!K$6:K$310)</f>
        <v>#VALUE!</v>
      </c>
      <c r="M155" s="104" t="e">
        <f>SUMIF('[1]Consommati par usage et sect '!$C$6:$C$310,'[1]Assiette TIC'!$C160,'[1]Consommati par usage et sect '!L$6:L$310)</f>
        <v>#VALUE!</v>
      </c>
      <c r="N155" s="104" t="e">
        <f>SUMIF('[1]Consommati par usage et sect '!$C$6:$C$310,'[1]Assiette TIC'!$C160,'[1]Consommati par usage et sect '!M$6:M$310)</f>
        <v>#VALUE!</v>
      </c>
      <c r="O155" s="104" t="e">
        <f>SUMIF('[1]Consommati par usage et sect '!$C$6:$C$310,'[1]Assiette TIC'!$C160,'[1]Consommati par usage et sect '!N$6:N$310)</f>
        <v>#VALUE!</v>
      </c>
      <c r="P155" s="104" t="e">
        <f>SUMIF('[1]Consommati par usage et sect '!$C$6:$C$310,'[1]Assiette TIC'!$C160,'[1]Consommati par usage et sect '!O$6:O$310)</f>
        <v>#VALUE!</v>
      </c>
      <c r="Q155" s="104" t="e">
        <f>SUMIF('[1]Consommati par usage et sect '!$C$6:$C$310,'[1]Assiette TIC'!$C160,'[1]Consommati par usage et sect '!P$6:P$310)</f>
        <v>#VALUE!</v>
      </c>
      <c r="R155" s="104" t="e">
        <f>SUMIF('[1]Consommati par usage et sect '!$C$6:$C$310,'[1]Assiette TIC'!$C160,'[1]Consommati par usage et sect '!Q$6:Q$310)</f>
        <v>#VALUE!</v>
      </c>
      <c r="S155" s="104" t="e">
        <f>SUMIF('[1]Consommati par usage et sect '!$C$6:$C$310,'[1]Assiette TIC'!$C160,'[1]Consommati par usage et sect '!R$6:R$310)</f>
        <v>#VALUE!</v>
      </c>
      <c r="T155" s="104" t="e">
        <f>SUMIF('[1]Consommati par usage et sect '!$C$6:$C$310,'[1]Assiette TIC'!$C160,'[1]Consommati par usage et sect '!S$6:S$310)</f>
        <v>#VALUE!</v>
      </c>
      <c r="U155" s="104" t="e">
        <f>SUMIF('[1]Consommati par usage et sect '!$C$6:$C$310,'[1]Assiette TIC'!$C160,'[1]Consommati par usage et sect '!T$6:T$310)</f>
        <v>#VALUE!</v>
      </c>
      <c r="V155" s="104" t="e">
        <f>SUMIF('[1]Consommati par usage et sect '!$C$6:$C$310,'[1]Assiette TIC'!$C160,'[1]Consommati par usage et sect '!U$6:U$310)</f>
        <v>#VALUE!</v>
      </c>
      <c r="W155" s="104" t="e">
        <f>SUMIF('[1]Consommati par usage et sect '!$C$6:$C$310,'[1]Assiette TIC'!$C160,'[1]Consommati par usage et sect '!V$6:V$310)</f>
        <v>#VALUE!</v>
      </c>
      <c r="X155" s="104" t="e">
        <f>SUMIF('[1]Consommati par usage et sect '!$C$6:$C$310,'[1]Assiette TIC'!$C160,'[1]Consommati par usage et sect '!W$6:W$310)</f>
        <v>#VALUE!</v>
      </c>
      <c r="Y155" s="104" t="e">
        <f>SUMIF('[1]Consommati par usage et sect '!$C$6:$C$310,'[1]Assiette TIC'!$C160,'[1]Consommati par usage et sect '!X$6:X$310)</f>
        <v>#VALUE!</v>
      </c>
      <c r="Z155" s="104" t="e">
        <f>SUMIF('[1]Consommati par usage et sect '!$C$6:$C$310,'[1]Assiette TIC'!$C160,'[1]Consommati par usage et sect '!Y$6:Y$310)</f>
        <v>#VALUE!</v>
      </c>
      <c r="AA155" s="104" t="e">
        <f>SUMIF('[1]Consommati par usage et sect '!$C$6:$C$310,'[1]Assiette TIC'!$C160,'[1]Consommati par usage et sect '!Z$6:Z$310)</f>
        <v>#VALUE!</v>
      </c>
      <c r="AB155" s="104" t="e">
        <f>SUMIF('[1]Consommati par usage et sect '!$C$6:$C$310,'[1]Assiette TIC'!$C160,'[1]Consommati par usage et sect '!AA$6:AA$310)</f>
        <v>#VALUE!</v>
      </c>
      <c r="AC155" s="104" t="e">
        <f>SUMIF('[1]Consommati par usage et sect '!$C$6:$C$310,'[1]Assiette TIC'!$C160,'[1]Consommati par usage et sect '!AB$6:AB$310)</f>
        <v>#VALUE!</v>
      </c>
      <c r="AD155" s="104" t="e">
        <f>SUMIF('[1]Consommati par usage et sect '!$C$6:$C$310,'[1]Assiette TIC'!$C160,'[1]Consommati par usage et sect '!AC$6:AC$310)</f>
        <v>#VALUE!</v>
      </c>
      <c r="AE155" s="104" t="e">
        <f>SUMIF('[1]Consommati par usage et sect '!$C$6:$C$310,'[1]Assiette TIC'!$C160,'[1]Consommati par usage et sect '!AD$6:AD$310)</f>
        <v>#VALUE!</v>
      </c>
      <c r="AF155" s="104" t="e">
        <f>SUMIF('[1]Consommati par usage et sect '!$C$6:$C$310,'[1]Assiette TIC'!$C160,'[1]Consommati par usage et sect '!AE$6:AE$310)</f>
        <v>#VALUE!</v>
      </c>
      <c r="AG155" s="104" t="e">
        <f>SUMIF('[1]Consommati par usage et sect '!$C$6:$C$310,'[1]Assiette TIC'!$C160,'[1]Consommati par usage et sect '!AF$6:AF$310)</f>
        <v>#VALUE!</v>
      </c>
      <c r="AH155" s="104" t="e">
        <f>SUMIF('[1]Consommati par usage et sect '!$C$6:$C$310,'[1]Assiette TIC'!$C160,'[1]Consommati par usage et sect '!AG$6:AG$310)</f>
        <v>#VALUE!</v>
      </c>
      <c r="AI155" s="104" t="e">
        <f>SUMIF('[1]Consommati par usage et sect '!$C$6:$C$310,'[1]Assiette TIC'!$C160,'[1]Consommati par usage et sect '!AH$6:AH$310)</f>
        <v>#VALUE!</v>
      </c>
      <c r="AJ155" s="104" t="e">
        <f>SUMIF('[1]Consommati par usage et sect '!$C$6:$C$310,'[1]Assiette TIC'!$C160,'[1]Consommati par usage et sect '!AI$6:AI$310)</f>
        <v>#VALUE!</v>
      </c>
      <c r="AK155" s="104" t="e">
        <f>SUMIF('[1]Consommati par usage et sect '!$C$6:$C$310,'[1]Assiette TIC'!$C160,'[1]Consommati par usage et sect '!AJ$6:AJ$310)</f>
        <v>#VALUE!</v>
      </c>
      <c r="AL155" s="105" t="e">
        <f t="shared" si="61"/>
        <v>#VALUE!</v>
      </c>
      <c r="AM155" s="104" t="e">
        <f t="shared" si="67"/>
        <v>#VALUE!</v>
      </c>
      <c r="AN155" s="104" t="e">
        <f t="shared" si="62"/>
        <v>#VALUE!</v>
      </c>
      <c r="AO155" s="104" t="e">
        <f t="shared" si="63"/>
        <v>#VALUE!</v>
      </c>
      <c r="AP155" s="104" t="e">
        <f t="shared" si="64"/>
        <v>#VALUE!</v>
      </c>
      <c r="AQ155" s="104" t="e">
        <f>SUMIF('[1]Consommati par usage et sect '!$C$6:$C$310,'[1]Assiette TIC'!$C160,'[1]Consommati par usage et sect '!AP$6:AP$310)</f>
        <v>#VALUE!</v>
      </c>
      <c r="AR155" s="104" t="e">
        <f>SUMIF('[1]Consommati par usage et sect '!$C$6:$C$310,'[1]Assiette TIC'!$C160,'[1]Consommati par usage et sect '!AQ$6:AQ$310)</f>
        <v>#VALUE!</v>
      </c>
      <c r="AS155" s="104" t="e">
        <f>SUMIF('[1]Consommati par usage et sect '!$C$6:$C$310,'[1]Assiette TIC'!$C160,'[1]Consommati par usage et sect '!AR$6:AR$310)</f>
        <v>#VALUE!</v>
      </c>
      <c r="AT155" s="104" t="e">
        <f>SUMIF('[1]Consommati par usage et sect '!$C$6:$C$310,'[1]Assiette TIC'!$C160,'[1]Consommati par usage et sect '!AS$6:AS$310)</f>
        <v>#VALUE!</v>
      </c>
      <c r="AU155" s="104" t="e">
        <f>SUMIF('[1]Consommati par usage et sect '!$C$6:$C$310,'[1]Assiette TIC'!$C160,'[1]Consommati par usage et sect '!AT$6:AT$310)</f>
        <v>#VALUE!</v>
      </c>
      <c r="AV155" s="104" t="e">
        <f>SUMIF('[1]Consommati par usage et sect '!$C$6:$C$310,'[1]Assiette TIC'!$C160,'[1]Consommati par usage et sect '!AU$6:AU$310)</f>
        <v>#VALUE!</v>
      </c>
      <c r="AW155" s="104" t="e">
        <f>SUMIF('[1]Consommati par usage et sect '!$C$6:$C$310,'[1]Assiette TIC'!$C160,'[1]Consommati par usage et sect '!AV$6:AV$310)</f>
        <v>#VALUE!</v>
      </c>
      <c r="AX155" s="104" t="e">
        <f>SUMIF('[1]Consommati par usage et sect '!$C$6:$C$310,'[1]Assiette TIC'!$C160,'[1]Consommati par usage et sect '!AW$6:AW$310)</f>
        <v>#VALUE!</v>
      </c>
      <c r="AY155" s="104" t="e">
        <f>SUMIF('[1]Consommati par usage et sect '!$C$6:$C$310,'[1]Assiette TIC'!$C160,'[1]Consommati par usage et sect '!AX$6:AX$310)</f>
        <v>#VALUE!</v>
      </c>
      <c r="AZ155" s="104" t="e">
        <f>SUMIF('[1]Consommati par usage et sect '!$C$6:$C$310,'[1]Assiette TIC'!$C160,'[1]Consommati par usage et sect '!AY$6:AY$310)</f>
        <v>#VALUE!</v>
      </c>
      <c r="BA155" s="104" t="e">
        <f>SUMIF('[1]Consommati par usage et sect '!$C$6:$C$310,'[1]Assiette TIC'!$C160,'[1]Consommati par usage et sect '!AZ$6:AZ$310)</f>
        <v>#VALUE!</v>
      </c>
      <c r="BB155" s="104" t="e">
        <f>SUMIF('[1]Consommati par usage et sect '!$C$6:$C$310,'[1]Assiette TIC'!$C160,'[1]Consommati par usage et sect '!BA$6:BA$310)</f>
        <v>#VALUE!</v>
      </c>
      <c r="BC155" s="104" t="e">
        <f>SUMIF('[1]Consommati par usage et sect '!$C$6:$C$310,'[1]Assiette TIC'!$C160,'[1]Consommati par usage et sect '!BB$6:BB$310)</f>
        <v>#VALUE!</v>
      </c>
      <c r="BD155" s="104" t="e">
        <f>SUMIF('[1]Consommati par usage et sect '!$C$6:$C$310,'[1]Assiette TIC'!$C160,'[1]Consommati par usage et sect '!BC$6:BC$310)</f>
        <v>#VALUE!</v>
      </c>
      <c r="BE155" s="104" t="e">
        <f>SUMIF('[1]Consommati par usage et sect '!$C$6:$C$310,'[1]Assiette TIC'!$C160,'[1]Consommati par usage et sect '!BD$6:BD$310)</f>
        <v>#VALUE!</v>
      </c>
      <c r="BF155" s="104" t="e">
        <f>SUMIF('[1]Consommati par usage et sect '!$C$6:$C$310,'[1]Assiette TIC'!$C160,'[1]Consommati par usage et sect '!BE$6:BE$310)</f>
        <v>#VALUE!</v>
      </c>
      <c r="BG155" s="104" t="e">
        <f>SUMIF('[1]Consommati par usage et sect '!$C$6:$C$310,'[1]Assiette TIC'!$C160,'[1]Consommati par usage et sect '!BF$6:BF$310)</f>
        <v>#VALUE!</v>
      </c>
      <c r="BH155" s="104" t="e">
        <f>SUMIF('[1]Consommati par usage et sect '!$C$6:$C$310,'[1]Assiette TIC'!$C160,'[1]Consommati par usage et sect '!BG$6:BG$310)</f>
        <v>#VALUE!</v>
      </c>
      <c r="BI155" s="104" t="e">
        <f>SUMIF('[1]Consommati par usage et sect '!$C$6:$C$310,'[1]Assiette TIC'!$C160,'[1]Consommati par usage et sect '!BH$6:BH$310)</f>
        <v>#VALUE!</v>
      </c>
      <c r="BJ155" s="104" t="e">
        <f>SUMIF('[1]Consommati par usage et sect '!$C$6:$C$310,'[1]Assiette TIC'!$C160,'[1]Consommati par usage et sect '!BI$6:BI$310)</f>
        <v>#VALUE!</v>
      </c>
      <c r="BK155" s="104" t="e">
        <f>SUMIF('[1]Consommati par usage et sect '!$C$6:$C$310,'[1]Assiette TIC'!$C160,'[1]Consommati par usage et sect '!BJ$6:BJ$310)</f>
        <v>#VALUE!</v>
      </c>
      <c r="BL155" s="104" t="e">
        <f>SUMIF('[1]Consommati par usage et sect '!$C$6:$C$310,'[1]Assiette TIC'!$C160,'[1]Consommati par usage et sect '!BK$6:BK$310)</f>
        <v>#VALUE!</v>
      </c>
      <c r="BM155" s="104" t="e">
        <f>SUMIF('[1]Consommati par usage et sect '!$C$6:$C$310,'[1]Assiette TIC'!$C160,'[1]Consommati par usage et sect '!BL$6:BL$310)</f>
        <v>#VALUE!</v>
      </c>
      <c r="BN155" s="104" t="e">
        <f>SUMIF('[1]Consommati par usage et sect '!$C$6:$C$310,'[1]Assiette TIC'!$C160,'[1]Consommati par usage et sect '!BM$6:BM$310)</f>
        <v>#VALUE!</v>
      </c>
      <c r="BO155" s="104" t="e">
        <f>SUMIF('[1]Consommati par usage et sect '!$C$6:$C$310,'[1]Assiette TIC'!$C160,'[1]Consommati par usage et sect '!BN$6:BN$310)</f>
        <v>#VALUE!</v>
      </c>
      <c r="BP155" s="104" t="e">
        <f>SUMIF('[1]Consommati par usage et sect '!$C$6:$C$310,'[1]Assiette TIC'!$C160,'[1]Consommati par usage et sect '!BO$6:BO$310)</f>
        <v>#VALUE!</v>
      </c>
      <c r="BQ155" s="104" t="e">
        <f>SUMIF('[1]Consommati par usage et sect '!$C$6:$C$310,'[1]Assiette TIC'!$C160,'[1]Consommati par usage et sect '!BP$6:BP$310)</f>
        <v>#VALUE!</v>
      </c>
      <c r="BR155" s="104" t="e">
        <f>SUMIF('[1]Consommati par usage et sect '!$C$6:$C$310,'[1]Assiette TIC'!$C160,'[1]Consommati par usage et sect '!BQ$6:BQ$310)</f>
        <v>#VALUE!</v>
      </c>
      <c r="BS155" s="105" t="e">
        <f t="shared" si="58"/>
        <v>#VALUE!</v>
      </c>
      <c r="BT155" s="106" t="e">
        <f t="shared" si="73"/>
        <v>#VALUE!</v>
      </c>
      <c r="BU155" s="102" t="e">
        <f>IF(E155-#REF!-#REF!&gt;=#REF!,AL155-E155+#REF!+#REF!,AL155-#REF!)</f>
        <v>#REF!</v>
      </c>
      <c r="BV155" s="102" t="s">
        <v>264</v>
      </c>
      <c r="BW155" s="102"/>
      <c r="BX155" s="102">
        <f t="shared" si="66"/>
        <v>1</v>
      </c>
      <c r="BY155" s="102">
        <f t="shared" si="68"/>
        <v>0</v>
      </c>
      <c r="BZ155" s="107">
        <f>IF(ISNA(VLOOKUP($D155,'[1]comptes des secteurs'!$B$13:$AW$1568,31,FALSE)),0,VLOOKUP($D155,'[1]comptes des secteurs'!$B$13:$AW$1568,31,FALSE))</f>
        <v>276.10000000000002</v>
      </c>
      <c r="CA155" s="102">
        <f>IF(ISNA(VLOOKUP($D155,'[1]comptes des secteurs'!$B$13:$AW$1568,47,FALSE)),0,VLOOKUP($D155,'[1]comptes des secteurs'!$B$13:$AW$1568,47,FALSE))</f>
        <v>1541.5</v>
      </c>
      <c r="CB155" s="108">
        <f t="shared" si="72"/>
        <v>0</v>
      </c>
      <c r="CC155" s="108">
        <f t="shared" si="72"/>
        <v>0</v>
      </c>
      <c r="CD155">
        <f>VLOOKUP(D155,Eurostat!$A$11:$H$272,5,TRUE)</f>
        <v>4600.5</v>
      </c>
    </row>
    <row r="156" spans="1:82" ht="15.65" customHeight="1" x14ac:dyDescent="0.35">
      <c r="A156" s="121"/>
      <c r="B156" s="200"/>
      <c r="C156" s="131" t="s">
        <v>408</v>
      </c>
      <c r="D156" s="125">
        <v>2829</v>
      </c>
      <c r="E156" s="97">
        <f>IFERROR(VLOOKUP(D156,'[1]Emissions ETS'!$A$2:$B$121,2,FALSE),0)/1000</f>
        <v>0</v>
      </c>
      <c r="F156" s="104" t="e">
        <f>SUMIF('[1]Consommati par usage et sect '!$C$6:$C$310,'[1]Assiette TIC'!$C161,'[1]Consommati par usage et sect '!E$6:E$310)</f>
        <v>#VALUE!</v>
      </c>
      <c r="G156" s="104" t="e">
        <f>SUMIF('[1]Consommati par usage et sect '!$C$6:$C$310,'[1]Assiette TIC'!$C161,'[1]Consommati par usage et sect '!F$6:F$310)</f>
        <v>#VALUE!</v>
      </c>
      <c r="H156" s="104" t="e">
        <f>SUMIF('[1]Consommati par usage et sect '!$C$6:$C$310,'[1]Assiette TIC'!$C161,'[1]Consommati par usage et sect '!G$6:G$310)</f>
        <v>#VALUE!</v>
      </c>
      <c r="I156" s="104" t="e">
        <f>SUMIF('[1]Consommati par usage et sect '!$C$6:$C$310,'[1]Assiette TIC'!$C161,'[1]Consommati par usage et sect '!H$6:H$310)</f>
        <v>#VALUE!</v>
      </c>
      <c r="J156" s="104" t="e">
        <f>SUMIF('[1]Consommati par usage et sect '!$C$6:$C$310,'[1]Assiette TIC'!$C161,'[1]Consommati par usage et sect '!I$6:I$310)</f>
        <v>#VALUE!</v>
      </c>
      <c r="K156" s="104" t="e">
        <f>SUMIF('[1]Consommati par usage et sect '!$C$6:$C$310,'[1]Assiette TIC'!$C161,'[1]Consommati par usage et sect '!J$6:J$310)</f>
        <v>#VALUE!</v>
      </c>
      <c r="L156" s="104" t="e">
        <f>SUMIF('[1]Consommati par usage et sect '!$C$6:$C$310,'[1]Assiette TIC'!$C161,'[1]Consommati par usage et sect '!K$6:K$310)</f>
        <v>#VALUE!</v>
      </c>
      <c r="M156" s="104" t="e">
        <f>SUMIF('[1]Consommati par usage et sect '!$C$6:$C$310,'[1]Assiette TIC'!$C161,'[1]Consommati par usage et sect '!L$6:L$310)</f>
        <v>#VALUE!</v>
      </c>
      <c r="N156" s="104" t="e">
        <f>SUMIF('[1]Consommati par usage et sect '!$C$6:$C$310,'[1]Assiette TIC'!$C161,'[1]Consommati par usage et sect '!M$6:M$310)</f>
        <v>#VALUE!</v>
      </c>
      <c r="O156" s="104" t="e">
        <f>SUMIF('[1]Consommati par usage et sect '!$C$6:$C$310,'[1]Assiette TIC'!$C161,'[1]Consommati par usage et sect '!N$6:N$310)</f>
        <v>#VALUE!</v>
      </c>
      <c r="P156" s="104" t="e">
        <f>SUMIF('[1]Consommati par usage et sect '!$C$6:$C$310,'[1]Assiette TIC'!$C161,'[1]Consommati par usage et sect '!O$6:O$310)</f>
        <v>#VALUE!</v>
      </c>
      <c r="Q156" s="104" t="e">
        <f>SUMIF('[1]Consommati par usage et sect '!$C$6:$C$310,'[1]Assiette TIC'!$C161,'[1]Consommati par usage et sect '!P$6:P$310)</f>
        <v>#VALUE!</v>
      </c>
      <c r="R156" s="104" t="e">
        <f>SUMIF('[1]Consommati par usage et sect '!$C$6:$C$310,'[1]Assiette TIC'!$C161,'[1]Consommati par usage et sect '!Q$6:Q$310)</f>
        <v>#VALUE!</v>
      </c>
      <c r="S156" s="104" t="e">
        <f>SUMIF('[1]Consommati par usage et sect '!$C$6:$C$310,'[1]Assiette TIC'!$C161,'[1]Consommati par usage et sect '!R$6:R$310)</f>
        <v>#VALUE!</v>
      </c>
      <c r="T156" s="104" t="e">
        <f>SUMIF('[1]Consommati par usage et sect '!$C$6:$C$310,'[1]Assiette TIC'!$C161,'[1]Consommati par usage et sect '!S$6:S$310)</f>
        <v>#VALUE!</v>
      </c>
      <c r="U156" s="104" t="e">
        <f>SUMIF('[1]Consommati par usage et sect '!$C$6:$C$310,'[1]Assiette TIC'!$C161,'[1]Consommati par usage et sect '!T$6:T$310)</f>
        <v>#VALUE!</v>
      </c>
      <c r="V156" s="104" t="e">
        <f>SUMIF('[1]Consommati par usage et sect '!$C$6:$C$310,'[1]Assiette TIC'!$C161,'[1]Consommati par usage et sect '!U$6:U$310)</f>
        <v>#VALUE!</v>
      </c>
      <c r="W156" s="104" t="e">
        <f>SUMIF('[1]Consommati par usage et sect '!$C$6:$C$310,'[1]Assiette TIC'!$C161,'[1]Consommati par usage et sect '!V$6:V$310)</f>
        <v>#VALUE!</v>
      </c>
      <c r="X156" s="104" t="e">
        <f>SUMIF('[1]Consommati par usage et sect '!$C$6:$C$310,'[1]Assiette TIC'!$C161,'[1]Consommati par usage et sect '!W$6:W$310)</f>
        <v>#VALUE!</v>
      </c>
      <c r="Y156" s="104" t="e">
        <f>SUMIF('[1]Consommati par usage et sect '!$C$6:$C$310,'[1]Assiette TIC'!$C161,'[1]Consommati par usage et sect '!X$6:X$310)</f>
        <v>#VALUE!</v>
      </c>
      <c r="Z156" s="104" t="e">
        <f>SUMIF('[1]Consommati par usage et sect '!$C$6:$C$310,'[1]Assiette TIC'!$C161,'[1]Consommati par usage et sect '!Y$6:Y$310)</f>
        <v>#VALUE!</v>
      </c>
      <c r="AA156" s="104" t="e">
        <f>SUMIF('[1]Consommati par usage et sect '!$C$6:$C$310,'[1]Assiette TIC'!$C161,'[1]Consommati par usage et sect '!Z$6:Z$310)</f>
        <v>#VALUE!</v>
      </c>
      <c r="AB156" s="104" t="e">
        <f>SUMIF('[1]Consommati par usage et sect '!$C$6:$C$310,'[1]Assiette TIC'!$C161,'[1]Consommati par usage et sect '!AA$6:AA$310)</f>
        <v>#VALUE!</v>
      </c>
      <c r="AC156" s="104" t="e">
        <f>SUMIF('[1]Consommati par usage et sect '!$C$6:$C$310,'[1]Assiette TIC'!$C161,'[1]Consommati par usage et sect '!AB$6:AB$310)</f>
        <v>#VALUE!</v>
      </c>
      <c r="AD156" s="104" t="e">
        <f>SUMIF('[1]Consommati par usage et sect '!$C$6:$C$310,'[1]Assiette TIC'!$C161,'[1]Consommati par usage et sect '!AC$6:AC$310)</f>
        <v>#VALUE!</v>
      </c>
      <c r="AE156" s="104" t="e">
        <f>SUMIF('[1]Consommati par usage et sect '!$C$6:$C$310,'[1]Assiette TIC'!$C161,'[1]Consommati par usage et sect '!AD$6:AD$310)</f>
        <v>#VALUE!</v>
      </c>
      <c r="AF156" s="104" t="e">
        <f>SUMIF('[1]Consommati par usage et sect '!$C$6:$C$310,'[1]Assiette TIC'!$C161,'[1]Consommati par usage et sect '!AE$6:AE$310)</f>
        <v>#VALUE!</v>
      </c>
      <c r="AG156" s="104" t="e">
        <f>SUMIF('[1]Consommati par usage et sect '!$C$6:$C$310,'[1]Assiette TIC'!$C161,'[1]Consommati par usage et sect '!AF$6:AF$310)</f>
        <v>#VALUE!</v>
      </c>
      <c r="AH156" s="104" t="e">
        <f>SUMIF('[1]Consommati par usage et sect '!$C$6:$C$310,'[1]Assiette TIC'!$C161,'[1]Consommati par usage et sect '!AG$6:AG$310)</f>
        <v>#VALUE!</v>
      </c>
      <c r="AI156" s="104" t="e">
        <f>SUMIF('[1]Consommati par usage et sect '!$C$6:$C$310,'[1]Assiette TIC'!$C161,'[1]Consommati par usage et sect '!AH$6:AH$310)</f>
        <v>#VALUE!</v>
      </c>
      <c r="AJ156" s="104" t="e">
        <f>SUMIF('[1]Consommati par usage et sect '!$C$6:$C$310,'[1]Assiette TIC'!$C161,'[1]Consommati par usage et sect '!AI$6:AI$310)</f>
        <v>#VALUE!</v>
      </c>
      <c r="AK156" s="104" t="e">
        <f>SUMIF('[1]Consommati par usage et sect '!$C$6:$C$310,'[1]Assiette TIC'!$C161,'[1]Consommati par usage et sect '!AJ$6:AJ$310)</f>
        <v>#VALUE!</v>
      </c>
      <c r="AL156" s="105" t="e">
        <f t="shared" si="61"/>
        <v>#VALUE!</v>
      </c>
      <c r="AM156" s="104" t="e">
        <f t="shared" si="67"/>
        <v>#VALUE!</v>
      </c>
      <c r="AN156" s="104" t="e">
        <f t="shared" si="62"/>
        <v>#VALUE!</v>
      </c>
      <c r="AO156" s="104" t="e">
        <f t="shared" si="63"/>
        <v>#VALUE!</v>
      </c>
      <c r="AP156" s="104" t="e">
        <f t="shared" si="64"/>
        <v>#VALUE!</v>
      </c>
      <c r="AQ156" s="104" t="e">
        <f>SUMIF('[1]Consommati par usage et sect '!$C$6:$C$310,'[1]Assiette TIC'!$C161,'[1]Consommati par usage et sect '!AP$6:AP$310)</f>
        <v>#VALUE!</v>
      </c>
      <c r="AR156" s="104" t="e">
        <f>SUMIF('[1]Consommati par usage et sect '!$C$6:$C$310,'[1]Assiette TIC'!$C161,'[1]Consommati par usage et sect '!AQ$6:AQ$310)</f>
        <v>#VALUE!</v>
      </c>
      <c r="AS156" s="104" t="e">
        <f>SUMIF('[1]Consommati par usage et sect '!$C$6:$C$310,'[1]Assiette TIC'!$C161,'[1]Consommati par usage et sect '!AR$6:AR$310)</f>
        <v>#VALUE!</v>
      </c>
      <c r="AT156" s="104" t="e">
        <f>SUMIF('[1]Consommati par usage et sect '!$C$6:$C$310,'[1]Assiette TIC'!$C161,'[1]Consommati par usage et sect '!AS$6:AS$310)</f>
        <v>#VALUE!</v>
      </c>
      <c r="AU156" s="104" t="e">
        <f>SUMIF('[1]Consommati par usage et sect '!$C$6:$C$310,'[1]Assiette TIC'!$C161,'[1]Consommati par usage et sect '!AT$6:AT$310)</f>
        <v>#VALUE!</v>
      </c>
      <c r="AV156" s="104" t="e">
        <f>SUMIF('[1]Consommati par usage et sect '!$C$6:$C$310,'[1]Assiette TIC'!$C161,'[1]Consommati par usage et sect '!AU$6:AU$310)</f>
        <v>#VALUE!</v>
      </c>
      <c r="AW156" s="104" t="e">
        <f>SUMIF('[1]Consommati par usage et sect '!$C$6:$C$310,'[1]Assiette TIC'!$C161,'[1]Consommati par usage et sect '!AV$6:AV$310)</f>
        <v>#VALUE!</v>
      </c>
      <c r="AX156" s="104" t="e">
        <f>SUMIF('[1]Consommati par usage et sect '!$C$6:$C$310,'[1]Assiette TIC'!$C161,'[1]Consommati par usage et sect '!AW$6:AW$310)</f>
        <v>#VALUE!</v>
      </c>
      <c r="AY156" s="104" t="e">
        <f>SUMIF('[1]Consommati par usage et sect '!$C$6:$C$310,'[1]Assiette TIC'!$C161,'[1]Consommati par usage et sect '!AX$6:AX$310)</f>
        <v>#VALUE!</v>
      </c>
      <c r="AZ156" s="104" t="e">
        <f>SUMIF('[1]Consommati par usage et sect '!$C$6:$C$310,'[1]Assiette TIC'!$C161,'[1]Consommati par usage et sect '!AY$6:AY$310)</f>
        <v>#VALUE!</v>
      </c>
      <c r="BA156" s="104" t="e">
        <f>SUMIF('[1]Consommati par usage et sect '!$C$6:$C$310,'[1]Assiette TIC'!$C161,'[1]Consommati par usage et sect '!AZ$6:AZ$310)</f>
        <v>#VALUE!</v>
      </c>
      <c r="BB156" s="104" t="e">
        <f>SUMIF('[1]Consommati par usage et sect '!$C$6:$C$310,'[1]Assiette TIC'!$C161,'[1]Consommati par usage et sect '!BA$6:BA$310)</f>
        <v>#VALUE!</v>
      </c>
      <c r="BC156" s="104" t="e">
        <f>SUMIF('[1]Consommati par usage et sect '!$C$6:$C$310,'[1]Assiette TIC'!$C161,'[1]Consommati par usage et sect '!BB$6:BB$310)</f>
        <v>#VALUE!</v>
      </c>
      <c r="BD156" s="104" t="e">
        <f>SUMIF('[1]Consommati par usage et sect '!$C$6:$C$310,'[1]Assiette TIC'!$C161,'[1]Consommati par usage et sect '!BC$6:BC$310)</f>
        <v>#VALUE!</v>
      </c>
      <c r="BE156" s="104" t="e">
        <f>SUMIF('[1]Consommati par usage et sect '!$C$6:$C$310,'[1]Assiette TIC'!$C161,'[1]Consommati par usage et sect '!BD$6:BD$310)</f>
        <v>#VALUE!</v>
      </c>
      <c r="BF156" s="104" t="e">
        <f>SUMIF('[1]Consommati par usage et sect '!$C$6:$C$310,'[1]Assiette TIC'!$C161,'[1]Consommati par usage et sect '!BE$6:BE$310)</f>
        <v>#VALUE!</v>
      </c>
      <c r="BG156" s="104" t="e">
        <f>SUMIF('[1]Consommati par usage et sect '!$C$6:$C$310,'[1]Assiette TIC'!$C161,'[1]Consommati par usage et sect '!BF$6:BF$310)</f>
        <v>#VALUE!</v>
      </c>
      <c r="BH156" s="104" t="e">
        <f>SUMIF('[1]Consommati par usage et sect '!$C$6:$C$310,'[1]Assiette TIC'!$C161,'[1]Consommati par usage et sect '!BG$6:BG$310)</f>
        <v>#VALUE!</v>
      </c>
      <c r="BI156" s="104" t="e">
        <f>SUMIF('[1]Consommati par usage et sect '!$C$6:$C$310,'[1]Assiette TIC'!$C161,'[1]Consommati par usage et sect '!BH$6:BH$310)</f>
        <v>#VALUE!</v>
      </c>
      <c r="BJ156" s="104" t="e">
        <f>SUMIF('[1]Consommati par usage et sect '!$C$6:$C$310,'[1]Assiette TIC'!$C161,'[1]Consommati par usage et sect '!BI$6:BI$310)</f>
        <v>#VALUE!</v>
      </c>
      <c r="BK156" s="104" t="e">
        <f>SUMIF('[1]Consommati par usage et sect '!$C$6:$C$310,'[1]Assiette TIC'!$C161,'[1]Consommati par usage et sect '!BJ$6:BJ$310)</f>
        <v>#VALUE!</v>
      </c>
      <c r="BL156" s="104" t="e">
        <f>SUMIF('[1]Consommati par usage et sect '!$C$6:$C$310,'[1]Assiette TIC'!$C161,'[1]Consommati par usage et sect '!BK$6:BK$310)</f>
        <v>#VALUE!</v>
      </c>
      <c r="BM156" s="104" t="e">
        <f>SUMIF('[1]Consommati par usage et sect '!$C$6:$C$310,'[1]Assiette TIC'!$C161,'[1]Consommati par usage et sect '!BL$6:BL$310)</f>
        <v>#VALUE!</v>
      </c>
      <c r="BN156" s="104" t="e">
        <f>SUMIF('[1]Consommati par usage et sect '!$C$6:$C$310,'[1]Assiette TIC'!$C161,'[1]Consommati par usage et sect '!BM$6:BM$310)</f>
        <v>#VALUE!</v>
      </c>
      <c r="BO156" s="104" t="e">
        <f>SUMIF('[1]Consommati par usage et sect '!$C$6:$C$310,'[1]Assiette TIC'!$C161,'[1]Consommati par usage et sect '!BN$6:BN$310)</f>
        <v>#VALUE!</v>
      </c>
      <c r="BP156" s="104" t="e">
        <f>SUMIF('[1]Consommati par usage et sect '!$C$6:$C$310,'[1]Assiette TIC'!$C161,'[1]Consommati par usage et sect '!BO$6:BO$310)</f>
        <v>#VALUE!</v>
      </c>
      <c r="BQ156" s="104" t="e">
        <f>SUMIF('[1]Consommati par usage et sect '!$C$6:$C$310,'[1]Assiette TIC'!$C161,'[1]Consommati par usage et sect '!BP$6:BP$310)</f>
        <v>#VALUE!</v>
      </c>
      <c r="BR156" s="104" t="e">
        <f>SUMIF('[1]Consommati par usage et sect '!$C$6:$C$310,'[1]Assiette TIC'!$C161,'[1]Consommati par usage et sect '!BQ$6:BQ$310)</f>
        <v>#VALUE!</v>
      </c>
      <c r="BS156" s="105" t="e">
        <f t="shared" si="58"/>
        <v>#VALUE!</v>
      </c>
      <c r="BT156" s="106" t="e">
        <f t="shared" si="73"/>
        <v>#VALUE!</v>
      </c>
      <c r="BU156" s="102" t="e">
        <f>IF(E156-#REF!-#REF!&gt;=#REF!,AL156-E156+#REF!+#REF!,AL156-#REF!)</f>
        <v>#REF!</v>
      </c>
      <c r="BV156" s="102" t="s">
        <v>264</v>
      </c>
      <c r="BW156" s="102"/>
      <c r="BX156" s="102">
        <f t="shared" si="66"/>
        <v>1</v>
      </c>
      <c r="BY156" s="102">
        <f t="shared" si="68"/>
        <v>0</v>
      </c>
      <c r="BZ156" s="107">
        <f>IF(ISNA(VLOOKUP($D156,'[1]comptes des secteurs'!$B$13:$AW$1568,31,FALSE)),0,VLOOKUP($D156,'[1]comptes des secteurs'!$B$13:$AW$1568,31,FALSE))</f>
        <v>266</v>
      </c>
      <c r="CA156" s="102">
        <f>IF(ISNA(VLOOKUP($D156,'[1]comptes des secteurs'!$B$13:$AW$1568,47,FALSE)),0,VLOOKUP($D156,'[1]comptes des secteurs'!$B$13:$AW$1568,47,FALSE))</f>
        <v>1273.5999999999999</v>
      </c>
      <c r="CB156" s="108">
        <f t="shared" si="72"/>
        <v>0</v>
      </c>
      <c r="CC156" s="108">
        <f t="shared" si="72"/>
        <v>0</v>
      </c>
      <c r="CD156">
        <f>VLOOKUP(D156,Eurostat!$A$11:$H$272,5,TRUE)</f>
        <v>3394.9</v>
      </c>
    </row>
    <row r="157" spans="1:82" ht="15.65" customHeight="1" x14ac:dyDescent="0.35">
      <c r="A157" s="121"/>
      <c r="B157" s="200"/>
      <c r="C157" s="131" t="s">
        <v>409</v>
      </c>
      <c r="D157" s="128">
        <v>2830</v>
      </c>
      <c r="E157" s="97">
        <f>IFERROR(VLOOKUP(D157,'[1]Emissions ETS'!$A$2:$B$121,2,FALSE),0)/1000</f>
        <v>0</v>
      </c>
      <c r="F157" s="104" t="e">
        <f>SUMIF('[1]Consommati par usage et sect '!$C$6:$C$310,'[1]Assiette TIC'!$C162,'[1]Consommati par usage et sect '!E$6:E$310)</f>
        <v>#VALUE!</v>
      </c>
      <c r="G157" s="104" t="e">
        <f>SUMIF('[1]Consommati par usage et sect '!$C$6:$C$310,'[1]Assiette TIC'!$C162,'[1]Consommati par usage et sect '!F$6:F$310)</f>
        <v>#VALUE!</v>
      </c>
      <c r="H157" s="104" t="e">
        <f>SUMIF('[1]Consommati par usage et sect '!$C$6:$C$310,'[1]Assiette TIC'!$C162,'[1]Consommati par usage et sect '!G$6:G$310)</f>
        <v>#VALUE!</v>
      </c>
      <c r="I157" s="104" t="e">
        <f>SUMIF('[1]Consommati par usage et sect '!$C$6:$C$310,'[1]Assiette TIC'!$C162,'[1]Consommati par usage et sect '!H$6:H$310)</f>
        <v>#VALUE!</v>
      </c>
      <c r="J157" s="104" t="e">
        <f>SUMIF('[1]Consommati par usage et sect '!$C$6:$C$310,'[1]Assiette TIC'!$C162,'[1]Consommati par usage et sect '!I$6:I$310)</f>
        <v>#VALUE!</v>
      </c>
      <c r="K157" s="104" t="e">
        <f>SUMIF('[1]Consommati par usage et sect '!$C$6:$C$310,'[1]Assiette TIC'!$C162,'[1]Consommati par usage et sect '!J$6:J$310)</f>
        <v>#VALUE!</v>
      </c>
      <c r="L157" s="104" t="e">
        <f>SUMIF('[1]Consommati par usage et sect '!$C$6:$C$310,'[1]Assiette TIC'!$C162,'[1]Consommati par usage et sect '!K$6:K$310)</f>
        <v>#VALUE!</v>
      </c>
      <c r="M157" s="104" t="e">
        <f>SUMIF('[1]Consommati par usage et sect '!$C$6:$C$310,'[1]Assiette TIC'!$C162,'[1]Consommati par usage et sect '!L$6:L$310)</f>
        <v>#VALUE!</v>
      </c>
      <c r="N157" s="104" t="e">
        <f>SUMIF('[1]Consommati par usage et sect '!$C$6:$C$310,'[1]Assiette TIC'!$C162,'[1]Consommati par usage et sect '!M$6:M$310)</f>
        <v>#VALUE!</v>
      </c>
      <c r="O157" s="104" t="e">
        <f>SUMIF('[1]Consommati par usage et sect '!$C$6:$C$310,'[1]Assiette TIC'!$C162,'[1]Consommati par usage et sect '!N$6:N$310)</f>
        <v>#VALUE!</v>
      </c>
      <c r="P157" s="104" t="e">
        <f>SUMIF('[1]Consommati par usage et sect '!$C$6:$C$310,'[1]Assiette TIC'!$C162,'[1]Consommati par usage et sect '!O$6:O$310)</f>
        <v>#VALUE!</v>
      </c>
      <c r="Q157" s="104" t="e">
        <f>SUMIF('[1]Consommati par usage et sect '!$C$6:$C$310,'[1]Assiette TIC'!$C162,'[1]Consommati par usage et sect '!P$6:P$310)</f>
        <v>#VALUE!</v>
      </c>
      <c r="R157" s="104" t="e">
        <f>SUMIF('[1]Consommati par usage et sect '!$C$6:$C$310,'[1]Assiette TIC'!$C162,'[1]Consommati par usage et sect '!Q$6:Q$310)</f>
        <v>#VALUE!</v>
      </c>
      <c r="S157" s="104" t="e">
        <f>SUMIF('[1]Consommati par usage et sect '!$C$6:$C$310,'[1]Assiette TIC'!$C162,'[1]Consommati par usage et sect '!R$6:R$310)</f>
        <v>#VALUE!</v>
      </c>
      <c r="T157" s="104" t="e">
        <f>SUMIF('[1]Consommati par usage et sect '!$C$6:$C$310,'[1]Assiette TIC'!$C162,'[1]Consommati par usage et sect '!S$6:S$310)</f>
        <v>#VALUE!</v>
      </c>
      <c r="U157" s="104" t="e">
        <f>SUMIF('[1]Consommati par usage et sect '!$C$6:$C$310,'[1]Assiette TIC'!$C162,'[1]Consommati par usage et sect '!T$6:T$310)</f>
        <v>#VALUE!</v>
      </c>
      <c r="V157" s="104" t="e">
        <f>SUMIF('[1]Consommati par usage et sect '!$C$6:$C$310,'[1]Assiette TIC'!$C162,'[1]Consommati par usage et sect '!U$6:U$310)</f>
        <v>#VALUE!</v>
      </c>
      <c r="W157" s="104" t="e">
        <f>SUMIF('[1]Consommati par usage et sect '!$C$6:$C$310,'[1]Assiette TIC'!$C162,'[1]Consommati par usage et sect '!V$6:V$310)</f>
        <v>#VALUE!</v>
      </c>
      <c r="X157" s="104" t="e">
        <f>SUMIF('[1]Consommati par usage et sect '!$C$6:$C$310,'[1]Assiette TIC'!$C162,'[1]Consommati par usage et sect '!W$6:W$310)</f>
        <v>#VALUE!</v>
      </c>
      <c r="Y157" s="104" t="e">
        <f>SUMIF('[1]Consommati par usage et sect '!$C$6:$C$310,'[1]Assiette TIC'!$C162,'[1]Consommati par usage et sect '!X$6:X$310)</f>
        <v>#VALUE!</v>
      </c>
      <c r="Z157" s="104" t="e">
        <f>SUMIF('[1]Consommati par usage et sect '!$C$6:$C$310,'[1]Assiette TIC'!$C162,'[1]Consommati par usage et sect '!Y$6:Y$310)</f>
        <v>#VALUE!</v>
      </c>
      <c r="AA157" s="104" t="e">
        <f>SUMIF('[1]Consommati par usage et sect '!$C$6:$C$310,'[1]Assiette TIC'!$C162,'[1]Consommati par usage et sect '!Z$6:Z$310)</f>
        <v>#VALUE!</v>
      </c>
      <c r="AB157" s="104" t="e">
        <f>SUMIF('[1]Consommati par usage et sect '!$C$6:$C$310,'[1]Assiette TIC'!$C162,'[1]Consommati par usage et sect '!AA$6:AA$310)</f>
        <v>#VALUE!</v>
      </c>
      <c r="AC157" s="104" t="e">
        <f>SUMIF('[1]Consommati par usage et sect '!$C$6:$C$310,'[1]Assiette TIC'!$C162,'[1]Consommati par usage et sect '!AB$6:AB$310)</f>
        <v>#VALUE!</v>
      </c>
      <c r="AD157" s="104" t="e">
        <f>SUMIF('[1]Consommati par usage et sect '!$C$6:$C$310,'[1]Assiette TIC'!$C162,'[1]Consommati par usage et sect '!AC$6:AC$310)</f>
        <v>#VALUE!</v>
      </c>
      <c r="AE157" s="104" t="e">
        <f>SUMIF('[1]Consommati par usage et sect '!$C$6:$C$310,'[1]Assiette TIC'!$C162,'[1]Consommati par usage et sect '!AD$6:AD$310)</f>
        <v>#VALUE!</v>
      </c>
      <c r="AF157" s="104" t="e">
        <f>SUMIF('[1]Consommati par usage et sect '!$C$6:$C$310,'[1]Assiette TIC'!$C162,'[1]Consommati par usage et sect '!AE$6:AE$310)</f>
        <v>#VALUE!</v>
      </c>
      <c r="AG157" s="104" t="e">
        <f>SUMIF('[1]Consommati par usage et sect '!$C$6:$C$310,'[1]Assiette TIC'!$C162,'[1]Consommati par usage et sect '!AF$6:AF$310)</f>
        <v>#VALUE!</v>
      </c>
      <c r="AH157" s="104" t="e">
        <f>SUMIF('[1]Consommati par usage et sect '!$C$6:$C$310,'[1]Assiette TIC'!$C162,'[1]Consommati par usage et sect '!AG$6:AG$310)</f>
        <v>#VALUE!</v>
      </c>
      <c r="AI157" s="104" t="e">
        <f>SUMIF('[1]Consommati par usage et sect '!$C$6:$C$310,'[1]Assiette TIC'!$C162,'[1]Consommati par usage et sect '!AH$6:AH$310)</f>
        <v>#VALUE!</v>
      </c>
      <c r="AJ157" s="104" t="e">
        <f>SUMIF('[1]Consommati par usage et sect '!$C$6:$C$310,'[1]Assiette TIC'!$C162,'[1]Consommati par usage et sect '!AI$6:AI$310)</f>
        <v>#VALUE!</v>
      </c>
      <c r="AK157" s="104" t="e">
        <f>SUMIF('[1]Consommati par usage et sect '!$C$6:$C$310,'[1]Assiette TIC'!$C162,'[1]Consommati par usage et sect '!AJ$6:AJ$310)</f>
        <v>#VALUE!</v>
      </c>
      <c r="AL157" s="105" t="e">
        <f t="shared" si="61"/>
        <v>#VALUE!</v>
      </c>
      <c r="AM157" s="104" t="e">
        <f t="shared" si="67"/>
        <v>#VALUE!</v>
      </c>
      <c r="AN157" s="104" t="e">
        <f t="shared" si="62"/>
        <v>#VALUE!</v>
      </c>
      <c r="AO157" s="104" t="e">
        <f t="shared" si="63"/>
        <v>#VALUE!</v>
      </c>
      <c r="AP157" s="104" t="e">
        <f t="shared" si="64"/>
        <v>#VALUE!</v>
      </c>
      <c r="AQ157" s="104" t="e">
        <f>SUMIF('[1]Consommati par usage et sect '!$C$6:$C$310,'[1]Assiette TIC'!$C162,'[1]Consommati par usage et sect '!AP$6:AP$310)</f>
        <v>#VALUE!</v>
      </c>
      <c r="AR157" s="104" t="e">
        <f>SUMIF('[1]Consommati par usage et sect '!$C$6:$C$310,'[1]Assiette TIC'!$C162,'[1]Consommati par usage et sect '!AQ$6:AQ$310)</f>
        <v>#VALUE!</v>
      </c>
      <c r="AS157" s="104" t="e">
        <f>SUMIF('[1]Consommati par usage et sect '!$C$6:$C$310,'[1]Assiette TIC'!$C162,'[1]Consommati par usage et sect '!AR$6:AR$310)</f>
        <v>#VALUE!</v>
      </c>
      <c r="AT157" s="104" t="e">
        <f>SUMIF('[1]Consommati par usage et sect '!$C$6:$C$310,'[1]Assiette TIC'!$C162,'[1]Consommati par usage et sect '!AS$6:AS$310)</f>
        <v>#VALUE!</v>
      </c>
      <c r="AU157" s="104" t="e">
        <f>SUMIF('[1]Consommati par usage et sect '!$C$6:$C$310,'[1]Assiette TIC'!$C162,'[1]Consommati par usage et sect '!AT$6:AT$310)</f>
        <v>#VALUE!</v>
      </c>
      <c r="AV157" s="104" t="e">
        <f>SUMIF('[1]Consommati par usage et sect '!$C$6:$C$310,'[1]Assiette TIC'!$C162,'[1]Consommati par usage et sect '!AU$6:AU$310)</f>
        <v>#VALUE!</v>
      </c>
      <c r="AW157" s="104" t="e">
        <f>SUMIF('[1]Consommati par usage et sect '!$C$6:$C$310,'[1]Assiette TIC'!$C162,'[1]Consommati par usage et sect '!AV$6:AV$310)</f>
        <v>#VALUE!</v>
      </c>
      <c r="AX157" s="104" t="e">
        <f>SUMIF('[1]Consommati par usage et sect '!$C$6:$C$310,'[1]Assiette TIC'!$C162,'[1]Consommati par usage et sect '!AW$6:AW$310)</f>
        <v>#VALUE!</v>
      </c>
      <c r="AY157" s="104" t="e">
        <f>SUMIF('[1]Consommati par usage et sect '!$C$6:$C$310,'[1]Assiette TIC'!$C162,'[1]Consommati par usage et sect '!AX$6:AX$310)</f>
        <v>#VALUE!</v>
      </c>
      <c r="AZ157" s="104" t="e">
        <f>SUMIF('[1]Consommati par usage et sect '!$C$6:$C$310,'[1]Assiette TIC'!$C162,'[1]Consommati par usage et sect '!AY$6:AY$310)</f>
        <v>#VALUE!</v>
      </c>
      <c r="BA157" s="104" t="e">
        <f>SUMIF('[1]Consommati par usage et sect '!$C$6:$C$310,'[1]Assiette TIC'!$C162,'[1]Consommati par usage et sect '!AZ$6:AZ$310)</f>
        <v>#VALUE!</v>
      </c>
      <c r="BB157" s="104" t="e">
        <f>SUMIF('[1]Consommati par usage et sect '!$C$6:$C$310,'[1]Assiette TIC'!$C162,'[1]Consommati par usage et sect '!BA$6:BA$310)</f>
        <v>#VALUE!</v>
      </c>
      <c r="BC157" s="104" t="e">
        <f>SUMIF('[1]Consommati par usage et sect '!$C$6:$C$310,'[1]Assiette TIC'!$C162,'[1]Consommati par usage et sect '!BB$6:BB$310)</f>
        <v>#VALUE!</v>
      </c>
      <c r="BD157" s="104" t="e">
        <f>SUMIF('[1]Consommati par usage et sect '!$C$6:$C$310,'[1]Assiette TIC'!$C162,'[1]Consommati par usage et sect '!BC$6:BC$310)</f>
        <v>#VALUE!</v>
      </c>
      <c r="BE157" s="104" t="e">
        <f>SUMIF('[1]Consommati par usage et sect '!$C$6:$C$310,'[1]Assiette TIC'!$C162,'[1]Consommati par usage et sect '!BD$6:BD$310)</f>
        <v>#VALUE!</v>
      </c>
      <c r="BF157" s="104" t="e">
        <f>SUMIF('[1]Consommati par usage et sect '!$C$6:$C$310,'[1]Assiette TIC'!$C162,'[1]Consommati par usage et sect '!BE$6:BE$310)</f>
        <v>#VALUE!</v>
      </c>
      <c r="BG157" s="104" t="e">
        <f>SUMIF('[1]Consommati par usage et sect '!$C$6:$C$310,'[1]Assiette TIC'!$C162,'[1]Consommati par usage et sect '!BF$6:BF$310)</f>
        <v>#VALUE!</v>
      </c>
      <c r="BH157" s="104" t="e">
        <f>SUMIF('[1]Consommati par usage et sect '!$C$6:$C$310,'[1]Assiette TIC'!$C162,'[1]Consommati par usage et sect '!BG$6:BG$310)</f>
        <v>#VALUE!</v>
      </c>
      <c r="BI157" s="104" t="e">
        <f>SUMIF('[1]Consommati par usage et sect '!$C$6:$C$310,'[1]Assiette TIC'!$C162,'[1]Consommati par usage et sect '!BH$6:BH$310)</f>
        <v>#VALUE!</v>
      </c>
      <c r="BJ157" s="104" t="e">
        <f>SUMIF('[1]Consommati par usage et sect '!$C$6:$C$310,'[1]Assiette TIC'!$C162,'[1]Consommati par usage et sect '!BI$6:BI$310)</f>
        <v>#VALUE!</v>
      </c>
      <c r="BK157" s="104" t="e">
        <f>SUMIF('[1]Consommati par usage et sect '!$C$6:$C$310,'[1]Assiette TIC'!$C162,'[1]Consommati par usage et sect '!BJ$6:BJ$310)</f>
        <v>#VALUE!</v>
      </c>
      <c r="BL157" s="104" t="e">
        <f>SUMIF('[1]Consommati par usage et sect '!$C$6:$C$310,'[1]Assiette TIC'!$C162,'[1]Consommati par usage et sect '!BK$6:BK$310)</f>
        <v>#VALUE!</v>
      </c>
      <c r="BM157" s="104" t="e">
        <f>SUMIF('[1]Consommati par usage et sect '!$C$6:$C$310,'[1]Assiette TIC'!$C162,'[1]Consommati par usage et sect '!BL$6:BL$310)</f>
        <v>#VALUE!</v>
      </c>
      <c r="BN157" s="104" t="e">
        <f>SUMIF('[1]Consommati par usage et sect '!$C$6:$C$310,'[1]Assiette TIC'!$C162,'[1]Consommati par usage et sect '!BM$6:BM$310)</f>
        <v>#VALUE!</v>
      </c>
      <c r="BO157" s="104" t="e">
        <f>SUMIF('[1]Consommati par usage et sect '!$C$6:$C$310,'[1]Assiette TIC'!$C162,'[1]Consommati par usage et sect '!BN$6:BN$310)</f>
        <v>#VALUE!</v>
      </c>
      <c r="BP157" s="104" t="e">
        <f>SUMIF('[1]Consommati par usage et sect '!$C$6:$C$310,'[1]Assiette TIC'!$C162,'[1]Consommati par usage et sect '!BO$6:BO$310)</f>
        <v>#VALUE!</v>
      </c>
      <c r="BQ157" s="104" t="e">
        <f>SUMIF('[1]Consommati par usage et sect '!$C$6:$C$310,'[1]Assiette TIC'!$C162,'[1]Consommati par usage et sect '!BP$6:BP$310)</f>
        <v>#VALUE!</v>
      </c>
      <c r="BR157" s="104" t="e">
        <f>SUMIF('[1]Consommati par usage et sect '!$C$6:$C$310,'[1]Assiette TIC'!$C162,'[1]Consommati par usage et sect '!BQ$6:BQ$310)</f>
        <v>#VALUE!</v>
      </c>
      <c r="BS157" s="105" t="e">
        <f t="shared" si="58"/>
        <v>#VALUE!</v>
      </c>
      <c r="BT157" s="106" t="e">
        <f t="shared" si="73"/>
        <v>#VALUE!</v>
      </c>
      <c r="BU157" s="102" t="e">
        <f>IF(E157-#REF!-#REF!&gt;=#REF!,AL157-E157+#REF!+#REF!,AL157-#REF!)</f>
        <v>#REF!</v>
      </c>
      <c r="BV157" s="102" t="s">
        <v>264</v>
      </c>
      <c r="BW157" s="102"/>
      <c r="BX157" s="102">
        <f t="shared" si="66"/>
        <v>1</v>
      </c>
      <c r="BY157" s="102">
        <f t="shared" si="68"/>
        <v>0</v>
      </c>
      <c r="BZ157" s="107">
        <f>IF(ISNA(VLOOKUP($D157,'[1]comptes des secteurs'!$B$13:$AW$1568,31,FALSE)),0,VLOOKUP($D157,'[1]comptes des secteurs'!$B$13:$AW$1568,31,FALSE))</f>
        <v>241</v>
      </c>
      <c r="CA157" s="102">
        <f>IF(ISNA(VLOOKUP($D157,'[1]comptes des secteurs'!$B$13:$AW$1568,47,FALSE)),0,VLOOKUP($D157,'[1]comptes des secteurs'!$B$13:$AW$1568,47,FALSE))</f>
        <v>1090.4000000000001</v>
      </c>
      <c r="CB157" s="108">
        <f t="shared" si="72"/>
        <v>0</v>
      </c>
      <c r="CC157" s="108">
        <f t="shared" si="72"/>
        <v>0</v>
      </c>
      <c r="CD157">
        <f>VLOOKUP(D157,Eurostat!$A$11:$H$272,5,TRUE)</f>
        <v>4569.3999999999996</v>
      </c>
    </row>
    <row r="158" spans="1:82" ht="15.65" customHeight="1" x14ac:dyDescent="0.35">
      <c r="A158" s="121"/>
      <c r="B158" s="200"/>
      <c r="C158" s="131" t="s">
        <v>410</v>
      </c>
      <c r="D158" s="128">
        <v>2841</v>
      </c>
      <c r="E158" s="97">
        <f>IFERROR(VLOOKUP(D158,'[1]Emissions ETS'!$A$2:$B$121,2,FALSE),0)/1000</f>
        <v>0</v>
      </c>
      <c r="F158" s="104" t="e">
        <f>SUMIF('[1]Consommati par usage et sect '!$C$6:$C$310,'[1]Assiette TIC'!$C163,'[1]Consommati par usage et sect '!E$6:E$310)</f>
        <v>#VALUE!</v>
      </c>
      <c r="G158" s="104" t="e">
        <f>SUMIF('[1]Consommati par usage et sect '!$C$6:$C$310,'[1]Assiette TIC'!$C163,'[1]Consommati par usage et sect '!F$6:F$310)</f>
        <v>#VALUE!</v>
      </c>
      <c r="H158" s="104" t="e">
        <f>SUMIF('[1]Consommati par usage et sect '!$C$6:$C$310,'[1]Assiette TIC'!$C163,'[1]Consommati par usage et sect '!G$6:G$310)</f>
        <v>#VALUE!</v>
      </c>
      <c r="I158" s="104" t="e">
        <f>SUMIF('[1]Consommati par usage et sect '!$C$6:$C$310,'[1]Assiette TIC'!$C163,'[1]Consommati par usage et sect '!H$6:H$310)</f>
        <v>#VALUE!</v>
      </c>
      <c r="J158" s="104" t="e">
        <f>SUMIF('[1]Consommati par usage et sect '!$C$6:$C$310,'[1]Assiette TIC'!$C163,'[1]Consommati par usage et sect '!I$6:I$310)</f>
        <v>#VALUE!</v>
      </c>
      <c r="K158" s="104" t="e">
        <f>SUMIF('[1]Consommati par usage et sect '!$C$6:$C$310,'[1]Assiette TIC'!$C163,'[1]Consommati par usage et sect '!J$6:J$310)</f>
        <v>#VALUE!</v>
      </c>
      <c r="L158" s="104" t="e">
        <f>SUMIF('[1]Consommati par usage et sect '!$C$6:$C$310,'[1]Assiette TIC'!$C163,'[1]Consommati par usage et sect '!K$6:K$310)</f>
        <v>#VALUE!</v>
      </c>
      <c r="M158" s="104" t="e">
        <f>SUMIF('[1]Consommati par usage et sect '!$C$6:$C$310,'[1]Assiette TIC'!$C163,'[1]Consommati par usage et sect '!L$6:L$310)</f>
        <v>#VALUE!</v>
      </c>
      <c r="N158" s="104" t="e">
        <f>SUMIF('[1]Consommati par usage et sect '!$C$6:$C$310,'[1]Assiette TIC'!$C163,'[1]Consommati par usage et sect '!M$6:M$310)</f>
        <v>#VALUE!</v>
      </c>
      <c r="O158" s="104" t="e">
        <f>SUMIF('[1]Consommati par usage et sect '!$C$6:$C$310,'[1]Assiette TIC'!$C163,'[1]Consommati par usage et sect '!N$6:N$310)</f>
        <v>#VALUE!</v>
      </c>
      <c r="P158" s="104" t="e">
        <f>SUMIF('[1]Consommati par usage et sect '!$C$6:$C$310,'[1]Assiette TIC'!$C163,'[1]Consommati par usage et sect '!O$6:O$310)</f>
        <v>#VALUE!</v>
      </c>
      <c r="Q158" s="104" t="e">
        <f>SUMIF('[1]Consommati par usage et sect '!$C$6:$C$310,'[1]Assiette TIC'!$C163,'[1]Consommati par usage et sect '!P$6:P$310)</f>
        <v>#VALUE!</v>
      </c>
      <c r="R158" s="104" t="e">
        <f>SUMIF('[1]Consommati par usage et sect '!$C$6:$C$310,'[1]Assiette TIC'!$C163,'[1]Consommati par usage et sect '!Q$6:Q$310)</f>
        <v>#VALUE!</v>
      </c>
      <c r="S158" s="104" t="e">
        <f>SUMIF('[1]Consommati par usage et sect '!$C$6:$C$310,'[1]Assiette TIC'!$C163,'[1]Consommati par usage et sect '!R$6:R$310)</f>
        <v>#VALUE!</v>
      </c>
      <c r="T158" s="104" t="e">
        <f>SUMIF('[1]Consommati par usage et sect '!$C$6:$C$310,'[1]Assiette TIC'!$C163,'[1]Consommati par usage et sect '!S$6:S$310)</f>
        <v>#VALUE!</v>
      </c>
      <c r="U158" s="104" t="e">
        <f>SUMIF('[1]Consommati par usage et sect '!$C$6:$C$310,'[1]Assiette TIC'!$C163,'[1]Consommati par usage et sect '!T$6:T$310)</f>
        <v>#VALUE!</v>
      </c>
      <c r="V158" s="104" t="e">
        <f>SUMIF('[1]Consommati par usage et sect '!$C$6:$C$310,'[1]Assiette TIC'!$C163,'[1]Consommati par usage et sect '!U$6:U$310)</f>
        <v>#VALUE!</v>
      </c>
      <c r="W158" s="104" t="e">
        <f>SUMIF('[1]Consommati par usage et sect '!$C$6:$C$310,'[1]Assiette TIC'!$C163,'[1]Consommati par usage et sect '!V$6:V$310)</f>
        <v>#VALUE!</v>
      </c>
      <c r="X158" s="104" t="e">
        <f>SUMIF('[1]Consommati par usage et sect '!$C$6:$C$310,'[1]Assiette TIC'!$C163,'[1]Consommati par usage et sect '!W$6:W$310)</f>
        <v>#VALUE!</v>
      </c>
      <c r="Y158" s="104" t="e">
        <f>SUMIF('[1]Consommati par usage et sect '!$C$6:$C$310,'[1]Assiette TIC'!$C163,'[1]Consommati par usage et sect '!X$6:X$310)</f>
        <v>#VALUE!</v>
      </c>
      <c r="Z158" s="104" t="e">
        <f>SUMIF('[1]Consommati par usage et sect '!$C$6:$C$310,'[1]Assiette TIC'!$C163,'[1]Consommati par usage et sect '!Y$6:Y$310)</f>
        <v>#VALUE!</v>
      </c>
      <c r="AA158" s="104" t="e">
        <f>SUMIF('[1]Consommati par usage et sect '!$C$6:$C$310,'[1]Assiette TIC'!$C163,'[1]Consommati par usage et sect '!Z$6:Z$310)</f>
        <v>#VALUE!</v>
      </c>
      <c r="AB158" s="104" t="e">
        <f>SUMIF('[1]Consommati par usage et sect '!$C$6:$C$310,'[1]Assiette TIC'!$C163,'[1]Consommati par usage et sect '!AA$6:AA$310)</f>
        <v>#VALUE!</v>
      </c>
      <c r="AC158" s="104" t="e">
        <f>SUMIF('[1]Consommati par usage et sect '!$C$6:$C$310,'[1]Assiette TIC'!$C163,'[1]Consommati par usage et sect '!AB$6:AB$310)</f>
        <v>#VALUE!</v>
      </c>
      <c r="AD158" s="104" t="e">
        <f>SUMIF('[1]Consommati par usage et sect '!$C$6:$C$310,'[1]Assiette TIC'!$C163,'[1]Consommati par usage et sect '!AC$6:AC$310)</f>
        <v>#VALUE!</v>
      </c>
      <c r="AE158" s="104" t="e">
        <f>SUMIF('[1]Consommati par usage et sect '!$C$6:$C$310,'[1]Assiette TIC'!$C163,'[1]Consommati par usage et sect '!AD$6:AD$310)</f>
        <v>#VALUE!</v>
      </c>
      <c r="AF158" s="104" t="e">
        <f>SUMIF('[1]Consommati par usage et sect '!$C$6:$C$310,'[1]Assiette TIC'!$C163,'[1]Consommati par usage et sect '!AE$6:AE$310)</f>
        <v>#VALUE!</v>
      </c>
      <c r="AG158" s="104" t="e">
        <f>SUMIF('[1]Consommati par usage et sect '!$C$6:$C$310,'[1]Assiette TIC'!$C163,'[1]Consommati par usage et sect '!AF$6:AF$310)</f>
        <v>#VALUE!</v>
      </c>
      <c r="AH158" s="104" t="e">
        <f>SUMIF('[1]Consommati par usage et sect '!$C$6:$C$310,'[1]Assiette TIC'!$C163,'[1]Consommati par usage et sect '!AG$6:AG$310)</f>
        <v>#VALUE!</v>
      </c>
      <c r="AI158" s="104" t="e">
        <f>SUMIF('[1]Consommati par usage et sect '!$C$6:$C$310,'[1]Assiette TIC'!$C163,'[1]Consommati par usage et sect '!AH$6:AH$310)</f>
        <v>#VALUE!</v>
      </c>
      <c r="AJ158" s="104" t="e">
        <f>SUMIF('[1]Consommati par usage et sect '!$C$6:$C$310,'[1]Assiette TIC'!$C163,'[1]Consommati par usage et sect '!AI$6:AI$310)</f>
        <v>#VALUE!</v>
      </c>
      <c r="AK158" s="104" t="e">
        <f>SUMIF('[1]Consommati par usage et sect '!$C$6:$C$310,'[1]Assiette TIC'!$C163,'[1]Consommati par usage et sect '!AJ$6:AJ$310)</f>
        <v>#VALUE!</v>
      </c>
      <c r="AL158" s="105" t="e">
        <f t="shared" si="61"/>
        <v>#VALUE!</v>
      </c>
      <c r="AM158" s="104" t="e">
        <f t="shared" si="67"/>
        <v>#VALUE!</v>
      </c>
      <c r="AN158" s="104" t="e">
        <f t="shared" si="62"/>
        <v>#VALUE!</v>
      </c>
      <c r="AO158" s="104" t="e">
        <f t="shared" si="63"/>
        <v>#VALUE!</v>
      </c>
      <c r="AP158" s="104" t="e">
        <f t="shared" si="64"/>
        <v>#VALUE!</v>
      </c>
      <c r="AQ158" s="104" t="e">
        <f>SUMIF('[1]Consommati par usage et sect '!$C$6:$C$310,'[1]Assiette TIC'!$C163,'[1]Consommati par usage et sect '!AP$6:AP$310)</f>
        <v>#VALUE!</v>
      </c>
      <c r="AR158" s="104" t="e">
        <f>SUMIF('[1]Consommati par usage et sect '!$C$6:$C$310,'[1]Assiette TIC'!$C163,'[1]Consommati par usage et sect '!AQ$6:AQ$310)</f>
        <v>#VALUE!</v>
      </c>
      <c r="AS158" s="104" t="e">
        <f>SUMIF('[1]Consommati par usage et sect '!$C$6:$C$310,'[1]Assiette TIC'!$C163,'[1]Consommati par usage et sect '!AR$6:AR$310)</f>
        <v>#VALUE!</v>
      </c>
      <c r="AT158" s="104" t="e">
        <f>SUMIF('[1]Consommati par usage et sect '!$C$6:$C$310,'[1]Assiette TIC'!$C163,'[1]Consommati par usage et sect '!AS$6:AS$310)</f>
        <v>#VALUE!</v>
      </c>
      <c r="AU158" s="104" t="e">
        <f>SUMIF('[1]Consommati par usage et sect '!$C$6:$C$310,'[1]Assiette TIC'!$C163,'[1]Consommati par usage et sect '!AT$6:AT$310)</f>
        <v>#VALUE!</v>
      </c>
      <c r="AV158" s="104" t="e">
        <f>SUMIF('[1]Consommati par usage et sect '!$C$6:$C$310,'[1]Assiette TIC'!$C163,'[1]Consommati par usage et sect '!AU$6:AU$310)</f>
        <v>#VALUE!</v>
      </c>
      <c r="AW158" s="104" t="e">
        <f>SUMIF('[1]Consommati par usage et sect '!$C$6:$C$310,'[1]Assiette TIC'!$C163,'[1]Consommati par usage et sect '!AV$6:AV$310)</f>
        <v>#VALUE!</v>
      </c>
      <c r="AX158" s="104" t="e">
        <f>SUMIF('[1]Consommati par usage et sect '!$C$6:$C$310,'[1]Assiette TIC'!$C163,'[1]Consommati par usage et sect '!AW$6:AW$310)</f>
        <v>#VALUE!</v>
      </c>
      <c r="AY158" s="104" t="e">
        <f>SUMIF('[1]Consommati par usage et sect '!$C$6:$C$310,'[1]Assiette TIC'!$C163,'[1]Consommati par usage et sect '!AX$6:AX$310)</f>
        <v>#VALUE!</v>
      </c>
      <c r="AZ158" s="104" t="e">
        <f>SUMIF('[1]Consommati par usage et sect '!$C$6:$C$310,'[1]Assiette TIC'!$C163,'[1]Consommati par usage et sect '!AY$6:AY$310)</f>
        <v>#VALUE!</v>
      </c>
      <c r="BA158" s="104" t="e">
        <f>SUMIF('[1]Consommati par usage et sect '!$C$6:$C$310,'[1]Assiette TIC'!$C163,'[1]Consommati par usage et sect '!AZ$6:AZ$310)</f>
        <v>#VALUE!</v>
      </c>
      <c r="BB158" s="104" t="e">
        <f>SUMIF('[1]Consommati par usage et sect '!$C$6:$C$310,'[1]Assiette TIC'!$C163,'[1]Consommati par usage et sect '!BA$6:BA$310)</f>
        <v>#VALUE!</v>
      </c>
      <c r="BC158" s="104" t="e">
        <f>SUMIF('[1]Consommati par usage et sect '!$C$6:$C$310,'[1]Assiette TIC'!$C163,'[1]Consommati par usage et sect '!BB$6:BB$310)</f>
        <v>#VALUE!</v>
      </c>
      <c r="BD158" s="104" t="e">
        <f>SUMIF('[1]Consommati par usage et sect '!$C$6:$C$310,'[1]Assiette TIC'!$C163,'[1]Consommati par usage et sect '!BC$6:BC$310)</f>
        <v>#VALUE!</v>
      </c>
      <c r="BE158" s="104" t="e">
        <f>SUMIF('[1]Consommati par usage et sect '!$C$6:$C$310,'[1]Assiette TIC'!$C163,'[1]Consommati par usage et sect '!BD$6:BD$310)</f>
        <v>#VALUE!</v>
      </c>
      <c r="BF158" s="104" t="e">
        <f>SUMIF('[1]Consommati par usage et sect '!$C$6:$C$310,'[1]Assiette TIC'!$C163,'[1]Consommati par usage et sect '!BE$6:BE$310)</f>
        <v>#VALUE!</v>
      </c>
      <c r="BG158" s="104" t="e">
        <f>SUMIF('[1]Consommati par usage et sect '!$C$6:$C$310,'[1]Assiette TIC'!$C163,'[1]Consommati par usage et sect '!BF$6:BF$310)</f>
        <v>#VALUE!</v>
      </c>
      <c r="BH158" s="104" t="e">
        <f>SUMIF('[1]Consommati par usage et sect '!$C$6:$C$310,'[1]Assiette TIC'!$C163,'[1]Consommati par usage et sect '!BG$6:BG$310)</f>
        <v>#VALUE!</v>
      </c>
      <c r="BI158" s="104" t="e">
        <f>SUMIF('[1]Consommati par usage et sect '!$C$6:$C$310,'[1]Assiette TIC'!$C163,'[1]Consommati par usage et sect '!BH$6:BH$310)</f>
        <v>#VALUE!</v>
      </c>
      <c r="BJ158" s="104" t="e">
        <f>SUMIF('[1]Consommati par usage et sect '!$C$6:$C$310,'[1]Assiette TIC'!$C163,'[1]Consommati par usage et sect '!BI$6:BI$310)</f>
        <v>#VALUE!</v>
      </c>
      <c r="BK158" s="104" t="e">
        <f>SUMIF('[1]Consommati par usage et sect '!$C$6:$C$310,'[1]Assiette TIC'!$C163,'[1]Consommati par usage et sect '!BJ$6:BJ$310)</f>
        <v>#VALUE!</v>
      </c>
      <c r="BL158" s="104" t="e">
        <f>SUMIF('[1]Consommati par usage et sect '!$C$6:$C$310,'[1]Assiette TIC'!$C163,'[1]Consommati par usage et sect '!BK$6:BK$310)</f>
        <v>#VALUE!</v>
      </c>
      <c r="BM158" s="104" t="e">
        <f>SUMIF('[1]Consommati par usage et sect '!$C$6:$C$310,'[1]Assiette TIC'!$C163,'[1]Consommati par usage et sect '!BL$6:BL$310)</f>
        <v>#VALUE!</v>
      </c>
      <c r="BN158" s="104" t="e">
        <f>SUMIF('[1]Consommati par usage et sect '!$C$6:$C$310,'[1]Assiette TIC'!$C163,'[1]Consommati par usage et sect '!BM$6:BM$310)</f>
        <v>#VALUE!</v>
      </c>
      <c r="BO158" s="104" t="e">
        <f>SUMIF('[1]Consommati par usage et sect '!$C$6:$C$310,'[1]Assiette TIC'!$C163,'[1]Consommati par usage et sect '!BN$6:BN$310)</f>
        <v>#VALUE!</v>
      </c>
      <c r="BP158" s="104" t="e">
        <f>SUMIF('[1]Consommati par usage et sect '!$C$6:$C$310,'[1]Assiette TIC'!$C163,'[1]Consommati par usage et sect '!BO$6:BO$310)</f>
        <v>#VALUE!</v>
      </c>
      <c r="BQ158" s="104" t="e">
        <f>SUMIF('[1]Consommati par usage et sect '!$C$6:$C$310,'[1]Assiette TIC'!$C163,'[1]Consommati par usage et sect '!BP$6:BP$310)</f>
        <v>#VALUE!</v>
      </c>
      <c r="BR158" s="104" t="e">
        <f>SUMIF('[1]Consommati par usage et sect '!$C$6:$C$310,'[1]Assiette TIC'!$C163,'[1]Consommati par usage et sect '!BQ$6:BQ$310)</f>
        <v>#VALUE!</v>
      </c>
      <c r="BS158" s="105" t="e">
        <f t="shared" si="58"/>
        <v>#VALUE!</v>
      </c>
      <c r="BT158" s="106" t="e">
        <f t="shared" si="73"/>
        <v>#VALUE!</v>
      </c>
      <c r="BU158" s="102" t="e">
        <f>IF(E158-#REF!-#REF!&gt;=#REF!,AL158-E158+#REF!+#REF!,AL158-#REF!)</f>
        <v>#REF!</v>
      </c>
      <c r="BV158" s="102" t="s">
        <v>264</v>
      </c>
      <c r="BW158" s="102"/>
      <c r="BX158" s="102">
        <f t="shared" si="66"/>
        <v>1</v>
      </c>
      <c r="BY158" s="102">
        <f t="shared" si="68"/>
        <v>0</v>
      </c>
      <c r="BZ158" s="107">
        <f>IF(ISNA(VLOOKUP($D158,'[1]comptes des secteurs'!$B$13:$AW$1568,31,FALSE)),0,VLOOKUP($D158,'[1]comptes des secteurs'!$B$13:$AW$1568,31,FALSE))</f>
        <v>11.7</v>
      </c>
      <c r="CA158" s="102">
        <f>IF(ISNA(VLOOKUP($D158,'[1]comptes des secteurs'!$B$13:$AW$1568,47,FALSE)),0,VLOOKUP($D158,'[1]comptes des secteurs'!$B$13:$AW$1568,47,FALSE))</f>
        <v>309.60000000000002</v>
      </c>
      <c r="CB158" s="108">
        <f t="shared" si="72"/>
        <v>0</v>
      </c>
      <c r="CC158" s="108">
        <f t="shared" si="72"/>
        <v>0</v>
      </c>
      <c r="CD158">
        <f>VLOOKUP(D158,Eurostat!$A$11:$H$272,5,TRUE)</f>
        <v>918.9</v>
      </c>
    </row>
    <row r="159" spans="1:82" ht="15.65" customHeight="1" x14ac:dyDescent="0.35">
      <c r="A159" s="121"/>
      <c r="B159" s="200"/>
      <c r="C159" s="131" t="s">
        <v>411</v>
      </c>
      <c r="D159" s="128">
        <v>2849</v>
      </c>
      <c r="E159" s="97">
        <f>IFERROR(VLOOKUP(D159,'[1]Emissions ETS'!$A$2:$B$121,2,FALSE),0)/1000</f>
        <v>0</v>
      </c>
      <c r="F159" s="104" t="e">
        <f>SUMIF('[1]Consommati par usage et sect '!$C$6:$C$310,'[1]Assiette TIC'!$C164,'[1]Consommati par usage et sect '!E$6:E$310)</f>
        <v>#VALUE!</v>
      </c>
      <c r="G159" s="104" t="e">
        <f>SUMIF('[1]Consommati par usage et sect '!$C$6:$C$310,'[1]Assiette TIC'!$C164,'[1]Consommati par usage et sect '!F$6:F$310)</f>
        <v>#VALUE!</v>
      </c>
      <c r="H159" s="104" t="e">
        <f>SUMIF('[1]Consommati par usage et sect '!$C$6:$C$310,'[1]Assiette TIC'!$C164,'[1]Consommati par usage et sect '!G$6:G$310)</f>
        <v>#VALUE!</v>
      </c>
      <c r="I159" s="104" t="e">
        <f>SUMIF('[1]Consommati par usage et sect '!$C$6:$C$310,'[1]Assiette TIC'!$C164,'[1]Consommati par usage et sect '!H$6:H$310)</f>
        <v>#VALUE!</v>
      </c>
      <c r="J159" s="104" t="e">
        <f>SUMIF('[1]Consommati par usage et sect '!$C$6:$C$310,'[1]Assiette TIC'!$C164,'[1]Consommati par usage et sect '!I$6:I$310)</f>
        <v>#VALUE!</v>
      </c>
      <c r="K159" s="104" t="e">
        <f>SUMIF('[1]Consommati par usage et sect '!$C$6:$C$310,'[1]Assiette TIC'!$C164,'[1]Consommati par usage et sect '!J$6:J$310)</f>
        <v>#VALUE!</v>
      </c>
      <c r="L159" s="104" t="e">
        <f>SUMIF('[1]Consommati par usage et sect '!$C$6:$C$310,'[1]Assiette TIC'!$C164,'[1]Consommati par usage et sect '!K$6:K$310)</f>
        <v>#VALUE!</v>
      </c>
      <c r="M159" s="104" t="e">
        <f>SUMIF('[1]Consommati par usage et sect '!$C$6:$C$310,'[1]Assiette TIC'!$C164,'[1]Consommati par usage et sect '!L$6:L$310)</f>
        <v>#VALUE!</v>
      </c>
      <c r="N159" s="104" t="e">
        <f>SUMIF('[1]Consommati par usage et sect '!$C$6:$C$310,'[1]Assiette TIC'!$C164,'[1]Consommati par usage et sect '!M$6:M$310)</f>
        <v>#VALUE!</v>
      </c>
      <c r="O159" s="104" t="e">
        <f>SUMIF('[1]Consommati par usage et sect '!$C$6:$C$310,'[1]Assiette TIC'!$C164,'[1]Consommati par usage et sect '!N$6:N$310)</f>
        <v>#VALUE!</v>
      </c>
      <c r="P159" s="104" t="e">
        <f>SUMIF('[1]Consommati par usage et sect '!$C$6:$C$310,'[1]Assiette TIC'!$C164,'[1]Consommati par usage et sect '!O$6:O$310)</f>
        <v>#VALUE!</v>
      </c>
      <c r="Q159" s="104" t="e">
        <f>SUMIF('[1]Consommati par usage et sect '!$C$6:$C$310,'[1]Assiette TIC'!$C164,'[1]Consommati par usage et sect '!P$6:P$310)</f>
        <v>#VALUE!</v>
      </c>
      <c r="R159" s="104" t="e">
        <f>SUMIF('[1]Consommati par usage et sect '!$C$6:$C$310,'[1]Assiette TIC'!$C164,'[1]Consommati par usage et sect '!Q$6:Q$310)</f>
        <v>#VALUE!</v>
      </c>
      <c r="S159" s="104" t="e">
        <f>SUMIF('[1]Consommati par usage et sect '!$C$6:$C$310,'[1]Assiette TIC'!$C164,'[1]Consommati par usage et sect '!R$6:R$310)</f>
        <v>#VALUE!</v>
      </c>
      <c r="T159" s="104" t="e">
        <f>SUMIF('[1]Consommati par usage et sect '!$C$6:$C$310,'[1]Assiette TIC'!$C164,'[1]Consommati par usage et sect '!S$6:S$310)</f>
        <v>#VALUE!</v>
      </c>
      <c r="U159" s="104" t="e">
        <f>SUMIF('[1]Consommati par usage et sect '!$C$6:$C$310,'[1]Assiette TIC'!$C164,'[1]Consommati par usage et sect '!T$6:T$310)</f>
        <v>#VALUE!</v>
      </c>
      <c r="V159" s="104" t="e">
        <f>SUMIF('[1]Consommati par usage et sect '!$C$6:$C$310,'[1]Assiette TIC'!$C164,'[1]Consommati par usage et sect '!U$6:U$310)</f>
        <v>#VALUE!</v>
      </c>
      <c r="W159" s="104" t="e">
        <f>SUMIF('[1]Consommati par usage et sect '!$C$6:$C$310,'[1]Assiette TIC'!$C164,'[1]Consommati par usage et sect '!V$6:V$310)</f>
        <v>#VALUE!</v>
      </c>
      <c r="X159" s="104" t="e">
        <f>SUMIF('[1]Consommati par usage et sect '!$C$6:$C$310,'[1]Assiette TIC'!$C164,'[1]Consommati par usage et sect '!W$6:W$310)</f>
        <v>#VALUE!</v>
      </c>
      <c r="Y159" s="104" t="e">
        <f>SUMIF('[1]Consommati par usage et sect '!$C$6:$C$310,'[1]Assiette TIC'!$C164,'[1]Consommati par usage et sect '!X$6:X$310)</f>
        <v>#VALUE!</v>
      </c>
      <c r="Z159" s="104" t="e">
        <f>SUMIF('[1]Consommati par usage et sect '!$C$6:$C$310,'[1]Assiette TIC'!$C164,'[1]Consommati par usage et sect '!Y$6:Y$310)</f>
        <v>#VALUE!</v>
      </c>
      <c r="AA159" s="104" t="e">
        <f>SUMIF('[1]Consommati par usage et sect '!$C$6:$C$310,'[1]Assiette TIC'!$C164,'[1]Consommati par usage et sect '!Z$6:Z$310)</f>
        <v>#VALUE!</v>
      </c>
      <c r="AB159" s="104" t="e">
        <f>SUMIF('[1]Consommati par usage et sect '!$C$6:$C$310,'[1]Assiette TIC'!$C164,'[1]Consommati par usage et sect '!AA$6:AA$310)</f>
        <v>#VALUE!</v>
      </c>
      <c r="AC159" s="104" t="e">
        <f>SUMIF('[1]Consommati par usage et sect '!$C$6:$C$310,'[1]Assiette TIC'!$C164,'[1]Consommati par usage et sect '!AB$6:AB$310)</f>
        <v>#VALUE!</v>
      </c>
      <c r="AD159" s="104" t="e">
        <f>SUMIF('[1]Consommati par usage et sect '!$C$6:$C$310,'[1]Assiette TIC'!$C164,'[1]Consommati par usage et sect '!AC$6:AC$310)</f>
        <v>#VALUE!</v>
      </c>
      <c r="AE159" s="104" t="e">
        <f>SUMIF('[1]Consommati par usage et sect '!$C$6:$C$310,'[1]Assiette TIC'!$C164,'[1]Consommati par usage et sect '!AD$6:AD$310)</f>
        <v>#VALUE!</v>
      </c>
      <c r="AF159" s="104" t="e">
        <f>SUMIF('[1]Consommati par usage et sect '!$C$6:$C$310,'[1]Assiette TIC'!$C164,'[1]Consommati par usage et sect '!AE$6:AE$310)</f>
        <v>#VALUE!</v>
      </c>
      <c r="AG159" s="104" t="e">
        <f>SUMIF('[1]Consommati par usage et sect '!$C$6:$C$310,'[1]Assiette TIC'!$C164,'[1]Consommati par usage et sect '!AF$6:AF$310)</f>
        <v>#VALUE!</v>
      </c>
      <c r="AH159" s="104" t="e">
        <f>SUMIF('[1]Consommati par usage et sect '!$C$6:$C$310,'[1]Assiette TIC'!$C164,'[1]Consommati par usage et sect '!AG$6:AG$310)</f>
        <v>#VALUE!</v>
      </c>
      <c r="AI159" s="104" t="e">
        <f>SUMIF('[1]Consommati par usage et sect '!$C$6:$C$310,'[1]Assiette TIC'!$C164,'[1]Consommati par usage et sect '!AH$6:AH$310)</f>
        <v>#VALUE!</v>
      </c>
      <c r="AJ159" s="104" t="e">
        <f>SUMIF('[1]Consommati par usage et sect '!$C$6:$C$310,'[1]Assiette TIC'!$C164,'[1]Consommati par usage et sect '!AI$6:AI$310)</f>
        <v>#VALUE!</v>
      </c>
      <c r="AK159" s="104" t="e">
        <f>SUMIF('[1]Consommati par usage et sect '!$C$6:$C$310,'[1]Assiette TIC'!$C164,'[1]Consommati par usage et sect '!AJ$6:AJ$310)</f>
        <v>#VALUE!</v>
      </c>
      <c r="AL159" s="105" t="e">
        <f t="shared" si="61"/>
        <v>#VALUE!</v>
      </c>
      <c r="AM159" s="104" t="e">
        <f t="shared" si="67"/>
        <v>#VALUE!</v>
      </c>
      <c r="AN159" s="104" t="e">
        <f t="shared" si="62"/>
        <v>#VALUE!</v>
      </c>
      <c r="AO159" s="104" t="e">
        <f t="shared" si="63"/>
        <v>#VALUE!</v>
      </c>
      <c r="AP159" s="104" t="e">
        <f t="shared" si="64"/>
        <v>#VALUE!</v>
      </c>
      <c r="AQ159" s="104" t="e">
        <f>SUMIF('[1]Consommati par usage et sect '!$C$6:$C$310,'[1]Assiette TIC'!$C164,'[1]Consommati par usage et sect '!AP$6:AP$310)</f>
        <v>#VALUE!</v>
      </c>
      <c r="AR159" s="104" t="e">
        <f>SUMIF('[1]Consommati par usage et sect '!$C$6:$C$310,'[1]Assiette TIC'!$C164,'[1]Consommati par usage et sect '!AQ$6:AQ$310)</f>
        <v>#VALUE!</v>
      </c>
      <c r="AS159" s="104" t="e">
        <f>SUMIF('[1]Consommati par usage et sect '!$C$6:$C$310,'[1]Assiette TIC'!$C164,'[1]Consommati par usage et sect '!AR$6:AR$310)</f>
        <v>#VALUE!</v>
      </c>
      <c r="AT159" s="104" t="e">
        <f>SUMIF('[1]Consommati par usage et sect '!$C$6:$C$310,'[1]Assiette TIC'!$C164,'[1]Consommati par usage et sect '!AS$6:AS$310)</f>
        <v>#VALUE!</v>
      </c>
      <c r="AU159" s="104" t="e">
        <f>SUMIF('[1]Consommati par usage et sect '!$C$6:$C$310,'[1]Assiette TIC'!$C164,'[1]Consommati par usage et sect '!AT$6:AT$310)</f>
        <v>#VALUE!</v>
      </c>
      <c r="AV159" s="104" t="e">
        <f>SUMIF('[1]Consommati par usage et sect '!$C$6:$C$310,'[1]Assiette TIC'!$C164,'[1]Consommati par usage et sect '!AU$6:AU$310)</f>
        <v>#VALUE!</v>
      </c>
      <c r="AW159" s="104" t="e">
        <f>SUMIF('[1]Consommati par usage et sect '!$C$6:$C$310,'[1]Assiette TIC'!$C164,'[1]Consommati par usage et sect '!AV$6:AV$310)</f>
        <v>#VALUE!</v>
      </c>
      <c r="AX159" s="104" t="e">
        <f>SUMIF('[1]Consommati par usage et sect '!$C$6:$C$310,'[1]Assiette TIC'!$C164,'[1]Consommati par usage et sect '!AW$6:AW$310)</f>
        <v>#VALUE!</v>
      </c>
      <c r="AY159" s="104" t="e">
        <f>SUMIF('[1]Consommati par usage et sect '!$C$6:$C$310,'[1]Assiette TIC'!$C164,'[1]Consommati par usage et sect '!AX$6:AX$310)</f>
        <v>#VALUE!</v>
      </c>
      <c r="AZ159" s="104" t="e">
        <f>SUMIF('[1]Consommati par usage et sect '!$C$6:$C$310,'[1]Assiette TIC'!$C164,'[1]Consommati par usage et sect '!AY$6:AY$310)</f>
        <v>#VALUE!</v>
      </c>
      <c r="BA159" s="104" t="e">
        <f>SUMIF('[1]Consommati par usage et sect '!$C$6:$C$310,'[1]Assiette TIC'!$C164,'[1]Consommati par usage et sect '!AZ$6:AZ$310)</f>
        <v>#VALUE!</v>
      </c>
      <c r="BB159" s="104" t="e">
        <f>SUMIF('[1]Consommati par usage et sect '!$C$6:$C$310,'[1]Assiette TIC'!$C164,'[1]Consommati par usage et sect '!BA$6:BA$310)</f>
        <v>#VALUE!</v>
      </c>
      <c r="BC159" s="104" t="e">
        <f>SUMIF('[1]Consommati par usage et sect '!$C$6:$C$310,'[1]Assiette TIC'!$C164,'[1]Consommati par usage et sect '!BB$6:BB$310)</f>
        <v>#VALUE!</v>
      </c>
      <c r="BD159" s="104" t="e">
        <f>SUMIF('[1]Consommati par usage et sect '!$C$6:$C$310,'[1]Assiette TIC'!$C164,'[1]Consommati par usage et sect '!BC$6:BC$310)</f>
        <v>#VALUE!</v>
      </c>
      <c r="BE159" s="104" t="e">
        <f>SUMIF('[1]Consommati par usage et sect '!$C$6:$C$310,'[1]Assiette TIC'!$C164,'[1]Consommati par usage et sect '!BD$6:BD$310)</f>
        <v>#VALUE!</v>
      </c>
      <c r="BF159" s="104" t="e">
        <f>SUMIF('[1]Consommati par usage et sect '!$C$6:$C$310,'[1]Assiette TIC'!$C164,'[1]Consommati par usage et sect '!BE$6:BE$310)</f>
        <v>#VALUE!</v>
      </c>
      <c r="BG159" s="104" t="e">
        <f>SUMIF('[1]Consommati par usage et sect '!$C$6:$C$310,'[1]Assiette TIC'!$C164,'[1]Consommati par usage et sect '!BF$6:BF$310)</f>
        <v>#VALUE!</v>
      </c>
      <c r="BH159" s="104" t="e">
        <f>SUMIF('[1]Consommati par usage et sect '!$C$6:$C$310,'[1]Assiette TIC'!$C164,'[1]Consommati par usage et sect '!BG$6:BG$310)</f>
        <v>#VALUE!</v>
      </c>
      <c r="BI159" s="104" t="e">
        <f>SUMIF('[1]Consommati par usage et sect '!$C$6:$C$310,'[1]Assiette TIC'!$C164,'[1]Consommati par usage et sect '!BH$6:BH$310)</f>
        <v>#VALUE!</v>
      </c>
      <c r="BJ159" s="104" t="e">
        <f>SUMIF('[1]Consommati par usage et sect '!$C$6:$C$310,'[1]Assiette TIC'!$C164,'[1]Consommati par usage et sect '!BI$6:BI$310)</f>
        <v>#VALUE!</v>
      </c>
      <c r="BK159" s="104" t="e">
        <f>SUMIF('[1]Consommati par usage et sect '!$C$6:$C$310,'[1]Assiette TIC'!$C164,'[1]Consommati par usage et sect '!BJ$6:BJ$310)</f>
        <v>#VALUE!</v>
      </c>
      <c r="BL159" s="104" t="e">
        <f>SUMIF('[1]Consommati par usage et sect '!$C$6:$C$310,'[1]Assiette TIC'!$C164,'[1]Consommati par usage et sect '!BK$6:BK$310)</f>
        <v>#VALUE!</v>
      </c>
      <c r="BM159" s="104" t="e">
        <f>SUMIF('[1]Consommati par usage et sect '!$C$6:$C$310,'[1]Assiette TIC'!$C164,'[1]Consommati par usage et sect '!BL$6:BL$310)</f>
        <v>#VALUE!</v>
      </c>
      <c r="BN159" s="104" t="e">
        <f>SUMIF('[1]Consommati par usage et sect '!$C$6:$C$310,'[1]Assiette TIC'!$C164,'[1]Consommati par usage et sect '!BM$6:BM$310)</f>
        <v>#VALUE!</v>
      </c>
      <c r="BO159" s="104" t="e">
        <f>SUMIF('[1]Consommati par usage et sect '!$C$6:$C$310,'[1]Assiette TIC'!$C164,'[1]Consommati par usage et sect '!BN$6:BN$310)</f>
        <v>#VALUE!</v>
      </c>
      <c r="BP159" s="104" t="e">
        <f>SUMIF('[1]Consommati par usage et sect '!$C$6:$C$310,'[1]Assiette TIC'!$C164,'[1]Consommati par usage et sect '!BO$6:BO$310)</f>
        <v>#VALUE!</v>
      </c>
      <c r="BQ159" s="104" t="e">
        <f>SUMIF('[1]Consommati par usage et sect '!$C$6:$C$310,'[1]Assiette TIC'!$C164,'[1]Consommati par usage et sect '!BP$6:BP$310)</f>
        <v>#VALUE!</v>
      </c>
      <c r="BR159" s="104" t="e">
        <f>SUMIF('[1]Consommati par usage et sect '!$C$6:$C$310,'[1]Assiette TIC'!$C164,'[1]Consommati par usage et sect '!BQ$6:BQ$310)</f>
        <v>#VALUE!</v>
      </c>
      <c r="BS159" s="105" t="e">
        <f t="shared" si="58"/>
        <v>#VALUE!</v>
      </c>
      <c r="BT159" s="106" t="e">
        <f t="shared" si="73"/>
        <v>#VALUE!</v>
      </c>
      <c r="BU159" s="102" t="e">
        <f>IF(E159-#REF!-#REF!&gt;=#REF!,AL159-E159+#REF!+#REF!,AL159-#REF!)</f>
        <v>#REF!</v>
      </c>
      <c r="BV159" s="102" t="s">
        <v>264</v>
      </c>
      <c r="BW159" s="102"/>
      <c r="BX159" s="102">
        <f t="shared" si="66"/>
        <v>1</v>
      </c>
      <c r="BY159" s="102">
        <f t="shared" si="68"/>
        <v>0</v>
      </c>
      <c r="BZ159" s="107">
        <f>IF(ISNA(VLOOKUP($D159,'[1]comptes des secteurs'!$B$13:$AW$1568,31,FALSE)),0,VLOOKUP($D159,'[1]comptes des secteurs'!$B$13:$AW$1568,31,FALSE))</f>
        <v>-5</v>
      </c>
      <c r="CA159" s="102">
        <f>IF(ISNA(VLOOKUP($D159,'[1]comptes des secteurs'!$B$13:$AW$1568,47,FALSE)),0,VLOOKUP($D159,'[1]comptes des secteurs'!$B$13:$AW$1568,47,FALSE))</f>
        <v>89.7</v>
      </c>
      <c r="CB159" s="108" t="str">
        <f t="shared" si="72"/>
        <v/>
      </c>
      <c r="CC159" s="108">
        <f t="shared" si="72"/>
        <v>0</v>
      </c>
      <c r="CD159">
        <f>VLOOKUP(D159,Eurostat!$A$11:$H$272,5,TRUE)</f>
        <v>245</v>
      </c>
    </row>
    <row r="160" spans="1:82" ht="15.65" customHeight="1" x14ac:dyDescent="0.35">
      <c r="A160" s="121"/>
      <c r="B160" s="200"/>
      <c r="C160" s="131" t="s">
        <v>412</v>
      </c>
      <c r="D160" s="128">
        <v>2891</v>
      </c>
      <c r="E160" s="97">
        <f>IFERROR(VLOOKUP(D160,'[1]Emissions ETS'!$A$2:$B$121,2,FALSE),0)/1000</f>
        <v>0</v>
      </c>
      <c r="F160" s="104" t="e">
        <f>SUMIF('[1]Consommati par usage et sect '!$C$6:$C$310,'[1]Assiette TIC'!$C165,'[1]Consommati par usage et sect '!E$6:E$310)</f>
        <v>#VALUE!</v>
      </c>
      <c r="G160" s="104" t="e">
        <f>SUMIF('[1]Consommati par usage et sect '!$C$6:$C$310,'[1]Assiette TIC'!$C165,'[1]Consommati par usage et sect '!F$6:F$310)</f>
        <v>#VALUE!</v>
      </c>
      <c r="H160" s="104" t="e">
        <f>SUMIF('[1]Consommati par usage et sect '!$C$6:$C$310,'[1]Assiette TIC'!$C165,'[1]Consommati par usage et sect '!G$6:G$310)</f>
        <v>#VALUE!</v>
      </c>
      <c r="I160" s="104" t="e">
        <f>SUMIF('[1]Consommati par usage et sect '!$C$6:$C$310,'[1]Assiette TIC'!$C165,'[1]Consommati par usage et sect '!H$6:H$310)</f>
        <v>#VALUE!</v>
      </c>
      <c r="J160" s="104" t="e">
        <f>SUMIF('[1]Consommati par usage et sect '!$C$6:$C$310,'[1]Assiette TIC'!$C165,'[1]Consommati par usage et sect '!I$6:I$310)</f>
        <v>#VALUE!</v>
      </c>
      <c r="K160" s="104" t="e">
        <f>SUMIF('[1]Consommati par usage et sect '!$C$6:$C$310,'[1]Assiette TIC'!$C165,'[1]Consommati par usage et sect '!J$6:J$310)</f>
        <v>#VALUE!</v>
      </c>
      <c r="L160" s="104" t="e">
        <f>SUMIF('[1]Consommati par usage et sect '!$C$6:$C$310,'[1]Assiette TIC'!$C165,'[1]Consommati par usage et sect '!K$6:K$310)</f>
        <v>#VALUE!</v>
      </c>
      <c r="M160" s="104" t="e">
        <f>SUMIF('[1]Consommati par usage et sect '!$C$6:$C$310,'[1]Assiette TIC'!$C165,'[1]Consommati par usage et sect '!L$6:L$310)</f>
        <v>#VALUE!</v>
      </c>
      <c r="N160" s="104" t="e">
        <f>SUMIF('[1]Consommati par usage et sect '!$C$6:$C$310,'[1]Assiette TIC'!$C165,'[1]Consommati par usage et sect '!M$6:M$310)</f>
        <v>#VALUE!</v>
      </c>
      <c r="O160" s="104" t="e">
        <f>SUMIF('[1]Consommati par usage et sect '!$C$6:$C$310,'[1]Assiette TIC'!$C165,'[1]Consommati par usage et sect '!N$6:N$310)</f>
        <v>#VALUE!</v>
      </c>
      <c r="P160" s="104" t="e">
        <f>SUMIF('[1]Consommati par usage et sect '!$C$6:$C$310,'[1]Assiette TIC'!$C165,'[1]Consommati par usage et sect '!O$6:O$310)</f>
        <v>#VALUE!</v>
      </c>
      <c r="Q160" s="104" t="e">
        <f>SUMIF('[1]Consommati par usage et sect '!$C$6:$C$310,'[1]Assiette TIC'!$C165,'[1]Consommati par usage et sect '!P$6:P$310)</f>
        <v>#VALUE!</v>
      </c>
      <c r="R160" s="104" t="e">
        <f>SUMIF('[1]Consommati par usage et sect '!$C$6:$C$310,'[1]Assiette TIC'!$C165,'[1]Consommati par usage et sect '!Q$6:Q$310)</f>
        <v>#VALUE!</v>
      </c>
      <c r="S160" s="104" t="e">
        <f>SUMIF('[1]Consommati par usage et sect '!$C$6:$C$310,'[1]Assiette TIC'!$C165,'[1]Consommati par usage et sect '!R$6:R$310)</f>
        <v>#VALUE!</v>
      </c>
      <c r="T160" s="104" t="e">
        <f>SUMIF('[1]Consommati par usage et sect '!$C$6:$C$310,'[1]Assiette TIC'!$C165,'[1]Consommati par usage et sect '!S$6:S$310)</f>
        <v>#VALUE!</v>
      </c>
      <c r="U160" s="104" t="e">
        <f>SUMIF('[1]Consommati par usage et sect '!$C$6:$C$310,'[1]Assiette TIC'!$C165,'[1]Consommati par usage et sect '!T$6:T$310)</f>
        <v>#VALUE!</v>
      </c>
      <c r="V160" s="104" t="e">
        <f>SUMIF('[1]Consommati par usage et sect '!$C$6:$C$310,'[1]Assiette TIC'!$C165,'[1]Consommati par usage et sect '!U$6:U$310)</f>
        <v>#VALUE!</v>
      </c>
      <c r="W160" s="104" t="e">
        <f>SUMIF('[1]Consommati par usage et sect '!$C$6:$C$310,'[1]Assiette TIC'!$C165,'[1]Consommati par usage et sect '!V$6:V$310)</f>
        <v>#VALUE!</v>
      </c>
      <c r="X160" s="104" t="e">
        <f>SUMIF('[1]Consommati par usage et sect '!$C$6:$C$310,'[1]Assiette TIC'!$C165,'[1]Consommati par usage et sect '!W$6:W$310)</f>
        <v>#VALUE!</v>
      </c>
      <c r="Y160" s="104" t="e">
        <f>SUMIF('[1]Consommati par usage et sect '!$C$6:$C$310,'[1]Assiette TIC'!$C165,'[1]Consommati par usage et sect '!X$6:X$310)</f>
        <v>#VALUE!</v>
      </c>
      <c r="Z160" s="104" t="e">
        <f>SUMIF('[1]Consommati par usage et sect '!$C$6:$C$310,'[1]Assiette TIC'!$C165,'[1]Consommati par usage et sect '!Y$6:Y$310)</f>
        <v>#VALUE!</v>
      </c>
      <c r="AA160" s="104" t="e">
        <f>SUMIF('[1]Consommati par usage et sect '!$C$6:$C$310,'[1]Assiette TIC'!$C165,'[1]Consommati par usage et sect '!Z$6:Z$310)</f>
        <v>#VALUE!</v>
      </c>
      <c r="AB160" s="104" t="e">
        <f>SUMIF('[1]Consommati par usage et sect '!$C$6:$C$310,'[1]Assiette TIC'!$C165,'[1]Consommati par usage et sect '!AA$6:AA$310)</f>
        <v>#VALUE!</v>
      </c>
      <c r="AC160" s="104" t="e">
        <f>SUMIF('[1]Consommati par usage et sect '!$C$6:$C$310,'[1]Assiette TIC'!$C165,'[1]Consommati par usage et sect '!AB$6:AB$310)</f>
        <v>#VALUE!</v>
      </c>
      <c r="AD160" s="104" t="e">
        <f>SUMIF('[1]Consommati par usage et sect '!$C$6:$C$310,'[1]Assiette TIC'!$C165,'[1]Consommati par usage et sect '!AC$6:AC$310)</f>
        <v>#VALUE!</v>
      </c>
      <c r="AE160" s="104" t="e">
        <f>SUMIF('[1]Consommati par usage et sect '!$C$6:$C$310,'[1]Assiette TIC'!$C165,'[1]Consommati par usage et sect '!AD$6:AD$310)</f>
        <v>#VALUE!</v>
      </c>
      <c r="AF160" s="104" t="e">
        <f>SUMIF('[1]Consommati par usage et sect '!$C$6:$C$310,'[1]Assiette TIC'!$C165,'[1]Consommati par usage et sect '!AE$6:AE$310)</f>
        <v>#VALUE!</v>
      </c>
      <c r="AG160" s="104" t="e">
        <f>SUMIF('[1]Consommati par usage et sect '!$C$6:$C$310,'[1]Assiette TIC'!$C165,'[1]Consommati par usage et sect '!AF$6:AF$310)</f>
        <v>#VALUE!</v>
      </c>
      <c r="AH160" s="104" t="e">
        <f>SUMIF('[1]Consommati par usage et sect '!$C$6:$C$310,'[1]Assiette TIC'!$C165,'[1]Consommati par usage et sect '!AG$6:AG$310)</f>
        <v>#VALUE!</v>
      </c>
      <c r="AI160" s="104" t="e">
        <f>SUMIF('[1]Consommati par usage et sect '!$C$6:$C$310,'[1]Assiette TIC'!$C165,'[1]Consommati par usage et sect '!AH$6:AH$310)</f>
        <v>#VALUE!</v>
      </c>
      <c r="AJ160" s="104" t="e">
        <f>SUMIF('[1]Consommati par usage et sect '!$C$6:$C$310,'[1]Assiette TIC'!$C165,'[1]Consommati par usage et sect '!AI$6:AI$310)</f>
        <v>#VALUE!</v>
      </c>
      <c r="AK160" s="104" t="e">
        <f>SUMIF('[1]Consommati par usage et sect '!$C$6:$C$310,'[1]Assiette TIC'!$C165,'[1]Consommati par usage et sect '!AJ$6:AJ$310)</f>
        <v>#VALUE!</v>
      </c>
      <c r="AL160" s="105" t="e">
        <f t="shared" si="61"/>
        <v>#VALUE!</v>
      </c>
      <c r="AM160" s="104" t="e">
        <f t="shared" si="67"/>
        <v>#VALUE!</v>
      </c>
      <c r="AN160" s="104" t="e">
        <f t="shared" si="62"/>
        <v>#VALUE!</v>
      </c>
      <c r="AO160" s="104" t="e">
        <f t="shared" si="63"/>
        <v>#VALUE!</v>
      </c>
      <c r="AP160" s="104" t="e">
        <f t="shared" si="64"/>
        <v>#VALUE!</v>
      </c>
      <c r="AQ160" s="104" t="e">
        <f>SUMIF('[1]Consommati par usage et sect '!$C$6:$C$310,'[1]Assiette TIC'!$C165,'[1]Consommati par usage et sect '!AP$6:AP$310)</f>
        <v>#VALUE!</v>
      </c>
      <c r="AR160" s="104" t="e">
        <f>SUMIF('[1]Consommati par usage et sect '!$C$6:$C$310,'[1]Assiette TIC'!$C165,'[1]Consommati par usage et sect '!AQ$6:AQ$310)</f>
        <v>#VALUE!</v>
      </c>
      <c r="AS160" s="104" t="e">
        <f>SUMIF('[1]Consommati par usage et sect '!$C$6:$C$310,'[1]Assiette TIC'!$C165,'[1]Consommati par usage et sect '!AR$6:AR$310)</f>
        <v>#VALUE!</v>
      </c>
      <c r="AT160" s="104" t="e">
        <f>SUMIF('[1]Consommati par usage et sect '!$C$6:$C$310,'[1]Assiette TIC'!$C165,'[1]Consommati par usage et sect '!AS$6:AS$310)</f>
        <v>#VALUE!</v>
      </c>
      <c r="AU160" s="104" t="e">
        <f>SUMIF('[1]Consommati par usage et sect '!$C$6:$C$310,'[1]Assiette TIC'!$C165,'[1]Consommati par usage et sect '!AT$6:AT$310)</f>
        <v>#VALUE!</v>
      </c>
      <c r="AV160" s="104" t="e">
        <f>SUMIF('[1]Consommati par usage et sect '!$C$6:$C$310,'[1]Assiette TIC'!$C165,'[1]Consommati par usage et sect '!AU$6:AU$310)</f>
        <v>#VALUE!</v>
      </c>
      <c r="AW160" s="104" t="e">
        <f>SUMIF('[1]Consommati par usage et sect '!$C$6:$C$310,'[1]Assiette TIC'!$C165,'[1]Consommati par usage et sect '!AV$6:AV$310)</f>
        <v>#VALUE!</v>
      </c>
      <c r="AX160" s="104" t="e">
        <f>SUMIF('[1]Consommati par usage et sect '!$C$6:$C$310,'[1]Assiette TIC'!$C165,'[1]Consommati par usage et sect '!AW$6:AW$310)</f>
        <v>#VALUE!</v>
      </c>
      <c r="AY160" s="104" t="e">
        <f>SUMIF('[1]Consommati par usage et sect '!$C$6:$C$310,'[1]Assiette TIC'!$C165,'[1]Consommati par usage et sect '!AX$6:AX$310)</f>
        <v>#VALUE!</v>
      </c>
      <c r="AZ160" s="104" t="e">
        <f>SUMIF('[1]Consommati par usage et sect '!$C$6:$C$310,'[1]Assiette TIC'!$C165,'[1]Consommati par usage et sect '!AY$6:AY$310)</f>
        <v>#VALUE!</v>
      </c>
      <c r="BA160" s="104" t="e">
        <f>SUMIF('[1]Consommati par usage et sect '!$C$6:$C$310,'[1]Assiette TIC'!$C165,'[1]Consommati par usage et sect '!AZ$6:AZ$310)</f>
        <v>#VALUE!</v>
      </c>
      <c r="BB160" s="104" t="e">
        <f>SUMIF('[1]Consommati par usage et sect '!$C$6:$C$310,'[1]Assiette TIC'!$C165,'[1]Consommati par usage et sect '!BA$6:BA$310)</f>
        <v>#VALUE!</v>
      </c>
      <c r="BC160" s="104" t="e">
        <f>SUMIF('[1]Consommati par usage et sect '!$C$6:$C$310,'[1]Assiette TIC'!$C165,'[1]Consommati par usage et sect '!BB$6:BB$310)</f>
        <v>#VALUE!</v>
      </c>
      <c r="BD160" s="104" t="e">
        <f>SUMIF('[1]Consommati par usage et sect '!$C$6:$C$310,'[1]Assiette TIC'!$C165,'[1]Consommati par usage et sect '!BC$6:BC$310)</f>
        <v>#VALUE!</v>
      </c>
      <c r="BE160" s="104" t="e">
        <f>SUMIF('[1]Consommati par usage et sect '!$C$6:$C$310,'[1]Assiette TIC'!$C165,'[1]Consommati par usage et sect '!BD$6:BD$310)</f>
        <v>#VALUE!</v>
      </c>
      <c r="BF160" s="104" t="e">
        <f>SUMIF('[1]Consommati par usage et sect '!$C$6:$C$310,'[1]Assiette TIC'!$C165,'[1]Consommati par usage et sect '!BE$6:BE$310)</f>
        <v>#VALUE!</v>
      </c>
      <c r="BG160" s="104" t="e">
        <f>SUMIF('[1]Consommati par usage et sect '!$C$6:$C$310,'[1]Assiette TIC'!$C165,'[1]Consommati par usage et sect '!BF$6:BF$310)</f>
        <v>#VALUE!</v>
      </c>
      <c r="BH160" s="104" t="e">
        <f>SUMIF('[1]Consommati par usage et sect '!$C$6:$C$310,'[1]Assiette TIC'!$C165,'[1]Consommati par usage et sect '!BG$6:BG$310)</f>
        <v>#VALUE!</v>
      </c>
      <c r="BI160" s="104" t="e">
        <f>SUMIF('[1]Consommati par usage et sect '!$C$6:$C$310,'[1]Assiette TIC'!$C165,'[1]Consommati par usage et sect '!BH$6:BH$310)</f>
        <v>#VALUE!</v>
      </c>
      <c r="BJ160" s="104" t="e">
        <f>SUMIF('[1]Consommati par usage et sect '!$C$6:$C$310,'[1]Assiette TIC'!$C165,'[1]Consommati par usage et sect '!BI$6:BI$310)</f>
        <v>#VALUE!</v>
      </c>
      <c r="BK160" s="104" t="e">
        <f>SUMIF('[1]Consommati par usage et sect '!$C$6:$C$310,'[1]Assiette TIC'!$C165,'[1]Consommati par usage et sect '!BJ$6:BJ$310)</f>
        <v>#VALUE!</v>
      </c>
      <c r="BL160" s="104" t="e">
        <f>SUMIF('[1]Consommati par usage et sect '!$C$6:$C$310,'[1]Assiette TIC'!$C165,'[1]Consommati par usage et sect '!BK$6:BK$310)</f>
        <v>#VALUE!</v>
      </c>
      <c r="BM160" s="104" t="e">
        <f>SUMIF('[1]Consommati par usage et sect '!$C$6:$C$310,'[1]Assiette TIC'!$C165,'[1]Consommati par usage et sect '!BL$6:BL$310)</f>
        <v>#VALUE!</v>
      </c>
      <c r="BN160" s="104" t="e">
        <f>SUMIF('[1]Consommati par usage et sect '!$C$6:$C$310,'[1]Assiette TIC'!$C165,'[1]Consommati par usage et sect '!BM$6:BM$310)</f>
        <v>#VALUE!</v>
      </c>
      <c r="BO160" s="104" t="e">
        <f>SUMIF('[1]Consommati par usage et sect '!$C$6:$C$310,'[1]Assiette TIC'!$C165,'[1]Consommati par usage et sect '!BN$6:BN$310)</f>
        <v>#VALUE!</v>
      </c>
      <c r="BP160" s="104" t="e">
        <f>SUMIF('[1]Consommati par usage et sect '!$C$6:$C$310,'[1]Assiette TIC'!$C165,'[1]Consommati par usage et sect '!BO$6:BO$310)</f>
        <v>#VALUE!</v>
      </c>
      <c r="BQ160" s="104" t="e">
        <f>SUMIF('[1]Consommati par usage et sect '!$C$6:$C$310,'[1]Assiette TIC'!$C165,'[1]Consommati par usage et sect '!BP$6:BP$310)</f>
        <v>#VALUE!</v>
      </c>
      <c r="BR160" s="104" t="e">
        <f>SUMIF('[1]Consommati par usage et sect '!$C$6:$C$310,'[1]Assiette TIC'!$C165,'[1]Consommati par usage et sect '!BQ$6:BQ$310)</f>
        <v>#VALUE!</v>
      </c>
      <c r="BS160" s="105" t="e">
        <f t="shared" si="58"/>
        <v>#VALUE!</v>
      </c>
      <c r="BT160" s="106" t="e">
        <f t="shared" si="73"/>
        <v>#VALUE!</v>
      </c>
      <c r="BU160" s="102" t="e">
        <f>IF(E160-#REF!-#REF!&gt;=#REF!,AL160-E160+#REF!+#REF!,AL160-#REF!)</f>
        <v>#REF!</v>
      </c>
      <c r="BV160" s="102" t="s">
        <v>264</v>
      </c>
      <c r="BW160" s="102"/>
      <c r="BX160" s="102">
        <f t="shared" si="66"/>
        <v>1</v>
      </c>
      <c r="BY160" s="102">
        <f t="shared" si="68"/>
        <v>0</v>
      </c>
      <c r="BZ160" s="107">
        <f>IF(ISNA(VLOOKUP($D160,'[1]comptes des secteurs'!$B$13:$AW$1568,31,FALSE)),0,VLOOKUP($D160,'[1]comptes des secteurs'!$B$13:$AW$1568,31,FALSE))</f>
        <v>10.7</v>
      </c>
      <c r="CA160" s="102">
        <f>IF(ISNA(VLOOKUP($D160,'[1]comptes des secteurs'!$B$13:$AW$1568,47,FALSE)),0,VLOOKUP($D160,'[1]comptes des secteurs'!$B$13:$AW$1568,47,FALSE))</f>
        <v>99.8</v>
      </c>
      <c r="CB160" s="108">
        <f t="shared" si="72"/>
        <v>0</v>
      </c>
      <c r="CC160" s="108">
        <f t="shared" si="72"/>
        <v>0</v>
      </c>
      <c r="CD160">
        <f>VLOOKUP(D160,Eurostat!$A$11:$H$272,5,TRUE)</f>
        <v>320.5</v>
      </c>
    </row>
    <row r="161" spans="1:82" ht="15.65" customHeight="1" x14ac:dyDescent="0.35">
      <c r="A161" s="121"/>
      <c r="B161" s="200"/>
      <c r="C161" s="131" t="s">
        <v>413</v>
      </c>
      <c r="D161" s="128">
        <v>2892</v>
      </c>
      <c r="E161" s="97">
        <f>IFERROR(VLOOKUP(D161,'[1]Emissions ETS'!$A$2:$B$121,2,FALSE),0)/1000</f>
        <v>0</v>
      </c>
      <c r="F161" s="104" t="e">
        <f>SUMIF('[1]Consommati par usage et sect '!$C$6:$C$310,'[1]Assiette TIC'!$C166,'[1]Consommati par usage et sect '!E$6:E$310)</f>
        <v>#VALUE!</v>
      </c>
      <c r="G161" s="104" t="e">
        <f>SUMIF('[1]Consommati par usage et sect '!$C$6:$C$310,'[1]Assiette TIC'!$C166,'[1]Consommati par usage et sect '!F$6:F$310)</f>
        <v>#VALUE!</v>
      </c>
      <c r="H161" s="104" t="e">
        <f>SUMIF('[1]Consommati par usage et sect '!$C$6:$C$310,'[1]Assiette TIC'!$C166,'[1]Consommati par usage et sect '!G$6:G$310)</f>
        <v>#VALUE!</v>
      </c>
      <c r="I161" s="104" t="e">
        <f>SUMIF('[1]Consommati par usage et sect '!$C$6:$C$310,'[1]Assiette TIC'!$C166,'[1]Consommati par usage et sect '!H$6:H$310)</f>
        <v>#VALUE!</v>
      </c>
      <c r="J161" s="104" t="e">
        <f>SUMIF('[1]Consommati par usage et sect '!$C$6:$C$310,'[1]Assiette TIC'!$C166,'[1]Consommati par usage et sect '!I$6:I$310)</f>
        <v>#VALUE!</v>
      </c>
      <c r="K161" s="104" t="e">
        <f>SUMIF('[1]Consommati par usage et sect '!$C$6:$C$310,'[1]Assiette TIC'!$C166,'[1]Consommati par usage et sect '!J$6:J$310)</f>
        <v>#VALUE!</v>
      </c>
      <c r="L161" s="104" t="e">
        <f>SUMIF('[1]Consommati par usage et sect '!$C$6:$C$310,'[1]Assiette TIC'!$C166,'[1]Consommati par usage et sect '!K$6:K$310)</f>
        <v>#VALUE!</v>
      </c>
      <c r="M161" s="104" t="e">
        <f>SUMIF('[1]Consommati par usage et sect '!$C$6:$C$310,'[1]Assiette TIC'!$C166,'[1]Consommati par usage et sect '!L$6:L$310)</f>
        <v>#VALUE!</v>
      </c>
      <c r="N161" s="104" t="e">
        <f>SUMIF('[1]Consommati par usage et sect '!$C$6:$C$310,'[1]Assiette TIC'!$C166,'[1]Consommati par usage et sect '!M$6:M$310)</f>
        <v>#VALUE!</v>
      </c>
      <c r="O161" s="104" t="e">
        <f>SUMIF('[1]Consommati par usage et sect '!$C$6:$C$310,'[1]Assiette TIC'!$C166,'[1]Consommati par usage et sect '!N$6:N$310)</f>
        <v>#VALUE!</v>
      </c>
      <c r="P161" s="104" t="e">
        <f>SUMIF('[1]Consommati par usage et sect '!$C$6:$C$310,'[1]Assiette TIC'!$C166,'[1]Consommati par usage et sect '!O$6:O$310)</f>
        <v>#VALUE!</v>
      </c>
      <c r="Q161" s="104" t="e">
        <f>SUMIF('[1]Consommati par usage et sect '!$C$6:$C$310,'[1]Assiette TIC'!$C166,'[1]Consommati par usage et sect '!P$6:P$310)</f>
        <v>#VALUE!</v>
      </c>
      <c r="R161" s="104" t="e">
        <f>SUMIF('[1]Consommati par usage et sect '!$C$6:$C$310,'[1]Assiette TIC'!$C166,'[1]Consommati par usage et sect '!Q$6:Q$310)</f>
        <v>#VALUE!</v>
      </c>
      <c r="S161" s="104" t="e">
        <f>SUMIF('[1]Consommati par usage et sect '!$C$6:$C$310,'[1]Assiette TIC'!$C166,'[1]Consommati par usage et sect '!R$6:R$310)</f>
        <v>#VALUE!</v>
      </c>
      <c r="T161" s="104" t="e">
        <f>SUMIF('[1]Consommati par usage et sect '!$C$6:$C$310,'[1]Assiette TIC'!$C166,'[1]Consommati par usage et sect '!S$6:S$310)</f>
        <v>#VALUE!</v>
      </c>
      <c r="U161" s="104" t="e">
        <f>SUMIF('[1]Consommati par usage et sect '!$C$6:$C$310,'[1]Assiette TIC'!$C166,'[1]Consommati par usage et sect '!T$6:T$310)</f>
        <v>#VALUE!</v>
      </c>
      <c r="V161" s="104" t="e">
        <f>SUMIF('[1]Consommati par usage et sect '!$C$6:$C$310,'[1]Assiette TIC'!$C166,'[1]Consommati par usage et sect '!U$6:U$310)</f>
        <v>#VALUE!</v>
      </c>
      <c r="W161" s="104" t="e">
        <f>SUMIF('[1]Consommati par usage et sect '!$C$6:$C$310,'[1]Assiette TIC'!$C166,'[1]Consommati par usage et sect '!V$6:V$310)</f>
        <v>#VALUE!</v>
      </c>
      <c r="X161" s="104" t="e">
        <f>SUMIF('[1]Consommati par usage et sect '!$C$6:$C$310,'[1]Assiette TIC'!$C166,'[1]Consommati par usage et sect '!W$6:W$310)</f>
        <v>#VALUE!</v>
      </c>
      <c r="Y161" s="104" t="e">
        <f>SUMIF('[1]Consommati par usage et sect '!$C$6:$C$310,'[1]Assiette TIC'!$C166,'[1]Consommati par usage et sect '!X$6:X$310)</f>
        <v>#VALUE!</v>
      </c>
      <c r="Z161" s="104" t="e">
        <f>SUMIF('[1]Consommati par usage et sect '!$C$6:$C$310,'[1]Assiette TIC'!$C166,'[1]Consommati par usage et sect '!Y$6:Y$310)</f>
        <v>#VALUE!</v>
      </c>
      <c r="AA161" s="104" t="e">
        <f>SUMIF('[1]Consommati par usage et sect '!$C$6:$C$310,'[1]Assiette TIC'!$C166,'[1]Consommati par usage et sect '!Z$6:Z$310)</f>
        <v>#VALUE!</v>
      </c>
      <c r="AB161" s="104" t="e">
        <f>SUMIF('[1]Consommati par usage et sect '!$C$6:$C$310,'[1]Assiette TIC'!$C166,'[1]Consommati par usage et sect '!AA$6:AA$310)</f>
        <v>#VALUE!</v>
      </c>
      <c r="AC161" s="104" t="e">
        <f>SUMIF('[1]Consommati par usage et sect '!$C$6:$C$310,'[1]Assiette TIC'!$C166,'[1]Consommati par usage et sect '!AB$6:AB$310)</f>
        <v>#VALUE!</v>
      </c>
      <c r="AD161" s="104" t="e">
        <f>SUMIF('[1]Consommati par usage et sect '!$C$6:$C$310,'[1]Assiette TIC'!$C166,'[1]Consommati par usage et sect '!AC$6:AC$310)</f>
        <v>#VALUE!</v>
      </c>
      <c r="AE161" s="104" t="e">
        <f>SUMIF('[1]Consommati par usage et sect '!$C$6:$C$310,'[1]Assiette TIC'!$C166,'[1]Consommati par usage et sect '!AD$6:AD$310)</f>
        <v>#VALUE!</v>
      </c>
      <c r="AF161" s="104" t="e">
        <f>SUMIF('[1]Consommati par usage et sect '!$C$6:$C$310,'[1]Assiette TIC'!$C166,'[1]Consommati par usage et sect '!AE$6:AE$310)</f>
        <v>#VALUE!</v>
      </c>
      <c r="AG161" s="104" t="e">
        <f>SUMIF('[1]Consommati par usage et sect '!$C$6:$C$310,'[1]Assiette TIC'!$C166,'[1]Consommati par usage et sect '!AF$6:AF$310)</f>
        <v>#VALUE!</v>
      </c>
      <c r="AH161" s="104" t="e">
        <f>SUMIF('[1]Consommati par usage et sect '!$C$6:$C$310,'[1]Assiette TIC'!$C166,'[1]Consommati par usage et sect '!AG$6:AG$310)</f>
        <v>#VALUE!</v>
      </c>
      <c r="AI161" s="104" t="e">
        <f>SUMIF('[1]Consommati par usage et sect '!$C$6:$C$310,'[1]Assiette TIC'!$C166,'[1]Consommati par usage et sect '!AH$6:AH$310)</f>
        <v>#VALUE!</v>
      </c>
      <c r="AJ161" s="104" t="e">
        <f>SUMIF('[1]Consommati par usage et sect '!$C$6:$C$310,'[1]Assiette TIC'!$C166,'[1]Consommati par usage et sect '!AI$6:AI$310)</f>
        <v>#VALUE!</v>
      </c>
      <c r="AK161" s="104" t="e">
        <f>SUMIF('[1]Consommati par usage et sect '!$C$6:$C$310,'[1]Assiette TIC'!$C166,'[1]Consommati par usage et sect '!AJ$6:AJ$310)</f>
        <v>#VALUE!</v>
      </c>
      <c r="AL161" s="105" t="e">
        <f t="shared" si="61"/>
        <v>#VALUE!</v>
      </c>
      <c r="AM161" s="104" t="e">
        <f t="shared" si="67"/>
        <v>#VALUE!</v>
      </c>
      <c r="AN161" s="104" t="e">
        <f t="shared" si="62"/>
        <v>#VALUE!</v>
      </c>
      <c r="AO161" s="104" t="e">
        <f t="shared" si="63"/>
        <v>#VALUE!</v>
      </c>
      <c r="AP161" s="104" t="e">
        <f t="shared" si="64"/>
        <v>#VALUE!</v>
      </c>
      <c r="AQ161" s="104" t="e">
        <f>SUMIF('[1]Consommati par usage et sect '!$C$6:$C$310,'[1]Assiette TIC'!$C166,'[1]Consommati par usage et sect '!AP$6:AP$310)</f>
        <v>#VALUE!</v>
      </c>
      <c r="AR161" s="104" t="e">
        <f>SUMIF('[1]Consommati par usage et sect '!$C$6:$C$310,'[1]Assiette TIC'!$C166,'[1]Consommati par usage et sect '!AQ$6:AQ$310)</f>
        <v>#VALUE!</v>
      </c>
      <c r="AS161" s="104" t="e">
        <f>SUMIF('[1]Consommati par usage et sect '!$C$6:$C$310,'[1]Assiette TIC'!$C166,'[1]Consommati par usage et sect '!AR$6:AR$310)</f>
        <v>#VALUE!</v>
      </c>
      <c r="AT161" s="104" t="e">
        <f>SUMIF('[1]Consommati par usage et sect '!$C$6:$C$310,'[1]Assiette TIC'!$C166,'[1]Consommati par usage et sect '!AS$6:AS$310)</f>
        <v>#VALUE!</v>
      </c>
      <c r="AU161" s="104" t="e">
        <f>SUMIF('[1]Consommati par usage et sect '!$C$6:$C$310,'[1]Assiette TIC'!$C166,'[1]Consommati par usage et sect '!AT$6:AT$310)</f>
        <v>#VALUE!</v>
      </c>
      <c r="AV161" s="104" t="e">
        <f>SUMIF('[1]Consommati par usage et sect '!$C$6:$C$310,'[1]Assiette TIC'!$C166,'[1]Consommati par usage et sect '!AU$6:AU$310)</f>
        <v>#VALUE!</v>
      </c>
      <c r="AW161" s="104" t="e">
        <f>SUMIF('[1]Consommati par usage et sect '!$C$6:$C$310,'[1]Assiette TIC'!$C166,'[1]Consommati par usage et sect '!AV$6:AV$310)</f>
        <v>#VALUE!</v>
      </c>
      <c r="AX161" s="104" t="e">
        <f>SUMIF('[1]Consommati par usage et sect '!$C$6:$C$310,'[1]Assiette TIC'!$C166,'[1]Consommati par usage et sect '!AW$6:AW$310)</f>
        <v>#VALUE!</v>
      </c>
      <c r="AY161" s="104" t="e">
        <f>SUMIF('[1]Consommati par usage et sect '!$C$6:$C$310,'[1]Assiette TIC'!$C166,'[1]Consommati par usage et sect '!AX$6:AX$310)</f>
        <v>#VALUE!</v>
      </c>
      <c r="AZ161" s="104" t="e">
        <f>SUMIF('[1]Consommati par usage et sect '!$C$6:$C$310,'[1]Assiette TIC'!$C166,'[1]Consommati par usage et sect '!AY$6:AY$310)</f>
        <v>#VALUE!</v>
      </c>
      <c r="BA161" s="104" t="e">
        <f>SUMIF('[1]Consommati par usage et sect '!$C$6:$C$310,'[1]Assiette TIC'!$C166,'[1]Consommati par usage et sect '!AZ$6:AZ$310)</f>
        <v>#VALUE!</v>
      </c>
      <c r="BB161" s="104" t="e">
        <f>SUMIF('[1]Consommati par usage et sect '!$C$6:$C$310,'[1]Assiette TIC'!$C166,'[1]Consommati par usage et sect '!BA$6:BA$310)</f>
        <v>#VALUE!</v>
      </c>
      <c r="BC161" s="104" t="e">
        <f>SUMIF('[1]Consommati par usage et sect '!$C$6:$C$310,'[1]Assiette TIC'!$C166,'[1]Consommati par usage et sect '!BB$6:BB$310)</f>
        <v>#VALUE!</v>
      </c>
      <c r="BD161" s="104" t="e">
        <f>SUMIF('[1]Consommati par usage et sect '!$C$6:$C$310,'[1]Assiette TIC'!$C166,'[1]Consommati par usage et sect '!BC$6:BC$310)</f>
        <v>#VALUE!</v>
      </c>
      <c r="BE161" s="104" t="e">
        <f>SUMIF('[1]Consommati par usage et sect '!$C$6:$C$310,'[1]Assiette TIC'!$C166,'[1]Consommati par usage et sect '!BD$6:BD$310)</f>
        <v>#VALUE!</v>
      </c>
      <c r="BF161" s="104" t="e">
        <f>SUMIF('[1]Consommati par usage et sect '!$C$6:$C$310,'[1]Assiette TIC'!$C166,'[1]Consommati par usage et sect '!BE$6:BE$310)</f>
        <v>#VALUE!</v>
      </c>
      <c r="BG161" s="104" t="e">
        <f>SUMIF('[1]Consommati par usage et sect '!$C$6:$C$310,'[1]Assiette TIC'!$C166,'[1]Consommati par usage et sect '!BF$6:BF$310)</f>
        <v>#VALUE!</v>
      </c>
      <c r="BH161" s="104" t="e">
        <f>SUMIF('[1]Consommati par usage et sect '!$C$6:$C$310,'[1]Assiette TIC'!$C166,'[1]Consommati par usage et sect '!BG$6:BG$310)</f>
        <v>#VALUE!</v>
      </c>
      <c r="BI161" s="104" t="e">
        <f>SUMIF('[1]Consommati par usage et sect '!$C$6:$C$310,'[1]Assiette TIC'!$C166,'[1]Consommati par usage et sect '!BH$6:BH$310)</f>
        <v>#VALUE!</v>
      </c>
      <c r="BJ161" s="104" t="e">
        <f>SUMIF('[1]Consommati par usage et sect '!$C$6:$C$310,'[1]Assiette TIC'!$C166,'[1]Consommati par usage et sect '!BI$6:BI$310)</f>
        <v>#VALUE!</v>
      </c>
      <c r="BK161" s="104" t="e">
        <f>SUMIF('[1]Consommati par usage et sect '!$C$6:$C$310,'[1]Assiette TIC'!$C166,'[1]Consommati par usage et sect '!BJ$6:BJ$310)</f>
        <v>#VALUE!</v>
      </c>
      <c r="BL161" s="104" t="e">
        <f>SUMIF('[1]Consommati par usage et sect '!$C$6:$C$310,'[1]Assiette TIC'!$C166,'[1]Consommati par usage et sect '!BK$6:BK$310)</f>
        <v>#VALUE!</v>
      </c>
      <c r="BM161" s="104" t="e">
        <f>SUMIF('[1]Consommati par usage et sect '!$C$6:$C$310,'[1]Assiette TIC'!$C166,'[1]Consommati par usage et sect '!BL$6:BL$310)</f>
        <v>#VALUE!</v>
      </c>
      <c r="BN161" s="104" t="e">
        <f>SUMIF('[1]Consommati par usage et sect '!$C$6:$C$310,'[1]Assiette TIC'!$C166,'[1]Consommati par usage et sect '!BM$6:BM$310)</f>
        <v>#VALUE!</v>
      </c>
      <c r="BO161" s="104" t="e">
        <f>SUMIF('[1]Consommati par usage et sect '!$C$6:$C$310,'[1]Assiette TIC'!$C166,'[1]Consommati par usage et sect '!BN$6:BN$310)</f>
        <v>#VALUE!</v>
      </c>
      <c r="BP161" s="104" t="e">
        <f>SUMIF('[1]Consommati par usage et sect '!$C$6:$C$310,'[1]Assiette TIC'!$C166,'[1]Consommati par usage et sect '!BO$6:BO$310)</f>
        <v>#VALUE!</v>
      </c>
      <c r="BQ161" s="104" t="e">
        <f>SUMIF('[1]Consommati par usage et sect '!$C$6:$C$310,'[1]Assiette TIC'!$C166,'[1]Consommati par usage et sect '!BP$6:BP$310)</f>
        <v>#VALUE!</v>
      </c>
      <c r="BR161" s="104" t="e">
        <f>SUMIF('[1]Consommati par usage et sect '!$C$6:$C$310,'[1]Assiette TIC'!$C166,'[1]Consommati par usage et sect '!BQ$6:BQ$310)</f>
        <v>#VALUE!</v>
      </c>
      <c r="BS161" s="105" t="e">
        <f t="shared" si="58"/>
        <v>#VALUE!</v>
      </c>
      <c r="BT161" s="106" t="e">
        <f t="shared" si="73"/>
        <v>#VALUE!</v>
      </c>
      <c r="BU161" s="102" t="e">
        <f>IF(E161-#REF!-#REF!&gt;=#REF!,AL161-E161+#REF!+#REF!,AL161-#REF!)</f>
        <v>#REF!</v>
      </c>
      <c r="BV161" s="102" t="s">
        <v>264</v>
      </c>
      <c r="BW161" s="102"/>
      <c r="BX161" s="102">
        <f t="shared" si="66"/>
        <v>1</v>
      </c>
      <c r="BY161" s="102">
        <f t="shared" si="68"/>
        <v>0</v>
      </c>
      <c r="BZ161" s="107">
        <f>IF(ISNA(VLOOKUP($D161,'[1]comptes des secteurs'!$B$13:$AW$1568,31,FALSE)),0,VLOOKUP($D161,'[1]comptes des secteurs'!$B$13:$AW$1568,31,FALSE))</f>
        <v>81.400000000000006</v>
      </c>
      <c r="CA161" s="102">
        <f>IF(ISNA(VLOOKUP($D161,'[1]comptes des secteurs'!$B$13:$AW$1568,47,FALSE)),0,VLOOKUP($D161,'[1]comptes des secteurs'!$B$13:$AW$1568,47,FALSE))</f>
        <v>586.20000000000005</v>
      </c>
      <c r="CB161" s="108">
        <f t="shared" si="72"/>
        <v>0</v>
      </c>
      <c r="CC161" s="108">
        <f t="shared" si="72"/>
        <v>0</v>
      </c>
      <c r="CD161">
        <f>VLOOKUP(D161,Eurostat!$A$11:$H$272,5,TRUE)</f>
        <v>1763.4</v>
      </c>
    </row>
    <row r="162" spans="1:82" ht="15.65" customHeight="1" x14ac:dyDescent="0.35">
      <c r="A162" s="121"/>
      <c r="B162" s="200"/>
      <c r="C162" s="131" t="s">
        <v>414</v>
      </c>
      <c r="D162" s="128">
        <v>2893</v>
      </c>
      <c r="E162" s="97">
        <f>IFERROR(VLOOKUP(D162,'[1]Emissions ETS'!$A$2:$B$121,2,FALSE),0)/1000</f>
        <v>0</v>
      </c>
      <c r="F162" s="104" t="e">
        <f>SUMIF('[1]Consommati par usage et sect '!$C$6:$C$310,'[1]Assiette TIC'!$C167,'[1]Consommati par usage et sect '!E$6:E$310)</f>
        <v>#VALUE!</v>
      </c>
      <c r="G162" s="104" t="e">
        <f>SUMIF('[1]Consommati par usage et sect '!$C$6:$C$310,'[1]Assiette TIC'!$C167,'[1]Consommati par usage et sect '!F$6:F$310)</f>
        <v>#VALUE!</v>
      </c>
      <c r="H162" s="104" t="e">
        <f>SUMIF('[1]Consommati par usage et sect '!$C$6:$C$310,'[1]Assiette TIC'!$C167,'[1]Consommati par usage et sect '!G$6:G$310)</f>
        <v>#VALUE!</v>
      </c>
      <c r="I162" s="104" t="e">
        <f>SUMIF('[1]Consommati par usage et sect '!$C$6:$C$310,'[1]Assiette TIC'!$C167,'[1]Consommati par usage et sect '!H$6:H$310)</f>
        <v>#VALUE!</v>
      </c>
      <c r="J162" s="104" t="e">
        <f>SUMIF('[1]Consommati par usage et sect '!$C$6:$C$310,'[1]Assiette TIC'!$C167,'[1]Consommati par usage et sect '!I$6:I$310)</f>
        <v>#VALUE!</v>
      </c>
      <c r="K162" s="104" t="e">
        <f>SUMIF('[1]Consommati par usage et sect '!$C$6:$C$310,'[1]Assiette TIC'!$C167,'[1]Consommati par usage et sect '!J$6:J$310)</f>
        <v>#VALUE!</v>
      </c>
      <c r="L162" s="104" t="e">
        <f>SUMIF('[1]Consommati par usage et sect '!$C$6:$C$310,'[1]Assiette TIC'!$C167,'[1]Consommati par usage et sect '!K$6:K$310)</f>
        <v>#VALUE!</v>
      </c>
      <c r="M162" s="104" t="e">
        <f>SUMIF('[1]Consommati par usage et sect '!$C$6:$C$310,'[1]Assiette TIC'!$C167,'[1]Consommati par usage et sect '!L$6:L$310)</f>
        <v>#VALUE!</v>
      </c>
      <c r="N162" s="104" t="e">
        <f>SUMIF('[1]Consommati par usage et sect '!$C$6:$C$310,'[1]Assiette TIC'!$C167,'[1]Consommati par usage et sect '!M$6:M$310)</f>
        <v>#VALUE!</v>
      </c>
      <c r="O162" s="104" t="e">
        <f>SUMIF('[1]Consommati par usage et sect '!$C$6:$C$310,'[1]Assiette TIC'!$C167,'[1]Consommati par usage et sect '!N$6:N$310)</f>
        <v>#VALUE!</v>
      </c>
      <c r="P162" s="104" t="e">
        <f>SUMIF('[1]Consommati par usage et sect '!$C$6:$C$310,'[1]Assiette TIC'!$C167,'[1]Consommati par usage et sect '!O$6:O$310)</f>
        <v>#VALUE!</v>
      </c>
      <c r="Q162" s="104" t="e">
        <f>SUMIF('[1]Consommati par usage et sect '!$C$6:$C$310,'[1]Assiette TIC'!$C167,'[1]Consommati par usage et sect '!P$6:P$310)</f>
        <v>#VALUE!</v>
      </c>
      <c r="R162" s="104" t="e">
        <f>SUMIF('[1]Consommati par usage et sect '!$C$6:$C$310,'[1]Assiette TIC'!$C167,'[1]Consommati par usage et sect '!Q$6:Q$310)</f>
        <v>#VALUE!</v>
      </c>
      <c r="S162" s="104" t="e">
        <f>SUMIF('[1]Consommati par usage et sect '!$C$6:$C$310,'[1]Assiette TIC'!$C167,'[1]Consommati par usage et sect '!R$6:R$310)</f>
        <v>#VALUE!</v>
      </c>
      <c r="T162" s="104" t="e">
        <f>SUMIF('[1]Consommati par usage et sect '!$C$6:$C$310,'[1]Assiette TIC'!$C167,'[1]Consommati par usage et sect '!S$6:S$310)</f>
        <v>#VALUE!</v>
      </c>
      <c r="U162" s="104" t="e">
        <f>SUMIF('[1]Consommati par usage et sect '!$C$6:$C$310,'[1]Assiette TIC'!$C167,'[1]Consommati par usage et sect '!T$6:T$310)</f>
        <v>#VALUE!</v>
      </c>
      <c r="V162" s="104" t="e">
        <f>SUMIF('[1]Consommati par usage et sect '!$C$6:$C$310,'[1]Assiette TIC'!$C167,'[1]Consommati par usage et sect '!U$6:U$310)</f>
        <v>#VALUE!</v>
      </c>
      <c r="W162" s="104" t="e">
        <f>SUMIF('[1]Consommati par usage et sect '!$C$6:$C$310,'[1]Assiette TIC'!$C167,'[1]Consommati par usage et sect '!V$6:V$310)</f>
        <v>#VALUE!</v>
      </c>
      <c r="X162" s="104" t="e">
        <f>SUMIF('[1]Consommati par usage et sect '!$C$6:$C$310,'[1]Assiette TIC'!$C167,'[1]Consommati par usage et sect '!W$6:W$310)</f>
        <v>#VALUE!</v>
      </c>
      <c r="Y162" s="104" t="e">
        <f>SUMIF('[1]Consommati par usage et sect '!$C$6:$C$310,'[1]Assiette TIC'!$C167,'[1]Consommati par usage et sect '!X$6:X$310)</f>
        <v>#VALUE!</v>
      </c>
      <c r="Z162" s="104" t="e">
        <f>SUMIF('[1]Consommati par usage et sect '!$C$6:$C$310,'[1]Assiette TIC'!$C167,'[1]Consommati par usage et sect '!Y$6:Y$310)</f>
        <v>#VALUE!</v>
      </c>
      <c r="AA162" s="104" t="e">
        <f>SUMIF('[1]Consommati par usage et sect '!$C$6:$C$310,'[1]Assiette TIC'!$C167,'[1]Consommati par usage et sect '!Z$6:Z$310)</f>
        <v>#VALUE!</v>
      </c>
      <c r="AB162" s="104" t="e">
        <f>SUMIF('[1]Consommati par usage et sect '!$C$6:$C$310,'[1]Assiette TIC'!$C167,'[1]Consommati par usage et sect '!AA$6:AA$310)</f>
        <v>#VALUE!</v>
      </c>
      <c r="AC162" s="104" t="e">
        <f>SUMIF('[1]Consommati par usage et sect '!$C$6:$C$310,'[1]Assiette TIC'!$C167,'[1]Consommati par usage et sect '!AB$6:AB$310)</f>
        <v>#VALUE!</v>
      </c>
      <c r="AD162" s="104" t="e">
        <f>SUMIF('[1]Consommati par usage et sect '!$C$6:$C$310,'[1]Assiette TIC'!$C167,'[1]Consommati par usage et sect '!AC$6:AC$310)</f>
        <v>#VALUE!</v>
      </c>
      <c r="AE162" s="104" t="e">
        <f>SUMIF('[1]Consommati par usage et sect '!$C$6:$C$310,'[1]Assiette TIC'!$C167,'[1]Consommati par usage et sect '!AD$6:AD$310)</f>
        <v>#VALUE!</v>
      </c>
      <c r="AF162" s="104" t="e">
        <f>SUMIF('[1]Consommati par usage et sect '!$C$6:$C$310,'[1]Assiette TIC'!$C167,'[1]Consommati par usage et sect '!AE$6:AE$310)</f>
        <v>#VALUE!</v>
      </c>
      <c r="AG162" s="104" t="e">
        <f>SUMIF('[1]Consommati par usage et sect '!$C$6:$C$310,'[1]Assiette TIC'!$C167,'[1]Consommati par usage et sect '!AF$6:AF$310)</f>
        <v>#VALUE!</v>
      </c>
      <c r="AH162" s="104" t="e">
        <f>SUMIF('[1]Consommati par usage et sect '!$C$6:$C$310,'[1]Assiette TIC'!$C167,'[1]Consommati par usage et sect '!AG$6:AG$310)</f>
        <v>#VALUE!</v>
      </c>
      <c r="AI162" s="104" t="e">
        <f>SUMIF('[1]Consommati par usage et sect '!$C$6:$C$310,'[1]Assiette TIC'!$C167,'[1]Consommati par usage et sect '!AH$6:AH$310)</f>
        <v>#VALUE!</v>
      </c>
      <c r="AJ162" s="104" t="e">
        <f>SUMIF('[1]Consommati par usage et sect '!$C$6:$C$310,'[1]Assiette TIC'!$C167,'[1]Consommati par usage et sect '!AI$6:AI$310)</f>
        <v>#VALUE!</v>
      </c>
      <c r="AK162" s="104" t="e">
        <f>SUMIF('[1]Consommati par usage et sect '!$C$6:$C$310,'[1]Assiette TIC'!$C167,'[1]Consommati par usage et sect '!AJ$6:AJ$310)</f>
        <v>#VALUE!</v>
      </c>
      <c r="AL162" s="105" t="e">
        <f t="shared" si="61"/>
        <v>#VALUE!</v>
      </c>
      <c r="AM162" s="104" t="e">
        <f t="shared" si="67"/>
        <v>#VALUE!</v>
      </c>
      <c r="AN162" s="104" t="e">
        <f t="shared" si="62"/>
        <v>#VALUE!</v>
      </c>
      <c r="AO162" s="104" t="e">
        <f t="shared" si="63"/>
        <v>#VALUE!</v>
      </c>
      <c r="AP162" s="104" t="e">
        <f t="shared" si="64"/>
        <v>#VALUE!</v>
      </c>
      <c r="AQ162" s="104" t="e">
        <f>SUMIF('[1]Consommati par usage et sect '!$C$6:$C$310,'[1]Assiette TIC'!$C167,'[1]Consommati par usage et sect '!AP$6:AP$310)</f>
        <v>#VALUE!</v>
      </c>
      <c r="AR162" s="104" t="e">
        <f>SUMIF('[1]Consommati par usage et sect '!$C$6:$C$310,'[1]Assiette TIC'!$C167,'[1]Consommati par usage et sect '!AQ$6:AQ$310)</f>
        <v>#VALUE!</v>
      </c>
      <c r="AS162" s="104" t="e">
        <f>SUMIF('[1]Consommati par usage et sect '!$C$6:$C$310,'[1]Assiette TIC'!$C167,'[1]Consommati par usage et sect '!AR$6:AR$310)</f>
        <v>#VALUE!</v>
      </c>
      <c r="AT162" s="104" t="e">
        <f>SUMIF('[1]Consommati par usage et sect '!$C$6:$C$310,'[1]Assiette TIC'!$C167,'[1]Consommati par usage et sect '!AS$6:AS$310)</f>
        <v>#VALUE!</v>
      </c>
      <c r="AU162" s="104" t="e">
        <f>SUMIF('[1]Consommati par usage et sect '!$C$6:$C$310,'[1]Assiette TIC'!$C167,'[1]Consommati par usage et sect '!AT$6:AT$310)</f>
        <v>#VALUE!</v>
      </c>
      <c r="AV162" s="104" t="e">
        <f>SUMIF('[1]Consommati par usage et sect '!$C$6:$C$310,'[1]Assiette TIC'!$C167,'[1]Consommati par usage et sect '!AU$6:AU$310)</f>
        <v>#VALUE!</v>
      </c>
      <c r="AW162" s="104" t="e">
        <f>SUMIF('[1]Consommati par usage et sect '!$C$6:$C$310,'[1]Assiette TIC'!$C167,'[1]Consommati par usage et sect '!AV$6:AV$310)</f>
        <v>#VALUE!</v>
      </c>
      <c r="AX162" s="104" t="e">
        <f>SUMIF('[1]Consommati par usage et sect '!$C$6:$C$310,'[1]Assiette TIC'!$C167,'[1]Consommati par usage et sect '!AW$6:AW$310)</f>
        <v>#VALUE!</v>
      </c>
      <c r="AY162" s="104" t="e">
        <f>SUMIF('[1]Consommati par usage et sect '!$C$6:$C$310,'[1]Assiette TIC'!$C167,'[1]Consommati par usage et sect '!AX$6:AX$310)</f>
        <v>#VALUE!</v>
      </c>
      <c r="AZ162" s="104" t="e">
        <f>SUMIF('[1]Consommati par usage et sect '!$C$6:$C$310,'[1]Assiette TIC'!$C167,'[1]Consommati par usage et sect '!AY$6:AY$310)</f>
        <v>#VALUE!</v>
      </c>
      <c r="BA162" s="104" t="e">
        <f>SUMIF('[1]Consommati par usage et sect '!$C$6:$C$310,'[1]Assiette TIC'!$C167,'[1]Consommati par usage et sect '!AZ$6:AZ$310)</f>
        <v>#VALUE!</v>
      </c>
      <c r="BB162" s="104" t="e">
        <f>SUMIF('[1]Consommati par usage et sect '!$C$6:$C$310,'[1]Assiette TIC'!$C167,'[1]Consommati par usage et sect '!BA$6:BA$310)</f>
        <v>#VALUE!</v>
      </c>
      <c r="BC162" s="104" t="e">
        <f>SUMIF('[1]Consommati par usage et sect '!$C$6:$C$310,'[1]Assiette TIC'!$C167,'[1]Consommati par usage et sect '!BB$6:BB$310)</f>
        <v>#VALUE!</v>
      </c>
      <c r="BD162" s="104" t="e">
        <f>SUMIF('[1]Consommati par usage et sect '!$C$6:$C$310,'[1]Assiette TIC'!$C167,'[1]Consommati par usage et sect '!BC$6:BC$310)</f>
        <v>#VALUE!</v>
      </c>
      <c r="BE162" s="104" t="e">
        <f>SUMIF('[1]Consommati par usage et sect '!$C$6:$C$310,'[1]Assiette TIC'!$C167,'[1]Consommati par usage et sect '!BD$6:BD$310)</f>
        <v>#VALUE!</v>
      </c>
      <c r="BF162" s="104" t="e">
        <f>SUMIF('[1]Consommati par usage et sect '!$C$6:$C$310,'[1]Assiette TIC'!$C167,'[1]Consommati par usage et sect '!BE$6:BE$310)</f>
        <v>#VALUE!</v>
      </c>
      <c r="BG162" s="104" t="e">
        <f>SUMIF('[1]Consommati par usage et sect '!$C$6:$C$310,'[1]Assiette TIC'!$C167,'[1]Consommati par usage et sect '!BF$6:BF$310)</f>
        <v>#VALUE!</v>
      </c>
      <c r="BH162" s="104" t="e">
        <f>SUMIF('[1]Consommati par usage et sect '!$C$6:$C$310,'[1]Assiette TIC'!$C167,'[1]Consommati par usage et sect '!BG$6:BG$310)</f>
        <v>#VALUE!</v>
      </c>
      <c r="BI162" s="104" t="e">
        <f>SUMIF('[1]Consommati par usage et sect '!$C$6:$C$310,'[1]Assiette TIC'!$C167,'[1]Consommati par usage et sect '!BH$6:BH$310)</f>
        <v>#VALUE!</v>
      </c>
      <c r="BJ162" s="104" t="e">
        <f>SUMIF('[1]Consommati par usage et sect '!$C$6:$C$310,'[1]Assiette TIC'!$C167,'[1]Consommati par usage et sect '!BI$6:BI$310)</f>
        <v>#VALUE!</v>
      </c>
      <c r="BK162" s="104" t="e">
        <f>SUMIF('[1]Consommati par usage et sect '!$C$6:$C$310,'[1]Assiette TIC'!$C167,'[1]Consommati par usage et sect '!BJ$6:BJ$310)</f>
        <v>#VALUE!</v>
      </c>
      <c r="BL162" s="104" t="e">
        <f>SUMIF('[1]Consommati par usage et sect '!$C$6:$C$310,'[1]Assiette TIC'!$C167,'[1]Consommati par usage et sect '!BK$6:BK$310)</f>
        <v>#VALUE!</v>
      </c>
      <c r="BM162" s="104" t="e">
        <f>SUMIF('[1]Consommati par usage et sect '!$C$6:$C$310,'[1]Assiette TIC'!$C167,'[1]Consommati par usage et sect '!BL$6:BL$310)</f>
        <v>#VALUE!</v>
      </c>
      <c r="BN162" s="104" t="e">
        <f>SUMIF('[1]Consommati par usage et sect '!$C$6:$C$310,'[1]Assiette TIC'!$C167,'[1]Consommati par usage et sect '!BM$6:BM$310)</f>
        <v>#VALUE!</v>
      </c>
      <c r="BO162" s="104" t="e">
        <f>SUMIF('[1]Consommati par usage et sect '!$C$6:$C$310,'[1]Assiette TIC'!$C167,'[1]Consommati par usage et sect '!BN$6:BN$310)</f>
        <v>#VALUE!</v>
      </c>
      <c r="BP162" s="104" t="e">
        <f>SUMIF('[1]Consommati par usage et sect '!$C$6:$C$310,'[1]Assiette TIC'!$C167,'[1]Consommati par usage et sect '!BO$6:BO$310)</f>
        <v>#VALUE!</v>
      </c>
      <c r="BQ162" s="104" t="e">
        <f>SUMIF('[1]Consommati par usage et sect '!$C$6:$C$310,'[1]Assiette TIC'!$C167,'[1]Consommati par usage et sect '!BP$6:BP$310)</f>
        <v>#VALUE!</v>
      </c>
      <c r="BR162" s="104" t="e">
        <f>SUMIF('[1]Consommati par usage et sect '!$C$6:$C$310,'[1]Assiette TIC'!$C167,'[1]Consommati par usage et sect '!BQ$6:BQ$310)</f>
        <v>#VALUE!</v>
      </c>
      <c r="BS162" s="105" t="e">
        <f t="shared" si="58"/>
        <v>#VALUE!</v>
      </c>
      <c r="BT162" s="106" t="e">
        <f t="shared" si="73"/>
        <v>#VALUE!</v>
      </c>
      <c r="BU162" s="102" t="e">
        <f>IF(E162-#REF!-#REF!&gt;=#REF!,AL162-E162+#REF!+#REF!,AL162-#REF!)</f>
        <v>#REF!</v>
      </c>
      <c r="BV162" s="102" t="s">
        <v>264</v>
      </c>
      <c r="BW162" s="102"/>
      <c r="BX162" s="102">
        <f t="shared" si="66"/>
        <v>1</v>
      </c>
      <c r="BY162" s="102">
        <f t="shared" si="68"/>
        <v>0</v>
      </c>
      <c r="BZ162" s="107">
        <f>IF(ISNA(VLOOKUP($D162,'[1]comptes des secteurs'!$B$13:$AW$1568,31,FALSE)),0,VLOOKUP($D162,'[1]comptes des secteurs'!$B$13:$AW$1568,31,FALSE))</f>
        <v>126.8</v>
      </c>
      <c r="CA162" s="102">
        <f>IF(ISNA(VLOOKUP($D162,'[1]comptes des secteurs'!$B$13:$AW$1568,47,FALSE)),0,VLOOKUP($D162,'[1]comptes des secteurs'!$B$13:$AW$1568,47,FALSE))</f>
        <v>633.79999999999995</v>
      </c>
      <c r="CB162" s="108">
        <f t="shared" si="72"/>
        <v>0</v>
      </c>
      <c r="CC162" s="108">
        <f t="shared" si="72"/>
        <v>0</v>
      </c>
      <c r="CD162">
        <f>VLOOKUP(D162,Eurostat!$A$11:$H$272,5,TRUE)</f>
        <v>1733</v>
      </c>
    </row>
    <row r="163" spans="1:82" ht="15.65" customHeight="1" x14ac:dyDescent="0.35">
      <c r="A163" s="121"/>
      <c r="B163" s="200"/>
      <c r="C163" s="131" t="s">
        <v>415</v>
      </c>
      <c r="D163" s="128">
        <v>2894</v>
      </c>
      <c r="E163" s="97">
        <f>IFERROR(VLOOKUP(D163,'[1]Emissions ETS'!$A$2:$B$121,2,FALSE),0)/1000</f>
        <v>0</v>
      </c>
      <c r="F163" s="104" t="e">
        <f>SUMIF('[1]Consommati par usage et sect '!$C$6:$C$310,'[1]Assiette TIC'!$C168,'[1]Consommati par usage et sect '!E$6:E$310)</f>
        <v>#VALUE!</v>
      </c>
      <c r="G163" s="104" t="e">
        <f>SUMIF('[1]Consommati par usage et sect '!$C$6:$C$310,'[1]Assiette TIC'!$C168,'[1]Consommati par usage et sect '!F$6:F$310)</f>
        <v>#VALUE!</v>
      </c>
      <c r="H163" s="104" t="e">
        <f>SUMIF('[1]Consommati par usage et sect '!$C$6:$C$310,'[1]Assiette TIC'!$C168,'[1]Consommati par usage et sect '!G$6:G$310)</f>
        <v>#VALUE!</v>
      </c>
      <c r="I163" s="104" t="e">
        <f>SUMIF('[1]Consommati par usage et sect '!$C$6:$C$310,'[1]Assiette TIC'!$C168,'[1]Consommati par usage et sect '!H$6:H$310)</f>
        <v>#VALUE!</v>
      </c>
      <c r="J163" s="104" t="e">
        <f>SUMIF('[1]Consommati par usage et sect '!$C$6:$C$310,'[1]Assiette TIC'!$C168,'[1]Consommati par usage et sect '!I$6:I$310)</f>
        <v>#VALUE!</v>
      </c>
      <c r="K163" s="104" t="e">
        <f>SUMIF('[1]Consommati par usage et sect '!$C$6:$C$310,'[1]Assiette TIC'!$C168,'[1]Consommati par usage et sect '!J$6:J$310)</f>
        <v>#VALUE!</v>
      </c>
      <c r="L163" s="104" t="e">
        <f>SUMIF('[1]Consommati par usage et sect '!$C$6:$C$310,'[1]Assiette TIC'!$C168,'[1]Consommati par usage et sect '!K$6:K$310)</f>
        <v>#VALUE!</v>
      </c>
      <c r="M163" s="104" t="e">
        <f>SUMIF('[1]Consommati par usage et sect '!$C$6:$C$310,'[1]Assiette TIC'!$C168,'[1]Consommati par usage et sect '!L$6:L$310)</f>
        <v>#VALUE!</v>
      </c>
      <c r="N163" s="104" t="e">
        <f>SUMIF('[1]Consommati par usage et sect '!$C$6:$C$310,'[1]Assiette TIC'!$C168,'[1]Consommati par usage et sect '!M$6:M$310)</f>
        <v>#VALUE!</v>
      </c>
      <c r="O163" s="104" t="e">
        <f>SUMIF('[1]Consommati par usage et sect '!$C$6:$C$310,'[1]Assiette TIC'!$C168,'[1]Consommati par usage et sect '!N$6:N$310)</f>
        <v>#VALUE!</v>
      </c>
      <c r="P163" s="104" t="e">
        <f>SUMIF('[1]Consommati par usage et sect '!$C$6:$C$310,'[1]Assiette TIC'!$C168,'[1]Consommati par usage et sect '!O$6:O$310)</f>
        <v>#VALUE!</v>
      </c>
      <c r="Q163" s="104" t="e">
        <f>SUMIF('[1]Consommati par usage et sect '!$C$6:$C$310,'[1]Assiette TIC'!$C168,'[1]Consommati par usage et sect '!P$6:P$310)</f>
        <v>#VALUE!</v>
      </c>
      <c r="R163" s="104" t="e">
        <f>SUMIF('[1]Consommati par usage et sect '!$C$6:$C$310,'[1]Assiette TIC'!$C168,'[1]Consommati par usage et sect '!Q$6:Q$310)</f>
        <v>#VALUE!</v>
      </c>
      <c r="S163" s="104" t="e">
        <f>SUMIF('[1]Consommati par usage et sect '!$C$6:$C$310,'[1]Assiette TIC'!$C168,'[1]Consommati par usage et sect '!R$6:R$310)</f>
        <v>#VALUE!</v>
      </c>
      <c r="T163" s="104" t="e">
        <f>SUMIF('[1]Consommati par usage et sect '!$C$6:$C$310,'[1]Assiette TIC'!$C168,'[1]Consommati par usage et sect '!S$6:S$310)</f>
        <v>#VALUE!</v>
      </c>
      <c r="U163" s="104" t="e">
        <f>SUMIF('[1]Consommati par usage et sect '!$C$6:$C$310,'[1]Assiette TIC'!$C168,'[1]Consommati par usage et sect '!T$6:T$310)</f>
        <v>#VALUE!</v>
      </c>
      <c r="V163" s="104" t="e">
        <f>SUMIF('[1]Consommati par usage et sect '!$C$6:$C$310,'[1]Assiette TIC'!$C168,'[1]Consommati par usage et sect '!U$6:U$310)</f>
        <v>#VALUE!</v>
      </c>
      <c r="W163" s="104" t="e">
        <f>SUMIF('[1]Consommati par usage et sect '!$C$6:$C$310,'[1]Assiette TIC'!$C168,'[1]Consommati par usage et sect '!V$6:V$310)</f>
        <v>#VALUE!</v>
      </c>
      <c r="X163" s="104" t="e">
        <f>SUMIF('[1]Consommati par usage et sect '!$C$6:$C$310,'[1]Assiette TIC'!$C168,'[1]Consommati par usage et sect '!W$6:W$310)</f>
        <v>#VALUE!</v>
      </c>
      <c r="Y163" s="104" t="e">
        <f>SUMIF('[1]Consommati par usage et sect '!$C$6:$C$310,'[1]Assiette TIC'!$C168,'[1]Consommati par usage et sect '!X$6:X$310)</f>
        <v>#VALUE!</v>
      </c>
      <c r="Z163" s="104" t="e">
        <f>SUMIF('[1]Consommati par usage et sect '!$C$6:$C$310,'[1]Assiette TIC'!$C168,'[1]Consommati par usage et sect '!Y$6:Y$310)</f>
        <v>#VALUE!</v>
      </c>
      <c r="AA163" s="104" t="e">
        <f>SUMIF('[1]Consommati par usage et sect '!$C$6:$C$310,'[1]Assiette TIC'!$C168,'[1]Consommati par usage et sect '!Z$6:Z$310)</f>
        <v>#VALUE!</v>
      </c>
      <c r="AB163" s="104" t="e">
        <f>SUMIF('[1]Consommati par usage et sect '!$C$6:$C$310,'[1]Assiette TIC'!$C168,'[1]Consommati par usage et sect '!AA$6:AA$310)</f>
        <v>#VALUE!</v>
      </c>
      <c r="AC163" s="104" t="e">
        <f>SUMIF('[1]Consommati par usage et sect '!$C$6:$C$310,'[1]Assiette TIC'!$C168,'[1]Consommati par usage et sect '!AB$6:AB$310)</f>
        <v>#VALUE!</v>
      </c>
      <c r="AD163" s="104" t="e">
        <f>SUMIF('[1]Consommati par usage et sect '!$C$6:$C$310,'[1]Assiette TIC'!$C168,'[1]Consommati par usage et sect '!AC$6:AC$310)</f>
        <v>#VALUE!</v>
      </c>
      <c r="AE163" s="104" t="e">
        <f>SUMIF('[1]Consommati par usage et sect '!$C$6:$C$310,'[1]Assiette TIC'!$C168,'[1]Consommati par usage et sect '!AD$6:AD$310)</f>
        <v>#VALUE!</v>
      </c>
      <c r="AF163" s="104" t="e">
        <f>SUMIF('[1]Consommati par usage et sect '!$C$6:$C$310,'[1]Assiette TIC'!$C168,'[1]Consommati par usage et sect '!AE$6:AE$310)</f>
        <v>#VALUE!</v>
      </c>
      <c r="AG163" s="104" t="e">
        <f>SUMIF('[1]Consommati par usage et sect '!$C$6:$C$310,'[1]Assiette TIC'!$C168,'[1]Consommati par usage et sect '!AF$6:AF$310)</f>
        <v>#VALUE!</v>
      </c>
      <c r="AH163" s="104" t="e">
        <f>SUMIF('[1]Consommati par usage et sect '!$C$6:$C$310,'[1]Assiette TIC'!$C168,'[1]Consommati par usage et sect '!AG$6:AG$310)</f>
        <v>#VALUE!</v>
      </c>
      <c r="AI163" s="104" t="e">
        <f>SUMIF('[1]Consommati par usage et sect '!$C$6:$C$310,'[1]Assiette TIC'!$C168,'[1]Consommati par usage et sect '!AH$6:AH$310)</f>
        <v>#VALUE!</v>
      </c>
      <c r="AJ163" s="104" t="e">
        <f>SUMIF('[1]Consommati par usage et sect '!$C$6:$C$310,'[1]Assiette TIC'!$C168,'[1]Consommati par usage et sect '!AI$6:AI$310)</f>
        <v>#VALUE!</v>
      </c>
      <c r="AK163" s="104" t="e">
        <f>SUMIF('[1]Consommati par usage et sect '!$C$6:$C$310,'[1]Assiette TIC'!$C168,'[1]Consommati par usage et sect '!AJ$6:AJ$310)</f>
        <v>#VALUE!</v>
      </c>
      <c r="AL163" s="105" t="e">
        <f t="shared" si="61"/>
        <v>#VALUE!</v>
      </c>
      <c r="AM163" s="104" t="e">
        <f t="shared" si="67"/>
        <v>#VALUE!</v>
      </c>
      <c r="AN163" s="104" t="e">
        <f t="shared" si="62"/>
        <v>#VALUE!</v>
      </c>
      <c r="AO163" s="104" t="e">
        <f t="shared" si="63"/>
        <v>#VALUE!</v>
      </c>
      <c r="AP163" s="104" t="e">
        <f t="shared" si="64"/>
        <v>#VALUE!</v>
      </c>
      <c r="AQ163" s="104" t="e">
        <f>SUMIF('[1]Consommati par usage et sect '!$C$6:$C$310,'[1]Assiette TIC'!$C168,'[1]Consommati par usage et sect '!AP$6:AP$310)</f>
        <v>#VALUE!</v>
      </c>
      <c r="AR163" s="104" t="e">
        <f>SUMIF('[1]Consommati par usage et sect '!$C$6:$C$310,'[1]Assiette TIC'!$C168,'[1]Consommati par usage et sect '!AQ$6:AQ$310)</f>
        <v>#VALUE!</v>
      </c>
      <c r="AS163" s="104" t="e">
        <f>SUMIF('[1]Consommati par usage et sect '!$C$6:$C$310,'[1]Assiette TIC'!$C168,'[1]Consommati par usage et sect '!AR$6:AR$310)</f>
        <v>#VALUE!</v>
      </c>
      <c r="AT163" s="104" t="e">
        <f>SUMIF('[1]Consommati par usage et sect '!$C$6:$C$310,'[1]Assiette TIC'!$C168,'[1]Consommati par usage et sect '!AS$6:AS$310)</f>
        <v>#VALUE!</v>
      </c>
      <c r="AU163" s="104" t="e">
        <f>SUMIF('[1]Consommati par usage et sect '!$C$6:$C$310,'[1]Assiette TIC'!$C168,'[1]Consommati par usage et sect '!AT$6:AT$310)</f>
        <v>#VALUE!</v>
      </c>
      <c r="AV163" s="104" t="e">
        <f>SUMIF('[1]Consommati par usage et sect '!$C$6:$C$310,'[1]Assiette TIC'!$C168,'[1]Consommati par usage et sect '!AU$6:AU$310)</f>
        <v>#VALUE!</v>
      </c>
      <c r="AW163" s="104" t="e">
        <f>SUMIF('[1]Consommati par usage et sect '!$C$6:$C$310,'[1]Assiette TIC'!$C168,'[1]Consommati par usage et sect '!AV$6:AV$310)</f>
        <v>#VALUE!</v>
      </c>
      <c r="AX163" s="104" t="e">
        <f>SUMIF('[1]Consommati par usage et sect '!$C$6:$C$310,'[1]Assiette TIC'!$C168,'[1]Consommati par usage et sect '!AW$6:AW$310)</f>
        <v>#VALUE!</v>
      </c>
      <c r="AY163" s="104" t="e">
        <f>SUMIF('[1]Consommati par usage et sect '!$C$6:$C$310,'[1]Assiette TIC'!$C168,'[1]Consommati par usage et sect '!AX$6:AX$310)</f>
        <v>#VALUE!</v>
      </c>
      <c r="AZ163" s="104" t="e">
        <f>SUMIF('[1]Consommati par usage et sect '!$C$6:$C$310,'[1]Assiette TIC'!$C168,'[1]Consommati par usage et sect '!AY$6:AY$310)</f>
        <v>#VALUE!</v>
      </c>
      <c r="BA163" s="104" t="e">
        <f>SUMIF('[1]Consommati par usage et sect '!$C$6:$C$310,'[1]Assiette TIC'!$C168,'[1]Consommati par usage et sect '!AZ$6:AZ$310)</f>
        <v>#VALUE!</v>
      </c>
      <c r="BB163" s="104" t="e">
        <f>SUMIF('[1]Consommati par usage et sect '!$C$6:$C$310,'[1]Assiette TIC'!$C168,'[1]Consommati par usage et sect '!BA$6:BA$310)</f>
        <v>#VALUE!</v>
      </c>
      <c r="BC163" s="104" t="e">
        <f>SUMIF('[1]Consommati par usage et sect '!$C$6:$C$310,'[1]Assiette TIC'!$C168,'[1]Consommati par usage et sect '!BB$6:BB$310)</f>
        <v>#VALUE!</v>
      </c>
      <c r="BD163" s="104" t="e">
        <f>SUMIF('[1]Consommati par usage et sect '!$C$6:$C$310,'[1]Assiette TIC'!$C168,'[1]Consommati par usage et sect '!BC$6:BC$310)</f>
        <v>#VALUE!</v>
      </c>
      <c r="BE163" s="104" t="e">
        <f>SUMIF('[1]Consommati par usage et sect '!$C$6:$C$310,'[1]Assiette TIC'!$C168,'[1]Consommati par usage et sect '!BD$6:BD$310)</f>
        <v>#VALUE!</v>
      </c>
      <c r="BF163" s="104" t="e">
        <f>SUMIF('[1]Consommati par usage et sect '!$C$6:$C$310,'[1]Assiette TIC'!$C168,'[1]Consommati par usage et sect '!BE$6:BE$310)</f>
        <v>#VALUE!</v>
      </c>
      <c r="BG163" s="104" t="e">
        <f>SUMIF('[1]Consommati par usage et sect '!$C$6:$C$310,'[1]Assiette TIC'!$C168,'[1]Consommati par usage et sect '!BF$6:BF$310)</f>
        <v>#VALUE!</v>
      </c>
      <c r="BH163" s="104" t="e">
        <f>SUMIF('[1]Consommati par usage et sect '!$C$6:$C$310,'[1]Assiette TIC'!$C168,'[1]Consommati par usage et sect '!BG$6:BG$310)</f>
        <v>#VALUE!</v>
      </c>
      <c r="BI163" s="104" t="e">
        <f>SUMIF('[1]Consommati par usage et sect '!$C$6:$C$310,'[1]Assiette TIC'!$C168,'[1]Consommati par usage et sect '!BH$6:BH$310)</f>
        <v>#VALUE!</v>
      </c>
      <c r="BJ163" s="104" t="e">
        <f>SUMIF('[1]Consommati par usage et sect '!$C$6:$C$310,'[1]Assiette TIC'!$C168,'[1]Consommati par usage et sect '!BI$6:BI$310)</f>
        <v>#VALUE!</v>
      </c>
      <c r="BK163" s="104" t="e">
        <f>SUMIF('[1]Consommati par usage et sect '!$C$6:$C$310,'[1]Assiette TIC'!$C168,'[1]Consommati par usage et sect '!BJ$6:BJ$310)</f>
        <v>#VALUE!</v>
      </c>
      <c r="BL163" s="104" t="e">
        <f>SUMIF('[1]Consommati par usage et sect '!$C$6:$C$310,'[1]Assiette TIC'!$C168,'[1]Consommati par usage et sect '!BK$6:BK$310)</f>
        <v>#VALUE!</v>
      </c>
      <c r="BM163" s="104" t="e">
        <f>SUMIF('[1]Consommati par usage et sect '!$C$6:$C$310,'[1]Assiette TIC'!$C168,'[1]Consommati par usage et sect '!BL$6:BL$310)</f>
        <v>#VALUE!</v>
      </c>
      <c r="BN163" s="104" t="e">
        <f>SUMIF('[1]Consommati par usage et sect '!$C$6:$C$310,'[1]Assiette TIC'!$C168,'[1]Consommati par usage et sect '!BM$6:BM$310)</f>
        <v>#VALUE!</v>
      </c>
      <c r="BO163" s="104" t="e">
        <f>SUMIF('[1]Consommati par usage et sect '!$C$6:$C$310,'[1]Assiette TIC'!$C168,'[1]Consommati par usage et sect '!BN$6:BN$310)</f>
        <v>#VALUE!</v>
      </c>
      <c r="BP163" s="104" t="e">
        <f>SUMIF('[1]Consommati par usage et sect '!$C$6:$C$310,'[1]Assiette TIC'!$C168,'[1]Consommati par usage et sect '!BO$6:BO$310)</f>
        <v>#VALUE!</v>
      </c>
      <c r="BQ163" s="104" t="e">
        <f>SUMIF('[1]Consommati par usage et sect '!$C$6:$C$310,'[1]Assiette TIC'!$C168,'[1]Consommati par usage et sect '!BP$6:BP$310)</f>
        <v>#VALUE!</v>
      </c>
      <c r="BR163" s="104" t="e">
        <f>SUMIF('[1]Consommati par usage et sect '!$C$6:$C$310,'[1]Assiette TIC'!$C168,'[1]Consommati par usage et sect '!BQ$6:BQ$310)</f>
        <v>#VALUE!</v>
      </c>
      <c r="BS163" s="105" t="e">
        <f t="shared" si="58"/>
        <v>#VALUE!</v>
      </c>
      <c r="BT163" s="106" t="e">
        <f t="shared" si="73"/>
        <v>#VALUE!</v>
      </c>
      <c r="BU163" s="102" t="e">
        <f>IF(E163-#REF!-#REF!&gt;=#REF!,AL163-E163+#REF!+#REF!,AL163-#REF!)</f>
        <v>#REF!</v>
      </c>
      <c r="BV163" s="102" t="s">
        <v>264</v>
      </c>
      <c r="BW163" s="102"/>
      <c r="BX163" s="102">
        <f t="shared" si="66"/>
        <v>1</v>
      </c>
      <c r="BY163" s="102">
        <f t="shared" si="68"/>
        <v>0</v>
      </c>
      <c r="BZ163" s="107">
        <f>IF(ISNA(VLOOKUP($D163,'[1]comptes des secteurs'!$B$13:$AW$1568,31,FALSE)),0,VLOOKUP($D163,'[1]comptes des secteurs'!$B$13:$AW$1568,31,FALSE))</f>
        <v>90.8</v>
      </c>
      <c r="CA163" s="102">
        <f>IF(ISNA(VLOOKUP($D163,'[1]comptes des secteurs'!$B$13:$AW$1568,47,FALSE)),0,VLOOKUP($D163,'[1]comptes des secteurs'!$B$13:$AW$1568,47,FALSE))</f>
        <v>332.8</v>
      </c>
      <c r="CB163" s="108">
        <f t="shared" si="72"/>
        <v>0</v>
      </c>
      <c r="CC163" s="108">
        <f t="shared" si="72"/>
        <v>0</v>
      </c>
      <c r="CD163">
        <f>VLOOKUP(D163,Eurostat!$A$11:$H$272,5,TRUE)</f>
        <v>864.9</v>
      </c>
    </row>
    <row r="164" spans="1:82" ht="15.65" customHeight="1" x14ac:dyDescent="0.35">
      <c r="A164" s="121"/>
      <c r="B164" s="200"/>
      <c r="C164" s="131" t="s">
        <v>416</v>
      </c>
      <c r="D164" s="128">
        <v>2895</v>
      </c>
      <c r="E164" s="97">
        <f>IFERROR(VLOOKUP(D164,'[1]Emissions ETS'!$A$2:$B$121,2,FALSE),0)/1000</f>
        <v>0</v>
      </c>
      <c r="F164" s="104" t="e">
        <f>SUMIF('[1]Consommati par usage et sect '!$C$6:$C$310,'[1]Assiette TIC'!$C169,'[1]Consommati par usage et sect '!E$6:E$310)</f>
        <v>#VALUE!</v>
      </c>
      <c r="G164" s="104" t="e">
        <f>SUMIF('[1]Consommati par usage et sect '!$C$6:$C$310,'[1]Assiette TIC'!$C169,'[1]Consommati par usage et sect '!F$6:F$310)</f>
        <v>#VALUE!</v>
      </c>
      <c r="H164" s="104" t="e">
        <f>SUMIF('[1]Consommati par usage et sect '!$C$6:$C$310,'[1]Assiette TIC'!$C169,'[1]Consommati par usage et sect '!G$6:G$310)</f>
        <v>#VALUE!</v>
      </c>
      <c r="I164" s="104" t="e">
        <f>SUMIF('[1]Consommati par usage et sect '!$C$6:$C$310,'[1]Assiette TIC'!$C169,'[1]Consommati par usage et sect '!H$6:H$310)</f>
        <v>#VALUE!</v>
      </c>
      <c r="J164" s="104" t="e">
        <f>SUMIF('[1]Consommati par usage et sect '!$C$6:$C$310,'[1]Assiette TIC'!$C169,'[1]Consommati par usage et sect '!I$6:I$310)</f>
        <v>#VALUE!</v>
      </c>
      <c r="K164" s="104" t="e">
        <f>SUMIF('[1]Consommati par usage et sect '!$C$6:$C$310,'[1]Assiette TIC'!$C169,'[1]Consommati par usage et sect '!J$6:J$310)</f>
        <v>#VALUE!</v>
      </c>
      <c r="L164" s="104" t="e">
        <f>SUMIF('[1]Consommati par usage et sect '!$C$6:$C$310,'[1]Assiette TIC'!$C169,'[1]Consommati par usage et sect '!K$6:K$310)</f>
        <v>#VALUE!</v>
      </c>
      <c r="M164" s="104" t="e">
        <f>SUMIF('[1]Consommati par usage et sect '!$C$6:$C$310,'[1]Assiette TIC'!$C169,'[1]Consommati par usage et sect '!L$6:L$310)</f>
        <v>#VALUE!</v>
      </c>
      <c r="N164" s="104" t="e">
        <f>SUMIF('[1]Consommati par usage et sect '!$C$6:$C$310,'[1]Assiette TIC'!$C169,'[1]Consommati par usage et sect '!M$6:M$310)</f>
        <v>#VALUE!</v>
      </c>
      <c r="O164" s="104" t="e">
        <f>SUMIF('[1]Consommati par usage et sect '!$C$6:$C$310,'[1]Assiette TIC'!$C169,'[1]Consommati par usage et sect '!N$6:N$310)</f>
        <v>#VALUE!</v>
      </c>
      <c r="P164" s="104" t="e">
        <f>SUMIF('[1]Consommati par usage et sect '!$C$6:$C$310,'[1]Assiette TIC'!$C169,'[1]Consommati par usage et sect '!O$6:O$310)</f>
        <v>#VALUE!</v>
      </c>
      <c r="Q164" s="104" t="e">
        <f>SUMIF('[1]Consommati par usage et sect '!$C$6:$C$310,'[1]Assiette TIC'!$C169,'[1]Consommati par usage et sect '!P$6:P$310)</f>
        <v>#VALUE!</v>
      </c>
      <c r="R164" s="104" t="e">
        <f>SUMIF('[1]Consommati par usage et sect '!$C$6:$C$310,'[1]Assiette TIC'!$C169,'[1]Consommati par usage et sect '!Q$6:Q$310)</f>
        <v>#VALUE!</v>
      </c>
      <c r="S164" s="104" t="e">
        <f>SUMIF('[1]Consommati par usage et sect '!$C$6:$C$310,'[1]Assiette TIC'!$C169,'[1]Consommati par usage et sect '!R$6:R$310)</f>
        <v>#VALUE!</v>
      </c>
      <c r="T164" s="104" t="e">
        <f>SUMIF('[1]Consommati par usage et sect '!$C$6:$C$310,'[1]Assiette TIC'!$C169,'[1]Consommati par usage et sect '!S$6:S$310)</f>
        <v>#VALUE!</v>
      </c>
      <c r="U164" s="104" t="e">
        <f>SUMIF('[1]Consommati par usage et sect '!$C$6:$C$310,'[1]Assiette TIC'!$C169,'[1]Consommati par usage et sect '!T$6:T$310)</f>
        <v>#VALUE!</v>
      </c>
      <c r="V164" s="104" t="e">
        <f>SUMIF('[1]Consommati par usage et sect '!$C$6:$C$310,'[1]Assiette TIC'!$C169,'[1]Consommati par usage et sect '!U$6:U$310)</f>
        <v>#VALUE!</v>
      </c>
      <c r="W164" s="104" t="e">
        <f>SUMIF('[1]Consommati par usage et sect '!$C$6:$C$310,'[1]Assiette TIC'!$C169,'[1]Consommati par usage et sect '!V$6:V$310)</f>
        <v>#VALUE!</v>
      </c>
      <c r="X164" s="104" t="e">
        <f>SUMIF('[1]Consommati par usage et sect '!$C$6:$C$310,'[1]Assiette TIC'!$C169,'[1]Consommati par usage et sect '!W$6:W$310)</f>
        <v>#VALUE!</v>
      </c>
      <c r="Y164" s="104" t="e">
        <f>SUMIF('[1]Consommati par usage et sect '!$C$6:$C$310,'[1]Assiette TIC'!$C169,'[1]Consommati par usage et sect '!X$6:X$310)</f>
        <v>#VALUE!</v>
      </c>
      <c r="Z164" s="104" t="e">
        <f>SUMIF('[1]Consommati par usage et sect '!$C$6:$C$310,'[1]Assiette TIC'!$C169,'[1]Consommati par usage et sect '!Y$6:Y$310)</f>
        <v>#VALUE!</v>
      </c>
      <c r="AA164" s="104" t="e">
        <f>SUMIF('[1]Consommati par usage et sect '!$C$6:$C$310,'[1]Assiette TIC'!$C169,'[1]Consommati par usage et sect '!Z$6:Z$310)</f>
        <v>#VALUE!</v>
      </c>
      <c r="AB164" s="104" t="e">
        <f>SUMIF('[1]Consommati par usage et sect '!$C$6:$C$310,'[1]Assiette TIC'!$C169,'[1]Consommati par usage et sect '!AA$6:AA$310)</f>
        <v>#VALUE!</v>
      </c>
      <c r="AC164" s="104" t="e">
        <f>SUMIF('[1]Consommati par usage et sect '!$C$6:$C$310,'[1]Assiette TIC'!$C169,'[1]Consommati par usage et sect '!AB$6:AB$310)</f>
        <v>#VALUE!</v>
      </c>
      <c r="AD164" s="104" t="e">
        <f>SUMIF('[1]Consommati par usage et sect '!$C$6:$C$310,'[1]Assiette TIC'!$C169,'[1]Consommati par usage et sect '!AC$6:AC$310)</f>
        <v>#VALUE!</v>
      </c>
      <c r="AE164" s="104" t="e">
        <f>SUMIF('[1]Consommati par usage et sect '!$C$6:$C$310,'[1]Assiette TIC'!$C169,'[1]Consommati par usage et sect '!AD$6:AD$310)</f>
        <v>#VALUE!</v>
      </c>
      <c r="AF164" s="104" t="e">
        <f>SUMIF('[1]Consommati par usage et sect '!$C$6:$C$310,'[1]Assiette TIC'!$C169,'[1]Consommati par usage et sect '!AE$6:AE$310)</f>
        <v>#VALUE!</v>
      </c>
      <c r="AG164" s="104" t="e">
        <f>SUMIF('[1]Consommati par usage et sect '!$C$6:$C$310,'[1]Assiette TIC'!$C169,'[1]Consommati par usage et sect '!AF$6:AF$310)</f>
        <v>#VALUE!</v>
      </c>
      <c r="AH164" s="104" t="e">
        <f>SUMIF('[1]Consommati par usage et sect '!$C$6:$C$310,'[1]Assiette TIC'!$C169,'[1]Consommati par usage et sect '!AG$6:AG$310)</f>
        <v>#VALUE!</v>
      </c>
      <c r="AI164" s="104" t="e">
        <f>SUMIF('[1]Consommati par usage et sect '!$C$6:$C$310,'[1]Assiette TIC'!$C169,'[1]Consommati par usage et sect '!AH$6:AH$310)</f>
        <v>#VALUE!</v>
      </c>
      <c r="AJ164" s="104" t="e">
        <f>SUMIF('[1]Consommati par usage et sect '!$C$6:$C$310,'[1]Assiette TIC'!$C169,'[1]Consommati par usage et sect '!AI$6:AI$310)</f>
        <v>#VALUE!</v>
      </c>
      <c r="AK164" s="104" t="e">
        <f>SUMIF('[1]Consommati par usage et sect '!$C$6:$C$310,'[1]Assiette TIC'!$C169,'[1]Consommati par usage et sect '!AJ$6:AJ$310)</f>
        <v>#VALUE!</v>
      </c>
      <c r="AL164" s="105" t="e">
        <f t="shared" si="61"/>
        <v>#VALUE!</v>
      </c>
      <c r="AM164" s="104" t="e">
        <f t="shared" si="67"/>
        <v>#VALUE!</v>
      </c>
      <c r="AN164" s="104" t="e">
        <f t="shared" si="62"/>
        <v>#VALUE!</v>
      </c>
      <c r="AO164" s="104" t="e">
        <f t="shared" si="63"/>
        <v>#VALUE!</v>
      </c>
      <c r="AP164" s="104" t="e">
        <f t="shared" si="64"/>
        <v>#VALUE!</v>
      </c>
      <c r="AQ164" s="104" t="e">
        <f>SUMIF('[1]Consommati par usage et sect '!$C$6:$C$310,'[1]Assiette TIC'!$C169,'[1]Consommati par usage et sect '!AP$6:AP$310)</f>
        <v>#VALUE!</v>
      </c>
      <c r="AR164" s="104" t="e">
        <f>SUMIF('[1]Consommati par usage et sect '!$C$6:$C$310,'[1]Assiette TIC'!$C169,'[1]Consommati par usage et sect '!AQ$6:AQ$310)</f>
        <v>#VALUE!</v>
      </c>
      <c r="AS164" s="104" t="e">
        <f>SUMIF('[1]Consommati par usage et sect '!$C$6:$C$310,'[1]Assiette TIC'!$C169,'[1]Consommati par usage et sect '!AR$6:AR$310)</f>
        <v>#VALUE!</v>
      </c>
      <c r="AT164" s="104" t="e">
        <f>SUMIF('[1]Consommati par usage et sect '!$C$6:$C$310,'[1]Assiette TIC'!$C169,'[1]Consommati par usage et sect '!AS$6:AS$310)</f>
        <v>#VALUE!</v>
      </c>
      <c r="AU164" s="104" t="e">
        <f>SUMIF('[1]Consommati par usage et sect '!$C$6:$C$310,'[1]Assiette TIC'!$C169,'[1]Consommati par usage et sect '!AT$6:AT$310)</f>
        <v>#VALUE!</v>
      </c>
      <c r="AV164" s="104" t="e">
        <f>SUMIF('[1]Consommati par usage et sect '!$C$6:$C$310,'[1]Assiette TIC'!$C169,'[1]Consommati par usage et sect '!AU$6:AU$310)</f>
        <v>#VALUE!</v>
      </c>
      <c r="AW164" s="104" t="e">
        <f>SUMIF('[1]Consommati par usage et sect '!$C$6:$C$310,'[1]Assiette TIC'!$C169,'[1]Consommati par usage et sect '!AV$6:AV$310)</f>
        <v>#VALUE!</v>
      </c>
      <c r="AX164" s="104" t="e">
        <f>SUMIF('[1]Consommati par usage et sect '!$C$6:$C$310,'[1]Assiette TIC'!$C169,'[1]Consommati par usage et sect '!AW$6:AW$310)</f>
        <v>#VALUE!</v>
      </c>
      <c r="AY164" s="104" t="e">
        <f>SUMIF('[1]Consommati par usage et sect '!$C$6:$C$310,'[1]Assiette TIC'!$C169,'[1]Consommati par usage et sect '!AX$6:AX$310)</f>
        <v>#VALUE!</v>
      </c>
      <c r="AZ164" s="104" t="e">
        <f>SUMIF('[1]Consommati par usage et sect '!$C$6:$C$310,'[1]Assiette TIC'!$C169,'[1]Consommati par usage et sect '!AY$6:AY$310)</f>
        <v>#VALUE!</v>
      </c>
      <c r="BA164" s="104" t="e">
        <f>SUMIF('[1]Consommati par usage et sect '!$C$6:$C$310,'[1]Assiette TIC'!$C169,'[1]Consommati par usage et sect '!AZ$6:AZ$310)</f>
        <v>#VALUE!</v>
      </c>
      <c r="BB164" s="104" t="e">
        <f>SUMIF('[1]Consommati par usage et sect '!$C$6:$C$310,'[1]Assiette TIC'!$C169,'[1]Consommati par usage et sect '!BA$6:BA$310)</f>
        <v>#VALUE!</v>
      </c>
      <c r="BC164" s="104" t="e">
        <f>SUMIF('[1]Consommati par usage et sect '!$C$6:$C$310,'[1]Assiette TIC'!$C169,'[1]Consommati par usage et sect '!BB$6:BB$310)</f>
        <v>#VALUE!</v>
      </c>
      <c r="BD164" s="104" t="e">
        <f>SUMIF('[1]Consommati par usage et sect '!$C$6:$C$310,'[1]Assiette TIC'!$C169,'[1]Consommati par usage et sect '!BC$6:BC$310)</f>
        <v>#VALUE!</v>
      </c>
      <c r="BE164" s="104" t="e">
        <f>SUMIF('[1]Consommati par usage et sect '!$C$6:$C$310,'[1]Assiette TIC'!$C169,'[1]Consommati par usage et sect '!BD$6:BD$310)</f>
        <v>#VALUE!</v>
      </c>
      <c r="BF164" s="104" t="e">
        <f>SUMIF('[1]Consommati par usage et sect '!$C$6:$C$310,'[1]Assiette TIC'!$C169,'[1]Consommati par usage et sect '!BE$6:BE$310)</f>
        <v>#VALUE!</v>
      </c>
      <c r="BG164" s="104" t="e">
        <f>SUMIF('[1]Consommati par usage et sect '!$C$6:$C$310,'[1]Assiette TIC'!$C169,'[1]Consommati par usage et sect '!BF$6:BF$310)</f>
        <v>#VALUE!</v>
      </c>
      <c r="BH164" s="104" t="e">
        <f>SUMIF('[1]Consommati par usage et sect '!$C$6:$C$310,'[1]Assiette TIC'!$C169,'[1]Consommati par usage et sect '!BG$6:BG$310)</f>
        <v>#VALUE!</v>
      </c>
      <c r="BI164" s="104" t="e">
        <f>SUMIF('[1]Consommati par usage et sect '!$C$6:$C$310,'[1]Assiette TIC'!$C169,'[1]Consommati par usage et sect '!BH$6:BH$310)</f>
        <v>#VALUE!</v>
      </c>
      <c r="BJ164" s="104" t="e">
        <f>SUMIF('[1]Consommati par usage et sect '!$C$6:$C$310,'[1]Assiette TIC'!$C169,'[1]Consommati par usage et sect '!BI$6:BI$310)</f>
        <v>#VALUE!</v>
      </c>
      <c r="BK164" s="104" t="e">
        <f>SUMIF('[1]Consommati par usage et sect '!$C$6:$C$310,'[1]Assiette TIC'!$C169,'[1]Consommati par usage et sect '!BJ$6:BJ$310)</f>
        <v>#VALUE!</v>
      </c>
      <c r="BL164" s="104" t="e">
        <f>SUMIF('[1]Consommati par usage et sect '!$C$6:$C$310,'[1]Assiette TIC'!$C169,'[1]Consommati par usage et sect '!BK$6:BK$310)</f>
        <v>#VALUE!</v>
      </c>
      <c r="BM164" s="104" t="e">
        <f>SUMIF('[1]Consommati par usage et sect '!$C$6:$C$310,'[1]Assiette TIC'!$C169,'[1]Consommati par usage et sect '!BL$6:BL$310)</f>
        <v>#VALUE!</v>
      </c>
      <c r="BN164" s="104" t="e">
        <f>SUMIF('[1]Consommati par usage et sect '!$C$6:$C$310,'[1]Assiette TIC'!$C169,'[1]Consommati par usage et sect '!BM$6:BM$310)</f>
        <v>#VALUE!</v>
      </c>
      <c r="BO164" s="104" t="e">
        <f>SUMIF('[1]Consommati par usage et sect '!$C$6:$C$310,'[1]Assiette TIC'!$C169,'[1]Consommati par usage et sect '!BN$6:BN$310)</f>
        <v>#VALUE!</v>
      </c>
      <c r="BP164" s="104" t="e">
        <f>SUMIF('[1]Consommati par usage et sect '!$C$6:$C$310,'[1]Assiette TIC'!$C169,'[1]Consommati par usage et sect '!BO$6:BO$310)</f>
        <v>#VALUE!</v>
      </c>
      <c r="BQ164" s="104" t="e">
        <f>SUMIF('[1]Consommati par usage et sect '!$C$6:$C$310,'[1]Assiette TIC'!$C169,'[1]Consommati par usage et sect '!BP$6:BP$310)</f>
        <v>#VALUE!</v>
      </c>
      <c r="BR164" s="104" t="e">
        <f>SUMIF('[1]Consommati par usage et sect '!$C$6:$C$310,'[1]Assiette TIC'!$C169,'[1]Consommati par usage et sect '!BQ$6:BQ$310)</f>
        <v>#VALUE!</v>
      </c>
      <c r="BS164" s="105" t="e">
        <f t="shared" si="58"/>
        <v>#VALUE!</v>
      </c>
      <c r="BT164" s="106" t="e">
        <f t="shared" si="73"/>
        <v>#VALUE!</v>
      </c>
      <c r="BU164" s="102" t="e">
        <f>IF(E164-#REF!-#REF!&gt;=#REF!,AL164-E164+#REF!+#REF!,AL164-#REF!)</f>
        <v>#REF!</v>
      </c>
      <c r="BV164" s="102" t="s">
        <v>264</v>
      </c>
      <c r="BW164" s="102"/>
      <c r="BX164" s="102">
        <f t="shared" si="66"/>
        <v>1</v>
      </c>
      <c r="BY164" s="102">
        <f t="shared" si="68"/>
        <v>0</v>
      </c>
      <c r="BZ164" s="107">
        <f>IF(ISNA(VLOOKUP($D164,'[1]comptes des secteurs'!$B$13:$AW$1568,31,FALSE)),0,VLOOKUP($D164,'[1]comptes des secteurs'!$B$13:$AW$1568,31,FALSE))</f>
        <v>11.5</v>
      </c>
      <c r="CA164" s="102">
        <f>IF(ISNA(VLOOKUP($D164,'[1]comptes des secteurs'!$B$13:$AW$1568,47,FALSE)),0,VLOOKUP($D164,'[1]comptes des secteurs'!$B$13:$AW$1568,47,FALSE))</f>
        <v>128.1</v>
      </c>
      <c r="CB164" s="108">
        <f t="shared" si="72"/>
        <v>0</v>
      </c>
      <c r="CC164" s="108">
        <f t="shared" si="72"/>
        <v>0</v>
      </c>
      <c r="CD164">
        <f>VLOOKUP(D164,Eurostat!$A$11:$H$272,5,TRUE)</f>
        <v>407.1</v>
      </c>
    </row>
    <row r="165" spans="1:82" ht="15.65" customHeight="1" x14ac:dyDescent="0.35">
      <c r="A165" s="121"/>
      <c r="B165" s="200"/>
      <c r="C165" s="131" t="s">
        <v>417</v>
      </c>
      <c r="D165" s="128">
        <v>2896</v>
      </c>
      <c r="E165" s="97">
        <f>IFERROR(VLOOKUP(D165,'[1]Emissions ETS'!$A$2:$B$121,2,FALSE),0)/1000</f>
        <v>0</v>
      </c>
      <c r="F165" s="104" t="e">
        <f>SUMIF('[1]Consommati par usage et sect '!$C$6:$C$310,'[1]Assiette TIC'!$C170,'[1]Consommati par usage et sect '!E$6:E$310)</f>
        <v>#VALUE!</v>
      </c>
      <c r="G165" s="104" t="e">
        <f>SUMIF('[1]Consommati par usage et sect '!$C$6:$C$310,'[1]Assiette TIC'!$C170,'[1]Consommati par usage et sect '!F$6:F$310)</f>
        <v>#VALUE!</v>
      </c>
      <c r="H165" s="104" t="e">
        <f>SUMIF('[1]Consommati par usage et sect '!$C$6:$C$310,'[1]Assiette TIC'!$C170,'[1]Consommati par usage et sect '!G$6:G$310)</f>
        <v>#VALUE!</v>
      </c>
      <c r="I165" s="104" t="e">
        <f>SUMIF('[1]Consommati par usage et sect '!$C$6:$C$310,'[1]Assiette TIC'!$C170,'[1]Consommati par usage et sect '!H$6:H$310)</f>
        <v>#VALUE!</v>
      </c>
      <c r="J165" s="104" t="e">
        <f>SUMIF('[1]Consommati par usage et sect '!$C$6:$C$310,'[1]Assiette TIC'!$C170,'[1]Consommati par usage et sect '!I$6:I$310)</f>
        <v>#VALUE!</v>
      </c>
      <c r="K165" s="104" t="e">
        <f>SUMIF('[1]Consommati par usage et sect '!$C$6:$C$310,'[1]Assiette TIC'!$C170,'[1]Consommati par usage et sect '!J$6:J$310)</f>
        <v>#VALUE!</v>
      </c>
      <c r="L165" s="104" t="e">
        <f>SUMIF('[1]Consommati par usage et sect '!$C$6:$C$310,'[1]Assiette TIC'!$C170,'[1]Consommati par usage et sect '!K$6:K$310)</f>
        <v>#VALUE!</v>
      </c>
      <c r="M165" s="104" t="e">
        <f>SUMIF('[1]Consommati par usage et sect '!$C$6:$C$310,'[1]Assiette TIC'!$C170,'[1]Consommati par usage et sect '!L$6:L$310)</f>
        <v>#VALUE!</v>
      </c>
      <c r="N165" s="104" t="e">
        <f>SUMIF('[1]Consommati par usage et sect '!$C$6:$C$310,'[1]Assiette TIC'!$C170,'[1]Consommati par usage et sect '!M$6:M$310)</f>
        <v>#VALUE!</v>
      </c>
      <c r="O165" s="104" t="e">
        <f>SUMIF('[1]Consommati par usage et sect '!$C$6:$C$310,'[1]Assiette TIC'!$C170,'[1]Consommati par usage et sect '!N$6:N$310)</f>
        <v>#VALUE!</v>
      </c>
      <c r="P165" s="104" t="e">
        <f>SUMIF('[1]Consommati par usage et sect '!$C$6:$C$310,'[1]Assiette TIC'!$C170,'[1]Consommati par usage et sect '!O$6:O$310)</f>
        <v>#VALUE!</v>
      </c>
      <c r="Q165" s="104" t="e">
        <f>SUMIF('[1]Consommati par usage et sect '!$C$6:$C$310,'[1]Assiette TIC'!$C170,'[1]Consommati par usage et sect '!P$6:P$310)</f>
        <v>#VALUE!</v>
      </c>
      <c r="R165" s="104" t="e">
        <f>SUMIF('[1]Consommati par usage et sect '!$C$6:$C$310,'[1]Assiette TIC'!$C170,'[1]Consommati par usage et sect '!Q$6:Q$310)</f>
        <v>#VALUE!</v>
      </c>
      <c r="S165" s="104" t="e">
        <f>SUMIF('[1]Consommati par usage et sect '!$C$6:$C$310,'[1]Assiette TIC'!$C170,'[1]Consommati par usage et sect '!R$6:R$310)</f>
        <v>#VALUE!</v>
      </c>
      <c r="T165" s="104" t="e">
        <f>SUMIF('[1]Consommati par usage et sect '!$C$6:$C$310,'[1]Assiette TIC'!$C170,'[1]Consommati par usage et sect '!S$6:S$310)</f>
        <v>#VALUE!</v>
      </c>
      <c r="U165" s="104" t="e">
        <f>SUMIF('[1]Consommati par usage et sect '!$C$6:$C$310,'[1]Assiette TIC'!$C170,'[1]Consommati par usage et sect '!T$6:T$310)</f>
        <v>#VALUE!</v>
      </c>
      <c r="V165" s="104" t="e">
        <f>SUMIF('[1]Consommati par usage et sect '!$C$6:$C$310,'[1]Assiette TIC'!$C170,'[1]Consommati par usage et sect '!U$6:U$310)</f>
        <v>#VALUE!</v>
      </c>
      <c r="W165" s="104" t="e">
        <f>SUMIF('[1]Consommati par usage et sect '!$C$6:$C$310,'[1]Assiette TIC'!$C170,'[1]Consommati par usage et sect '!V$6:V$310)</f>
        <v>#VALUE!</v>
      </c>
      <c r="X165" s="104" t="e">
        <f>SUMIF('[1]Consommati par usage et sect '!$C$6:$C$310,'[1]Assiette TIC'!$C170,'[1]Consommati par usage et sect '!W$6:W$310)</f>
        <v>#VALUE!</v>
      </c>
      <c r="Y165" s="104" t="e">
        <f>SUMIF('[1]Consommati par usage et sect '!$C$6:$C$310,'[1]Assiette TIC'!$C170,'[1]Consommati par usage et sect '!X$6:X$310)</f>
        <v>#VALUE!</v>
      </c>
      <c r="Z165" s="104" t="e">
        <f>SUMIF('[1]Consommati par usage et sect '!$C$6:$C$310,'[1]Assiette TIC'!$C170,'[1]Consommati par usage et sect '!Y$6:Y$310)</f>
        <v>#VALUE!</v>
      </c>
      <c r="AA165" s="104" t="e">
        <f>SUMIF('[1]Consommati par usage et sect '!$C$6:$C$310,'[1]Assiette TIC'!$C170,'[1]Consommati par usage et sect '!Z$6:Z$310)</f>
        <v>#VALUE!</v>
      </c>
      <c r="AB165" s="104" t="e">
        <f>SUMIF('[1]Consommati par usage et sect '!$C$6:$C$310,'[1]Assiette TIC'!$C170,'[1]Consommati par usage et sect '!AA$6:AA$310)</f>
        <v>#VALUE!</v>
      </c>
      <c r="AC165" s="104" t="e">
        <f>SUMIF('[1]Consommati par usage et sect '!$C$6:$C$310,'[1]Assiette TIC'!$C170,'[1]Consommati par usage et sect '!AB$6:AB$310)</f>
        <v>#VALUE!</v>
      </c>
      <c r="AD165" s="104" t="e">
        <f>SUMIF('[1]Consommati par usage et sect '!$C$6:$C$310,'[1]Assiette TIC'!$C170,'[1]Consommati par usage et sect '!AC$6:AC$310)</f>
        <v>#VALUE!</v>
      </c>
      <c r="AE165" s="104" t="e">
        <f>SUMIF('[1]Consommati par usage et sect '!$C$6:$C$310,'[1]Assiette TIC'!$C170,'[1]Consommati par usage et sect '!AD$6:AD$310)</f>
        <v>#VALUE!</v>
      </c>
      <c r="AF165" s="104" t="e">
        <f>SUMIF('[1]Consommati par usage et sect '!$C$6:$C$310,'[1]Assiette TIC'!$C170,'[1]Consommati par usage et sect '!AE$6:AE$310)</f>
        <v>#VALUE!</v>
      </c>
      <c r="AG165" s="104" t="e">
        <f>SUMIF('[1]Consommati par usage et sect '!$C$6:$C$310,'[1]Assiette TIC'!$C170,'[1]Consommati par usage et sect '!AF$6:AF$310)</f>
        <v>#VALUE!</v>
      </c>
      <c r="AH165" s="104" t="e">
        <f>SUMIF('[1]Consommati par usage et sect '!$C$6:$C$310,'[1]Assiette TIC'!$C170,'[1]Consommati par usage et sect '!AG$6:AG$310)</f>
        <v>#VALUE!</v>
      </c>
      <c r="AI165" s="104" t="e">
        <f>SUMIF('[1]Consommati par usage et sect '!$C$6:$C$310,'[1]Assiette TIC'!$C170,'[1]Consommati par usage et sect '!AH$6:AH$310)</f>
        <v>#VALUE!</v>
      </c>
      <c r="AJ165" s="104" t="e">
        <f>SUMIF('[1]Consommati par usage et sect '!$C$6:$C$310,'[1]Assiette TIC'!$C170,'[1]Consommati par usage et sect '!AI$6:AI$310)</f>
        <v>#VALUE!</v>
      </c>
      <c r="AK165" s="104" t="e">
        <f>SUMIF('[1]Consommati par usage et sect '!$C$6:$C$310,'[1]Assiette TIC'!$C170,'[1]Consommati par usage et sect '!AJ$6:AJ$310)</f>
        <v>#VALUE!</v>
      </c>
      <c r="AL165" s="105" t="e">
        <f t="shared" si="61"/>
        <v>#VALUE!</v>
      </c>
      <c r="AM165" s="104" t="e">
        <f t="shared" si="67"/>
        <v>#VALUE!</v>
      </c>
      <c r="AN165" s="104" t="e">
        <f t="shared" si="62"/>
        <v>#VALUE!</v>
      </c>
      <c r="AO165" s="104" t="e">
        <f t="shared" si="63"/>
        <v>#VALUE!</v>
      </c>
      <c r="AP165" s="104" t="e">
        <f t="shared" si="64"/>
        <v>#VALUE!</v>
      </c>
      <c r="AQ165" s="104" t="e">
        <f>SUMIF('[1]Consommati par usage et sect '!$C$6:$C$310,'[1]Assiette TIC'!$C170,'[1]Consommati par usage et sect '!AP$6:AP$310)</f>
        <v>#VALUE!</v>
      </c>
      <c r="AR165" s="104" t="e">
        <f>SUMIF('[1]Consommati par usage et sect '!$C$6:$C$310,'[1]Assiette TIC'!$C170,'[1]Consommati par usage et sect '!AQ$6:AQ$310)</f>
        <v>#VALUE!</v>
      </c>
      <c r="AS165" s="104" t="e">
        <f>SUMIF('[1]Consommati par usage et sect '!$C$6:$C$310,'[1]Assiette TIC'!$C170,'[1]Consommati par usage et sect '!AR$6:AR$310)</f>
        <v>#VALUE!</v>
      </c>
      <c r="AT165" s="104" t="e">
        <f>SUMIF('[1]Consommati par usage et sect '!$C$6:$C$310,'[1]Assiette TIC'!$C170,'[1]Consommati par usage et sect '!AS$6:AS$310)</f>
        <v>#VALUE!</v>
      </c>
      <c r="AU165" s="104" t="e">
        <f>SUMIF('[1]Consommati par usage et sect '!$C$6:$C$310,'[1]Assiette TIC'!$C170,'[1]Consommati par usage et sect '!AT$6:AT$310)</f>
        <v>#VALUE!</v>
      </c>
      <c r="AV165" s="104" t="e">
        <f>SUMIF('[1]Consommati par usage et sect '!$C$6:$C$310,'[1]Assiette TIC'!$C170,'[1]Consommati par usage et sect '!AU$6:AU$310)</f>
        <v>#VALUE!</v>
      </c>
      <c r="AW165" s="104" t="e">
        <f>SUMIF('[1]Consommati par usage et sect '!$C$6:$C$310,'[1]Assiette TIC'!$C170,'[1]Consommati par usage et sect '!AV$6:AV$310)</f>
        <v>#VALUE!</v>
      </c>
      <c r="AX165" s="104" t="e">
        <f>SUMIF('[1]Consommati par usage et sect '!$C$6:$C$310,'[1]Assiette TIC'!$C170,'[1]Consommati par usage et sect '!AW$6:AW$310)</f>
        <v>#VALUE!</v>
      </c>
      <c r="AY165" s="104" t="e">
        <f>SUMIF('[1]Consommati par usage et sect '!$C$6:$C$310,'[1]Assiette TIC'!$C170,'[1]Consommati par usage et sect '!AX$6:AX$310)</f>
        <v>#VALUE!</v>
      </c>
      <c r="AZ165" s="104" t="e">
        <f>SUMIF('[1]Consommati par usage et sect '!$C$6:$C$310,'[1]Assiette TIC'!$C170,'[1]Consommati par usage et sect '!AY$6:AY$310)</f>
        <v>#VALUE!</v>
      </c>
      <c r="BA165" s="104" t="e">
        <f>SUMIF('[1]Consommati par usage et sect '!$C$6:$C$310,'[1]Assiette TIC'!$C170,'[1]Consommati par usage et sect '!AZ$6:AZ$310)</f>
        <v>#VALUE!</v>
      </c>
      <c r="BB165" s="104" t="e">
        <f>SUMIF('[1]Consommati par usage et sect '!$C$6:$C$310,'[1]Assiette TIC'!$C170,'[1]Consommati par usage et sect '!BA$6:BA$310)</f>
        <v>#VALUE!</v>
      </c>
      <c r="BC165" s="104" t="e">
        <f>SUMIF('[1]Consommati par usage et sect '!$C$6:$C$310,'[1]Assiette TIC'!$C170,'[1]Consommati par usage et sect '!BB$6:BB$310)</f>
        <v>#VALUE!</v>
      </c>
      <c r="BD165" s="104" t="e">
        <f>SUMIF('[1]Consommati par usage et sect '!$C$6:$C$310,'[1]Assiette TIC'!$C170,'[1]Consommati par usage et sect '!BC$6:BC$310)</f>
        <v>#VALUE!</v>
      </c>
      <c r="BE165" s="104" t="e">
        <f>SUMIF('[1]Consommati par usage et sect '!$C$6:$C$310,'[1]Assiette TIC'!$C170,'[1]Consommati par usage et sect '!BD$6:BD$310)</f>
        <v>#VALUE!</v>
      </c>
      <c r="BF165" s="104" t="e">
        <f>SUMIF('[1]Consommati par usage et sect '!$C$6:$C$310,'[1]Assiette TIC'!$C170,'[1]Consommati par usage et sect '!BE$6:BE$310)</f>
        <v>#VALUE!</v>
      </c>
      <c r="BG165" s="104" t="e">
        <f>SUMIF('[1]Consommati par usage et sect '!$C$6:$C$310,'[1]Assiette TIC'!$C170,'[1]Consommati par usage et sect '!BF$6:BF$310)</f>
        <v>#VALUE!</v>
      </c>
      <c r="BH165" s="104" t="e">
        <f>SUMIF('[1]Consommati par usage et sect '!$C$6:$C$310,'[1]Assiette TIC'!$C170,'[1]Consommati par usage et sect '!BG$6:BG$310)</f>
        <v>#VALUE!</v>
      </c>
      <c r="BI165" s="104" t="e">
        <f>SUMIF('[1]Consommati par usage et sect '!$C$6:$C$310,'[1]Assiette TIC'!$C170,'[1]Consommati par usage et sect '!BH$6:BH$310)</f>
        <v>#VALUE!</v>
      </c>
      <c r="BJ165" s="104" t="e">
        <f>SUMIF('[1]Consommati par usage et sect '!$C$6:$C$310,'[1]Assiette TIC'!$C170,'[1]Consommati par usage et sect '!BI$6:BI$310)</f>
        <v>#VALUE!</v>
      </c>
      <c r="BK165" s="104" t="e">
        <f>SUMIF('[1]Consommati par usage et sect '!$C$6:$C$310,'[1]Assiette TIC'!$C170,'[1]Consommati par usage et sect '!BJ$6:BJ$310)</f>
        <v>#VALUE!</v>
      </c>
      <c r="BL165" s="104" t="e">
        <f>SUMIF('[1]Consommati par usage et sect '!$C$6:$C$310,'[1]Assiette TIC'!$C170,'[1]Consommati par usage et sect '!BK$6:BK$310)</f>
        <v>#VALUE!</v>
      </c>
      <c r="BM165" s="104" t="e">
        <f>SUMIF('[1]Consommati par usage et sect '!$C$6:$C$310,'[1]Assiette TIC'!$C170,'[1]Consommati par usage et sect '!BL$6:BL$310)</f>
        <v>#VALUE!</v>
      </c>
      <c r="BN165" s="104" t="e">
        <f>SUMIF('[1]Consommati par usage et sect '!$C$6:$C$310,'[1]Assiette TIC'!$C170,'[1]Consommati par usage et sect '!BM$6:BM$310)</f>
        <v>#VALUE!</v>
      </c>
      <c r="BO165" s="104" t="e">
        <f>SUMIF('[1]Consommati par usage et sect '!$C$6:$C$310,'[1]Assiette TIC'!$C170,'[1]Consommati par usage et sect '!BN$6:BN$310)</f>
        <v>#VALUE!</v>
      </c>
      <c r="BP165" s="104" t="e">
        <f>SUMIF('[1]Consommati par usage et sect '!$C$6:$C$310,'[1]Assiette TIC'!$C170,'[1]Consommati par usage et sect '!BO$6:BO$310)</f>
        <v>#VALUE!</v>
      </c>
      <c r="BQ165" s="104" t="e">
        <f>SUMIF('[1]Consommati par usage et sect '!$C$6:$C$310,'[1]Assiette TIC'!$C170,'[1]Consommati par usage et sect '!BP$6:BP$310)</f>
        <v>#VALUE!</v>
      </c>
      <c r="BR165" s="104" t="e">
        <f>SUMIF('[1]Consommati par usage et sect '!$C$6:$C$310,'[1]Assiette TIC'!$C170,'[1]Consommati par usage et sect '!BQ$6:BQ$310)</f>
        <v>#VALUE!</v>
      </c>
      <c r="BS165" s="105" t="e">
        <f t="shared" si="58"/>
        <v>#VALUE!</v>
      </c>
      <c r="BT165" s="106" t="e">
        <f t="shared" si="73"/>
        <v>#VALUE!</v>
      </c>
      <c r="BU165" s="102" t="e">
        <f>IF(E165-#REF!-#REF!&gt;=#REF!,AL165-E165+#REF!+#REF!,AL165-#REF!)</f>
        <v>#REF!</v>
      </c>
      <c r="BV165" s="102" t="s">
        <v>264</v>
      </c>
      <c r="BW165" s="102"/>
      <c r="BX165" s="102">
        <f t="shared" si="66"/>
        <v>1</v>
      </c>
      <c r="BY165" s="102">
        <f t="shared" si="68"/>
        <v>0</v>
      </c>
      <c r="BZ165" s="107">
        <f>IF(ISNA(VLOOKUP($D165,'[1]comptes des secteurs'!$B$13:$AW$1568,31,FALSE)),0,VLOOKUP($D165,'[1]comptes des secteurs'!$B$13:$AW$1568,31,FALSE))</f>
        <v>18.399999999999999</v>
      </c>
      <c r="CA165" s="102">
        <f>IF(ISNA(VLOOKUP($D165,'[1]comptes des secteurs'!$B$13:$AW$1568,47,FALSE)),0,VLOOKUP($D165,'[1]comptes des secteurs'!$B$13:$AW$1568,47,FALSE))</f>
        <v>176.9</v>
      </c>
      <c r="CB165" s="108">
        <f t="shared" si="72"/>
        <v>0</v>
      </c>
      <c r="CC165" s="108">
        <f t="shared" si="72"/>
        <v>0</v>
      </c>
      <c r="CD165">
        <f>VLOOKUP(D165,Eurostat!$A$11:$H$272,5,TRUE)</f>
        <v>700.6</v>
      </c>
    </row>
    <row r="166" spans="1:82" ht="15.65" customHeight="1" x14ac:dyDescent="0.35">
      <c r="A166" s="121"/>
      <c r="B166" s="200"/>
      <c r="C166" s="131" t="s">
        <v>418</v>
      </c>
      <c r="D166" s="125">
        <v>2899</v>
      </c>
      <c r="E166" s="97">
        <f>IFERROR(VLOOKUP(D166,'[1]Emissions ETS'!$A$2:$B$121,2,FALSE),0)/1000</f>
        <v>0</v>
      </c>
      <c r="F166" s="104" t="e">
        <f>SUMIF('[1]Consommati par usage et sect '!$C$6:$C$310,'[1]Assiette TIC'!$C171,'[1]Consommati par usage et sect '!E$6:E$310)</f>
        <v>#VALUE!</v>
      </c>
      <c r="G166" s="104" t="e">
        <f>SUMIF('[1]Consommati par usage et sect '!$C$6:$C$310,'[1]Assiette TIC'!$C171,'[1]Consommati par usage et sect '!F$6:F$310)</f>
        <v>#VALUE!</v>
      </c>
      <c r="H166" s="104" t="e">
        <f>SUMIF('[1]Consommati par usage et sect '!$C$6:$C$310,'[1]Assiette TIC'!$C171,'[1]Consommati par usage et sect '!G$6:G$310)</f>
        <v>#VALUE!</v>
      </c>
      <c r="I166" s="104" t="e">
        <f>SUMIF('[1]Consommati par usage et sect '!$C$6:$C$310,'[1]Assiette TIC'!$C171,'[1]Consommati par usage et sect '!H$6:H$310)</f>
        <v>#VALUE!</v>
      </c>
      <c r="J166" s="104" t="e">
        <f>SUMIF('[1]Consommati par usage et sect '!$C$6:$C$310,'[1]Assiette TIC'!$C171,'[1]Consommati par usage et sect '!I$6:I$310)</f>
        <v>#VALUE!</v>
      </c>
      <c r="K166" s="104" t="e">
        <f>SUMIF('[1]Consommati par usage et sect '!$C$6:$C$310,'[1]Assiette TIC'!$C171,'[1]Consommati par usage et sect '!J$6:J$310)</f>
        <v>#VALUE!</v>
      </c>
      <c r="L166" s="104" t="e">
        <f>SUMIF('[1]Consommati par usage et sect '!$C$6:$C$310,'[1]Assiette TIC'!$C171,'[1]Consommati par usage et sect '!K$6:K$310)</f>
        <v>#VALUE!</v>
      </c>
      <c r="M166" s="104" t="e">
        <f>SUMIF('[1]Consommati par usage et sect '!$C$6:$C$310,'[1]Assiette TIC'!$C171,'[1]Consommati par usage et sect '!L$6:L$310)</f>
        <v>#VALUE!</v>
      </c>
      <c r="N166" s="104" t="e">
        <f>SUMIF('[1]Consommati par usage et sect '!$C$6:$C$310,'[1]Assiette TIC'!$C171,'[1]Consommati par usage et sect '!M$6:M$310)</f>
        <v>#VALUE!</v>
      </c>
      <c r="O166" s="104" t="e">
        <f>SUMIF('[1]Consommati par usage et sect '!$C$6:$C$310,'[1]Assiette TIC'!$C171,'[1]Consommati par usage et sect '!N$6:N$310)</f>
        <v>#VALUE!</v>
      </c>
      <c r="P166" s="104" t="e">
        <f>SUMIF('[1]Consommati par usage et sect '!$C$6:$C$310,'[1]Assiette TIC'!$C171,'[1]Consommati par usage et sect '!O$6:O$310)</f>
        <v>#VALUE!</v>
      </c>
      <c r="Q166" s="104" t="e">
        <f>SUMIF('[1]Consommati par usage et sect '!$C$6:$C$310,'[1]Assiette TIC'!$C171,'[1]Consommati par usage et sect '!P$6:P$310)</f>
        <v>#VALUE!</v>
      </c>
      <c r="R166" s="104" t="e">
        <f>SUMIF('[1]Consommati par usage et sect '!$C$6:$C$310,'[1]Assiette TIC'!$C171,'[1]Consommati par usage et sect '!Q$6:Q$310)</f>
        <v>#VALUE!</v>
      </c>
      <c r="S166" s="104" t="e">
        <f>SUMIF('[1]Consommati par usage et sect '!$C$6:$C$310,'[1]Assiette TIC'!$C171,'[1]Consommati par usage et sect '!R$6:R$310)</f>
        <v>#VALUE!</v>
      </c>
      <c r="T166" s="104" t="e">
        <f>SUMIF('[1]Consommati par usage et sect '!$C$6:$C$310,'[1]Assiette TIC'!$C171,'[1]Consommati par usage et sect '!S$6:S$310)</f>
        <v>#VALUE!</v>
      </c>
      <c r="U166" s="104" t="e">
        <f>SUMIF('[1]Consommati par usage et sect '!$C$6:$C$310,'[1]Assiette TIC'!$C171,'[1]Consommati par usage et sect '!T$6:T$310)</f>
        <v>#VALUE!</v>
      </c>
      <c r="V166" s="104" t="e">
        <f>SUMIF('[1]Consommati par usage et sect '!$C$6:$C$310,'[1]Assiette TIC'!$C171,'[1]Consommati par usage et sect '!U$6:U$310)</f>
        <v>#VALUE!</v>
      </c>
      <c r="W166" s="104" t="e">
        <f>SUMIF('[1]Consommati par usage et sect '!$C$6:$C$310,'[1]Assiette TIC'!$C171,'[1]Consommati par usage et sect '!V$6:V$310)</f>
        <v>#VALUE!</v>
      </c>
      <c r="X166" s="104" t="e">
        <f>SUMIF('[1]Consommati par usage et sect '!$C$6:$C$310,'[1]Assiette TIC'!$C171,'[1]Consommati par usage et sect '!W$6:W$310)</f>
        <v>#VALUE!</v>
      </c>
      <c r="Y166" s="104" t="e">
        <f>SUMIF('[1]Consommati par usage et sect '!$C$6:$C$310,'[1]Assiette TIC'!$C171,'[1]Consommati par usage et sect '!X$6:X$310)</f>
        <v>#VALUE!</v>
      </c>
      <c r="Z166" s="104" t="e">
        <f>SUMIF('[1]Consommati par usage et sect '!$C$6:$C$310,'[1]Assiette TIC'!$C171,'[1]Consommati par usage et sect '!Y$6:Y$310)</f>
        <v>#VALUE!</v>
      </c>
      <c r="AA166" s="104" t="e">
        <f>SUMIF('[1]Consommati par usage et sect '!$C$6:$C$310,'[1]Assiette TIC'!$C171,'[1]Consommati par usage et sect '!Z$6:Z$310)</f>
        <v>#VALUE!</v>
      </c>
      <c r="AB166" s="104" t="e">
        <f>SUMIF('[1]Consommati par usage et sect '!$C$6:$C$310,'[1]Assiette TIC'!$C171,'[1]Consommati par usage et sect '!AA$6:AA$310)</f>
        <v>#VALUE!</v>
      </c>
      <c r="AC166" s="104" t="e">
        <f>SUMIF('[1]Consommati par usage et sect '!$C$6:$C$310,'[1]Assiette TIC'!$C171,'[1]Consommati par usage et sect '!AB$6:AB$310)</f>
        <v>#VALUE!</v>
      </c>
      <c r="AD166" s="104" t="e">
        <f>SUMIF('[1]Consommati par usage et sect '!$C$6:$C$310,'[1]Assiette TIC'!$C171,'[1]Consommati par usage et sect '!AC$6:AC$310)</f>
        <v>#VALUE!</v>
      </c>
      <c r="AE166" s="104" t="e">
        <f>SUMIF('[1]Consommati par usage et sect '!$C$6:$C$310,'[1]Assiette TIC'!$C171,'[1]Consommati par usage et sect '!AD$6:AD$310)</f>
        <v>#VALUE!</v>
      </c>
      <c r="AF166" s="104" t="e">
        <f>SUMIF('[1]Consommati par usage et sect '!$C$6:$C$310,'[1]Assiette TIC'!$C171,'[1]Consommati par usage et sect '!AE$6:AE$310)</f>
        <v>#VALUE!</v>
      </c>
      <c r="AG166" s="104" t="e">
        <f>SUMIF('[1]Consommati par usage et sect '!$C$6:$C$310,'[1]Assiette TIC'!$C171,'[1]Consommati par usage et sect '!AF$6:AF$310)</f>
        <v>#VALUE!</v>
      </c>
      <c r="AH166" s="104" t="e">
        <f>SUMIF('[1]Consommati par usage et sect '!$C$6:$C$310,'[1]Assiette TIC'!$C171,'[1]Consommati par usage et sect '!AG$6:AG$310)</f>
        <v>#VALUE!</v>
      </c>
      <c r="AI166" s="104" t="e">
        <f>SUMIF('[1]Consommati par usage et sect '!$C$6:$C$310,'[1]Assiette TIC'!$C171,'[1]Consommati par usage et sect '!AH$6:AH$310)</f>
        <v>#VALUE!</v>
      </c>
      <c r="AJ166" s="104" t="e">
        <f>SUMIF('[1]Consommati par usage et sect '!$C$6:$C$310,'[1]Assiette TIC'!$C171,'[1]Consommati par usage et sect '!AI$6:AI$310)</f>
        <v>#VALUE!</v>
      </c>
      <c r="AK166" s="104" t="e">
        <f>SUMIF('[1]Consommati par usage et sect '!$C$6:$C$310,'[1]Assiette TIC'!$C171,'[1]Consommati par usage et sect '!AJ$6:AJ$310)</f>
        <v>#VALUE!</v>
      </c>
      <c r="AL166" s="105" t="e">
        <f t="shared" si="61"/>
        <v>#VALUE!</v>
      </c>
      <c r="AM166" s="104" t="e">
        <f t="shared" si="67"/>
        <v>#VALUE!</v>
      </c>
      <c r="AN166" s="104" t="e">
        <f t="shared" si="62"/>
        <v>#VALUE!</v>
      </c>
      <c r="AO166" s="104" t="e">
        <f t="shared" si="63"/>
        <v>#VALUE!</v>
      </c>
      <c r="AP166" s="104" t="e">
        <f t="shared" si="64"/>
        <v>#VALUE!</v>
      </c>
      <c r="AQ166" s="104" t="e">
        <f>SUMIF('[1]Consommati par usage et sect '!$C$6:$C$310,'[1]Assiette TIC'!$C171,'[1]Consommati par usage et sect '!AP$6:AP$310)</f>
        <v>#VALUE!</v>
      </c>
      <c r="AR166" s="104" t="e">
        <f>SUMIF('[1]Consommati par usage et sect '!$C$6:$C$310,'[1]Assiette TIC'!$C171,'[1]Consommati par usage et sect '!AQ$6:AQ$310)</f>
        <v>#VALUE!</v>
      </c>
      <c r="AS166" s="104" t="e">
        <f>SUMIF('[1]Consommati par usage et sect '!$C$6:$C$310,'[1]Assiette TIC'!$C171,'[1]Consommati par usage et sect '!AR$6:AR$310)</f>
        <v>#VALUE!</v>
      </c>
      <c r="AT166" s="104" t="e">
        <f>SUMIF('[1]Consommati par usage et sect '!$C$6:$C$310,'[1]Assiette TIC'!$C171,'[1]Consommati par usage et sect '!AS$6:AS$310)</f>
        <v>#VALUE!</v>
      </c>
      <c r="AU166" s="104" t="e">
        <f>SUMIF('[1]Consommati par usage et sect '!$C$6:$C$310,'[1]Assiette TIC'!$C171,'[1]Consommati par usage et sect '!AT$6:AT$310)</f>
        <v>#VALUE!</v>
      </c>
      <c r="AV166" s="104" t="e">
        <f>SUMIF('[1]Consommati par usage et sect '!$C$6:$C$310,'[1]Assiette TIC'!$C171,'[1]Consommati par usage et sect '!AU$6:AU$310)</f>
        <v>#VALUE!</v>
      </c>
      <c r="AW166" s="104" t="e">
        <f>SUMIF('[1]Consommati par usage et sect '!$C$6:$C$310,'[1]Assiette TIC'!$C171,'[1]Consommati par usage et sect '!AV$6:AV$310)</f>
        <v>#VALUE!</v>
      </c>
      <c r="AX166" s="104" t="e">
        <f>SUMIF('[1]Consommati par usage et sect '!$C$6:$C$310,'[1]Assiette TIC'!$C171,'[1]Consommati par usage et sect '!AW$6:AW$310)</f>
        <v>#VALUE!</v>
      </c>
      <c r="AY166" s="104" t="e">
        <f>SUMIF('[1]Consommati par usage et sect '!$C$6:$C$310,'[1]Assiette TIC'!$C171,'[1]Consommati par usage et sect '!AX$6:AX$310)</f>
        <v>#VALUE!</v>
      </c>
      <c r="AZ166" s="104" t="e">
        <f>SUMIF('[1]Consommati par usage et sect '!$C$6:$C$310,'[1]Assiette TIC'!$C171,'[1]Consommati par usage et sect '!AY$6:AY$310)</f>
        <v>#VALUE!</v>
      </c>
      <c r="BA166" s="104" t="e">
        <f>SUMIF('[1]Consommati par usage et sect '!$C$6:$C$310,'[1]Assiette TIC'!$C171,'[1]Consommati par usage et sect '!AZ$6:AZ$310)</f>
        <v>#VALUE!</v>
      </c>
      <c r="BB166" s="104" t="e">
        <f>SUMIF('[1]Consommati par usage et sect '!$C$6:$C$310,'[1]Assiette TIC'!$C171,'[1]Consommati par usage et sect '!BA$6:BA$310)</f>
        <v>#VALUE!</v>
      </c>
      <c r="BC166" s="104" t="e">
        <f>SUMIF('[1]Consommati par usage et sect '!$C$6:$C$310,'[1]Assiette TIC'!$C171,'[1]Consommati par usage et sect '!BB$6:BB$310)</f>
        <v>#VALUE!</v>
      </c>
      <c r="BD166" s="104" t="e">
        <f>SUMIF('[1]Consommati par usage et sect '!$C$6:$C$310,'[1]Assiette TIC'!$C171,'[1]Consommati par usage et sect '!BC$6:BC$310)</f>
        <v>#VALUE!</v>
      </c>
      <c r="BE166" s="104" t="e">
        <f>SUMIF('[1]Consommati par usage et sect '!$C$6:$C$310,'[1]Assiette TIC'!$C171,'[1]Consommati par usage et sect '!BD$6:BD$310)</f>
        <v>#VALUE!</v>
      </c>
      <c r="BF166" s="104" t="e">
        <f>SUMIF('[1]Consommati par usage et sect '!$C$6:$C$310,'[1]Assiette TIC'!$C171,'[1]Consommati par usage et sect '!BE$6:BE$310)</f>
        <v>#VALUE!</v>
      </c>
      <c r="BG166" s="104" t="e">
        <f>SUMIF('[1]Consommati par usage et sect '!$C$6:$C$310,'[1]Assiette TIC'!$C171,'[1]Consommati par usage et sect '!BF$6:BF$310)</f>
        <v>#VALUE!</v>
      </c>
      <c r="BH166" s="104" t="e">
        <f>SUMIF('[1]Consommati par usage et sect '!$C$6:$C$310,'[1]Assiette TIC'!$C171,'[1]Consommati par usage et sect '!BG$6:BG$310)</f>
        <v>#VALUE!</v>
      </c>
      <c r="BI166" s="104" t="e">
        <f>SUMIF('[1]Consommati par usage et sect '!$C$6:$C$310,'[1]Assiette TIC'!$C171,'[1]Consommati par usage et sect '!BH$6:BH$310)</f>
        <v>#VALUE!</v>
      </c>
      <c r="BJ166" s="104" t="e">
        <f>SUMIF('[1]Consommati par usage et sect '!$C$6:$C$310,'[1]Assiette TIC'!$C171,'[1]Consommati par usage et sect '!BI$6:BI$310)</f>
        <v>#VALUE!</v>
      </c>
      <c r="BK166" s="104" t="e">
        <f>SUMIF('[1]Consommati par usage et sect '!$C$6:$C$310,'[1]Assiette TIC'!$C171,'[1]Consommati par usage et sect '!BJ$6:BJ$310)</f>
        <v>#VALUE!</v>
      </c>
      <c r="BL166" s="104" t="e">
        <f>SUMIF('[1]Consommati par usage et sect '!$C$6:$C$310,'[1]Assiette TIC'!$C171,'[1]Consommati par usage et sect '!BK$6:BK$310)</f>
        <v>#VALUE!</v>
      </c>
      <c r="BM166" s="104" t="e">
        <f>SUMIF('[1]Consommati par usage et sect '!$C$6:$C$310,'[1]Assiette TIC'!$C171,'[1]Consommati par usage et sect '!BL$6:BL$310)</f>
        <v>#VALUE!</v>
      </c>
      <c r="BN166" s="104" t="e">
        <f>SUMIF('[1]Consommati par usage et sect '!$C$6:$C$310,'[1]Assiette TIC'!$C171,'[1]Consommati par usage et sect '!BM$6:BM$310)</f>
        <v>#VALUE!</v>
      </c>
      <c r="BO166" s="104" t="e">
        <f>SUMIF('[1]Consommati par usage et sect '!$C$6:$C$310,'[1]Assiette TIC'!$C171,'[1]Consommati par usage et sect '!BN$6:BN$310)</f>
        <v>#VALUE!</v>
      </c>
      <c r="BP166" s="104" t="e">
        <f>SUMIF('[1]Consommati par usage et sect '!$C$6:$C$310,'[1]Assiette TIC'!$C171,'[1]Consommati par usage et sect '!BO$6:BO$310)</f>
        <v>#VALUE!</v>
      </c>
      <c r="BQ166" s="104" t="e">
        <f>SUMIF('[1]Consommati par usage et sect '!$C$6:$C$310,'[1]Assiette TIC'!$C171,'[1]Consommati par usage et sect '!BP$6:BP$310)</f>
        <v>#VALUE!</v>
      </c>
      <c r="BR166" s="104" t="e">
        <f>SUMIF('[1]Consommati par usage et sect '!$C$6:$C$310,'[1]Assiette TIC'!$C171,'[1]Consommati par usage et sect '!BQ$6:BQ$310)</f>
        <v>#VALUE!</v>
      </c>
      <c r="BS166" s="105" t="e">
        <f t="shared" si="58"/>
        <v>#VALUE!</v>
      </c>
      <c r="BT166" s="106" t="e">
        <f t="shared" si="73"/>
        <v>#VALUE!</v>
      </c>
      <c r="BU166" s="102" t="e">
        <f>IF(E166-#REF!-#REF!&gt;=#REF!,AL166-E166+#REF!+#REF!,AL166-#REF!)</f>
        <v>#REF!</v>
      </c>
      <c r="BV166" s="102" t="s">
        <v>264</v>
      </c>
      <c r="BW166" s="102"/>
      <c r="BX166" s="102">
        <f t="shared" si="66"/>
        <v>1</v>
      </c>
      <c r="BY166" s="102">
        <f t="shared" si="68"/>
        <v>0</v>
      </c>
      <c r="BZ166" s="107">
        <f>IF(ISNA(VLOOKUP($D166,'[1]comptes des secteurs'!$B$13:$AW$1568,31,FALSE)),0,VLOOKUP($D166,'[1]comptes des secteurs'!$B$13:$AW$1568,31,FALSE))</f>
        <v>68.400000000000006</v>
      </c>
      <c r="CA166" s="102">
        <f>IF(ISNA(VLOOKUP($D166,'[1]comptes des secteurs'!$B$13:$AW$1568,47,FALSE)),0,VLOOKUP($D166,'[1]comptes des secteurs'!$B$13:$AW$1568,47,FALSE))</f>
        <v>507</v>
      </c>
      <c r="CB166" s="108">
        <f t="shared" si="72"/>
        <v>0</v>
      </c>
      <c r="CC166" s="108">
        <f t="shared" si="72"/>
        <v>0</v>
      </c>
      <c r="CD166">
        <f>VLOOKUP(D166,Eurostat!$A$11:$H$272,5,TRUE)</f>
        <v>1416.8</v>
      </c>
    </row>
    <row r="167" spans="1:82" ht="15.65" customHeight="1" x14ac:dyDescent="0.35">
      <c r="A167" s="121"/>
      <c r="B167" s="200"/>
      <c r="C167" s="131" t="s">
        <v>419</v>
      </c>
      <c r="D167" s="128">
        <v>3312</v>
      </c>
      <c r="E167" s="97">
        <f>IFERROR(VLOOKUP(D167,'[1]Emissions ETS'!$A$2:$B$121,2,FALSE),0)/1000</f>
        <v>0</v>
      </c>
      <c r="F167" s="104" t="e">
        <f>SUMIF('[1]Consommati par usage et sect '!$C$6:$C$310,'[1]Assiette TIC'!$C172,'[1]Consommati par usage et sect '!E$6:E$310)</f>
        <v>#VALUE!</v>
      </c>
      <c r="G167" s="104" t="e">
        <f>SUMIF('[1]Consommati par usage et sect '!$C$6:$C$310,'[1]Assiette TIC'!$C172,'[1]Consommati par usage et sect '!F$6:F$310)</f>
        <v>#VALUE!</v>
      </c>
      <c r="H167" s="104" t="e">
        <f>SUMIF('[1]Consommati par usage et sect '!$C$6:$C$310,'[1]Assiette TIC'!$C172,'[1]Consommati par usage et sect '!G$6:G$310)</f>
        <v>#VALUE!</v>
      </c>
      <c r="I167" s="104" t="e">
        <f>SUMIF('[1]Consommati par usage et sect '!$C$6:$C$310,'[1]Assiette TIC'!$C172,'[1]Consommati par usage et sect '!H$6:H$310)</f>
        <v>#VALUE!</v>
      </c>
      <c r="J167" s="104" t="e">
        <f>SUMIF('[1]Consommati par usage et sect '!$C$6:$C$310,'[1]Assiette TIC'!$C172,'[1]Consommati par usage et sect '!I$6:I$310)</f>
        <v>#VALUE!</v>
      </c>
      <c r="K167" s="104" t="e">
        <f>SUMIF('[1]Consommati par usage et sect '!$C$6:$C$310,'[1]Assiette TIC'!$C172,'[1]Consommati par usage et sect '!J$6:J$310)</f>
        <v>#VALUE!</v>
      </c>
      <c r="L167" s="104" t="e">
        <f>SUMIF('[1]Consommati par usage et sect '!$C$6:$C$310,'[1]Assiette TIC'!$C172,'[1]Consommati par usage et sect '!K$6:K$310)</f>
        <v>#VALUE!</v>
      </c>
      <c r="M167" s="104" t="e">
        <f>SUMIF('[1]Consommati par usage et sect '!$C$6:$C$310,'[1]Assiette TIC'!$C172,'[1]Consommati par usage et sect '!L$6:L$310)</f>
        <v>#VALUE!</v>
      </c>
      <c r="N167" s="104" t="e">
        <f>SUMIF('[1]Consommati par usage et sect '!$C$6:$C$310,'[1]Assiette TIC'!$C172,'[1]Consommati par usage et sect '!M$6:M$310)</f>
        <v>#VALUE!</v>
      </c>
      <c r="O167" s="104" t="e">
        <f>SUMIF('[1]Consommati par usage et sect '!$C$6:$C$310,'[1]Assiette TIC'!$C172,'[1]Consommati par usage et sect '!N$6:N$310)</f>
        <v>#VALUE!</v>
      </c>
      <c r="P167" s="104" t="e">
        <f>SUMIF('[1]Consommati par usage et sect '!$C$6:$C$310,'[1]Assiette TIC'!$C172,'[1]Consommati par usage et sect '!O$6:O$310)</f>
        <v>#VALUE!</v>
      </c>
      <c r="Q167" s="104" t="e">
        <f>SUMIF('[1]Consommati par usage et sect '!$C$6:$C$310,'[1]Assiette TIC'!$C172,'[1]Consommati par usage et sect '!P$6:P$310)</f>
        <v>#VALUE!</v>
      </c>
      <c r="R167" s="104" t="e">
        <f>SUMIF('[1]Consommati par usage et sect '!$C$6:$C$310,'[1]Assiette TIC'!$C172,'[1]Consommati par usage et sect '!Q$6:Q$310)</f>
        <v>#VALUE!</v>
      </c>
      <c r="S167" s="104" t="e">
        <f>SUMIF('[1]Consommati par usage et sect '!$C$6:$C$310,'[1]Assiette TIC'!$C172,'[1]Consommati par usage et sect '!R$6:R$310)</f>
        <v>#VALUE!</v>
      </c>
      <c r="T167" s="104" t="e">
        <f>SUMIF('[1]Consommati par usage et sect '!$C$6:$C$310,'[1]Assiette TIC'!$C172,'[1]Consommati par usage et sect '!S$6:S$310)</f>
        <v>#VALUE!</v>
      </c>
      <c r="U167" s="104" t="e">
        <f>SUMIF('[1]Consommati par usage et sect '!$C$6:$C$310,'[1]Assiette TIC'!$C172,'[1]Consommati par usage et sect '!T$6:T$310)</f>
        <v>#VALUE!</v>
      </c>
      <c r="V167" s="104" t="e">
        <f>SUMIF('[1]Consommati par usage et sect '!$C$6:$C$310,'[1]Assiette TIC'!$C172,'[1]Consommati par usage et sect '!U$6:U$310)</f>
        <v>#VALUE!</v>
      </c>
      <c r="W167" s="104" t="e">
        <f>SUMIF('[1]Consommati par usage et sect '!$C$6:$C$310,'[1]Assiette TIC'!$C172,'[1]Consommati par usage et sect '!V$6:V$310)</f>
        <v>#VALUE!</v>
      </c>
      <c r="X167" s="104" t="e">
        <f>SUMIF('[1]Consommati par usage et sect '!$C$6:$C$310,'[1]Assiette TIC'!$C172,'[1]Consommati par usage et sect '!W$6:W$310)</f>
        <v>#VALUE!</v>
      </c>
      <c r="Y167" s="104" t="e">
        <f>SUMIF('[1]Consommati par usage et sect '!$C$6:$C$310,'[1]Assiette TIC'!$C172,'[1]Consommati par usage et sect '!X$6:X$310)</f>
        <v>#VALUE!</v>
      </c>
      <c r="Z167" s="104" t="e">
        <f>SUMIF('[1]Consommati par usage et sect '!$C$6:$C$310,'[1]Assiette TIC'!$C172,'[1]Consommati par usage et sect '!Y$6:Y$310)</f>
        <v>#VALUE!</v>
      </c>
      <c r="AA167" s="104" t="e">
        <f>SUMIF('[1]Consommati par usage et sect '!$C$6:$C$310,'[1]Assiette TIC'!$C172,'[1]Consommati par usage et sect '!Z$6:Z$310)</f>
        <v>#VALUE!</v>
      </c>
      <c r="AB167" s="104" t="e">
        <f>SUMIF('[1]Consommati par usage et sect '!$C$6:$C$310,'[1]Assiette TIC'!$C172,'[1]Consommati par usage et sect '!AA$6:AA$310)</f>
        <v>#VALUE!</v>
      </c>
      <c r="AC167" s="104" t="e">
        <f>SUMIF('[1]Consommati par usage et sect '!$C$6:$C$310,'[1]Assiette TIC'!$C172,'[1]Consommati par usage et sect '!AB$6:AB$310)</f>
        <v>#VALUE!</v>
      </c>
      <c r="AD167" s="104" t="e">
        <f>SUMIF('[1]Consommati par usage et sect '!$C$6:$C$310,'[1]Assiette TIC'!$C172,'[1]Consommati par usage et sect '!AC$6:AC$310)</f>
        <v>#VALUE!</v>
      </c>
      <c r="AE167" s="104" t="e">
        <f>SUMIF('[1]Consommati par usage et sect '!$C$6:$C$310,'[1]Assiette TIC'!$C172,'[1]Consommati par usage et sect '!AD$6:AD$310)</f>
        <v>#VALUE!</v>
      </c>
      <c r="AF167" s="104" t="e">
        <f>SUMIF('[1]Consommati par usage et sect '!$C$6:$C$310,'[1]Assiette TIC'!$C172,'[1]Consommati par usage et sect '!AE$6:AE$310)</f>
        <v>#VALUE!</v>
      </c>
      <c r="AG167" s="104" t="e">
        <f>SUMIF('[1]Consommati par usage et sect '!$C$6:$C$310,'[1]Assiette TIC'!$C172,'[1]Consommati par usage et sect '!AF$6:AF$310)</f>
        <v>#VALUE!</v>
      </c>
      <c r="AH167" s="104" t="e">
        <f>SUMIF('[1]Consommati par usage et sect '!$C$6:$C$310,'[1]Assiette TIC'!$C172,'[1]Consommati par usage et sect '!AG$6:AG$310)</f>
        <v>#VALUE!</v>
      </c>
      <c r="AI167" s="104" t="e">
        <f>SUMIF('[1]Consommati par usage et sect '!$C$6:$C$310,'[1]Assiette TIC'!$C172,'[1]Consommati par usage et sect '!AH$6:AH$310)</f>
        <v>#VALUE!</v>
      </c>
      <c r="AJ167" s="104" t="e">
        <f>SUMIF('[1]Consommati par usage et sect '!$C$6:$C$310,'[1]Assiette TIC'!$C172,'[1]Consommati par usage et sect '!AI$6:AI$310)</f>
        <v>#VALUE!</v>
      </c>
      <c r="AK167" s="104" t="e">
        <f>SUMIF('[1]Consommati par usage et sect '!$C$6:$C$310,'[1]Assiette TIC'!$C172,'[1]Consommati par usage et sect '!AJ$6:AJ$310)</f>
        <v>#VALUE!</v>
      </c>
      <c r="AL167" s="105" t="e">
        <f t="shared" si="61"/>
        <v>#VALUE!</v>
      </c>
      <c r="AM167" s="104" t="e">
        <f t="shared" si="67"/>
        <v>#VALUE!</v>
      </c>
      <c r="AN167" s="104" t="e">
        <f t="shared" si="62"/>
        <v>#VALUE!</v>
      </c>
      <c r="AO167" s="104" t="e">
        <f t="shared" si="63"/>
        <v>#VALUE!</v>
      </c>
      <c r="AP167" s="104" t="e">
        <f t="shared" si="64"/>
        <v>#VALUE!</v>
      </c>
      <c r="AQ167" s="104" t="e">
        <f>SUMIF('[1]Consommati par usage et sect '!$C$6:$C$310,'[1]Assiette TIC'!$C172,'[1]Consommati par usage et sect '!AP$6:AP$310)</f>
        <v>#VALUE!</v>
      </c>
      <c r="AR167" s="104" t="e">
        <f>SUMIF('[1]Consommati par usage et sect '!$C$6:$C$310,'[1]Assiette TIC'!$C172,'[1]Consommati par usage et sect '!AQ$6:AQ$310)</f>
        <v>#VALUE!</v>
      </c>
      <c r="AS167" s="104" t="e">
        <f>SUMIF('[1]Consommati par usage et sect '!$C$6:$C$310,'[1]Assiette TIC'!$C172,'[1]Consommati par usage et sect '!AR$6:AR$310)</f>
        <v>#VALUE!</v>
      </c>
      <c r="AT167" s="104" t="e">
        <f>SUMIF('[1]Consommati par usage et sect '!$C$6:$C$310,'[1]Assiette TIC'!$C172,'[1]Consommati par usage et sect '!AS$6:AS$310)</f>
        <v>#VALUE!</v>
      </c>
      <c r="AU167" s="104" t="e">
        <f>SUMIF('[1]Consommati par usage et sect '!$C$6:$C$310,'[1]Assiette TIC'!$C172,'[1]Consommati par usage et sect '!AT$6:AT$310)</f>
        <v>#VALUE!</v>
      </c>
      <c r="AV167" s="104" t="e">
        <f>SUMIF('[1]Consommati par usage et sect '!$C$6:$C$310,'[1]Assiette TIC'!$C172,'[1]Consommati par usage et sect '!AU$6:AU$310)</f>
        <v>#VALUE!</v>
      </c>
      <c r="AW167" s="104" t="e">
        <f>SUMIF('[1]Consommati par usage et sect '!$C$6:$C$310,'[1]Assiette TIC'!$C172,'[1]Consommati par usage et sect '!AV$6:AV$310)</f>
        <v>#VALUE!</v>
      </c>
      <c r="AX167" s="104" t="e">
        <f>SUMIF('[1]Consommati par usage et sect '!$C$6:$C$310,'[1]Assiette TIC'!$C172,'[1]Consommati par usage et sect '!AW$6:AW$310)</f>
        <v>#VALUE!</v>
      </c>
      <c r="AY167" s="104" t="e">
        <f>SUMIF('[1]Consommati par usage et sect '!$C$6:$C$310,'[1]Assiette TIC'!$C172,'[1]Consommati par usage et sect '!AX$6:AX$310)</f>
        <v>#VALUE!</v>
      </c>
      <c r="AZ167" s="104" t="e">
        <f>SUMIF('[1]Consommati par usage et sect '!$C$6:$C$310,'[1]Assiette TIC'!$C172,'[1]Consommati par usage et sect '!AY$6:AY$310)</f>
        <v>#VALUE!</v>
      </c>
      <c r="BA167" s="104" t="e">
        <f>SUMIF('[1]Consommati par usage et sect '!$C$6:$C$310,'[1]Assiette TIC'!$C172,'[1]Consommati par usage et sect '!AZ$6:AZ$310)</f>
        <v>#VALUE!</v>
      </c>
      <c r="BB167" s="104" t="e">
        <f>SUMIF('[1]Consommati par usage et sect '!$C$6:$C$310,'[1]Assiette TIC'!$C172,'[1]Consommati par usage et sect '!BA$6:BA$310)</f>
        <v>#VALUE!</v>
      </c>
      <c r="BC167" s="104" t="e">
        <f>SUMIF('[1]Consommati par usage et sect '!$C$6:$C$310,'[1]Assiette TIC'!$C172,'[1]Consommati par usage et sect '!BB$6:BB$310)</f>
        <v>#VALUE!</v>
      </c>
      <c r="BD167" s="104" t="e">
        <f>SUMIF('[1]Consommati par usage et sect '!$C$6:$C$310,'[1]Assiette TIC'!$C172,'[1]Consommati par usage et sect '!BC$6:BC$310)</f>
        <v>#VALUE!</v>
      </c>
      <c r="BE167" s="104" t="e">
        <f>SUMIF('[1]Consommati par usage et sect '!$C$6:$C$310,'[1]Assiette TIC'!$C172,'[1]Consommati par usage et sect '!BD$6:BD$310)</f>
        <v>#VALUE!</v>
      </c>
      <c r="BF167" s="104" t="e">
        <f>SUMIF('[1]Consommati par usage et sect '!$C$6:$C$310,'[1]Assiette TIC'!$C172,'[1]Consommati par usage et sect '!BE$6:BE$310)</f>
        <v>#VALUE!</v>
      </c>
      <c r="BG167" s="104" t="e">
        <f>SUMIF('[1]Consommati par usage et sect '!$C$6:$C$310,'[1]Assiette TIC'!$C172,'[1]Consommati par usage et sect '!BF$6:BF$310)</f>
        <v>#VALUE!</v>
      </c>
      <c r="BH167" s="104" t="e">
        <f>SUMIF('[1]Consommati par usage et sect '!$C$6:$C$310,'[1]Assiette TIC'!$C172,'[1]Consommati par usage et sect '!BG$6:BG$310)</f>
        <v>#VALUE!</v>
      </c>
      <c r="BI167" s="104" t="e">
        <f>SUMIF('[1]Consommati par usage et sect '!$C$6:$C$310,'[1]Assiette TIC'!$C172,'[1]Consommati par usage et sect '!BH$6:BH$310)</f>
        <v>#VALUE!</v>
      </c>
      <c r="BJ167" s="104" t="e">
        <f>SUMIF('[1]Consommati par usage et sect '!$C$6:$C$310,'[1]Assiette TIC'!$C172,'[1]Consommati par usage et sect '!BI$6:BI$310)</f>
        <v>#VALUE!</v>
      </c>
      <c r="BK167" s="104" t="e">
        <f>SUMIF('[1]Consommati par usage et sect '!$C$6:$C$310,'[1]Assiette TIC'!$C172,'[1]Consommati par usage et sect '!BJ$6:BJ$310)</f>
        <v>#VALUE!</v>
      </c>
      <c r="BL167" s="104" t="e">
        <f>SUMIF('[1]Consommati par usage et sect '!$C$6:$C$310,'[1]Assiette TIC'!$C172,'[1]Consommati par usage et sect '!BK$6:BK$310)</f>
        <v>#VALUE!</v>
      </c>
      <c r="BM167" s="104" t="e">
        <f>SUMIF('[1]Consommati par usage et sect '!$C$6:$C$310,'[1]Assiette TIC'!$C172,'[1]Consommati par usage et sect '!BL$6:BL$310)</f>
        <v>#VALUE!</v>
      </c>
      <c r="BN167" s="104" t="e">
        <f>SUMIF('[1]Consommati par usage et sect '!$C$6:$C$310,'[1]Assiette TIC'!$C172,'[1]Consommati par usage et sect '!BM$6:BM$310)</f>
        <v>#VALUE!</v>
      </c>
      <c r="BO167" s="104" t="e">
        <f>SUMIF('[1]Consommati par usage et sect '!$C$6:$C$310,'[1]Assiette TIC'!$C172,'[1]Consommati par usage et sect '!BN$6:BN$310)</f>
        <v>#VALUE!</v>
      </c>
      <c r="BP167" s="104" t="e">
        <f>SUMIF('[1]Consommati par usage et sect '!$C$6:$C$310,'[1]Assiette TIC'!$C172,'[1]Consommati par usage et sect '!BO$6:BO$310)</f>
        <v>#VALUE!</v>
      </c>
      <c r="BQ167" s="104" t="e">
        <f>SUMIF('[1]Consommati par usage et sect '!$C$6:$C$310,'[1]Assiette TIC'!$C172,'[1]Consommati par usage et sect '!BP$6:BP$310)</f>
        <v>#VALUE!</v>
      </c>
      <c r="BR167" s="104" t="e">
        <f>SUMIF('[1]Consommati par usage et sect '!$C$6:$C$310,'[1]Assiette TIC'!$C172,'[1]Consommati par usage et sect '!BQ$6:BQ$310)</f>
        <v>#VALUE!</v>
      </c>
      <c r="BS167" s="105" t="e">
        <f t="shared" si="58"/>
        <v>#VALUE!</v>
      </c>
      <c r="BT167" s="106" t="e">
        <f t="shared" si="73"/>
        <v>#VALUE!</v>
      </c>
      <c r="BU167" s="102" t="e">
        <f>IF(E167-#REF!-#REF!&gt;=#REF!,AL167-E167+#REF!+#REF!,AL167-#REF!)</f>
        <v>#REF!</v>
      </c>
      <c r="BV167" s="102"/>
      <c r="BW167" s="102"/>
      <c r="BX167" s="102">
        <f t="shared" si="66"/>
        <v>0</v>
      </c>
      <c r="BY167" s="102" t="e">
        <f t="shared" si="68"/>
        <v>#REF!</v>
      </c>
      <c r="BZ167" s="107">
        <f>IF(ISNA(VLOOKUP($D167,'[1]comptes des secteurs'!$B$13:$AW$1568,31,FALSE)),0,VLOOKUP($D167,'[1]comptes des secteurs'!$B$13:$AW$1568,31,FALSE))</f>
        <v>405.2</v>
      </c>
      <c r="CA167" s="102">
        <f>IF(ISNA(VLOOKUP($D167,'[1]comptes des secteurs'!$B$13:$AW$1568,47,FALSE)),0,VLOOKUP($D167,'[1]comptes des secteurs'!$B$13:$AW$1568,47,FALSE))</f>
        <v>2763.1</v>
      </c>
      <c r="CB167" s="108" t="e">
        <f t="shared" si="72"/>
        <v>#REF!</v>
      </c>
      <c r="CC167" s="108" t="e">
        <f t="shared" si="72"/>
        <v>#REF!</v>
      </c>
      <c r="CD167">
        <f>VLOOKUP(D167,Eurostat!$A$11:$H$272,5,TRUE)</f>
        <v>5992.8</v>
      </c>
    </row>
    <row r="168" spans="1:82" ht="15.65" customHeight="1" x14ac:dyDescent="0.35">
      <c r="A168" s="121"/>
      <c r="B168" s="196"/>
      <c r="C168" s="131" t="s">
        <v>420</v>
      </c>
      <c r="D168" s="125">
        <v>3320</v>
      </c>
      <c r="E168" s="97">
        <f>IFERROR(VLOOKUP(D168,'[1]Emissions ETS'!$A$2:$B$121,2,FALSE),0)/1000</f>
        <v>0</v>
      </c>
      <c r="F168" s="104" t="e">
        <f>SUMIF('[1]Consommati par usage et sect '!$C$6:$C$310,'[1]Assiette TIC'!$C173,'[1]Consommati par usage et sect '!E$6:E$310)</f>
        <v>#VALUE!</v>
      </c>
      <c r="G168" s="104" t="e">
        <f>SUMIF('[1]Consommati par usage et sect '!$C$6:$C$310,'[1]Assiette TIC'!$C173,'[1]Consommati par usage et sect '!F$6:F$310)</f>
        <v>#VALUE!</v>
      </c>
      <c r="H168" s="104" t="e">
        <f>SUMIF('[1]Consommati par usage et sect '!$C$6:$C$310,'[1]Assiette TIC'!$C173,'[1]Consommati par usage et sect '!G$6:G$310)</f>
        <v>#VALUE!</v>
      </c>
      <c r="I168" s="104" t="e">
        <f>SUMIF('[1]Consommati par usage et sect '!$C$6:$C$310,'[1]Assiette TIC'!$C173,'[1]Consommati par usage et sect '!H$6:H$310)</f>
        <v>#VALUE!</v>
      </c>
      <c r="J168" s="104" t="e">
        <f>SUMIF('[1]Consommati par usage et sect '!$C$6:$C$310,'[1]Assiette TIC'!$C173,'[1]Consommati par usage et sect '!I$6:I$310)</f>
        <v>#VALUE!</v>
      </c>
      <c r="K168" s="104" t="e">
        <f>SUMIF('[1]Consommati par usage et sect '!$C$6:$C$310,'[1]Assiette TIC'!$C173,'[1]Consommati par usage et sect '!J$6:J$310)</f>
        <v>#VALUE!</v>
      </c>
      <c r="L168" s="104" t="e">
        <f>SUMIF('[1]Consommati par usage et sect '!$C$6:$C$310,'[1]Assiette TIC'!$C173,'[1]Consommati par usage et sect '!K$6:K$310)</f>
        <v>#VALUE!</v>
      </c>
      <c r="M168" s="104" t="e">
        <f>SUMIF('[1]Consommati par usage et sect '!$C$6:$C$310,'[1]Assiette TIC'!$C173,'[1]Consommati par usage et sect '!L$6:L$310)</f>
        <v>#VALUE!</v>
      </c>
      <c r="N168" s="104" t="e">
        <f>SUMIF('[1]Consommati par usage et sect '!$C$6:$C$310,'[1]Assiette TIC'!$C173,'[1]Consommati par usage et sect '!M$6:M$310)</f>
        <v>#VALUE!</v>
      </c>
      <c r="O168" s="104" t="e">
        <f>SUMIF('[1]Consommati par usage et sect '!$C$6:$C$310,'[1]Assiette TIC'!$C173,'[1]Consommati par usage et sect '!N$6:N$310)</f>
        <v>#VALUE!</v>
      </c>
      <c r="P168" s="104" t="e">
        <f>SUMIF('[1]Consommati par usage et sect '!$C$6:$C$310,'[1]Assiette TIC'!$C173,'[1]Consommati par usage et sect '!O$6:O$310)</f>
        <v>#VALUE!</v>
      </c>
      <c r="Q168" s="104" t="e">
        <f>SUMIF('[1]Consommati par usage et sect '!$C$6:$C$310,'[1]Assiette TIC'!$C173,'[1]Consommati par usage et sect '!P$6:P$310)</f>
        <v>#VALUE!</v>
      </c>
      <c r="R168" s="104" t="e">
        <f>SUMIF('[1]Consommati par usage et sect '!$C$6:$C$310,'[1]Assiette TIC'!$C173,'[1]Consommati par usage et sect '!Q$6:Q$310)</f>
        <v>#VALUE!</v>
      </c>
      <c r="S168" s="104" t="e">
        <f>SUMIF('[1]Consommati par usage et sect '!$C$6:$C$310,'[1]Assiette TIC'!$C173,'[1]Consommati par usage et sect '!R$6:R$310)</f>
        <v>#VALUE!</v>
      </c>
      <c r="T168" s="104" t="e">
        <f>SUMIF('[1]Consommati par usage et sect '!$C$6:$C$310,'[1]Assiette TIC'!$C173,'[1]Consommati par usage et sect '!S$6:S$310)</f>
        <v>#VALUE!</v>
      </c>
      <c r="U168" s="104" t="e">
        <f>SUMIF('[1]Consommati par usage et sect '!$C$6:$C$310,'[1]Assiette TIC'!$C173,'[1]Consommati par usage et sect '!T$6:T$310)</f>
        <v>#VALUE!</v>
      </c>
      <c r="V168" s="104" t="e">
        <f>SUMIF('[1]Consommati par usage et sect '!$C$6:$C$310,'[1]Assiette TIC'!$C173,'[1]Consommati par usage et sect '!U$6:U$310)</f>
        <v>#VALUE!</v>
      </c>
      <c r="W168" s="104" t="e">
        <f>SUMIF('[1]Consommati par usage et sect '!$C$6:$C$310,'[1]Assiette TIC'!$C173,'[1]Consommati par usage et sect '!V$6:V$310)</f>
        <v>#VALUE!</v>
      </c>
      <c r="X168" s="104" t="e">
        <f>SUMIF('[1]Consommati par usage et sect '!$C$6:$C$310,'[1]Assiette TIC'!$C173,'[1]Consommati par usage et sect '!W$6:W$310)</f>
        <v>#VALUE!</v>
      </c>
      <c r="Y168" s="104" t="e">
        <f>SUMIF('[1]Consommati par usage et sect '!$C$6:$C$310,'[1]Assiette TIC'!$C173,'[1]Consommati par usage et sect '!X$6:X$310)</f>
        <v>#VALUE!</v>
      </c>
      <c r="Z168" s="104" t="e">
        <f>SUMIF('[1]Consommati par usage et sect '!$C$6:$C$310,'[1]Assiette TIC'!$C173,'[1]Consommati par usage et sect '!Y$6:Y$310)</f>
        <v>#VALUE!</v>
      </c>
      <c r="AA168" s="104" t="e">
        <f>SUMIF('[1]Consommati par usage et sect '!$C$6:$C$310,'[1]Assiette TIC'!$C173,'[1]Consommati par usage et sect '!Z$6:Z$310)</f>
        <v>#VALUE!</v>
      </c>
      <c r="AB168" s="104" t="e">
        <f>SUMIF('[1]Consommati par usage et sect '!$C$6:$C$310,'[1]Assiette TIC'!$C173,'[1]Consommati par usage et sect '!AA$6:AA$310)</f>
        <v>#VALUE!</v>
      </c>
      <c r="AC168" s="104" t="e">
        <f>SUMIF('[1]Consommati par usage et sect '!$C$6:$C$310,'[1]Assiette TIC'!$C173,'[1]Consommati par usage et sect '!AB$6:AB$310)</f>
        <v>#VALUE!</v>
      </c>
      <c r="AD168" s="104" t="e">
        <f>SUMIF('[1]Consommati par usage et sect '!$C$6:$C$310,'[1]Assiette TIC'!$C173,'[1]Consommati par usage et sect '!AC$6:AC$310)</f>
        <v>#VALUE!</v>
      </c>
      <c r="AE168" s="104" t="e">
        <f>SUMIF('[1]Consommati par usage et sect '!$C$6:$C$310,'[1]Assiette TIC'!$C173,'[1]Consommati par usage et sect '!AD$6:AD$310)</f>
        <v>#VALUE!</v>
      </c>
      <c r="AF168" s="104" t="e">
        <f>SUMIF('[1]Consommati par usage et sect '!$C$6:$C$310,'[1]Assiette TIC'!$C173,'[1]Consommati par usage et sect '!AE$6:AE$310)</f>
        <v>#VALUE!</v>
      </c>
      <c r="AG168" s="104" t="e">
        <f>SUMIF('[1]Consommati par usage et sect '!$C$6:$C$310,'[1]Assiette TIC'!$C173,'[1]Consommati par usage et sect '!AF$6:AF$310)</f>
        <v>#VALUE!</v>
      </c>
      <c r="AH168" s="104" t="e">
        <f>SUMIF('[1]Consommati par usage et sect '!$C$6:$C$310,'[1]Assiette TIC'!$C173,'[1]Consommati par usage et sect '!AG$6:AG$310)</f>
        <v>#VALUE!</v>
      </c>
      <c r="AI168" s="104" t="e">
        <f>SUMIF('[1]Consommati par usage et sect '!$C$6:$C$310,'[1]Assiette TIC'!$C173,'[1]Consommati par usage et sect '!AH$6:AH$310)</f>
        <v>#VALUE!</v>
      </c>
      <c r="AJ168" s="104" t="e">
        <f>SUMIF('[1]Consommati par usage et sect '!$C$6:$C$310,'[1]Assiette TIC'!$C173,'[1]Consommati par usage et sect '!AI$6:AI$310)</f>
        <v>#VALUE!</v>
      </c>
      <c r="AK168" s="104" t="e">
        <f>SUMIF('[1]Consommati par usage et sect '!$C$6:$C$310,'[1]Assiette TIC'!$C173,'[1]Consommati par usage et sect '!AJ$6:AJ$310)</f>
        <v>#VALUE!</v>
      </c>
      <c r="AL168" s="105" t="e">
        <f t="shared" si="61"/>
        <v>#VALUE!</v>
      </c>
      <c r="AM168" s="104" t="e">
        <f t="shared" si="67"/>
        <v>#VALUE!</v>
      </c>
      <c r="AN168" s="104" t="e">
        <f t="shared" si="62"/>
        <v>#VALUE!</v>
      </c>
      <c r="AO168" s="104" t="e">
        <f t="shared" si="63"/>
        <v>#VALUE!</v>
      </c>
      <c r="AP168" s="104" t="e">
        <f t="shared" si="64"/>
        <v>#VALUE!</v>
      </c>
      <c r="AQ168" s="104" t="e">
        <f>SUMIF('[1]Consommati par usage et sect '!$C$6:$C$310,'[1]Assiette TIC'!$C173,'[1]Consommati par usage et sect '!AP$6:AP$310)</f>
        <v>#VALUE!</v>
      </c>
      <c r="AR168" s="104" t="e">
        <f>SUMIF('[1]Consommati par usage et sect '!$C$6:$C$310,'[1]Assiette TIC'!$C173,'[1]Consommati par usage et sect '!AQ$6:AQ$310)</f>
        <v>#VALUE!</v>
      </c>
      <c r="AS168" s="104" t="e">
        <f>SUMIF('[1]Consommati par usage et sect '!$C$6:$C$310,'[1]Assiette TIC'!$C173,'[1]Consommati par usage et sect '!AR$6:AR$310)</f>
        <v>#VALUE!</v>
      </c>
      <c r="AT168" s="104" t="e">
        <f>SUMIF('[1]Consommati par usage et sect '!$C$6:$C$310,'[1]Assiette TIC'!$C173,'[1]Consommati par usage et sect '!AS$6:AS$310)</f>
        <v>#VALUE!</v>
      </c>
      <c r="AU168" s="104" t="e">
        <f>SUMIF('[1]Consommati par usage et sect '!$C$6:$C$310,'[1]Assiette TIC'!$C173,'[1]Consommati par usage et sect '!AT$6:AT$310)</f>
        <v>#VALUE!</v>
      </c>
      <c r="AV168" s="104" t="e">
        <f>SUMIF('[1]Consommati par usage et sect '!$C$6:$C$310,'[1]Assiette TIC'!$C173,'[1]Consommati par usage et sect '!AU$6:AU$310)</f>
        <v>#VALUE!</v>
      </c>
      <c r="AW168" s="104" t="e">
        <f>SUMIF('[1]Consommati par usage et sect '!$C$6:$C$310,'[1]Assiette TIC'!$C173,'[1]Consommati par usage et sect '!AV$6:AV$310)</f>
        <v>#VALUE!</v>
      </c>
      <c r="AX168" s="104" t="e">
        <f>SUMIF('[1]Consommati par usage et sect '!$C$6:$C$310,'[1]Assiette TIC'!$C173,'[1]Consommati par usage et sect '!AW$6:AW$310)</f>
        <v>#VALUE!</v>
      </c>
      <c r="AY168" s="104" t="e">
        <f>SUMIF('[1]Consommati par usage et sect '!$C$6:$C$310,'[1]Assiette TIC'!$C173,'[1]Consommati par usage et sect '!AX$6:AX$310)</f>
        <v>#VALUE!</v>
      </c>
      <c r="AZ168" s="104" t="e">
        <f>SUMIF('[1]Consommati par usage et sect '!$C$6:$C$310,'[1]Assiette TIC'!$C173,'[1]Consommati par usage et sect '!AY$6:AY$310)</f>
        <v>#VALUE!</v>
      </c>
      <c r="BA168" s="104" t="e">
        <f>SUMIF('[1]Consommati par usage et sect '!$C$6:$C$310,'[1]Assiette TIC'!$C173,'[1]Consommati par usage et sect '!AZ$6:AZ$310)</f>
        <v>#VALUE!</v>
      </c>
      <c r="BB168" s="104" t="e">
        <f>SUMIF('[1]Consommati par usage et sect '!$C$6:$C$310,'[1]Assiette TIC'!$C173,'[1]Consommati par usage et sect '!BA$6:BA$310)</f>
        <v>#VALUE!</v>
      </c>
      <c r="BC168" s="104" t="e">
        <f>SUMIF('[1]Consommati par usage et sect '!$C$6:$C$310,'[1]Assiette TIC'!$C173,'[1]Consommati par usage et sect '!BB$6:BB$310)</f>
        <v>#VALUE!</v>
      </c>
      <c r="BD168" s="104" t="e">
        <f>SUMIF('[1]Consommati par usage et sect '!$C$6:$C$310,'[1]Assiette TIC'!$C173,'[1]Consommati par usage et sect '!BC$6:BC$310)</f>
        <v>#VALUE!</v>
      </c>
      <c r="BE168" s="104" t="e">
        <f>SUMIF('[1]Consommati par usage et sect '!$C$6:$C$310,'[1]Assiette TIC'!$C173,'[1]Consommati par usage et sect '!BD$6:BD$310)</f>
        <v>#VALUE!</v>
      </c>
      <c r="BF168" s="104" t="e">
        <f>SUMIF('[1]Consommati par usage et sect '!$C$6:$C$310,'[1]Assiette TIC'!$C173,'[1]Consommati par usage et sect '!BE$6:BE$310)</f>
        <v>#VALUE!</v>
      </c>
      <c r="BG168" s="104" t="e">
        <f>SUMIF('[1]Consommati par usage et sect '!$C$6:$C$310,'[1]Assiette TIC'!$C173,'[1]Consommati par usage et sect '!BF$6:BF$310)</f>
        <v>#VALUE!</v>
      </c>
      <c r="BH168" s="104" t="e">
        <f>SUMIF('[1]Consommati par usage et sect '!$C$6:$C$310,'[1]Assiette TIC'!$C173,'[1]Consommati par usage et sect '!BG$6:BG$310)</f>
        <v>#VALUE!</v>
      </c>
      <c r="BI168" s="104" t="e">
        <f>SUMIF('[1]Consommati par usage et sect '!$C$6:$C$310,'[1]Assiette TIC'!$C173,'[1]Consommati par usage et sect '!BH$6:BH$310)</f>
        <v>#VALUE!</v>
      </c>
      <c r="BJ168" s="104" t="e">
        <f>SUMIF('[1]Consommati par usage et sect '!$C$6:$C$310,'[1]Assiette TIC'!$C173,'[1]Consommati par usage et sect '!BI$6:BI$310)</f>
        <v>#VALUE!</v>
      </c>
      <c r="BK168" s="104" t="e">
        <f>SUMIF('[1]Consommati par usage et sect '!$C$6:$C$310,'[1]Assiette TIC'!$C173,'[1]Consommati par usage et sect '!BJ$6:BJ$310)</f>
        <v>#VALUE!</v>
      </c>
      <c r="BL168" s="104" t="e">
        <f>SUMIF('[1]Consommati par usage et sect '!$C$6:$C$310,'[1]Assiette TIC'!$C173,'[1]Consommati par usage et sect '!BK$6:BK$310)</f>
        <v>#VALUE!</v>
      </c>
      <c r="BM168" s="104" t="e">
        <f>SUMIF('[1]Consommati par usage et sect '!$C$6:$C$310,'[1]Assiette TIC'!$C173,'[1]Consommati par usage et sect '!BL$6:BL$310)</f>
        <v>#VALUE!</v>
      </c>
      <c r="BN168" s="104" t="e">
        <f>SUMIF('[1]Consommati par usage et sect '!$C$6:$C$310,'[1]Assiette TIC'!$C173,'[1]Consommati par usage et sect '!BM$6:BM$310)</f>
        <v>#VALUE!</v>
      </c>
      <c r="BO168" s="104" t="e">
        <f>SUMIF('[1]Consommati par usage et sect '!$C$6:$C$310,'[1]Assiette TIC'!$C173,'[1]Consommati par usage et sect '!BN$6:BN$310)</f>
        <v>#VALUE!</v>
      </c>
      <c r="BP168" s="104" t="e">
        <f>SUMIF('[1]Consommati par usage et sect '!$C$6:$C$310,'[1]Assiette TIC'!$C173,'[1]Consommati par usage et sect '!BO$6:BO$310)</f>
        <v>#VALUE!</v>
      </c>
      <c r="BQ168" s="104" t="e">
        <f>SUMIF('[1]Consommati par usage et sect '!$C$6:$C$310,'[1]Assiette TIC'!$C173,'[1]Consommati par usage et sect '!BP$6:BP$310)</f>
        <v>#VALUE!</v>
      </c>
      <c r="BR168" s="104" t="e">
        <f>SUMIF('[1]Consommati par usage et sect '!$C$6:$C$310,'[1]Assiette TIC'!$C173,'[1]Consommati par usage et sect '!BQ$6:BQ$310)</f>
        <v>#VALUE!</v>
      </c>
      <c r="BS168" s="105" t="e">
        <f t="shared" si="58"/>
        <v>#VALUE!</v>
      </c>
      <c r="BT168" s="106" t="e">
        <f t="shared" si="73"/>
        <v>#VALUE!</v>
      </c>
      <c r="BU168" s="102" t="e">
        <f>IF(E168-#REF!-#REF!&gt;=#REF!,AL168-E168+#REF!+#REF!,AL168-#REF!)</f>
        <v>#REF!</v>
      </c>
      <c r="BV168" s="102"/>
      <c r="BW168" s="102"/>
      <c r="BX168" s="102">
        <f t="shared" si="66"/>
        <v>0</v>
      </c>
      <c r="BY168" s="102" t="e">
        <f t="shared" si="68"/>
        <v>#REF!</v>
      </c>
      <c r="BZ168" s="107">
        <f>IF(ISNA(VLOOKUP($D168,'[1]comptes des secteurs'!$B$13:$AW$1568,31,FALSE)),0,VLOOKUP($D168,'[1]comptes des secteurs'!$B$13:$AW$1568,31,FALSE))</f>
        <v>498.5</v>
      </c>
      <c r="CA168" s="102">
        <f>IF(ISNA(VLOOKUP($D168,'[1]comptes des secteurs'!$B$13:$AW$1568,47,FALSE)),0,VLOOKUP($D168,'[1]comptes des secteurs'!$B$13:$AW$1568,47,FALSE))</f>
        <v>5242.7</v>
      </c>
      <c r="CB168" s="108" t="e">
        <f t="shared" si="72"/>
        <v>#REF!</v>
      </c>
      <c r="CC168" s="108" t="e">
        <f t="shared" si="72"/>
        <v>#REF!</v>
      </c>
      <c r="CD168">
        <f>VLOOKUP(D168,Eurostat!$A$11:$H$272,5,TRUE)</f>
        <v>14207.5</v>
      </c>
    </row>
    <row r="169" spans="1:82" ht="15.65" customHeight="1" x14ac:dyDescent="0.35">
      <c r="A169" s="123"/>
      <c r="B169" s="110"/>
      <c r="C169" s="131" t="s">
        <v>266</v>
      </c>
      <c r="D169" s="126" t="s">
        <v>300</v>
      </c>
      <c r="E169" s="97">
        <f>SUM(E142:E168)</f>
        <v>5.226</v>
      </c>
      <c r="F169" s="97" t="e">
        <f t="shared" ref="F169:AK169" si="74">SUM(F142:F168)</f>
        <v>#VALUE!</v>
      </c>
      <c r="G169" s="97" t="e">
        <f t="shared" si="74"/>
        <v>#VALUE!</v>
      </c>
      <c r="H169" s="97" t="e">
        <f t="shared" si="74"/>
        <v>#VALUE!</v>
      </c>
      <c r="I169" s="97" t="e">
        <f t="shared" si="74"/>
        <v>#VALUE!</v>
      </c>
      <c r="J169" s="97" t="e">
        <f t="shared" si="74"/>
        <v>#VALUE!</v>
      </c>
      <c r="K169" s="97" t="e">
        <f t="shared" si="74"/>
        <v>#VALUE!</v>
      </c>
      <c r="L169" s="97" t="e">
        <f t="shared" si="74"/>
        <v>#VALUE!</v>
      </c>
      <c r="M169" s="97" t="e">
        <f t="shared" si="74"/>
        <v>#VALUE!</v>
      </c>
      <c r="N169" s="97" t="e">
        <f t="shared" si="74"/>
        <v>#VALUE!</v>
      </c>
      <c r="O169" s="97" t="e">
        <f t="shared" si="74"/>
        <v>#VALUE!</v>
      </c>
      <c r="P169" s="97" t="e">
        <f t="shared" si="74"/>
        <v>#VALUE!</v>
      </c>
      <c r="Q169" s="97" t="e">
        <f t="shared" si="74"/>
        <v>#VALUE!</v>
      </c>
      <c r="R169" s="97" t="e">
        <f t="shared" si="74"/>
        <v>#VALUE!</v>
      </c>
      <c r="S169" s="97" t="e">
        <f t="shared" si="74"/>
        <v>#VALUE!</v>
      </c>
      <c r="T169" s="97" t="e">
        <f t="shared" si="74"/>
        <v>#VALUE!</v>
      </c>
      <c r="U169" s="97" t="e">
        <f t="shared" si="74"/>
        <v>#VALUE!</v>
      </c>
      <c r="V169" s="97" t="e">
        <f t="shared" si="74"/>
        <v>#VALUE!</v>
      </c>
      <c r="W169" s="97" t="e">
        <f t="shared" si="74"/>
        <v>#VALUE!</v>
      </c>
      <c r="X169" s="97" t="e">
        <f t="shared" si="74"/>
        <v>#VALUE!</v>
      </c>
      <c r="Y169" s="97" t="e">
        <f t="shared" si="74"/>
        <v>#VALUE!</v>
      </c>
      <c r="Z169" s="97" t="e">
        <f t="shared" si="74"/>
        <v>#VALUE!</v>
      </c>
      <c r="AA169" s="97" t="e">
        <f t="shared" si="74"/>
        <v>#VALUE!</v>
      </c>
      <c r="AB169" s="97" t="e">
        <f t="shared" si="74"/>
        <v>#VALUE!</v>
      </c>
      <c r="AC169" s="97" t="e">
        <f t="shared" si="74"/>
        <v>#VALUE!</v>
      </c>
      <c r="AD169" s="97" t="e">
        <f t="shared" si="74"/>
        <v>#VALUE!</v>
      </c>
      <c r="AE169" s="97" t="e">
        <f t="shared" si="74"/>
        <v>#VALUE!</v>
      </c>
      <c r="AF169" s="97" t="e">
        <f t="shared" si="74"/>
        <v>#VALUE!</v>
      </c>
      <c r="AG169" s="97" t="e">
        <f t="shared" si="74"/>
        <v>#VALUE!</v>
      </c>
      <c r="AH169" s="97" t="e">
        <f t="shared" si="74"/>
        <v>#VALUE!</v>
      </c>
      <c r="AI169" s="97" t="e">
        <f t="shared" si="74"/>
        <v>#VALUE!</v>
      </c>
      <c r="AJ169" s="97" t="e">
        <f t="shared" si="74"/>
        <v>#VALUE!</v>
      </c>
      <c r="AK169" s="97" t="e">
        <f t="shared" si="74"/>
        <v>#VALUE!</v>
      </c>
      <c r="AL169" s="105" t="e">
        <f t="shared" si="61"/>
        <v>#VALUE!</v>
      </c>
      <c r="AM169" s="104" t="e">
        <f t="shared" si="67"/>
        <v>#VALUE!</v>
      </c>
      <c r="AN169" s="104" t="e">
        <f t="shared" si="62"/>
        <v>#VALUE!</v>
      </c>
      <c r="AO169" s="104" t="e">
        <f t="shared" si="63"/>
        <v>#VALUE!</v>
      </c>
      <c r="AP169" s="104" t="e">
        <f t="shared" si="64"/>
        <v>#VALUE!</v>
      </c>
      <c r="AQ169" s="97" t="e">
        <f t="shared" ref="AQ169:BR169" si="75">SUM(AQ142:AQ168)</f>
        <v>#VALUE!</v>
      </c>
      <c r="AR169" s="97" t="e">
        <f t="shared" si="75"/>
        <v>#VALUE!</v>
      </c>
      <c r="AS169" s="97" t="e">
        <f t="shared" si="75"/>
        <v>#VALUE!</v>
      </c>
      <c r="AT169" s="97" t="e">
        <f t="shared" si="75"/>
        <v>#VALUE!</v>
      </c>
      <c r="AU169" s="97" t="e">
        <f t="shared" si="75"/>
        <v>#VALUE!</v>
      </c>
      <c r="AV169" s="97" t="e">
        <f t="shared" si="75"/>
        <v>#VALUE!</v>
      </c>
      <c r="AW169" s="97" t="e">
        <f t="shared" si="75"/>
        <v>#VALUE!</v>
      </c>
      <c r="AX169" s="97" t="e">
        <f t="shared" si="75"/>
        <v>#VALUE!</v>
      </c>
      <c r="AY169" s="97" t="e">
        <f t="shared" si="75"/>
        <v>#VALUE!</v>
      </c>
      <c r="AZ169" s="97" t="e">
        <f t="shared" si="75"/>
        <v>#VALUE!</v>
      </c>
      <c r="BA169" s="97" t="e">
        <f t="shared" si="75"/>
        <v>#VALUE!</v>
      </c>
      <c r="BB169" s="97" t="e">
        <f t="shared" si="75"/>
        <v>#VALUE!</v>
      </c>
      <c r="BC169" s="97" t="e">
        <f t="shared" si="75"/>
        <v>#VALUE!</v>
      </c>
      <c r="BD169" s="97" t="e">
        <f t="shared" si="75"/>
        <v>#VALUE!</v>
      </c>
      <c r="BE169" s="97" t="e">
        <f t="shared" si="75"/>
        <v>#VALUE!</v>
      </c>
      <c r="BF169" s="97" t="e">
        <f t="shared" si="75"/>
        <v>#VALUE!</v>
      </c>
      <c r="BG169" s="97" t="e">
        <f t="shared" si="75"/>
        <v>#VALUE!</v>
      </c>
      <c r="BH169" s="97" t="e">
        <f t="shared" si="75"/>
        <v>#VALUE!</v>
      </c>
      <c r="BI169" s="97" t="e">
        <f t="shared" si="75"/>
        <v>#VALUE!</v>
      </c>
      <c r="BJ169" s="97" t="e">
        <f t="shared" si="75"/>
        <v>#VALUE!</v>
      </c>
      <c r="BK169" s="97" t="e">
        <f t="shared" si="75"/>
        <v>#VALUE!</v>
      </c>
      <c r="BL169" s="97" t="e">
        <f t="shared" si="75"/>
        <v>#VALUE!</v>
      </c>
      <c r="BM169" s="97" t="e">
        <f t="shared" si="75"/>
        <v>#VALUE!</v>
      </c>
      <c r="BN169" s="97" t="e">
        <f t="shared" si="75"/>
        <v>#VALUE!</v>
      </c>
      <c r="BO169" s="97" t="e">
        <f t="shared" si="75"/>
        <v>#VALUE!</v>
      </c>
      <c r="BP169" s="97" t="e">
        <f t="shared" si="75"/>
        <v>#VALUE!</v>
      </c>
      <c r="BQ169" s="97" t="e">
        <f t="shared" si="75"/>
        <v>#VALUE!</v>
      </c>
      <c r="BR169" s="97" t="e">
        <f t="shared" si="75"/>
        <v>#VALUE!</v>
      </c>
      <c r="BS169" s="105" t="e">
        <f t="shared" si="58"/>
        <v>#VALUE!</v>
      </c>
      <c r="BT169" s="106" t="e">
        <f>SUM(BT142:BT168)</f>
        <v>#VALUE!</v>
      </c>
      <c r="BU169" s="106" t="e">
        <f>SUM(BU142:BU168)</f>
        <v>#REF!</v>
      </c>
      <c r="BV169" s="102"/>
      <c r="BW169" s="102"/>
      <c r="BX169" s="102">
        <f t="shared" si="66"/>
        <v>0</v>
      </c>
      <c r="BY169" s="102" t="e">
        <f t="shared" si="68"/>
        <v>#REF!</v>
      </c>
      <c r="BZ169" s="107">
        <f>SUM(BZ144:BZ168,BZ142)</f>
        <v>4731.4000000000005</v>
      </c>
      <c r="CA169" s="107">
        <f>SUM(CA144:CA168,CA142)</f>
        <v>26785.799999999996</v>
      </c>
      <c r="CB169" s="108" t="e">
        <f t="shared" si="72"/>
        <v>#REF!</v>
      </c>
      <c r="CC169" s="108" t="e">
        <f t="shared" si="72"/>
        <v>#REF!</v>
      </c>
    </row>
    <row r="170" spans="1:82" ht="15.65" customHeight="1" x14ac:dyDescent="0.35">
      <c r="A170" s="122" t="s">
        <v>421</v>
      </c>
      <c r="B170" s="66" t="s">
        <v>587</v>
      </c>
      <c r="C170" s="131" t="s">
        <v>422</v>
      </c>
      <c r="D170" s="128">
        <v>2611</v>
      </c>
      <c r="E170" s="97">
        <f>IFERROR(VLOOKUP(D170,'[1]Emissions ETS'!$A$2:$B$121,2,FALSE),0)/1000</f>
        <v>4.5940000000000003</v>
      </c>
      <c r="F170" s="104" t="e">
        <f>SUMIF('[1]Consommati par usage et sect '!$C$6:$C$310,'[1]Assiette TIC'!$C176,'[1]Consommati par usage et sect '!E$6:E$310)</f>
        <v>#VALUE!</v>
      </c>
      <c r="G170" s="104" t="e">
        <f>SUMIF('[1]Consommati par usage et sect '!$C$6:$C$310,'[1]Assiette TIC'!$C176,'[1]Consommati par usage et sect '!F$6:F$310)</f>
        <v>#VALUE!</v>
      </c>
      <c r="H170" s="104" t="e">
        <f>SUMIF('[1]Consommati par usage et sect '!$C$6:$C$310,'[1]Assiette TIC'!$C176,'[1]Consommati par usage et sect '!G$6:G$310)</f>
        <v>#VALUE!</v>
      </c>
      <c r="I170" s="104" t="e">
        <f>SUMIF('[1]Consommati par usage et sect '!$C$6:$C$310,'[1]Assiette TIC'!$C176,'[1]Consommati par usage et sect '!H$6:H$310)</f>
        <v>#VALUE!</v>
      </c>
      <c r="J170" s="104" t="e">
        <f>SUMIF('[1]Consommati par usage et sect '!$C$6:$C$310,'[1]Assiette TIC'!$C176,'[1]Consommati par usage et sect '!I$6:I$310)</f>
        <v>#VALUE!</v>
      </c>
      <c r="K170" s="104" t="e">
        <f>SUMIF('[1]Consommati par usage et sect '!$C$6:$C$310,'[1]Assiette TIC'!$C176,'[1]Consommati par usage et sect '!J$6:J$310)</f>
        <v>#VALUE!</v>
      </c>
      <c r="L170" s="104" t="e">
        <f>SUMIF('[1]Consommati par usage et sect '!$C$6:$C$310,'[1]Assiette TIC'!$C176,'[1]Consommati par usage et sect '!K$6:K$310)</f>
        <v>#VALUE!</v>
      </c>
      <c r="M170" s="104" t="e">
        <f>SUMIF('[1]Consommati par usage et sect '!$C$6:$C$310,'[1]Assiette TIC'!$C176,'[1]Consommati par usage et sect '!L$6:L$310)</f>
        <v>#VALUE!</v>
      </c>
      <c r="N170" s="104" t="e">
        <f>SUMIF('[1]Consommati par usage et sect '!$C$6:$C$310,'[1]Assiette TIC'!$C176,'[1]Consommati par usage et sect '!M$6:M$310)</f>
        <v>#VALUE!</v>
      </c>
      <c r="O170" s="104" t="e">
        <f>SUMIF('[1]Consommati par usage et sect '!$C$6:$C$310,'[1]Assiette TIC'!$C176,'[1]Consommati par usage et sect '!N$6:N$310)</f>
        <v>#VALUE!</v>
      </c>
      <c r="P170" s="104" t="e">
        <f>SUMIF('[1]Consommati par usage et sect '!$C$6:$C$310,'[1]Assiette TIC'!$C176,'[1]Consommati par usage et sect '!O$6:O$310)</f>
        <v>#VALUE!</v>
      </c>
      <c r="Q170" s="104" t="e">
        <f>SUMIF('[1]Consommati par usage et sect '!$C$6:$C$310,'[1]Assiette TIC'!$C176,'[1]Consommati par usage et sect '!P$6:P$310)</f>
        <v>#VALUE!</v>
      </c>
      <c r="R170" s="104" t="e">
        <f>SUMIF('[1]Consommati par usage et sect '!$C$6:$C$310,'[1]Assiette TIC'!$C176,'[1]Consommati par usage et sect '!Q$6:Q$310)</f>
        <v>#VALUE!</v>
      </c>
      <c r="S170" s="104" t="e">
        <f>SUMIF('[1]Consommati par usage et sect '!$C$6:$C$310,'[1]Assiette TIC'!$C176,'[1]Consommati par usage et sect '!R$6:R$310)</f>
        <v>#VALUE!</v>
      </c>
      <c r="T170" s="104" t="e">
        <f>SUMIF('[1]Consommati par usage et sect '!$C$6:$C$310,'[1]Assiette TIC'!$C176,'[1]Consommati par usage et sect '!S$6:S$310)</f>
        <v>#VALUE!</v>
      </c>
      <c r="U170" s="104" t="e">
        <f>SUMIF('[1]Consommati par usage et sect '!$C$6:$C$310,'[1]Assiette TIC'!$C176,'[1]Consommati par usage et sect '!T$6:T$310)</f>
        <v>#VALUE!</v>
      </c>
      <c r="V170" s="104" t="e">
        <f>SUMIF('[1]Consommati par usage et sect '!$C$6:$C$310,'[1]Assiette TIC'!$C176,'[1]Consommati par usage et sect '!U$6:U$310)</f>
        <v>#VALUE!</v>
      </c>
      <c r="W170" s="104" t="e">
        <f>SUMIF('[1]Consommati par usage et sect '!$C$6:$C$310,'[1]Assiette TIC'!$C176,'[1]Consommati par usage et sect '!V$6:V$310)</f>
        <v>#VALUE!</v>
      </c>
      <c r="X170" s="104" t="e">
        <f>SUMIF('[1]Consommati par usage et sect '!$C$6:$C$310,'[1]Assiette TIC'!$C176,'[1]Consommati par usage et sect '!W$6:W$310)</f>
        <v>#VALUE!</v>
      </c>
      <c r="Y170" s="104" t="e">
        <f>SUMIF('[1]Consommati par usage et sect '!$C$6:$C$310,'[1]Assiette TIC'!$C176,'[1]Consommati par usage et sect '!X$6:X$310)</f>
        <v>#VALUE!</v>
      </c>
      <c r="Z170" s="104" t="e">
        <f>SUMIF('[1]Consommati par usage et sect '!$C$6:$C$310,'[1]Assiette TIC'!$C176,'[1]Consommati par usage et sect '!Y$6:Y$310)</f>
        <v>#VALUE!</v>
      </c>
      <c r="AA170" s="104" t="e">
        <f>SUMIF('[1]Consommati par usage et sect '!$C$6:$C$310,'[1]Assiette TIC'!$C176,'[1]Consommati par usage et sect '!Z$6:Z$310)</f>
        <v>#VALUE!</v>
      </c>
      <c r="AB170" s="104" t="e">
        <f>SUMIF('[1]Consommati par usage et sect '!$C$6:$C$310,'[1]Assiette TIC'!$C176,'[1]Consommati par usage et sect '!AA$6:AA$310)</f>
        <v>#VALUE!</v>
      </c>
      <c r="AC170" s="104" t="e">
        <f>SUMIF('[1]Consommati par usage et sect '!$C$6:$C$310,'[1]Assiette TIC'!$C176,'[1]Consommati par usage et sect '!AB$6:AB$310)</f>
        <v>#VALUE!</v>
      </c>
      <c r="AD170" s="104" t="e">
        <f>SUMIF('[1]Consommati par usage et sect '!$C$6:$C$310,'[1]Assiette TIC'!$C176,'[1]Consommati par usage et sect '!AC$6:AC$310)</f>
        <v>#VALUE!</v>
      </c>
      <c r="AE170" s="104" t="e">
        <f>SUMIF('[1]Consommati par usage et sect '!$C$6:$C$310,'[1]Assiette TIC'!$C176,'[1]Consommati par usage et sect '!AD$6:AD$310)</f>
        <v>#VALUE!</v>
      </c>
      <c r="AF170" s="104" t="e">
        <f>SUMIF('[1]Consommati par usage et sect '!$C$6:$C$310,'[1]Assiette TIC'!$C176,'[1]Consommati par usage et sect '!AE$6:AE$310)</f>
        <v>#VALUE!</v>
      </c>
      <c r="AG170" s="104" t="e">
        <f>SUMIF('[1]Consommati par usage et sect '!$C$6:$C$310,'[1]Assiette TIC'!$C176,'[1]Consommati par usage et sect '!AF$6:AF$310)</f>
        <v>#VALUE!</v>
      </c>
      <c r="AH170" s="104" t="e">
        <f>SUMIF('[1]Consommati par usage et sect '!$C$6:$C$310,'[1]Assiette TIC'!$C176,'[1]Consommati par usage et sect '!AG$6:AG$310)</f>
        <v>#VALUE!</v>
      </c>
      <c r="AI170" s="104" t="e">
        <f>SUMIF('[1]Consommati par usage et sect '!$C$6:$C$310,'[1]Assiette TIC'!$C176,'[1]Consommati par usage et sect '!AH$6:AH$310)</f>
        <v>#VALUE!</v>
      </c>
      <c r="AJ170" s="104" t="e">
        <f>SUMIF('[1]Consommati par usage et sect '!$C$6:$C$310,'[1]Assiette TIC'!$C176,'[1]Consommati par usage et sect '!AI$6:AI$310)</f>
        <v>#VALUE!</v>
      </c>
      <c r="AK170" s="104" t="e">
        <f>SUMIF('[1]Consommati par usage et sect '!$C$6:$C$310,'[1]Assiette TIC'!$C176,'[1]Consommati par usage et sect '!AJ$6:AJ$310)</f>
        <v>#VALUE!</v>
      </c>
      <c r="AL170" s="105" t="e">
        <f t="shared" si="61"/>
        <v>#VALUE!</v>
      </c>
      <c r="AM170" s="104" t="e">
        <f t="shared" si="67"/>
        <v>#VALUE!</v>
      </c>
      <c r="AN170" s="104" t="e">
        <f t="shared" si="62"/>
        <v>#VALUE!</v>
      </c>
      <c r="AO170" s="104" t="e">
        <f t="shared" si="63"/>
        <v>#VALUE!</v>
      </c>
      <c r="AP170" s="104" t="e">
        <f t="shared" si="64"/>
        <v>#VALUE!</v>
      </c>
      <c r="AQ170" s="104" t="e">
        <f>SUMIF('[1]Consommati par usage et sect '!$C$6:$C$310,'[1]Assiette TIC'!$C176,'[1]Consommati par usage et sect '!AP$6:AP$310)</f>
        <v>#VALUE!</v>
      </c>
      <c r="AR170" s="104" t="e">
        <f>SUMIF('[1]Consommati par usage et sect '!$C$6:$C$310,'[1]Assiette TIC'!$C176,'[1]Consommati par usage et sect '!AQ$6:AQ$310)</f>
        <v>#VALUE!</v>
      </c>
      <c r="AS170" s="104" t="e">
        <f>SUMIF('[1]Consommati par usage et sect '!$C$6:$C$310,'[1]Assiette TIC'!$C176,'[1]Consommati par usage et sect '!AR$6:AR$310)</f>
        <v>#VALUE!</v>
      </c>
      <c r="AT170" s="104" t="e">
        <f>SUMIF('[1]Consommati par usage et sect '!$C$6:$C$310,'[1]Assiette TIC'!$C176,'[1]Consommati par usage et sect '!AS$6:AS$310)</f>
        <v>#VALUE!</v>
      </c>
      <c r="AU170" s="104" t="e">
        <f>SUMIF('[1]Consommati par usage et sect '!$C$6:$C$310,'[1]Assiette TIC'!$C176,'[1]Consommati par usage et sect '!AT$6:AT$310)</f>
        <v>#VALUE!</v>
      </c>
      <c r="AV170" s="104" t="e">
        <f>SUMIF('[1]Consommati par usage et sect '!$C$6:$C$310,'[1]Assiette TIC'!$C176,'[1]Consommati par usage et sect '!AU$6:AU$310)</f>
        <v>#VALUE!</v>
      </c>
      <c r="AW170" s="104" t="e">
        <f>SUMIF('[1]Consommati par usage et sect '!$C$6:$C$310,'[1]Assiette TIC'!$C176,'[1]Consommati par usage et sect '!AV$6:AV$310)</f>
        <v>#VALUE!</v>
      </c>
      <c r="AX170" s="104" t="e">
        <f>SUMIF('[1]Consommati par usage et sect '!$C$6:$C$310,'[1]Assiette TIC'!$C176,'[1]Consommati par usage et sect '!AW$6:AW$310)</f>
        <v>#VALUE!</v>
      </c>
      <c r="AY170" s="104" t="e">
        <f>SUMIF('[1]Consommati par usage et sect '!$C$6:$C$310,'[1]Assiette TIC'!$C176,'[1]Consommati par usage et sect '!AX$6:AX$310)</f>
        <v>#VALUE!</v>
      </c>
      <c r="AZ170" s="104" t="e">
        <f>SUMIF('[1]Consommati par usage et sect '!$C$6:$C$310,'[1]Assiette TIC'!$C176,'[1]Consommati par usage et sect '!AY$6:AY$310)</f>
        <v>#VALUE!</v>
      </c>
      <c r="BA170" s="104" t="e">
        <f>SUMIF('[1]Consommati par usage et sect '!$C$6:$C$310,'[1]Assiette TIC'!$C176,'[1]Consommati par usage et sect '!AZ$6:AZ$310)</f>
        <v>#VALUE!</v>
      </c>
      <c r="BB170" s="104" t="e">
        <f>SUMIF('[1]Consommati par usage et sect '!$C$6:$C$310,'[1]Assiette TIC'!$C176,'[1]Consommati par usage et sect '!BA$6:BA$310)</f>
        <v>#VALUE!</v>
      </c>
      <c r="BC170" s="104" t="e">
        <f>SUMIF('[1]Consommati par usage et sect '!$C$6:$C$310,'[1]Assiette TIC'!$C176,'[1]Consommati par usage et sect '!BB$6:BB$310)</f>
        <v>#VALUE!</v>
      </c>
      <c r="BD170" s="104" t="e">
        <f>SUMIF('[1]Consommati par usage et sect '!$C$6:$C$310,'[1]Assiette TIC'!$C176,'[1]Consommati par usage et sect '!BC$6:BC$310)</f>
        <v>#VALUE!</v>
      </c>
      <c r="BE170" s="104" t="e">
        <f>SUMIF('[1]Consommati par usage et sect '!$C$6:$C$310,'[1]Assiette TIC'!$C176,'[1]Consommati par usage et sect '!BD$6:BD$310)</f>
        <v>#VALUE!</v>
      </c>
      <c r="BF170" s="104" t="e">
        <f>SUMIF('[1]Consommati par usage et sect '!$C$6:$C$310,'[1]Assiette TIC'!$C176,'[1]Consommati par usage et sect '!BE$6:BE$310)</f>
        <v>#VALUE!</v>
      </c>
      <c r="BG170" s="104" t="e">
        <f>SUMIF('[1]Consommati par usage et sect '!$C$6:$C$310,'[1]Assiette TIC'!$C176,'[1]Consommati par usage et sect '!BF$6:BF$310)</f>
        <v>#VALUE!</v>
      </c>
      <c r="BH170" s="104" t="e">
        <f>SUMIF('[1]Consommati par usage et sect '!$C$6:$C$310,'[1]Assiette TIC'!$C176,'[1]Consommati par usage et sect '!BG$6:BG$310)</f>
        <v>#VALUE!</v>
      </c>
      <c r="BI170" s="104" t="e">
        <f>SUMIF('[1]Consommati par usage et sect '!$C$6:$C$310,'[1]Assiette TIC'!$C176,'[1]Consommati par usage et sect '!BH$6:BH$310)</f>
        <v>#VALUE!</v>
      </c>
      <c r="BJ170" s="104" t="e">
        <f>SUMIF('[1]Consommati par usage et sect '!$C$6:$C$310,'[1]Assiette TIC'!$C176,'[1]Consommati par usage et sect '!BI$6:BI$310)</f>
        <v>#VALUE!</v>
      </c>
      <c r="BK170" s="104" t="e">
        <f>SUMIF('[1]Consommati par usage et sect '!$C$6:$C$310,'[1]Assiette TIC'!$C176,'[1]Consommati par usage et sect '!BJ$6:BJ$310)</f>
        <v>#VALUE!</v>
      </c>
      <c r="BL170" s="104" t="e">
        <f>SUMIF('[1]Consommati par usage et sect '!$C$6:$C$310,'[1]Assiette TIC'!$C176,'[1]Consommati par usage et sect '!BK$6:BK$310)</f>
        <v>#VALUE!</v>
      </c>
      <c r="BM170" s="104" t="e">
        <f>SUMIF('[1]Consommati par usage et sect '!$C$6:$C$310,'[1]Assiette TIC'!$C176,'[1]Consommati par usage et sect '!BL$6:BL$310)</f>
        <v>#VALUE!</v>
      </c>
      <c r="BN170" s="104" t="e">
        <f>SUMIF('[1]Consommati par usage et sect '!$C$6:$C$310,'[1]Assiette TIC'!$C176,'[1]Consommati par usage et sect '!BM$6:BM$310)</f>
        <v>#VALUE!</v>
      </c>
      <c r="BO170" s="104" t="e">
        <f>SUMIF('[1]Consommati par usage et sect '!$C$6:$C$310,'[1]Assiette TIC'!$C176,'[1]Consommati par usage et sect '!BN$6:BN$310)</f>
        <v>#VALUE!</v>
      </c>
      <c r="BP170" s="104" t="e">
        <f>SUMIF('[1]Consommati par usage et sect '!$C$6:$C$310,'[1]Assiette TIC'!$C176,'[1]Consommati par usage et sect '!BO$6:BO$310)</f>
        <v>#VALUE!</v>
      </c>
      <c r="BQ170" s="104" t="e">
        <f>SUMIF('[1]Consommati par usage et sect '!$C$6:$C$310,'[1]Assiette TIC'!$C176,'[1]Consommati par usage et sect '!BP$6:BP$310)</f>
        <v>#VALUE!</v>
      </c>
      <c r="BR170" s="104" t="e">
        <f>SUMIF('[1]Consommati par usage et sect '!$C$6:$C$310,'[1]Assiette TIC'!$C176,'[1]Consommati par usage et sect '!BQ$6:BQ$310)</f>
        <v>#VALUE!</v>
      </c>
      <c r="BS170" s="105" t="e">
        <f t="shared" si="58"/>
        <v>#VALUE!</v>
      </c>
      <c r="BT170" s="106" t="e">
        <f>AL170-E170+#REF!+#REF!</f>
        <v>#VALUE!</v>
      </c>
      <c r="BU170" s="102" t="e">
        <f>IF(E170-#REF!-#REF!&gt;=#REF!,AL170-E170+#REF!+#REF!,AL170-#REF!)</f>
        <v>#REF!</v>
      </c>
      <c r="BV170" s="102" t="s">
        <v>264</v>
      </c>
      <c r="BW170" s="102"/>
      <c r="BX170" s="102">
        <f t="shared" si="66"/>
        <v>1</v>
      </c>
      <c r="BY170" s="102">
        <f t="shared" si="68"/>
        <v>0</v>
      </c>
      <c r="BZ170" s="107">
        <f>IF(ISNA(VLOOKUP($D170,'[1]comptes des secteurs'!$B$13:$AW$1568,31,FALSE)),0,VLOOKUP($D170,'[1]comptes des secteurs'!$B$13:$AW$1568,31,FALSE))</f>
        <v>155.1</v>
      </c>
      <c r="CA170" s="102">
        <f>IF(ISNA(VLOOKUP($D170,'[1]comptes des secteurs'!$B$13:$AW$1568,47,FALSE)),0,VLOOKUP($D170,'[1]comptes des secteurs'!$B$13:$AW$1568,47,FALSE))</f>
        <v>1738</v>
      </c>
      <c r="CB170" s="108">
        <f t="shared" si="72"/>
        <v>0</v>
      </c>
      <c r="CC170" s="108">
        <f t="shared" si="72"/>
        <v>0</v>
      </c>
      <c r="CD170">
        <f>VLOOKUP(D170,Eurostat!$A$11:$H$272,5,TRUE)</f>
        <v>5143.8999999999996</v>
      </c>
    </row>
    <row r="171" spans="1:82" ht="15.65" customHeight="1" x14ac:dyDescent="0.35">
      <c r="A171" s="121"/>
      <c r="B171" s="66" t="s">
        <v>588</v>
      </c>
      <c r="C171" s="131" t="s">
        <v>423</v>
      </c>
      <c r="D171" s="128">
        <v>2612</v>
      </c>
      <c r="E171" s="97">
        <f>IFERROR(VLOOKUP(D171,'[1]Emissions ETS'!$A$2:$B$121,2,FALSE),0)/1000</f>
        <v>0</v>
      </c>
      <c r="F171" s="104" t="e">
        <f>SUMIF('[1]Consommati par usage et sect '!$C$6:$C$310,'[1]Assiette TIC'!$C177,'[1]Consommati par usage et sect '!E$6:E$310)</f>
        <v>#VALUE!</v>
      </c>
      <c r="G171" s="104" t="e">
        <f>SUMIF('[1]Consommati par usage et sect '!$C$6:$C$310,'[1]Assiette TIC'!$C177,'[1]Consommati par usage et sect '!F$6:F$310)</f>
        <v>#VALUE!</v>
      </c>
      <c r="H171" s="104" t="e">
        <f>SUMIF('[1]Consommati par usage et sect '!$C$6:$C$310,'[1]Assiette TIC'!$C177,'[1]Consommati par usage et sect '!G$6:G$310)</f>
        <v>#VALUE!</v>
      </c>
      <c r="I171" s="104" t="e">
        <f>SUMIF('[1]Consommati par usage et sect '!$C$6:$C$310,'[1]Assiette TIC'!$C177,'[1]Consommati par usage et sect '!H$6:H$310)</f>
        <v>#VALUE!</v>
      </c>
      <c r="J171" s="104" t="e">
        <f>SUMIF('[1]Consommati par usage et sect '!$C$6:$C$310,'[1]Assiette TIC'!$C177,'[1]Consommati par usage et sect '!I$6:I$310)</f>
        <v>#VALUE!</v>
      </c>
      <c r="K171" s="104" t="e">
        <f>SUMIF('[1]Consommati par usage et sect '!$C$6:$C$310,'[1]Assiette TIC'!$C177,'[1]Consommati par usage et sect '!J$6:J$310)</f>
        <v>#VALUE!</v>
      </c>
      <c r="L171" s="104" t="e">
        <f>SUMIF('[1]Consommati par usage et sect '!$C$6:$C$310,'[1]Assiette TIC'!$C177,'[1]Consommati par usage et sect '!K$6:K$310)</f>
        <v>#VALUE!</v>
      </c>
      <c r="M171" s="104" t="e">
        <f>SUMIF('[1]Consommati par usage et sect '!$C$6:$C$310,'[1]Assiette TIC'!$C177,'[1]Consommati par usage et sect '!L$6:L$310)</f>
        <v>#VALUE!</v>
      </c>
      <c r="N171" s="104" t="e">
        <f>SUMIF('[1]Consommati par usage et sect '!$C$6:$C$310,'[1]Assiette TIC'!$C177,'[1]Consommati par usage et sect '!M$6:M$310)</f>
        <v>#VALUE!</v>
      </c>
      <c r="O171" s="104" t="e">
        <f>SUMIF('[1]Consommati par usage et sect '!$C$6:$C$310,'[1]Assiette TIC'!$C177,'[1]Consommati par usage et sect '!N$6:N$310)</f>
        <v>#VALUE!</v>
      </c>
      <c r="P171" s="104" t="e">
        <f>SUMIF('[1]Consommati par usage et sect '!$C$6:$C$310,'[1]Assiette TIC'!$C177,'[1]Consommati par usage et sect '!O$6:O$310)</f>
        <v>#VALUE!</v>
      </c>
      <c r="Q171" s="104" t="e">
        <f>SUMIF('[1]Consommati par usage et sect '!$C$6:$C$310,'[1]Assiette TIC'!$C177,'[1]Consommati par usage et sect '!P$6:P$310)</f>
        <v>#VALUE!</v>
      </c>
      <c r="R171" s="104" t="e">
        <f>SUMIF('[1]Consommati par usage et sect '!$C$6:$C$310,'[1]Assiette TIC'!$C177,'[1]Consommati par usage et sect '!Q$6:Q$310)</f>
        <v>#VALUE!</v>
      </c>
      <c r="S171" s="104" t="e">
        <f>SUMIF('[1]Consommati par usage et sect '!$C$6:$C$310,'[1]Assiette TIC'!$C177,'[1]Consommati par usage et sect '!R$6:R$310)</f>
        <v>#VALUE!</v>
      </c>
      <c r="T171" s="104" t="e">
        <f>SUMIF('[1]Consommati par usage et sect '!$C$6:$C$310,'[1]Assiette TIC'!$C177,'[1]Consommati par usage et sect '!S$6:S$310)</f>
        <v>#VALUE!</v>
      </c>
      <c r="U171" s="104" t="e">
        <f>SUMIF('[1]Consommati par usage et sect '!$C$6:$C$310,'[1]Assiette TIC'!$C177,'[1]Consommati par usage et sect '!T$6:T$310)</f>
        <v>#VALUE!</v>
      </c>
      <c r="V171" s="104" t="e">
        <f>SUMIF('[1]Consommati par usage et sect '!$C$6:$C$310,'[1]Assiette TIC'!$C177,'[1]Consommati par usage et sect '!U$6:U$310)</f>
        <v>#VALUE!</v>
      </c>
      <c r="W171" s="104" t="e">
        <f>SUMIF('[1]Consommati par usage et sect '!$C$6:$C$310,'[1]Assiette TIC'!$C177,'[1]Consommati par usage et sect '!V$6:V$310)</f>
        <v>#VALUE!</v>
      </c>
      <c r="X171" s="104" t="e">
        <f>SUMIF('[1]Consommati par usage et sect '!$C$6:$C$310,'[1]Assiette TIC'!$C177,'[1]Consommati par usage et sect '!W$6:W$310)</f>
        <v>#VALUE!</v>
      </c>
      <c r="Y171" s="104" t="e">
        <f>SUMIF('[1]Consommati par usage et sect '!$C$6:$C$310,'[1]Assiette TIC'!$C177,'[1]Consommati par usage et sect '!X$6:X$310)</f>
        <v>#VALUE!</v>
      </c>
      <c r="Z171" s="104" t="e">
        <f>SUMIF('[1]Consommati par usage et sect '!$C$6:$C$310,'[1]Assiette TIC'!$C177,'[1]Consommati par usage et sect '!Y$6:Y$310)</f>
        <v>#VALUE!</v>
      </c>
      <c r="AA171" s="104" t="e">
        <f>SUMIF('[1]Consommati par usage et sect '!$C$6:$C$310,'[1]Assiette TIC'!$C177,'[1]Consommati par usage et sect '!Z$6:Z$310)</f>
        <v>#VALUE!</v>
      </c>
      <c r="AB171" s="104" t="e">
        <f>SUMIF('[1]Consommati par usage et sect '!$C$6:$C$310,'[1]Assiette TIC'!$C177,'[1]Consommati par usage et sect '!AA$6:AA$310)</f>
        <v>#VALUE!</v>
      </c>
      <c r="AC171" s="104" t="e">
        <f>SUMIF('[1]Consommati par usage et sect '!$C$6:$C$310,'[1]Assiette TIC'!$C177,'[1]Consommati par usage et sect '!AB$6:AB$310)</f>
        <v>#VALUE!</v>
      </c>
      <c r="AD171" s="104" t="e">
        <f>SUMIF('[1]Consommati par usage et sect '!$C$6:$C$310,'[1]Assiette TIC'!$C177,'[1]Consommati par usage et sect '!AC$6:AC$310)</f>
        <v>#VALUE!</v>
      </c>
      <c r="AE171" s="104" t="e">
        <f>SUMIF('[1]Consommati par usage et sect '!$C$6:$C$310,'[1]Assiette TIC'!$C177,'[1]Consommati par usage et sect '!AD$6:AD$310)</f>
        <v>#VALUE!</v>
      </c>
      <c r="AF171" s="104" t="e">
        <f>SUMIF('[1]Consommati par usage et sect '!$C$6:$C$310,'[1]Assiette TIC'!$C177,'[1]Consommati par usage et sect '!AE$6:AE$310)</f>
        <v>#VALUE!</v>
      </c>
      <c r="AG171" s="104" t="e">
        <f>SUMIF('[1]Consommati par usage et sect '!$C$6:$C$310,'[1]Assiette TIC'!$C177,'[1]Consommati par usage et sect '!AF$6:AF$310)</f>
        <v>#VALUE!</v>
      </c>
      <c r="AH171" s="104" t="e">
        <f>SUMIF('[1]Consommati par usage et sect '!$C$6:$C$310,'[1]Assiette TIC'!$C177,'[1]Consommati par usage et sect '!AG$6:AG$310)</f>
        <v>#VALUE!</v>
      </c>
      <c r="AI171" s="104" t="e">
        <f>SUMIF('[1]Consommati par usage et sect '!$C$6:$C$310,'[1]Assiette TIC'!$C177,'[1]Consommati par usage et sect '!AH$6:AH$310)</f>
        <v>#VALUE!</v>
      </c>
      <c r="AJ171" s="104" t="e">
        <f>SUMIF('[1]Consommati par usage et sect '!$C$6:$C$310,'[1]Assiette TIC'!$C177,'[1]Consommati par usage et sect '!AI$6:AI$310)</f>
        <v>#VALUE!</v>
      </c>
      <c r="AK171" s="104" t="e">
        <f>SUMIF('[1]Consommati par usage et sect '!$C$6:$C$310,'[1]Assiette TIC'!$C177,'[1]Consommati par usage et sect '!AJ$6:AJ$310)</f>
        <v>#VALUE!</v>
      </c>
      <c r="AL171" s="105" t="e">
        <f t="shared" si="61"/>
        <v>#VALUE!</v>
      </c>
      <c r="AM171" s="104" t="e">
        <f t="shared" si="67"/>
        <v>#VALUE!</v>
      </c>
      <c r="AN171" s="104" t="e">
        <f t="shared" si="62"/>
        <v>#VALUE!</v>
      </c>
      <c r="AO171" s="104" t="e">
        <f t="shared" si="63"/>
        <v>#VALUE!</v>
      </c>
      <c r="AP171" s="104" t="e">
        <f t="shared" si="64"/>
        <v>#VALUE!</v>
      </c>
      <c r="AQ171" s="104" t="e">
        <f>SUMIF('[1]Consommati par usage et sect '!$C$6:$C$310,'[1]Assiette TIC'!$C177,'[1]Consommati par usage et sect '!AP$6:AP$310)</f>
        <v>#VALUE!</v>
      </c>
      <c r="AR171" s="104" t="e">
        <f>SUMIF('[1]Consommati par usage et sect '!$C$6:$C$310,'[1]Assiette TIC'!$C177,'[1]Consommati par usage et sect '!AQ$6:AQ$310)</f>
        <v>#VALUE!</v>
      </c>
      <c r="AS171" s="104" t="e">
        <f>SUMIF('[1]Consommati par usage et sect '!$C$6:$C$310,'[1]Assiette TIC'!$C177,'[1]Consommati par usage et sect '!AR$6:AR$310)</f>
        <v>#VALUE!</v>
      </c>
      <c r="AT171" s="104" t="e">
        <f>SUMIF('[1]Consommati par usage et sect '!$C$6:$C$310,'[1]Assiette TIC'!$C177,'[1]Consommati par usage et sect '!AS$6:AS$310)</f>
        <v>#VALUE!</v>
      </c>
      <c r="AU171" s="104" t="e">
        <f>SUMIF('[1]Consommati par usage et sect '!$C$6:$C$310,'[1]Assiette TIC'!$C177,'[1]Consommati par usage et sect '!AT$6:AT$310)</f>
        <v>#VALUE!</v>
      </c>
      <c r="AV171" s="104" t="e">
        <f>SUMIF('[1]Consommati par usage et sect '!$C$6:$C$310,'[1]Assiette TIC'!$C177,'[1]Consommati par usage et sect '!AU$6:AU$310)</f>
        <v>#VALUE!</v>
      </c>
      <c r="AW171" s="104" t="e">
        <f>SUMIF('[1]Consommati par usage et sect '!$C$6:$C$310,'[1]Assiette TIC'!$C177,'[1]Consommati par usage et sect '!AV$6:AV$310)</f>
        <v>#VALUE!</v>
      </c>
      <c r="AX171" s="104" t="e">
        <f>SUMIF('[1]Consommati par usage et sect '!$C$6:$C$310,'[1]Assiette TIC'!$C177,'[1]Consommati par usage et sect '!AW$6:AW$310)</f>
        <v>#VALUE!</v>
      </c>
      <c r="AY171" s="104" t="e">
        <f>SUMIF('[1]Consommati par usage et sect '!$C$6:$C$310,'[1]Assiette TIC'!$C177,'[1]Consommati par usage et sect '!AX$6:AX$310)</f>
        <v>#VALUE!</v>
      </c>
      <c r="AZ171" s="104" t="e">
        <f>SUMIF('[1]Consommati par usage et sect '!$C$6:$C$310,'[1]Assiette TIC'!$C177,'[1]Consommati par usage et sect '!AY$6:AY$310)</f>
        <v>#VALUE!</v>
      </c>
      <c r="BA171" s="104" t="e">
        <f>SUMIF('[1]Consommati par usage et sect '!$C$6:$C$310,'[1]Assiette TIC'!$C177,'[1]Consommati par usage et sect '!AZ$6:AZ$310)</f>
        <v>#VALUE!</v>
      </c>
      <c r="BB171" s="104" t="e">
        <f>SUMIF('[1]Consommati par usage et sect '!$C$6:$C$310,'[1]Assiette TIC'!$C177,'[1]Consommati par usage et sect '!BA$6:BA$310)</f>
        <v>#VALUE!</v>
      </c>
      <c r="BC171" s="104" t="e">
        <f>SUMIF('[1]Consommati par usage et sect '!$C$6:$C$310,'[1]Assiette TIC'!$C177,'[1]Consommati par usage et sect '!BB$6:BB$310)</f>
        <v>#VALUE!</v>
      </c>
      <c r="BD171" s="104" t="e">
        <f>SUMIF('[1]Consommati par usage et sect '!$C$6:$C$310,'[1]Assiette TIC'!$C177,'[1]Consommati par usage et sect '!BC$6:BC$310)</f>
        <v>#VALUE!</v>
      </c>
      <c r="BE171" s="104" t="e">
        <f>SUMIF('[1]Consommati par usage et sect '!$C$6:$C$310,'[1]Assiette TIC'!$C177,'[1]Consommati par usage et sect '!BD$6:BD$310)</f>
        <v>#VALUE!</v>
      </c>
      <c r="BF171" s="104" t="e">
        <f>SUMIF('[1]Consommati par usage et sect '!$C$6:$C$310,'[1]Assiette TIC'!$C177,'[1]Consommati par usage et sect '!BE$6:BE$310)</f>
        <v>#VALUE!</v>
      </c>
      <c r="BG171" s="104" t="e">
        <f>SUMIF('[1]Consommati par usage et sect '!$C$6:$C$310,'[1]Assiette TIC'!$C177,'[1]Consommati par usage et sect '!BF$6:BF$310)</f>
        <v>#VALUE!</v>
      </c>
      <c r="BH171" s="104" t="e">
        <f>SUMIF('[1]Consommati par usage et sect '!$C$6:$C$310,'[1]Assiette TIC'!$C177,'[1]Consommati par usage et sect '!BG$6:BG$310)</f>
        <v>#VALUE!</v>
      </c>
      <c r="BI171" s="104" t="e">
        <f>SUMIF('[1]Consommati par usage et sect '!$C$6:$C$310,'[1]Assiette TIC'!$C177,'[1]Consommati par usage et sect '!BH$6:BH$310)</f>
        <v>#VALUE!</v>
      </c>
      <c r="BJ171" s="104" t="e">
        <f>SUMIF('[1]Consommati par usage et sect '!$C$6:$C$310,'[1]Assiette TIC'!$C177,'[1]Consommati par usage et sect '!BI$6:BI$310)</f>
        <v>#VALUE!</v>
      </c>
      <c r="BK171" s="104" t="e">
        <f>SUMIF('[1]Consommati par usage et sect '!$C$6:$C$310,'[1]Assiette TIC'!$C177,'[1]Consommati par usage et sect '!BJ$6:BJ$310)</f>
        <v>#VALUE!</v>
      </c>
      <c r="BL171" s="104" t="e">
        <f>SUMIF('[1]Consommati par usage et sect '!$C$6:$C$310,'[1]Assiette TIC'!$C177,'[1]Consommati par usage et sect '!BK$6:BK$310)</f>
        <v>#VALUE!</v>
      </c>
      <c r="BM171" s="104" t="e">
        <f>SUMIF('[1]Consommati par usage et sect '!$C$6:$C$310,'[1]Assiette TIC'!$C177,'[1]Consommati par usage et sect '!BL$6:BL$310)</f>
        <v>#VALUE!</v>
      </c>
      <c r="BN171" s="104" t="e">
        <f>SUMIF('[1]Consommati par usage et sect '!$C$6:$C$310,'[1]Assiette TIC'!$C177,'[1]Consommati par usage et sect '!BM$6:BM$310)</f>
        <v>#VALUE!</v>
      </c>
      <c r="BO171" s="104" t="e">
        <f>SUMIF('[1]Consommati par usage et sect '!$C$6:$C$310,'[1]Assiette TIC'!$C177,'[1]Consommati par usage et sect '!BN$6:BN$310)</f>
        <v>#VALUE!</v>
      </c>
      <c r="BP171" s="104" t="e">
        <f>SUMIF('[1]Consommati par usage et sect '!$C$6:$C$310,'[1]Assiette TIC'!$C177,'[1]Consommati par usage et sect '!BO$6:BO$310)</f>
        <v>#VALUE!</v>
      </c>
      <c r="BQ171" s="104" t="e">
        <f>SUMIF('[1]Consommati par usage et sect '!$C$6:$C$310,'[1]Assiette TIC'!$C177,'[1]Consommati par usage et sect '!BP$6:BP$310)</f>
        <v>#VALUE!</v>
      </c>
      <c r="BR171" s="104" t="e">
        <f>SUMIF('[1]Consommati par usage et sect '!$C$6:$C$310,'[1]Assiette TIC'!$C177,'[1]Consommati par usage et sect '!BQ$6:BQ$310)</f>
        <v>#VALUE!</v>
      </c>
      <c r="BS171" s="105" t="e">
        <f t="shared" si="58"/>
        <v>#VALUE!</v>
      </c>
      <c r="BT171" s="106" t="e">
        <f t="shared" ref="BT171:BT179" si="76">AL171-E171</f>
        <v>#VALUE!</v>
      </c>
      <c r="BU171" s="102" t="e">
        <f>IF(E171-#REF!-#REF!&gt;=#REF!,AL171-E171+#REF!+#REF!,AL171-#REF!)</f>
        <v>#REF!</v>
      </c>
      <c r="BV171" s="102" t="s">
        <v>264</v>
      </c>
      <c r="BW171" s="102"/>
      <c r="BX171" s="102">
        <f t="shared" si="66"/>
        <v>1</v>
      </c>
      <c r="BY171" s="102">
        <f t="shared" si="68"/>
        <v>0</v>
      </c>
      <c r="BZ171" s="107">
        <f>IF(ISNA(VLOOKUP($D171,'[1]comptes des secteurs'!$B$13:$AW$1568,31,FALSE)),0,VLOOKUP($D171,'[1]comptes des secteurs'!$B$13:$AW$1568,31,FALSE))</f>
        <v>144.9</v>
      </c>
      <c r="CA171" s="102">
        <f>IF(ISNA(VLOOKUP($D171,'[1]comptes des secteurs'!$B$13:$AW$1568,47,FALSE)),0,VLOOKUP($D171,'[1]comptes des secteurs'!$B$13:$AW$1568,47,FALSE))</f>
        <v>1030.8</v>
      </c>
      <c r="CB171" s="108">
        <f t="shared" si="72"/>
        <v>0</v>
      </c>
      <c r="CC171" s="108">
        <f t="shared" si="72"/>
        <v>0</v>
      </c>
      <c r="CD171">
        <f>VLOOKUP(D171,Eurostat!$A$11:$H$272,5,TRUE)</f>
        <v>3530.6</v>
      </c>
    </row>
    <row r="172" spans="1:82" ht="15.65" customHeight="1" x14ac:dyDescent="0.35">
      <c r="A172" s="121"/>
      <c r="B172" s="211" t="s">
        <v>589</v>
      </c>
      <c r="C172" s="131" t="s">
        <v>424</v>
      </c>
      <c r="D172" s="128">
        <v>2620</v>
      </c>
      <c r="E172" s="97">
        <f>IFERROR(VLOOKUP(D172,'[1]Emissions ETS'!$A$2:$B$121,2,FALSE),0)/1000</f>
        <v>0</v>
      </c>
      <c r="F172" s="104" t="e">
        <f>SUMIF('[1]Consommati par usage et sect '!$C$6:$C$310,'[1]Assiette TIC'!$C178,'[1]Consommati par usage et sect '!E$6:E$310)</f>
        <v>#VALUE!</v>
      </c>
      <c r="G172" s="104" t="e">
        <f>SUMIF('[1]Consommati par usage et sect '!$C$6:$C$310,'[1]Assiette TIC'!$C178,'[1]Consommati par usage et sect '!F$6:F$310)</f>
        <v>#VALUE!</v>
      </c>
      <c r="H172" s="104" t="e">
        <f>SUMIF('[1]Consommati par usage et sect '!$C$6:$C$310,'[1]Assiette TIC'!$C178,'[1]Consommati par usage et sect '!G$6:G$310)</f>
        <v>#VALUE!</v>
      </c>
      <c r="I172" s="104" t="e">
        <f>SUMIF('[1]Consommati par usage et sect '!$C$6:$C$310,'[1]Assiette TIC'!$C178,'[1]Consommati par usage et sect '!H$6:H$310)</f>
        <v>#VALUE!</v>
      </c>
      <c r="J172" s="104" t="e">
        <f>SUMIF('[1]Consommati par usage et sect '!$C$6:$C$310,'[1]Assiette TIC'!$C178,'[1]Consommati par usage et sect '!I$6:I$310)</f>
        <v>#VALUE!</v>
      </c>
      <c r="K172" s="104" t="e">
        <f>SUMIF('[1]Consommati par usage et sect '!$C$6:$C$310,'[1]Assiette TIC'!$C178,'[1]Consommati par usage et sect '!J$6:J$310)</f>
        <v>#VALUE!</v>
      </c>
      <c r="L172" s="104" t="e">
        <f>SUMIF('[1]Consommati par usage et sect '!$C$6:$C$310,'[1]Assiette TIC'!$C178,'[1]Consommati par usage et sect '!K$6:K$310)</f>
        <v>#VALUE!</v>
      </c>
      <c r="M172" s="104" t="e">
        <f>SUMIF('[1]Consommati par usage et sect '!$C$6:$C$310,'[1]Assiette TIC'!$C178,'[1]Consommati par usage et sect '!L$6:L$310)</f>
        <v>#VALUE!</v>
      </c>
      <c r="N172" s="104" t="e">
        <f>SUMIF('[1]Consommati par usage et sect '!$C$6:$C$310,'[1]Assiette TIC'!$C178,'[1]Consommati par usage et sect '!M$6:M$310)</f>
        <v>#VALUE!</v>
      </c>
      <c r="O172" s="104" t="e">
        <f>SUMIF('[1]Consommati par usage et sect '!$C$6:$C$310,'[1]Assiette TIC'!$C178,'[1]Consommati par usage et sect '!N$6:N$310)</f>
        <v>#VALUE!</v>
      </c>
      <c r="P172" s="104" t="e">
        <f>SUMIF('[1]Consommati par usage et sect '!$C$6:$C$310,'[1]Assiette TIC'!$C178,'[1]Consommati par usage et sect '!O$6:O$310)</f>
        <v>#VALUE!</v>
      </c>
      <c r="Q172" s="104" t="e">
        <f>SUMIF('[1]Consommati par usage et sect '!$C$6:$C$310,'[1]Assiette TIC'!$C178,'[1]Consommati par usage et sect '!P$6:P$310)</f>
        <v>#VALUE!</v>
      </c>
      <c r="R172" s="104" t="e">
        <f>SUMIF('[1]Consommati par usage et sect '!$C$6:$C$310,'[1]Assiette TIC'!$C178,'[1]Consommati par usage et sect '!Q$6:Q$310)</f>
        <v>#VALUE!</v>
      </c>
      <c r="S172" s="104" t="e">
        <f>SUMIF('[1]Consommati par usage et sect '!$C$6:$C$310,'[1]Assiette TIC'!$C178,'[1]Consommati par usage et sect '!R$6:R$310)</f>
        <v>#VALUE!</v>
      </c>
      <c r="T172" s="104" t="e">
        <f>SUMIF('[1]Consommati par usage et sect '!$C$6:$C$310,'[1]Assiette TIC'!$C178,'[1]Consommati par usage et sect '!S$6:S$310)</f>
        <v>#VALUE!</v>
      </c>
      <c r="U172" s="104" t="e">
        <f>SUMIF('[1]Consommati par usage et sect '!$C$6:$C$310,'[1]Assiette TIC'!$C178,'[1]Consommati par usage et sect '!T$6:T$310)</f>
        <v>#VALUE!</v>
      </c>
      <c r="V172" s="104" t="e">
        <f>SUMIF('[1]Consommati par usage et sect '!$C$6:$C$310,'[1]Assiette TIC'!$C178,'[1]Consommati par usage et sect '!U$6:U$310)</f>
        <v>#VALUE!</v>
      </c>
      <c r="W172" s="104" t="e">
        <f>SUMIF('[1]Consommati par usage et sect '!$C$6:$C$310,'[1]Assiette TIC'!$C178,'[1]Consommati par usage et sect '!V$6:V$310)</f>
        <v>#VALUE!</v>
      </c>
      <c r="X172" s="104" t="e">
        <f>SUMIF('[1]Consommati par usage et sect '!$C$6:$C$310,'[1]Assiette TIC'!$C178,'[1]Consommati par usage et sect '!W$6:W$310)</f>
        <v>#VALUE!</v>
      </c>
      <c r="Y172" s="104" t="e">
        <f>SUMIF('[1]Consommati par usage et sect '!$C$6:$C$310,'[1]Assiette TIC'!$C178,'[1]Consommati par usage et sect '!X$6:X$310)</f>
        <v>#VALUE!</v>
      </c>
      <c r="Z172" s="104" t="e">
        <f>SUMIF('[1]Consommati par usage et sect '!$C$6:$C$310,'[1]Assiette TIC'!$C178,'[1]Consommati par usage et sect '!Y$6:Y$310)</f>
        <v>#VALUE!</v>
      </c>
      <c r="AA172" s="104" t="e">
        <f>SUMIF('[1]Consommati par usage et sect '!$C$6:$C$310,'[1]Assiette TIC'!$C178,'[1]Consommati par usage et sect '!Z$6:Z$310)</f>
        <v>#VALUE!</v>
      </c>
      <c r="AB172" s="104" t="e">
        <f>SUMIF('[1]Consommati par usage et sect '!$C$6:$C$310,'[1]Assiette TIC'!$C178,'[1]Consommati par usage et sect '!AA$6:AA$310)</f>
        <v>#VALUE!</v>
      </c>
      <c r="AC172" s="104" t="e">
        <f>SUMIF('[1]Consommati par usage et sect '!$C$6:$C$310,'[1]Assiette TIC'!$C178,'[1]Consommati par usage et sect '!AB$6:AB$310)</f>
        <v>#VALUE!</v>
      </c>
      <c r="AD172" s="104" t="e">
        <f>SUMIF('[1]Consommati par usage et sect '!$C$6:$C$310,'[1]Assiette TIC'!$C178,'[1]Consommati par usage et sect '!AC$6:AC$310)</f>
        <v>#VALUE!</v>
      </c>
      <c r="AE172" s="104" t="e">
        <f>SUMIF('[1]Consommati par usage et sect '!$C$6:$C$310,'[1]Assiette TIC'!$C178,'[1]Consommati par usage et sect '!AD$6:AD$310)</f>
        <v>#VALUE!</v>
      </c>
      <c r="AF172" s="104" t="e">
        <f>SUMIF('[1]Consommati par usage et sect '!$C$6:$C$310,'[1]Assiette TIC'!$C178,'[1]Consommati par usage et sect '!AE$6:AE$310)</f>
        <v>#VALUE!</v>
      </c>
      <c r="AG172" s="104" t="e">
        <f>SUMIF('[1]Consommati par usage et sect '!$C$6:$C$310,'[1]Assiette TIC'!$C178,'[1]Consommati par usage et sect '!AF$6:AF$310)</f>
        <v>#VALUE!</v>
      </c>
      <c r="AH172" s="104" t="e">
        <f>SUMIF('[1]Consommati par usage et sect '!$C$6:$C$310,'[1]Assiette TIC'!$C178,'[1]Consommati par usage et sect '!AG$6:AG$310)</f>
        <v>#VALUE!</v>
      </c>
      <c r="AI172" s="104" t="e">
        <f>SUMIF('[1]Consommati par usage et sect '!$C$6:$C$310,'[1]Assiette TIC'!$C178,'[1]Consommati par usage et sect '!AH$6:AH$310)</f>
        <v>#VALUE!</v>
      </c>
      <c r="AJ172" s="104" t="e">
        <f>SUMIF('[1]Consommati par usage et sect '!$C$6:$C$310,'[1]Assiette TIC'!$C178,'[1]Consommati par usage et sect '!AI$6:AI$310)</f>
        <v>#VALUE!</v>
      </c>
      <c r="AK172" s="104" t="e">
        <f>SUMIF('[1]Consommati par usage et sect '!$C$6:$C$310,'[1]Assiette TIC'!$C178,'[1]Consommati par usage et sect '!AJ$6:AJ$310)</f>
        <v>#VALUE!</v>
      </c>
      <c r="AL172" s="105" t="e">
        <f t="shared" si="61"/>
        <v>#VALUE!</v>
      </c>
      <c r="AM172" s="104" t="e">
        <f t="shared" si="67"/>
        <v>#VALUE!</v>
      </c>
      <c r="AN172" s="104" t="e">
        <f t="shared" si="62"/>
        <v>#VALUE!</v>
      </c>
      <c r="AO172" s="104" t="e">
        <f t="shared" si="63"/>
        <v>#VALUE!</v>
      </c>
      <c r="AP172" s="104" t="e">
        <f t="shared" si="64"/>
        <v>#VALUE!</v>
      </c>
      <c r="AQ172" s="104" t="e">
        <f>SUMIF('[1]Consommati par usage et sect '!$C$6:$C$310,'[1]Assiette TIC'!$C178,'[1]Consommati par usage et sect '!AP$6:AP$310)</f>
        <v>#VALUE!</v>
      </c>
      <c r="AR172" s="104" t="e">
        <f>SUMIF('[1]Consommati par usage et sect '!$C$6:$C$310,'[1]Assiette TIC'!$C178,'[1]Consommati par usage et sect '!AQ$6:AQ$310)</f>
        <v>#VALUE!</v>
      </c>
      <c r="AS172" s="104" t="e">
        <f>SUMIF('[1]Consommati par usage et sect '!$C$6:$C$310,'[1]Assiette TIC'!$C178,'[1]Consommati par usage et sect '!AR$6:AR$310)</f>
        <v>#VALUE!</v>
      </c>
      <c r="AT172" s="104" t="e">
        <f>SUMIF('[1]Consommati par usage et sect '!$C$6:$C$310,'[1]Assiette TIC'!$C178,'[1]Consommati par usage et sect '!AS$6:AS$310)</f>
        <v>#VALUE!</v>
      </c>
      <c r="AU172" s="104" t="e">
        <f>SUMIF('[1]Consommati par usage et sect '!$C$6:$C$310,'[1]Assiette TIC'!$C178,'[1]Consommati par usage et sect '!AT$6:AT$310)</f>
        <v>#VALUE!</v>
      </c>
      <c r="AV172" s="104" t="e">
        <f>SUMIF('[1]Consommati par usage et sect '!$C$6:$C$310,'[1]Assiette TIC'!$C178,'[1]Consommati par usage et sect '!AU$6:AU$310)</f>
        <v>#VALUE!</v>
      </c>
      <c r="AW172" s="104" t="e">
        <f>SUMIF('[1]Consommati par usage et sect '!$C$6:$C$310,'[1]Assiette TIC'!$C178,'[1]Consommati par usage et sect '!AV$6:AV$310)</f>
        <v>#VALUE!</v>
      </c>
      <c r="AX172" s="104" t="e">
        <f>SUMIF('[1]Consommati par usage et sect '!$C$6:$C$310,'[1]Assiette TIC'!$C178,'[1]Consommati par usage et sect '!AW$6:AW$310)</f>
        <v>#VALUE!</v>
      </c>
      <c r="AY172" s="104" t="e">
        <f>SUMIF('[1]Consommati par usage et sect '!$C$6:$C$310,'[1]Assiette TIC'!$C178,'[1]Consommati par usage et sect '!AX$6:AX$310)</f>
        <v>#VALUE!</v>
      </c>
      <c r="AZ172" s="104" t="e">
        <f>SUMIF('[1]Consommati par usage et sect '!$C$6:$C$310,'[1]Assiette TIC'!$C178,'[1]Consommati par usage et sect '!AY$6:AY$310)</f>
        <v>#VALUE!</v>
      </c>
      <c r="BA172" s="104" t="e">
        <f>SUMIF('[1]Consommati par usage et sect '!$C$6:$C$310,'[1]Assiette TIC'!$C178,'[1]Consommati par usage et sect '!AZ$6:AZ$310)</f>
        <v>#VALUE!</v>
      </c>
      <c r="BB172" s="104" t="e">
        <f>SUMIF('[1]Consommati par usage et sect '!$C$6:$C$310,'[1]Assiette TIC'!$C178,'[1]Consommati par usage et sect '!BA$6:BA$310)</f>
        <v>#VALUE!</v>
      </c>
      <c r="BC172" s="104" t="e">
        <f>SUMIF('[1]Consommati par usage et sect '!$C$6:$C$310,'[1]Assiette TIC'!$C178,'[1]Consommati par usage et sect '!BB$6:BB$310)</f>
        <v>#VALUE!</v>
      </c>
      <c r="BD172" s="104" t="e">
        <f>SUMIF('[1]Consommati par usage et sect '!$C$6:$C$310,'[1]Assiette TIC'!$C178,'[1]Consommati par usage et sect '!BC$6:BC$310)</f>
        <v>#VALUE!</v>
      </c>
      <c r="BE172" s="104" t="e">
        <f>SUMIF('[1]Consommati par usage et sect '!$C$6:$C$310,'[1]Assiette TIC'!$C178,'[1]Consommati par usage et sect '!BD$6:BD$310)</f>
        <v>#VALUE!</v>
      </c>
      <c r="BF172" s="104" t="e">
        <f>SUMIF('[1]Consommati par usage et sect '!$C$6:$C$310,'[1]Assiette TIC'!$C178,'[1]Consommati par usage et sect '!BE$6:BE$310)</f>
        <v>#VALUE!</v>
      </c>
      <c r="BG172" s="104" t="e">
        <f>SUMIF('[1]Consommati par usage et sect '!$C$6:$C$310,'[1]Assiette TIC'!$C178,'[1]Consommati par usage et sect '!BF$6:BF$310)</f>
        <v>#VALUE!</v>
      </c>
      <c r="BH172" s="104" t="e">
        <f>SUMIF('[1]Consommati par usage et sect '!$C$6:$C$310,'[1]Assiette TIC'!$C178,'[1]Consommati par usage et sect '!BG$6:BG$310)</f>
        <v>#VALUE!</v>
      </c>
      <c r="BI172" s="104" t="e">
        <f>SUMIF('[1]Consommati par usage et sect '!$C$6:$C$310,'[1]Assiette TIC'!$C178,'[1]Consommati par usage et sect '!BH$6:BH$310)</f>
        <v>#VALUE!</v>
      </c>
      <c r="BJ172" s="104" t="e">
        <f>SUMIF('[1]Consommati par usage et sect '!$C$6:$C$310,'[1]Assiette TIC'!$C178,'[1]Consommati par usage et sect '!BI$6:BI$310)</f>
        <v>#VALUE!</v>
      </c>
      <c r="BK172" s="104" t="e">
        <f>SUMIF('[1]Consommati par usage et sect '!$C$6:$C$310,'[1]Assiette TIC'!$C178,'[1]Consommati par usage et sect '!BJ$6:BJ$310)</f>
        <v>#VALUE!</v>
      </c>
      <c r="BL172" s="104" t="e">
        <f>SUMIF('[1]Consommati par usage et sect '!$C$6:$C$310,'[1]Assiette TIC'!$C178,'[1]Consommati par usage et sect '!BK$6:BK$310)</f>
        <v>#VALUE!</v>
      </c>
      <c r="BM172" s="104" t="e">
        <f>SUMIF('[1]Consommati par usage et sect '!$C$6:$C$310,'[1]Assiette TIC'!$C178,'[1]Consommati par usage et sect '!BL$6:BL$310)</f>
        <v>#VALUE!</v>
      </c>
      <c r="BN172" s="104" t="e">
        <f>SUMIF('[1]Consommati par usage et sect '!$C$6:$C$310,'[1]Assiette TIC'!$C178,'[1]Consommati par usage et sect '!BM$6:BM$310)</f>
        <v>#VALUE!</v>
      </c>
      <c r="BO172" s="104" t="e">
        <f>SUMIF('[1]Consommati par usage et sect '!$C$6:$C$310,'[1]Assiette TIC'!$C178,'[1]Consommati par usage et sect '!BN$6:BN$310)</f>
        <v>#VALUE!</v>
      </c>
      <c r="BP172" s="104" t="e">
        <f>SUMIF('[1]Consommati par usage et sect '!$C$6:$C$310,'[1]Assiette TIC'!$C178,'[1]Consommati par usage et sect '!BO$6:BO$310)</f>
        <v>#VALUE!</v>
      </c>
      <c r="BQ172" s="104" t="e">
        <f>SUMIF('[1]Consommati par usage et sect '!$C$6:$C$310,'[1]Assiette TIC'!$C178,'[1]Consommati par usage et sect '!BP$6:BP$310)</f>
        <v>#VALUE!</v>
      </c>
      <c r="BR172" s="104" t="e">
        <f>SUMIF('[1]Consommati par usage et sect '!$C$6:$C$310,'[1]Assiette TIC'!$C178,'[1]Consommati par usage et sect '!BQ$6:BQ$310)</f>
        <v>#VALUE!</v>
      </c>
      <c r="BS172" s="105" t="e">
        <f t="shared" ref="BS172:BS231" si="77">SUM(AM172,AQ172,AU172,AY172,BC172,BG172,BK172,BO172)</f>
        <v>#VALUE!</v>
      </c>
      <c r="BT172" s="106" t="e">
        <f t="shared" si="76"/>
        <v>#VALUE!</v>
      </c>
      <c r="BU172" s="102" t="e">
        <f>IF(E172-#REF!-#REF!&gt;=#REF!,AL172-E172+#REF!+#REF!,AL172-#REF!)</f>
        <v>#REF!</v>
      </c>
      <c r="BV172" s="102" t="s">
        <v>264</v>
      </c>
      <c r="BW172" s="102"/>
      <c r="BX172" s="102">
        <f t="shared" si="66"/>
        <v>1</v>
      </c>
      <c r="BY172" s="102">
        <f t="shared" si="68"/>
        <v>0</v>
      </c>
      <c r="BZ172" s="107">
        <f>IF(ISNA(VLOOKUP($D172,'[1]comptes des secteurs'!$B$13:$AW$1568,31,FALSE)),0,VLOOKUP($D172,'[1]comptes des secteurs'!$B$13:$AW$1568,31,FALSE))</f>
        <v>37.299999999999997</v>
      </c>
      <c r="CA172" s="102">
        <f>IF(ISNA(VLOOKUP($D172,'[1]comptes des secteurs'!$B$13:$AW$1568,47,FALSE)),0,VLOOKUP($D172,'[1]comptes des secteurs'!$B$13:$AW$1568,47,FALSE))</f>
        <v>402.8</v>
      </c>
      <c r="CB172" s="108">
        <f t="shared" si="72"/>
        <v>0</v>
      </c>
      <c r="CC172" s="108">
        <f t="shared" si="72"/>
        <v>0</v>
      </c>
      <c r="CD172">
        <f>VLOOKUP(D172,Eurostat!$A$11:$H$272,5,TRUE)</f>
        <v>1765.8</v>
      </c>
    </row>
    <row r="173" spans="1:82" ht="15.65" customHeight="1" x14ac:dyDescent="0.35">
      <c r="A173" s="121"/>
      <c r="B173" s="212"/>
      <c r="C173" s="131" t="s">
        <v>425</v>
      </c>
      <c r="D173" s="128">
        <v>2630</v>
      </c>
      <c r="E173" s="97">
        <f>IFERROR(VLOOKUP(D173,'[1]Emissions ETS'!$A$2:$B$121,2,FALSE),0)/1000</f>
        <v>0</v>
      </c>
      <c r="F173" s="104" t="e">
        <f>SUMIF('[1]Consommati par usage et sect '!$C$6:$C$310,'[1]Assiette TIC'!$C179,'[1]Consommati par usage et sect '!E$6:E$310)</f>
        <v>#VALUE!</v>
      </c>
      <c r="G173" s="104" t="e">
        <f>SUMIF('[1]Consommati par usage et sect '!$C$6:$C$310,'[1]Assiette TIC'!$C179,'[1]Consommati par usage et sect '!F$6:F$310)</f>
        <v>#VALUE!</v>
      </c>
      <c r="H173" s="104" t="e">
        <f>SUMIF('[1]Consommati par usage et sect '!$C$6:$C$310,'[1]Assiette TIC'!$C179,'[1]Consommati par usage et sect '!G$6:G$310)</f>
        <v>#VALUE!</v>
      </c>
      <c r="I173" s="104" t="e">
        <f>SUMIF('[1]Consommati par usage et sect '!$C$6:$C$310,'[1]Assiette TIC'!$C179,'[1]Consommati par usage et sect '!H$6:H$310)</f>
        <v>#VALUE!</v>
      </c>
      <c r="J173" s="104" t="e">
        <f>SUMIF('[1]Consommati par usage et sect '!$C$6:$C$310,'[1]Assiette TIC'!$C179,'[1]Consommati par usage et sect '!I$6:I$310)</f>
        <v>#VALUE!</v>
      </c>
      <c r="K173" s="104" t="e">
        <f>SUMIF('[1]Consommati par usage et sect '!$C$6:$C$310,'[1]Assiette TIC'!$C179,'[1]Consommati par usage et sect '!J$6:J$310)</f>
        <v>#VALUE!</v>
      </c>
      <c r="L173" s="104" t="e">
        <f>SUMIF('[1]Consommati par usage et sect '!$C$6:$C$310,'[1]Assiette TIC'!$C179,'[1]Consommati par usage et sect '!K$6:K$310)</f>
        <v>#VALUE!</v>
      </c>
      <c r="M173" s="104" t="e">
        <f>SUMIF('[1]Consommati par usage et sect '!$C$6:$C$310,'[1]Assiette TIC'!$C179,'[1]Consommati par usage et sect '!L$6:L$310)</f>
        <v>#VALUE!</v>
      </c>
      <c r="N173" s="104" t="e">
        <f>SUMIF('[1]Consommati par usage et sect '!$C$6:$C$310,'[1]Assiette TIC'!$C179,'[1]Consommati par usage et sect '!M$6:M$310)</f>
        <v>#VALUE!</v>
      </c>
      <c r="O173" s="104" t="e">
        <f>SUMIF('[1]Consommati par usage et sect '!$C$6:$C$310,'[1]Assiette TIC'!$C179,'[1]Consommati par usage et sect '!N$6:N$310)</f>
        <v>#VALUE!</v>
      </c>
      <c r="P173" s="104" t="e">
        <f>SUMIF('[1]Consommati par usage et sect '!$C$6:$C$310,'[1]Assiette TIC'!$C179,'[1]Consommati par usage et sect '!O$6:O$310)</f>
        <v>#VALUE!</v>
      </c>
      <c r="Q173" s="104" t="e">
        <f>SUMIF('[1]Consommati par usage et sect '!$C$6:$C$310,'[1]Assiette TIC'!$C179,'[1]Consommati par usage et sect '!P$6:P$310)</f>
        <v>#VALUE!</v>
      </c>
      <c r="R173" s="104" t="e">
        <f>SUMIF('[1]Consommati par usage et sect '!$C$6:$C$310,'[1]Assiette TIC'!$C179,'[1]Consommati par usage et sect '!Q$6:Q$310)</f>
        <v>#VALUE!</v>
      </c>
      <c r="S173" s="104" t="e">
        <f>SUMIF('[1]Consommati par usage et sect '!$C$6:$C$310,'[1]Assiette TIC'!$C179,'[1]Consommati par usage et sect '!R$6:R$310)</f>
        <v>#VALUE!</v>
      </c>
      <c r="T173" s="104" t="e">
        <f>SUMIF('[1]Consommati par usage et sect '!$C$6:$C$310,'[1]Assiette TIC'!$C179,'[1]Consommati par usage et sect '!S$6:S$310)</f>
        <v>#VALUE!</v>
      </c>
      <c r="U173" s="104" t="e">
        <f>SUMIF('[1]Consommati par usage et sect '!$C$6:$C$310,'[1]Assiette TIC'!$C179,'[1]Consommati par usage et sect '!T$6:T$310)</f>
        <v>#VALUE!</v>
      </c>
      <c r="V173" s="104" t="e">
        <f>SUMIF('[1]Consommati par usage et sect '!$C$6:$C$310,'[1]Assiette TIC'!$C179,'[1]Consommati par usage et sect '!U$6:U$310)</f>
        <v>#VALUE!</v>
      </c>
      <c r="W173" s="104" t="e">
        <f>SUMIF('[1]Consommati par usage et sect '!$C$6:$C$310,'[1]Assiette TIC'!$C179,'[1]Consommati par usage et sect '!V$6:V$310)</f>
        <v>#VALUE!</v>
      </c>
      <c r="X173" s="104" t="e">
        <f>SUMIF('[1]Consommati par usage et sect '!$C$6:$C$310,'[1]Assiette TIC'!$C179,'[1]Consommati par usage et sect '!W$6:W$310)</f>
        <v>#VALUE!</v>
      </c>
      <c r="Y173" s="104" t="e">
        <f>SUMIF('[1]Consommati par usage et sect '!$C$6:$C$310,'[1]Assiette TIC'!$C179,'[1]Consommati par usage et sect '!X$6:X$310)</f>
        <v>#VALUE!</v>
      </c>
      <c r="Z173" s="104" t="e">
        <f>SUMIF('[1]Consommati par usage et sect '!$C$6:$C$310,'[1]Assiette TIC'!$C179,'[1]Consommati par usage et sect '!Y$6:Y$310)</f>
        <v>#VALUE!</v>
      </c>
      <c r="AA173" s="104" t="e">
        <f>SUMIF('[1]Consommati par usage et sect '!$C$6:$C$310,'[1]Assiette TIC'!$C179,'[1]Consommati par usage et sect '!Z$6:Z$310)</f>
        <v>#VALUE!</v>
      </c>
      <c r="AB173" s="104" t="e">
        <f>SUMIF('[1]Consommati par usage et sect '!$C$6:$C$310,'[1]Assiette TIC'!$C179,'[1]Consommati par usage et sect '!AA$6:AA$310)</f>
        <v>#VALUE!</v>
      </c>
      <c r="AC173" s="104" t="e">
        <f>SUMIF('[1]Consommati par usage et sect '!$C$6:$C$310,'[1]Assiette TIC'!$C179,'[1]Consommati par usage et sect '!AB$6:AB$310)</f>
        <v>#VALUE!</v>
      </c>
      <c r="AD173" s="104" t="e">
        <f>SUMIF('[1]Consommati par usage et sect '!$C$6:$C$310,'[1]Assiette TIC'!$C179,'[1]Consommati par usage et sect '!AC$6:AC$310)</f>
        <v>#VALUE!</v>
      </c>
      <c r="AE173" s="104" t="e">
        <f>SUMIF('[1]Consommati par usage et sect '!$C$6:$C$310,'[1]Assiette TIC'!$C179,'[1]Consommati par usage et sect '!AD$6:AD$310)</f>
        <v>#VALUE!</v>
      </c>
      <c r="AF173" s="104" t="e">
        <f>SUMIF('[1]Consommati par usage et sect '!$C$6:$C$310,'[1]Assiette TIC'!$C179,'[1]Consommati par usage et sect '!AE$6:AE$310)</f>
        <v>#VALUE!</v>
      </c>
      <c r="AG173" s="104" t="e">
        <f>SUMIF('[1]Consommati par usage et sect '!$C$6:$C$310,'[1]Assiette TIC'!$C179,'[1]Consommati par usage et sect '!AF$6:AF$310)</f>
        <v>#VALUE!</v>
      </c>
      <c r="AH173" s="104" t="e">
        <f>SUMIF('[1]Consommati par usage et sect '!$C$6:$C$310,'[1]Assiette TIC'!$C179,'[1]Consommati par usage et sect '!AG$6:AG$310)</f>
        <v>#VALUE!</v>
      </c>
      <c r="AI173" s="104" t="e">
        <f>SUMIF('[1]Consommati par usage et sect '!$C$6:$C$310,'[1]Assiette TIC'!$C179,'[1]Consommati par usage et sect '!AH$6:AH$310)</f>
        <v>#VALUE!</v>
      </c>
      <c r="AJ173" s="104" t="e">
        <f>SUMIF('[1]Consommati par usage et sect '!$C$6:$C$310,'[1]Assiette TIC'!$C179,'[1]Consommati par usage et sect '!AI$6:AI$310)</f>
        <v>#VALUE!</v>
      </c>
      <c r="AK173" s="104" t="e">
        <f>SUMIF('[1]Consommati par usage et sect '!$C$6:$C$310,'[1]Assiette TIC'!$C179,'[1]Consommati par usage et sect '!AJ$6:AJ$310)</f>
        <v>#VALUE!</v>
      </c>
      <c r="AL173" s="105" t="e">
        <f t="shared" si="61"/>
        <v>#VALUE!</v>
      </c>
      <c r="AM173" s="104" t="e">
        <f t="shared" si="67"/>
        <v>#VALUE!</v>
      </c>
      <c r="AN173" s="104" t="e">
        <f t="shared" si="62"/>
        <v>#VALUE!</v>
      </c>
      <c r="AO173" s="104" t="e">
        <f t="shared" si="63"/>
        <v>#VALUE!</v>
      </c>
      <c r="AP173" s="104" t="e">
        <f t="shared" si="64"/>
        <v>#VALUE!</v>
      </c>
      <c r="AQ173" s="104" t="e">
        <f>SUMIF('[1]Consommati par usage et sect '!$C$6:$C$310,'[1]Assiette TIC'!$C179,'[1]Consommati par usage et sect '!AP$6:AP$310)</f>
        <v>#VALUE!</v>
      </c>
      <c r="AR173" s="104" t="e">
        <f>SUMIF('[1]Consommati par usage et sect '!$C$6:$C$310,'[1]Assiette TIC'!$C179,'[1]Consommati par usage et sect '!AQ$6:AQ$310)</f>
        <v>#VALUE!</v>
      </c>
      <c r="AS173" s="104" t="e">
        <f>SUMIF('[1]Consommati par usage et sect '!$C$6:$C$310,'[1]Assiette TIC'!$C179,'[1]Consommati par usage et sect '!AR$6:AR$310)</f>
        <v>#VALUE!</v>
      </c>
      <c r="AT173" s="104" t="e">
        <f>SUMIF('[1]Consommati par usage et sect '!$C$6:$C$310,'[1]Assiette TIC'!$C179,'[1]Consommati par usage et sect '!AS$6:AS$310)</f>
        <v>#VALUE!</v>
      </c>
      <c r="AU173" s="104" t="e">
        <f>SUMIF('[1]Consommati par usage et sect '!$C$6:$C$310,'[1]Assiette TIC'!$C179,'[1]Consommati par usage et sect '!AT$6:AT$310)</f>
        <v>#VALUE!</v>
      </c>
      <c r="AV173" s="104" t="e">
        <f>SUMIF('[1]Consommati par usage et sect '!$C$6:$C$310,'[1]Assiette TIC'!$C179,'[1]Consommati par usage et sect '!AU$6:AU$310)</f>
        <v>#VALUE!</v>
      </c>
      <c r="AW173" s="104" t="e">
        <f>SUMIF('[1]Consommati par usage et sect '!$C$6:$C$310,'[1]Assiette TIC'!$C179,'[1]Consommati par usage et sect '!AV$6:AV$310)</f>
        <v>#VALUE!</v>
      </c>
      <c r="AX173" s="104" t="e">
        <f>SUMIF('[1]Consommati par usage et sect '!$C$6:$C$310,'[1]Assiette TIC'!$C179,'[1]Consommati par usage et sect '!AW$6:AW$310)</f>
        <v>#VALUE!</v>
      </c>
      <c r="AY173" s="104" t="e">
        <f>SUMIF('[1]Consommati par usage et sect '!$C$6:$C$310,'[1]Assiette TIC'!$C179,'[1]Consommati par usage et sect '!AX$6:AX$310)</f>
        <v>#VALUE!</v>
      </c>
      <c r="AZ173" s="104" t="e">
        <f>SUMIF('[1]Consommati par usage et sect '!$C$6:$C$310,'[1]Assiette TIC'!$C179,'[1]Consommati par usage et sect '!AY$6:AY$310)</f>
        <v>#VALUE!</v>
      </c>
      <c r="BA173" s="104" t="e">
        <f>SUMIF('[1]Consommati par usage et sect '!$C$6:$C$310,'[1]Assiette TIC'!$C179,'[1]Consommati par usage et sect '!AZ$6:AZ$310)</f>
        <v>#VALUE!</v>
      </c>
      <c r="BB173" s="104" t="e">
        <f>SUMIF('[1]Consommati par usage et sect '!$C$6:$C$310,'[1]Assiette TIC'!$C179,'[1]Consommati par usage et sect '!BA$6:BA$310)</f>
        <v>#VALUE!</v>
      </c>
      <c r="BC173" s="104" t="e">
        <f>SUMIF('[1]Consommati par usage et sect '!$C$6:$C$310,'[1]Assiette TIC'!$C179,'[1]Consommati par usage et sect '!BB$6:BB$310)</f>
        <v>#VALUE!</v>
      </c>
      <c r="BD173" s="104" t="e">
        <f>SUMIF('[1]Consommati par usage et sect '!$C$6:$C$310,'[1]Assiette TIC'!$C179,'[1]Consommati par usage et sect '!BC$6:BC$310)</f>
        <v>#VALUE!</v>
      </c>
      <c r="BE173" s="104" t="e">
        <f>SUMIF('[1]Consommati par usage et sect '!$C$6:$C$310,'[1]Assiette TIC'!$C179,'[1]Consommati par usage et sect '!BD$6:BD$310)</f>
        <v>#VALUE!</v>
      </c>
      <c r="BF173" s="104" t="e">
        <f>SUMIF('[1]Consommati par usage et sect '!$C$6:$C$310,'[1]Assiette TIC'!$C179,'[1]Consommati par usage et sect '!BE$6:BE$310)</f>
        <v>#VALUE!</v>
      </c>
      <c r="BG173" s="104" t="e">
        <f>SUMIF('[1]Consommati par usage et sect '!$C$6:$C$310,'[1]Assiette TIC'!$C179,'[1]Consommati par usage et sect '!BF$6:BF$310)</f>
        <v>#VALUE!</v>
      </c>
      <c r="BH173" s="104" t="e">
        <f>SUMIF('[1]Consommati par usage et sect '!$C$6:$C$310,'[1]Assiette TIC'!$C179,'[1]Consommati par usage et sect '!BG$6:BG$310)</f>
        <v>#VALUE!</v>
      </c>
      <c r="BI173" s="104" t="e">
        <f>SUMIF('[1]Consommati par usage et sect '!$C$6:$C$310,'[1]Assiette TIC'!$C179,'[1]Consommati par usage et sect '!BH$6:BH$310)</f>
        <v>#VALUE!</v>
      </c>
      <c r="BJ173" s="104" t="e">
        <f>SUMIF('[1]Consommati par usage et sect '!$C$6:$C$310,'[1]Assiette TIC'!$C179,'[1]Consommati par usage et sect '!BI$6:BI$310)</f>
        <v>#VALUE!</v>
      </c>
      <c r="BK173" s="104" t="e">
        <f>SUMIF('[1]Consommati par usage et sect '!$C$6:$C$310,'[1]Assiette TIC'!$C179,'[1]Consommati par usage et sect '!BJ$6:BJ$310)</f>
        <v>#VALUE!</v>
      </c>
      <c r="BL173" s="104" t="e">
        <f>SUMIF('[1]Consommati par usage et sect '!$C$6:$C$310,'[1]Assiette TIC'!$C179,'[1]Consommati par usage et sect '!BK$6:BK$310)</f>
        <v>#VALUE!</v>
      </c>
      <c r="BM173" s="104" t="e">
        <f>SUMIF('[1]Consommati par usage et sect '!$C$6:$C$310,'[1]Assiette TIC'!$C179,'[1]Consommati par usage et sect '!BL$6:BL$310)</f>
        <v>#VALUE!</v>
      </c>
      <c r="BN173" s="104" t="e">
        <f>SUMIF('[1]Consommati par usage et sect '!$C$6:$C$310,'[1]Assiette TIC'!$C179,'[1]Consommati par usage et sect '!BM$6:BM$310)</f>
        <v>#VALUE!</v>
      </c>
      <c r="BO173" s="104" t="e">
        <f>SUMIF('[1]Consommati par usage et sect '!$C$6:$C$310,'[1]Assiette TIC'!$C179,'[1]Consommati par usage et sect '!BN$6:BN$310)</f>
        <v>#VALUE!</v>
      </c>
      <c r="BP173" s="104" t="e">
        <f>SUMIF('[1]Consommati par usage et sect '!$C$6:$C$310,'[1]Assiette TIC'!$C179,'[1]Consommati par usage et sect '!BO$6:BO$310)</f>
        <v>#VALUE!</v>
      </c>
      <c r="BQ173" s="104" t="e">
        <f>SUMIF('[1]Consommati par usage et sect '!$C$6:$C$310,'[1]Assiette TIC'!$C179,'[1]Consommati par usage et sect '!BP$6:BP$310)</f>
        <v>#VALUE!</v>
      </c>
      <c r="BR173" s="104" t="e">
        <f>SUMIF('[1]Consommati par usage et sect '!$C$6:$C$310,'[1]Assiette TIC'!$C179,'[1]Consommati par usage et sect '!BQ$6:BQ$310)</f>
        <v>#VALUE!</v>
      </c>
      <c r="BS173" s="105" t="e">
        <f t="shared" si="77"/>
        <v>#VALUE!</v>
      </c>
      <c r="BT173" s="106" t="e">
        <f t="shared" si="76"/>
        <v>#VALUE!</v>
      </c>
      <c r="BU173" s="102" t="e">
        <f>IF(E173-#REF!-#REF!&gt;=#REF!,AL173-E173+#REF!+#REF!,AL173-#REF!)</f>
        <v>#REF!</v>
      </c>
      <c r="BV173" s="102" t="s">
        <v>264</v>
      </c>
      <c r="BW173" s="102"/>
      <c r="BX173" s="102">
        <f t="shared" si="66"/>
        <v>1</v>
      </c>
      <c r="BY173" s="102">
        <f t="shared" si="68"/>
        <v>0</v>
      </c>
      <c r="BZ173" s="107">
        <f>IF(ISNA(VLOOKUP($D173,'[1]comptes des secteurs'!$B$13:$AW$1568,31,FALSE)),0,VLOOKUP($D173,'[1]comptes des secteurs'!$B$13:$AW$1568,31,FALSE))</f>
        <v>99</v>
      </c>
      <c r="CA173" s="102">
        <f>IF(ISNA(VLOOKUP($D173,'[1]comptes des secteurs'!$B$13:$AW$1568,47,FALSE)),0,VLOOKUP($D173,'[1]comptes des secteurs'!$B$13:$AW$1568,47,FALSE))</f>
        <v>1567</v>
      </c>
      <c r="CB173" s="108">
        <f t="shared" si="72"/>
        <v>0</v>
      </c>
      <c r="CC173" s="108">
        <f t="shared" si="72"/>
        <v>0</v>
      </c>
      <c r="CD173">
        <f>VLOOKUP(D173,Eurostat!$A$11:$H$272,5,TRUE)</f>
        <v>4144.3</v>
      </c>
    </row>
    <row r="174" spans="1:82" ht="15.65" customHeight="1" x14ac:dyDescent="0.35">
      <c r="A174" s="121"/>
      <c r="B174" s="212"/>
      <c r="C174" s="131" t="s">
        <v>426</v>
      </c>
      <c r="D174" s="128">
        <v>2640</v>
      </c>
      <c r="E174" s="97">
        <f>IFERROR(VLOOKUP(D174,'[1]Emissions ETS'!$A$2:$B$121,2,FALSE),0)/1000</f>
        <v>0</v>
      </c>
      <c r="F174" s="104" t="e">
        <f>SUMIF('[1]Consommati par usage et sect '!$C$6:$C$310,'[1]Assiette TIC'!$C180,'[1]Consommati par usage et sect '!E$6:E$310)</f>
        <v>#VALUE!</v>
      </c>
      <c r="G174" s="104" t="e">
        <f>SUMIF('[1]Consommati par usage et sect '!$C$6:$C$310,'[1]Assiette TIC'!$C180,'[1]Consommati par usage et sect '!F$6:F$310)</f>
        <v>#VALUE!</v>
      </c>
      <c r="H174" s="104" t="e">
        <f>SUMIF('[1]Consommati par usage et sect '!$C$6:$C$310,'[1]Assiette TIC'!$C180,'[1]Consommati par usage et sect '!G$6:G$310)</f>
        <v>#VALUE!</v>
      </c>
      <c r="I174" s="104" t="e">
        <f>SUMIF('[1]Consommati par usage et sect '!$C$6:$C$310,'[1]Assiette TIC'!$C180,'[1]Consommati par usage et sect '!H$6:H$310)</f>
        <v>#VALUE!</v>
      </c>
      <c r="J174" s="104" t="e">
        <f>SUMIF('[1]Consommati par usage et sect '!$C$6:$C$310,'[1]Assiette TIC'!$C180,'[1]Consommati par usage et sect '!I$6:I$310)</f>
        <v>#VALUE!</v>
      </c>
      <c r="K174" s="104" t="e">
        <f>SUMIF('[1]Consommati par usage et sect '!$C$6:$C$310,'[1]Assiette TIC'!$C180,'[1]Consommati par usage et sect '!J$6:J$310)</f>
        <v>#VALUE!</v>
      </c>
      <c r="L174" s="104" t="e">
        <f>SUMIF('[1]Consommati par usage et sect '!$C$6:$C$310,'[1]Assiette TIC'!$C180,'[1]Consommati par usage et sect '!K$6:K$310)</f>
        <v>#VALUE!</v>
      </c>
      <c r="M174" s="104" t="e">
        <f>SUMIF('[1]Consommati par usage et sect '!$C$6:$C$310,'[1]Assiette TIC'!$C180,'[1]Consommati par usage et sect '!L$6:L$310)</f>
        <v>#VALUE!</v>
      </c>
      <c r="N174" s="104" t="e">
        <f>SUMIF('[1]Consommati par usage et sect '!$C$6:$C$310,'[1]Assiette TIC'!$C180,'[1]Consommati par usage et sect '!M$6:M$310)</f>
        <v>#VALUE!</v>
      </c>
      <c r="O174" s="104" t="e">
        <f>SUMIF('[1]Consommati par usage et sect '!$C$6:$C$310,'[1]Assiette TIC'!$C180,'[1]Consommati par usage et sect '!N$6:N$310)</f>
        <v>#VALUE!</v>
      </c>
      <c r="P174" s="104" t="e">
        <f>SUMIF('[1]Consommati par usage et sect '!$C$6:$C$310,'[1]Assiette TIC'!$C180,'[1]Consommati par usage et sect '!O$6:O$310)</f>
        <v>#VALUE!</v>
      </c>
      <c r="Q174" s="104" t="e">
        <f>SUMIF('[1]Consommati par usage et sect '!$C$6:$C$310,'[1]Assiette TIC'!$C180,'[1]Consommati par usage et sect '!P$6:P$310)</f>
        <v>#VALUE!</v>
      </c>
      <c r="R174" s="104" t="e">
        <f>SUMIF('[1]Consommati par usage et sect '!$C$6:$C$310,'[1]Assiette TIC'!$C180,'[1]Consommati par usage et sect '!Q$6:Q$310)</f>
        <v>#VALUE!</v>
      </c>
      <c r="S174" s="104" t="e">
        <f>SUMIF('[1]Consommati par usage et sect '!$C$6:$C$310,'[1]Assiette TIC'!$C180,'[1]Consommati par usage et sect '!R$6:R$310)</f>
        <v>#VALUE!</v>
      </c>
      <c r="T174" s="104" t="e">
        <f>SUMIF('[1]Consommati par usage et sect '!$C$6:$C$310,'[1]Assiette TIC'!$C180,'[1]Consommati par usage et sect '!S$6:S$310)</f>
        <v>#VALUE!</v>
      </c>
      <c r="U174" s="104" t="e">
        <f>SUMIF('[1]Consommati par usage et sect '!$C$6:$C$310,'[1]Assiette TIC'!$C180,'[1]Consommati par usage et sect '!T$6:T$310)</f>
        <v>#VALUE!</v>
      </c>
      <c r="V174" s="104" t="e">
        <f>SUMIF('[1]Consommati par usage et sect '!$C$6:$C$310,'[1]Assiette TIC'!$C180,'[1]Consommati par usage et sect '!U$6:U$310)</f>
        <v>#VALUE!</v>
      </c>
      <c r="W174" s="104" t="e">
        <f>SUMIF('[1]Consommati par usage et sect '!$C$6:$C$310,'[1]Assiette TIC'!$C180,'[1]Consommati par usage et sect '!V$6:V$310)</f>
        <v>#VALUE!</v>
      </c>
      <c r="X174" s="104" t="e">
        <f>SUMIF('[1]Consommati par usage et sect '!$C$6:$C$310,'[1]Assiette TIC'!$C180,'[1]Consommati par usage et sect '!W$6:W$310)</f>
        <v>#VALUE!</v>
      </c>
      <c r="Y174" s="104" t="e">
        <f>SUMIF('[1]Consommati par usage et sect '!$C$6:$C$310,'[1]Assiette TIC'!$C180,'[1]Consommati par usage et sect '!X$6:X$310)</f>
        <v>#VALUE!</v>
      </c>
      <c r="Z174" s="104" t="e">
        <f>SUMIF('[1]Consommati par usage et sect '!$C$6:$C$310,'[1]Assiette TIC'!$C180,'[1]Consommati par usage et sect '!Y$6:Y$310)</f>
        <v>#VALUE!</v>
      </c>
      <c r="AA174" s="104" t="e">
        <f>SUMIF('[1]Consommati par usage et sect '!$C$6:$C$310,'[1]Assiette TIC'!$C180,'[1]Consommati par usage et sect '!Z$6:Z$310)</f>
        <v>#VALUE!</v>
      </c>
      <c r="AB174" s="104" t="e">
        <f>SUMIF('[1]Consommati par usage et sect '!$C$6:$C$310,'[1]Assiette TIC'!$C180,'[1]Consommati par usage et sect '!AA$6:AA$310)</f>
        <v>#VALUE!</v>
      </c>
      <c r="AC174" s="104" t="e">
        <f>SUMIF('[1]Consommati par usage et sect '!$C$6:$C$310,'[1]Assiette TIC'!$C180,'[1]Consommati par usage et sect '!AB$6:AB$310)</f>
        <v>#VALUE!</v>
      </c>
      <c r="AD174" s="104" t="e">
        <f>SUMIF('[1]Consommati par usage et sect '!$C$6:$C$310,'[1]Assiette TIC'!$C180,'[1]Consommati par usage et sect '!AC$6:AC$310)</f>
        <v>#VALUE!</v>
      </c>
      <c r="AE174" s="104" t="e">
        <f>SUMIF('[1]Consommati par usage et sect '!$C$6:$C$310,'[1]Assiette TIC'!$C180,'[1]Consommati par usage et sect '!AD$6:AD$310)</f>
        <v>#VALUE!</v>
      </c>
      <c r="AF174" s="104" t="e">
        <f>SUMIF('[1]Consommati par usage et sect '!$C$6:$C$310,'[1]Assiette TIC'!$C180,'[1]Consommati par usage et sect '!AE$6:AE$310)</f>
        <v>#VALUE!</v>
      </c>
      <c r="AG174" s="104" t="e">
        <f>SUMIF('[1]Consommati par usage et sect '!$C$6:$C$310,'[1]Assiette TIC'!$C180,'[1]Consommati par usage et sect '!AF$6:AF$310)</f>
        <v>#VALUE!</v>
      </c>
      <c r="AH174" s="104" t="e">
        <f>SUMIF('[1]Consommati par usage et sect '!$C$6:$C$310,'[1]Assiette TIC'!$C180,'[1]Consommati par usage et sect '!AG$6:AG$310)</f>
        <v>#VALUE!</v>
      </c>
      <c r="AI174" s="104" t="e">
        <f>SUMIF('[1]Consommati par usage et sect '!$C$6:$C$310,'[1]Assiette TIC'!$C180,'[1]Consommati par usage et sect '!AH$6:AH$310)</f>
        <v>#VALUE!</v>
      </c>
      <c r="AJ174" s="104" t="e">
        <f>SUMIF('[1]Consommati par usage et sect '!$C$6:$C$310,'[1]Assiette TIC'!$C180,'[1]Consommati par usage et sect '!AI$6:AI$310)</f>
        <v>#VALUE!</v>
      </c>
      <c r="AK174" s="104" t="e">
        <f>SUMIF('[1]Consommati par usage et sect '!$C$6:$C$310,'[1]Assiette TIC'!$C180,'[1]Consommati par usage et sect '!AJ$6:AJ$310)</f>
        <v>#VALUE!</v>
      </c>
      <c r="AL174" s="105" t="e">
        <f t="shared" si="61"/>
        <v>#VALUE!</v>
      </c>
      <c r="AM174" s="104" t="e">
        <f t="shared" si="67"/>
        <v>#VALUE!</v>
      </c>
      <c r="AN174" s="104" t="e">
        <f t="shared" si="62"/>
        <v>#VALUE!</v>
      </c>
      <c r="AO174" s="104" t="e">
        <f t="shared" si="63"/>
        <v>#VALUE!</v>
      </c>
      <c r="AP174" s="104" t="e">
        <f t="shared" si="64"/>
        <v>#VALUE!</v>
      </c>
      <c r="AQ174" s="104" t="e">
        <f>SUMIF('[1]Consommati par usage et sect '!$C$6:$C$310,'[1]Assiette TIC'!$C180,'[1]Consommati par usage et sect '!AP$6:AP$310)</f>
        <v>#VALUE!</v>
      </c>
      <c r="AR174" s="104" t="e">
        <f>SUMIF('[1]Consommati par usage et sect '!$C$6:$C$310,'[1]Assiette TIC'!$C180,'[1]Consommati par usage et sect '!AQ$6:AQ$310)</f>
        <v>#VALUE!</v>
      </c>
      <c r="AS174" s="104" t="e">
        <f>SUMIF('[1]Consommati par usage et sect '!$C$6:$C$310,'[1]Assiette TIC'!$C180,'[1]Consommati par usage et sect '!AR$6:AR$310)</f>
        <v>#VALUE!</v>
      </c>
      <c r="AT174" s="104" t="e">
        <f>SUMIF('[1]Consommati par usage et sect '!$C$6:$C$310,'[1]Assiette TIC'!$C180,'[1]Consommati par usage et sect '!AS$6:AS$310)</f>
        <v>#VALUE!</v>
      </c>
      <c r="AU174" s="104" t="e">
        <f>SUMIF('[1]Consommati par usage et sect '!$C$6:$C$310,'[1]Assiette TIC'!$C180,'[1]Consommati par usage et sect '!AT$6:AT$310)</f>
        <v>#VALUE!</v>
      </c>
      <c r="AV174" s="104" t="e">
        <f>SUMIF('[1]Consommati par usage et sect '!$C$6:$C$310,'[1]Assiette TIC'!$C180,'[1]Consommati par usage et sect '!AU$6:AU$310)</f>
        <v>#VALUE!</v>
      </c>
      <c r="AW174" s="104" t="e">
        <f>SUMIF('[1]Consommati par usage et sect '!$C$6:$C$310,'[1]Assiette TIC'!$C180,'[1]Consommati par usage et sect '!AV$6:AV$310)</f>
        <v>#VALUE!</v>
      </c>
      <c r="AX174" s="104" t="e">
        <f>SUMIF('[1]Consommati par usage et sect '!$C$6:$C$310,'[1]Assiette TIC'!$C180,'[1]Consommati par usage et sect '!AW$6:AW$310)</f>
        <v>#VALUE!</v>
      </c>
      <c r="AY174" s="104" t="e">
        <f>SUMIF('[1]Consommati par usage et sect '!$C$6:$C$310,'[1]Assiette TIC'!$C180,'[1]Consommati par usage et sect '!AX$6:AX$310)</f>
        <v>#VALUE!</v>
      </c>
      <c r="AZ174" s="104" t="e">
        <f>SUMIF('[1]Consommati par usage et sect '!$C$6:$C$310,'[1]Assiette TIC'!$C180,'[1]Consommati par usage et sect '!AY$6:AY$310)</f>
        <v>#VALUE!</v>
      </c>
      <c r="BA174" s="104" t="e">
        <f>SUMIF('[1]Consommati par usage et sect '!$C$6:$C$310,'[1]Assiette TIC'!$C180,'[1]Consommati par usage et sect '!AZ$6:AZ$310)</f>
        <v>#VALUE!</v>
      </c>
      <c r="BB174" s="104" t="e">
        <f>SUMIF('[1]Consommati par usage et sect '!$C$6:$C$310,'[1]Assiette TIC'!$C180,'[1]Consommati par usage et sect '!BA$6:BA$310)</f>
        <v>#VALUE!</v>
      </c>
      <c r="BC174" s="104" t="e">
        <f>SUMIF('[1]Consommati par usage et sect '!$C$6:$C$310,'[1]Assiette TIC'!$C180,'[1]Consommati par usage et sect '!BB$6:BB$310)</f>
        <v>#VALUE!</v>
      </c>
      <c r="BD174" s="104" t="e">
        <f>SUMIF('[1]Consommati par usage et sect '!$C$6:$C$310,'[1]Assiette TIC'!$C180,'[1]Consommati par usage et sect '!BC$6:BC$310)</f>
        <v>#VALUE!</v>
      </c>
      <c r="BE174" s="104" t="e">
        <f>SUMIF('[1]Consommati par usage et sect '!$C$6:$C$310,'[1]Assiette TIC'!$C180,'[1]Consommati par usage et sect '!BD$6:BD$310)</f>
        <v>#VALUE!</v>
      </c>
      <c r="BF174" s="104" t="e">
        <f>SUMIF('[1]Consommati par usage et sect '!$C$6:$C$310,'[1]Assiette TIC'!$C180,'[1]Consommati par usage et sect '!BE$6:BE$310)</f>
        <v>#VALUE!</v>
      </c>
      <c r="BG174" s="104" t="e">
        <f>SUMIF('[1]Consommati par usage et sect '!$C$6:$C$310,'[1]Assiette TIC'!$C180,'[1]Consommati par usage et sect '!BF$6:BF$310)</f>
        <v>#VALUE!</v>
      </c>
      <c r="BH174" s="104" t="e">
        <f>SUMIF('[1]Consommati par usage et sect '!$C$6:$C$310,'[1]Assiette TIC'!$C180,'[1]Consommati par usage et sect '!BG$6:BG$310)</f>
        <v>#VALUE!</v>
      </c>
      <c r="BI174" s="104" t="e">
        <f>SUMIF('[1]Consommati par usage et sect '!$C$6:$C$310,'[1]Assiette TIC'!$C180,'[1]Consommati par usage et sect '!BH$6:BH$310)</f>
        <v>#VALUE!</v>
      </c>
      <c r="BJ174" s="104" t="e">
        <f>SUMIF('[1]Consommati par usage et sect '!$C$6:$C$310,'[1]Assiette TIC'!$C180,'[1]Consommati par usage et sect '!BI$6:BI$310)</f>
        <v>#VALUE!</v>
      </c>
      <c r="BK174" s="104" t="e">
        <f>SUMIF('[1]Consommati par usage et sect '!$C$6:$C$310,'[1]Assiette TIC'!$C180,'[1]Consommati par usage et sect '!BJ$6:BJ$310)</f>
        <v>#VALUE!</v>
      </c>
      <c r="BL174" s="104" t="e">
        <f>SUMIF('[1]Consommati par usage et sect '!$C$6:$C$310,'[1]Assiette TIC'!$C180,'[1]Consommati par usage et sect '!BK$6:BK$310)</f>
        <v>#VALUE!</v>
      </c>
      <c r="BM174" s="104" t="e">
        <f>SUMIF('[1]Consommati par usage et sect '!$C$6:$C$310,'[1]Assiette TIC'!$C180,'[1]Consommati par usage et sect '!BL$6:BL$310)</f>
        <v>#VALUE!</v>
      </c>
      <c r="BN174" s="104" t="e">
        <f>SUMIF('[1]Consommati par usage et sect '!$C$6:$C$310,'[1]Assiette TIC'!$C180,'[1]Consommati par usage et sect '!BM$6:BM$310)</f>
        <v>#VALUE!</v>
      </c>
      <c r="BO174" s="104" t="e">
        <f>SUMIF('[1]Consommati par usage et sect '!$C$6:$C$310,'[1]Assiette TIC'!$C180,'[1]Consommati par usage et sect '!BN$6:BN$310)</f>
        <v>#VALUE!</v>
      </c>
      <c r="BP174" s="104" t="e">
        <f>SUMIF('[1]Consommati par usage et sect '!$C$6:$C$310,'[1]Assiette TIC'!$C180,'[1]Consommati par usage et sect '!BO$6:BO$310)</f>
        <v>#VALUE!</v>
      </c>
      <c r="BQ174" s="104" t="e">
        <f>SUMIF('[1]Consommati par usage et sect '!$C$6:$C$310,'[1]Assiette TIC'!$C180,'[1]Consommati par usage et sect '!BP$6:BP$310)</f>
        <v>#VALUE!</v>
      </c>
      <c r="BR174" s="104" t="e">
        <f>SUMIF('[1]Consommati par usage et sect '!$C$6:$C$310,'[1]Assiette TIC'!$C180,'[1]Consommati par usage et sect '!BQ$6:BQ$310)</f>
        <v>#VALUE!</v>
      </c>
      <c r="BS174" s="105" t="e">
        <f t="shared" si="77"/>
        <v>#VALUE!</v>
      </c>
      <c r="BT174" s="106" t="e">
        <f t="shared" si="76"/>
        <v>#VALUE!</v>
      </c>
      <c r="BU174" s="102" t="e">
        <f>IF(E174-#REF!-#REF!&gt;=#REF!,AL174-E174+#REF!+#REF!,AL174-#REF!)</f>
        <v>#REF!</v>
      </c>
      <c r="BV174" s="102" t="s">
        <v>264</v>
      </c>
      <c r="BW174" s="102"/>
      <c r="BX174" s="102">
        <f t="shared" si="66"/>
        <v>1</v>
      </c>
      <c r="BY174" s="102">
        <f t="shared" si="68"/>
        <v>0</v>
      </c>
      <c r="BZ174" s="107">
        <f>IF(ISNA(VLOOKUP($D174,'[1]comptes des secteurs'!$B$13:$AW$1568,31,FALSE)),0,VLOOKUP($D174,'[1]comptes des secteurs'!$B$13:$AW$1568,31,FALSE))</f>
        <v>23.3</v>
      </c>
      <c r="CA174" s="102">
        <f>IF(ISNA(VLOOKUP($D174,'[1]comptes des secteurs'!$B$13:$AW$1568,47,FALSE)),0,VLOOKUP($D174,'[1]comptes des secteurs'!$B$13:$AW$1568,47,FALSE))</f>
        <v>117.7</v>
      </c>
      <c r="CB174" s="108">
        <f t="shared" si="72"/>
        <v>0</v>
      </c>
      <c r="CC174" s="108">
        <f t="shared" si="72"/>
        <v>0</v>
      </c>
      <c r="CD174">
        <f>VLOOKUP(D174,Eurostat!$A$11:$H$272,5,TRUE)</f>
        <v>434.2</v>
      </c>
    </row>
    <row r="175" spans="1:82" ht="15.65" customHeight="1" x14ac:dyDescent="0.35">
      <c r="A175" s="121"/>
      <c r="B175" s="213"/>
      <c r="C175" s="131" t="s">
        <v>427</v>
      </c>
      <c r="D175" s="128">
        <v>2660</v>
      </c>
      <c r="E175" s="97">
        <f>IFERROR(VLOOKUP(D175,'[1]Emissions ETS'!$A$2:$B$121,2,FALSE),0)/1000</f>
        <v>0</v>
      </c>
      <c r="F175" s="104" t="e">
        <f>SUMIF('[1]Consommati par usage et sect '!$C$6:$C$310,'[1]Assiette TIC'!$C181,'[1]Consommati par usage et sect '!E$6:E$310)</f>
        <v>#VALUE!</v>
      </c>
      <c r="G175" s="104" t="e">
        <f>SUMIF('[1]Consommati par usage et sect '!$C$6:$C$310,'[1]Assiette TIC'!$C181,'[1]Consommati par usage et sect '!F$6:F$310)</f>
        <v>#VALUE!</v>
      </c>
      <c r="H175" s="104" t="e">
        <f>SUMIF('[1]Consommati par usage et sect '!$C$6:$C$310,'[1]Assiette TIC'!$C181,'[1]Consommati par usage et sect '!G$6:G$310)</f>
        <v>#VALUE!</v>
      </c>
      <c r="I175" s="104" t="e">
        <f>SUMIF('[1]Consommati par usage et sect '!$C$6:$C$310,'[1]Assiette TIC'!$C181,'[1]Consommati par usage et sect '!H$6:H$310)</f>
        <v>#VALUE!</v>
      </c>
      <c r="J175" s="104" t="e">
        <f>SUMIF('[1]Consommati par usage et sect '!$C$6:$C$310,'[1]Assiette TIC'!$C181,'[1]Consommati par usage et sect '!I$6:I$310)</f>
        <v>#VALUE!</v>
      </c>
      <c r="K175" s="104" t="e">
        <f>SUMIF('[1]Consommati par usage et sect '!$C$6:$C$310,'[1]Assiette TIC'!$C181,'[1]Consommati par usage et sect '!J$6:J$310)</f>
        <v>#VALUE!</v>
      </c>
      <c r="L175" s="104" t="e">
        <f>SUMIF('[1]Consommati par usage et sect '!$C$6:$C$310,'[1]Assiette TIC'!$C181,'[1]Consommati par usage et sect '!K$6:K$310)</f>
        <v>#VALUE!</v>
      </c>
      <c r="M175" s="104" t="e">
        <f>SUMIF('[1]Consommati par usage et sect '!$C$6:$C$310,'[1]Assiette TIC'!$C181,'[1]Consommati par usage et sect '!L$6:L$310)</f>
        <v>#VALUE!</v>
      </c>
      <c r="N175" s="104" t="e">
        <f>SUMIF('[1]Consommati par usage et sect '!$C$6:$C$310,'[1]Assiette TIC'!$C181,'[1]Consommati par usage et sect '!M$6:M$310)</f>
        <v>#VALUE!</v>
      </c>
      <c r="O175" s="104" t="e">
        <f>SUMIF('[1]Consommati par usage et sect '!$C$6:$C$310,'[1]Assiette TIC'!$C181,'[1]Consommati par usage et sect '!N$6:N$310)</f>
        <v>#VALUE!</v>
      </c>
      <c r="P175" s="104" t="e">
        <f>SUMIF('[1]Consommati par usage et sect '!$C$6:$C$310,'[1]Assiette TIC'!$C181,'[1]Consommati par usage et sect '!O$6:O$310)</f>
        <v>#VALUE!</v>
      </c>
      <c r="Q175" s="104" t="e">
        <f>SUMIF('[1]Consommati par usage et sect '!$C$6:$C$310,'[1]Assiette TIC'!$C181,'[1]Consommati par usage et sect '!P$6:P$310)</f>
        <v>#VALUE!</v>
      </c>
      <c r="R175" s="104" t="e">
        <f>SUMIF('[1]Consommati par usage et sect '!$C$6:$C$310,'[1]Assiette TIC'!$C181,'[1]Consommati par usage et sect '!Q$6:Q$310)</f>
        <v>#VALUE!</v>
      </c>
      <c r="S175" s="104" t="e">
        <f>SUMIF('[1]Consommati par usage et sect '!$C$6:$C$310,'[1]Assiette TIC'!$C181,'[1]Consommati par usage et sect '!R$6:R$310)</f>
        <v>#VALUE!</v>
      </c>
      <c r="T175" s="104" t="e">
        <f>SUMIF('[1]Consommati par usage et sect '!$C$6:$C$310,'[1]Assiette TIC'!$C181,'[1]Consommati par usage et sect '!S$6:S$310)</f>
        <v>#VALUE!</v>
      </c>
      <c r="U175" s="104" t="e">
        <f>SUMIF('[1]Consommati par usage et sect '!$C$6:$C$310,'[1]Assiette TIC'!$C181,'[1]Consommati par usage et sect '!T$6:T$310)</f>
        <v>#VALUE!</v>
      </c>
      <c r="V175" s="104" t="e">
        <f>SUMIF('[1]Consommati par usage et sect '!$C$6:$C$310,'[1]Assiette TIC'!$C181,'[1]Consommati par usage et sect '!U$6:U$310)</f>
        <v>#VALUE!</v>
      </c>
      <c r="W175" s="104" t="e">
        <f>SUMIF('[1]Consommati par usage et sect '!$C$6:$C$310,'[1]Assiette TIC'!$C181,'[1]Consommati par usage et sect '!V$6:V$310)</f>
        <v>#VALUE!</v>
      </c>
      <c r="X175" s="104" t="e">
        <f>SUMIF('[1]Consommati par usage et sect '!$C$6:$C$310,'[1]Assiette TIC'!$C181,'[1]Consommati par usage et sect '!W$6:W$310)</f>
        <v>#VALUE!</v>
      </c>
      <c r="Y175" s="104" t="e">
        <f>SUMIF('[1]Consommati par usage et sect '!$C$6:$C$310,'[1]Assiette TIC'!$C181,'[1]Consommati par usage et sect '!X$6:X$310)</f>
        <v>#VALUE!</v>
      </c>
      <c r="Z175" s="104" t="e">
        <f>SUMIF('[1]Consommati par usage et sect '!$C$6:$C$310,'[1]Assiette TIC'!$C181,'[1]Consommati par usage et sect '!Y$6:Y$310)</f>
        <v>#VALUE!</v>
      </c>
      <c r="AA175" s="104" t="e">
        <f>SUMIF('[1]Consommati par usage et sect '!$C$6:$C$310,'[1]Assiette TIC'!$C181,'[1]Consommati par usage et sect '!Z$6:Z$310)</f>
        <v>#VALUE!</v>
      </c>
      <c r="AB175" s="104" t="e">
        <f>SUMIF('[1]Consommati par usage et sect '!$C$6:$C$310,'[1]Assiette TIC'!$C181,'[1]Consommati par usage et sect '!AA$6:AA$310)</f>
        <v>#VALUE!</v>
      </c>
      <c r="AC175" s="104" t="e">
        <f>SUMIF('[1]Consommati par usage et sect '!$C$6:$C$310,'[1]Assiette TIC'!$C181,'[1]Consommati par usage et sect '!AB$6:AB$310)</f>
        <v>#VALUE!</v>
      </c>
      <c r="AD175" s="104" t="e">
        <f>SUMIF('[1]Consommati par usage et sect '!$C$6:$C$310,'[1]Assiette TIC'!$C181,'[1]Consommati par usage et sect '!AC$6:AC$310)</f>
        <v>#VALUE!</v>
      </c>
      <c r="AE175" s="104" t="e">
        <f>SUMIF('[1]Consommati par usage et sect '!$C$6:$C$310,'[1]Assiette TIC'!$C181,'[1]Consommati par usage et sect '!AD$6:AD$310)</f>
        <v>#VALUE!</v>
      </c>
      <c r="AF175" s="104" t="e">
        <f>SUMIF('[1]Consommati par usage et sect '!$C$6:$C$310,'[1]Assiette TIC'!$C181,'[1]Consommati par usage et sect '!AE$6:AE$310)</f>
        <v>#VALUE!</v>
      </c>
      <c r="AG175" s="104" t="e">
        <f>SUMIF('[1]Consommati par usage et sect '!$C$6:$C$310,'[1]Assiette TIC'!$C181,'[1]Consommati par usage et sect '!AF$6:AF$310)</f>
        <v>#VALUE!</v>
      </c>
      <c r="AH175" s="104" t="e">
        <f>SUMIF('[1]Consommati par usage et sect '!$C$6:$C$310,'[1]Assiette TIC'!$C181,'[1]Consommati par usage et sect '!AG$6:AG$310)</f>
        <v>#VALUE!</v>
      </c>
      <c r="AI175" s="104" t="e">
        <f>SUMIF('[1]Consommati par usage et sect '!$C$6:$C$310,'[1]Assiette TIC'!$C181,'[1]Consommati par usage et sect '!AH$6:AH$310)</f>
        <v>#VALUE!</v>
      </c>
      <c r="AJ175" s="104" t="e">
        <f>SUMIF('[1]Consommati par usage et sect '!$C$6:$C$310,'[1]Assiette TIC'!$C181,'[1]Consommati par usage et sect '!AI$6:AI$310)</f>
        <v>#VALUE!</v>
      </c>
      <c r="AK175" s="104" t="e">
        <f>SUMIF('[1]Consommati par usage et sect '!$C$6:$C$310,'[1]Assiette TIC'!$C181,'[1]Consommati par usage et sect '!AJ$6:AJ$310)</f>
        <v>#VALUE!</v>
      </c>
      <c r="AL175" s="105" t="e">
        <f t="shared" si="61"/>
        <v>#VALUE!</v>
      </c>
      <c r="AM175" s="104" t="e">
        <f t="shared" si="67"/>
        <v>#VALUE!</v>
      </c>
      <c r="AN175" s="104" t="e">
        <f t="shared" si="62"/>
        <v>#VALUE!</v>
      </c>
      <c r="AO175" s="104" t="e">
        <f t="shared" si="63"/>
        <v>#VALUE!</v>
      </c>
      <c r="AP175" s="104" t="e">
        <f t="shared" si="64"/>
        <v>#VALUE!</v>
      </c>
      <c r="AQ175" s="104" t="e">
        <f>SUMIF('[1]Consommati par usage et sect '!$C$6:$C$310,'[1]Assiette TIC'!$C181,'[1]Consommati par usage et sect '!AP$6:AP$310)</f>
        <v>#VALUE!</v>
      </c>
      <c r="AR175" s="104" t="e">
        <f>SUMIF('[1]Consommati par usage et sect '!$C$6:$C$310,'[1]Assiette TIC'!$C181,'[1]Consommati par usage et sect '!AQ$6:AQ$310)</f>
        <v>#VALUE!</v>
      </c>
      <c r="AS175" s="104" t="e">
        <f>SUMIF('[1]Consommati par usage et sect '!$C$6:$C$310,'[1]Assiette TIC'!$C181,'[1]Consommati par usage et sect '!AR$6:AR$310)</f>
        <v>#VALUE!</v>
      </c>
      <c r="AT175" s="104" t="e">
        <f>SUMIF('[1]Consommati par usage et sect '!$C$6:$C$310,'[1]Assiette TIC'!$C181,'[1]Consommati par usage et sect '!AS$6:AS$310)</f>
        <v>#VALUE!</v>
      </c>
      <c r="AU175" s="104" t="e">
        <f>SUMIF('[1]Consommati par usage et sect '!$C$6:$C$310,'[1]Assiette TIC'!$C181,'[1]Consommati par usage et sect '!AT$6:AT$310)</f>
        <v>#VALUE!</v>
      </c>
      <c r="AV175" s="104" t="e">
        <f>SUMIF('[1]Consommati par usage et sect '!$C$6:$C$310,'[1]Assiette TIC'!$C181,'[1]Consommati par usage et sect '!AU$6:AU$310)</f>
        <v>#VALUE!</v>
      </c>
      <c r="AW175" s="104" t="e">
        <f>SUMIF('[1]Consommati par usage et sect '!$C$6:$C$310,'[1]Assiette TIC'!$C181,'[1]Consommati par usage et sect '!AV$6:AV$310)</f>
        <v>#VALUE!</v>
      </c>
      <c r="AX175" s="104" t="e">
        <f>SUMIF('[1]Consommati par usage et sect '!$C$6:$C$310,'[1]Assiette TIC'!$C181,'[1]Consommati par usage et sect '!AW$6:AW$310)</f>
        <v>#VALUE!</v>
      </c>
      <c r="AY175" s="104" t="e">
        <f>SUMIF('[1]Consommati par usage et sect '!$C$6:$C$310,'[1]Assiette TIC'!$C181,'[1]Consommati par usage et sect '!AX$6:AX$310)</f>
        <v>#VALUE!</v>
      </c>
      <c r="AZ175" s="104" t="e">
        <f>SUMIF('[1]Consommati par usage et sect '!$C$6:$C$310,'[1]Assiette TIC'!$C181,'[1]Consommati par usage et sect '!AY$6:AY$310)</f>
        <v>#VALUE!</v>
      </c>
      <c r="BA175" s="104" t="e">
        <f>SUMIF('[1]Consommati par usage et sect '!$C$6:$C$310,'[1]Assiette TIC'!$C181,'[1]Consommati par usage et sect '!AZ$6:AZ$310)</f>
        <v>#VALUE!</v>
      </c>
      <c r="BB175" s="104" t="e">
        <f>SUMIF('[1]Consommati par usage et sect '!$C$6:$C$310,'[1]Assiette TIC'!$C181,'[1]Consommati par usage et sect '!BA$6:BA$310)</f>
        <v>#VALUE!</v>
      </c>
      <c r="BC175" s="104" t="e">
        <f>SUMIF('[1]Consommati par usage et sect '!$C$6:$C$310,'[1]Assiette TIC'!$C181,'[1]Consommati par usage et sect '!BB$6:BB$310)</f>
        <v>#VALUE!</v>
      </c>
      <c r="BD175" s="104" t="e">
        <f>SUMIF('[1]Consommati par usage et sect '!$C$6:$C$310,'[1]Assiette TIC'!$C181,'[1]Consommati par usage et sect '!BC$6:BC$310)</f>
        <v>#VALUE!</v>
      </c>
      <c r="BE175" s="104" t="e">
        <f>SUMIF('[1]Consommati par usage et sect '!$C$6:$C$310,'[1]Assiette TIC'!$C181,'[1]Consommati par usage et sect '!BD$6:BD$310)</f>
        <v>#VALUE!</v>
      </c>
      <c r="BF175" s="104" t="e">
        <f>SUMIF('[1]Consommati par usage et sect '!$C$6:$C$310,'[1]Assiette TIC'!$C181,'[1]Consommati par usage et sect '!BE$6:BE$310)</f>
        <v>#VALUE!</v>
      </c>
      <c r="BG175" s="104" t="e">
        <f>SUMIF('[1]Consommati par usage et sect '!$C$6:$C$310,'[1]Assiette TIC'!$C181,'[1]Consommati par usage et sect '!BF$6:BF$310)</f>
        <v>#VALUE!</v>
      </c>
      <c r="BH175" s="104" t="e">
        <f>SUMIF('[1]Consommati par usage et sect '!$C$6:$C$310,'[1]Assiette TIC'!$C181,'[1]Consommati par usage et sect '!BG$6:BG$310)</f>
        <v>#VALUE!</v>
      </c>
      <c r="BI175" s="104" t="e">
        <f>SUMIF('[1]Consommati par usage et sect '!$C$6:$C$310,'[1]Assiette TIC'!$C181,'[1]Consommati par usage et sect '!BH$6:BH$310)</f>
        <v>#VALUE!</v>
      </c>
      <c r="BJ175" s="104" t="e">
        <f>SUMIF('[1]Consommati par usage et sect '!$C$6:$C$310,'[1]Assiette TIC'!$C181,'[1]Consommati par usage et sect '!BI$6:BI$310)</f>
        <v>#VALUE!</v>
      </c>
      <c r="BK175" s="104" t="e">
        <f>SUMIF('[1]Consommati par usage et sect '!$C$6:$C$310,'[1]Assiette TIC'!$C181,'[1]Consommati par usage et sect '!BJ$6:BJ$310)</f>
        <v>#VALUE!</v>
      </c>
      <c r="BL175" s="104" t="e">
        <f>SUMIF('[1]Consommati par usage et sect '!$C$6:$C$310,'[1]Assiette TIC'!$C181,'[1]Consommati par usage et sect '!BK$6:BK$310)</f>
        <v>#VALUE!</v>
      </c>
      <c r="BM175" s="104" t="e">
        <f>SUMIF('[1]Consommati par usage et sect '!$C$6:$C$310,'[1]Assiette TIC'!$C181,'[1]Consommati par usage et sect '!BL$6:BL$310)</f>
        <v>#VALUE!</v>
      </c>
      <c r="BN175" s="104" t="e">
        <f>SUMIF('[1]Consommati par usage et sect '!$C$6:$C$310,'[1]Assiette TIC'!$C181,'[1]Consommati par usage et sect '!BM$6:BM$310)</f>
        <v>#VALUE!</v>
      </c>
      <c r="BO175" s="104" t="e">
        <f>SUMIF('[1]Consommati par usage et sect '!$C$6:$C$310,'[1]Assiette TIC'!$C181,'[1]Consommati par usage et sect '!BN$6:BN$310)</f>
        <v>#VALUE!</v>
      </c>
      <c r="BP175" s="104" t="e">
        <f>SUMIF('[1]Consommati par usage et sect '!$C$6:$C$310,'[1]Assiette TIC'!$C181,'[1]Consommati par usage et sect '!BO$6:BO$310)</f>
        <v>#VALUE!</v>
      </c>
      <c r="BQ175" s="104" t="e">
        <f>SUMIF('[1]Consommati par usage et sect '!$C$6:$C$310,'[1]Assiette TIC'!$C181,'[1]Consommati par usage et sect '!BP$6:BP$310)</f>
        <v>#VALUE!</v>
      </c>
      <c r="BR175" s="104" t="e">
        <f>SUMIF('[1]Consommati par usage et sect '!$C$6:$C$310,'[1]Assiette TIC'!$C181,'[1]Consommati par usage et sect '!BQ$6:BQ$310)</f>
        <v>#VALUE!</v>
      </c>
      <c r="BS175" s="105" t="e">
        <f t="shared" si="77"/>
        <v>#VALUE!</v>
      </c>
      <c r="BT175" s="106" t="e">
        <f t="shared" si="76"/>
        <v>#VALUE!</v>
      </c>
      <c r="BU175" s="102" t="e">
        <f>IF(E175-#REF!-#REF!&gt;=#REF!,AL175-E175+#REF!+#REF!,AL175-#REF!)</f>
        <v>#REF!</v>
      </c>
      <c r="BV175" s="102" t="s">
        <v>264</v>
      </c>
      <c r="BW175" s="102"/>
      <c r="BX175" s="102">
        <f t="shared" si="66"/>
        <v>1</v>
      </c>
      <c r="BY175" s="102">
        <f t="shared" si="68"/>
        <v>0</v>
      </c>
      <c r="BZ175" s="107">
        <f>IF(ISNA(VLOOKUP($D175,'[1]comptes des secteurs'!$B$13:$AW$1568,31,FALSE)),0,VLOOKUP($D175,'[1]comptes des secteurs'!$B$13:$AW$1568,31,FALSE))</f>
        <v>86.9</v>
      </c>
      <c r="CA175" s="102">
        <f>IF(ISNA(VLOOKUP($D175,'[1]comptes des secteurs'!$B$13:$AW$1568,47,FALSE)),0,VLOOKUP($D175,'[1]comptes des secteurs'!$B$13:$AW$1568,47,FALSE))</f>
        <v>467</v>
      </c>
      <c r="CB175" s="108">
        <f t="shared" si="72"/>
        <v>0</v>
      </c>
      <c r="CC175" s="108">
        <f t="shared" si="72"/>
        <v>0</v>
      </c>
      <c r="CD175">
        <f>VLOOKUP(D175,Eurostat!$A$11:$H$272,5,TRUE)</f>
        <v>1942.8</v>
      </c>
    </row>
    <row r="176" spans="1:82" ht="15.65" customHeight="1" x14ac:dyDescent="0.35">
      <c r="A176" s="121"/>
      <c r="B176" s="211" t="s">
        <v>590</v>
      </c>
      <c r="C176" s="131" t="s">
        <v>428</v>
      </c>
      <c r="D176" s="128">
        <v>2711</v>
      </c>
      <c r="E176" s="97">
        <f>IFERROR(VLOOKUP(D176,'[1]Emissions ETS'!$A$2:$B$121,2,FALSE),0)/1000</f>
        <v>0</v>
      </c>
      <c r="F176" s="104" t="e">
        <f>SUMIF('[1]Consommati par usage et sect '!$C$6:$C$310,'[1]Assiette TIC'!$C182,'[1]Consommati par usage et sect '!E$6:E$310)</f>
        <v>#VALUE!</v>
      </c>
      <c r="G176" s="104" t="e">
        <f>SUMIF('[1]Consommati par usage et sect '!$C$6:$C$310,'[1]Assiette TIC'!$C182,'[1]Consommati par usage et sect '!F$6:F$310)</f>
        <v>#VALUE!</v>
      </c>
      <c r="H176" s="104" t="e">
        <f>SUMIF('[1]Consommati par usage et sect '!$C$6:$C$310,'[1]Assiette TIC'!$C182,'[1]Consommati par usage et sect '!G$6:G$310)</f>
        <v>#VALUE!</v>
      </c>
      <c r="I176" s="104" t="e">
        <f>SUMIF('[1]Consommati par usage et sect '!$C$6:$C$310,'[1]Assiette TIC'!$C182,'[1]Consommati par usage et sect '!H$6:H$310)</f>
        <v>#VALUE!</v>
      </c>
      <c r="J176" s="104" t="e">
        <f>SUMIF('[1]Consommati par usage et sect '!$C$6:$C$310,'[1]Assiette TIC'!$C182,'[1]Consommati par usage et sect '!I$6:I$310)</f>
        <v>#VALUE!</v>
      </c>
      <c r="K176" s="104" t="e">
        <f>SUMIF('[1]Consommati par usage et sect '!$C$6:$C$310,'[1]Assiette TIC'!$C182,'[1]Consommati par usage et sect '!J$6:J$310)</f>
        <v>#VALUE!</v>
      </c>
      <c r="L176" s="104" t="e">
        <f>SUMIF('[1]Consommati par usage et sect '!$C$6:$C$310,'[1]Assiette TIC'!$C182,'[1]Consommati par usage et sect '!K$6:K$310)</f>
        <v>#VALUE!</v>
      </c>
      <c r="M176" s="104" t="e">
        <f>SUMIF('[1]Consommati par usage et sect '!$C$6:$C$310,'[1]Assiette TIC'!$C182,'[1]Consommati par usage et sect '!L$6:L$310)</f>
        <v>#VALUE!</v>
      </c>
      <c r="N176" s="104" t="e">
        <f>SUMIF('[1]Consommati par usage et sect '!$C$6:$C$310,'[1]Assiette TIC'!$C182,'[1]Consommati par usage et sect '!M$6:M$310)</f>
        <v>#VALUE!</v>
      </c>
      <c r="O176" s="104" t="e">
        <f>SUMIF('[1]Consommati par usage et sect '!$C$6:$C$310,'[1]Assiette TIC'!$C182,'[1]Consommati par usage et sect '!N$6:N$310)</f>
        <v>#VALUE!</v>
      </c>
      <c r="P176" s="104" t="e">
        <f>SUMIF('[1]Consommati par usage et sect '!$C$6:$C$310,'[1]Assiette TIC'!$C182,'[1]Consommati par usage et sect '!O$6:O$310)</f>
        <v>#VALUE!</v>
      </c>
      <c r="Q176" s="104" t="e">
        <f>SUMIF('[1]Consommati par usage et sect '!$C$6:$C$310,'[1]Assiette TIC'!$C182,'[1]Consommati par usage et sect '!P$6:P$310)</f>
        <v>#VALUE!</v>
      </c>
      <c r="R176" s="104" t="e">
        <f>SUMIF('[1]Consommati par usage et sect '!$C$6:$C$310,'[1]Assiette TIC'!$C182,'[1]Consommati par usage et sect '!Q$6:Q$310)</f>
        <v>#VALUE!</v>
      </c>
      <c r="S176" s="104" t="e">
        <f>SUMIF('[1]Consommati par usage et sect '!$C$6:$C$310,'[1]Assiette TIC'!$C182,'[1]Consommati par usage et sect '!R$6:R$310)</f>
        <v>#VALUE!</v>
      </c>
      <c r="T176" s="104" t="e">
        <f>SUMIF('[1]Consommati par usage et sect '!$C$6:$C$310,'[1]Assiette TIC'!$C182,'[1]Consommati par usage et sect '!S$6:S$310)</f>
        <v>#VALUE!</v>
      </c>
      <c r="U176" s="104" t="e">
        <f>SUMIF('[1]Consommati par usage et sect '!$C$6:$C$310,'[1]Assiette TIC'!$C182,'[1]Consommati par usage et sect '!T$6:T$310)</f>
        <v>#VALUE!</v>
      </c>
      <c r="V176" s="104" t="e">
        <f>SUMIF('[1]Consommati par usage et sect '!$C$6:$C$310,'[1]Assiette TIC'!$C182,'[1]Consommati par usage et sect '!U$6:U$310)</f>
        <v>#VALUE!</v>
      </c>
      <c r="W176" s="104" t="e">
        <f>SUMIF('[1]Consommati par usage et sect '!$C$6:$C$310,'[1]Assiette TIC'!$C182,'[1]Consommati par usage et sect '!V$6:V$310)</f>
        <v>#VALUE!</v>
      </c>
      <c r="X176" s="104" t="e">
        <f>SUMIF('[1]Consommati par usage et sect '!$C$6:$C$310,'[1]Assiette TIC'!$C182,'[1]Consommati par usage et sect '!W$6:W$310)</f>
        <v>#VALUE!</v>
      </c>
      <c r="Y176" s="104" t="e">
        <f>SUMIF('[1]Consommati par usage et sect '!$C$6:$C$310,'[1]Assiette TIC'!$C182,'[1]Consommati par usage et sect '!X$6:X$310)</f>
        <v>#VALUE!</v>
      </c>
      <c r="Z176" s="104" t="e">
        <f>SUMIF('[1]Consommati par usage et sect '!$C$6:$C$310,'[1]Assiette TIC'!$C182,'[1]Consommati par usage et sect '!Y$6:Y$310)</f>
        <v>#VALUE!</v>
      </c>
      <c r="AA176" s="104" t="e">
        <f>SUMIF('[1]Consommati par usage et sect '!$C$6:$C$310,'[1]Assiette TIC'!$C182,'[1]Consommati par usage et sect '!Z$6:Z$310)</f>
        <v>#VALUE!</v>
      </c>
      <c r="AB176" s="104" t="e">
        <f>SUMIF('[1]Consommati par usage et sect '!$C$6:$C$310,'[1]Assiette TIC'!$C182,'[1]Consommati par usage et sect '!AA$6:AA$310)</f>
        <v>#VALUE!</v>
      </c>
      <c r="AC176" s="104" t="e">
        <f>SUMIF('[1]Consommati par usage et sect '!$C$6:$C$310,'[1]Assiette TIC'!$C182,'[1]Consommati par usage et sect '!AB$6:AB$310)</f>
        <v>#VALUE!</v>
      </c>
      <c r="AD176" s="104" t="e">
        <f>SUMIF('[1]Consommati par usage et sect '!$C$6:$C$310,'[1]Assiette TIC'!$C182,'[1]Consommati par usage et sect '!AC$6:AC$310)</f>
        <v>#VALUE!</v>
      </c>
      <c r="AE176" s="104" t="e">
        <f>SUMIF('[1]Consommati par usage et sect '!$C$6:$C$310,'[1]Assiette TIC'!$C182,'[1]Consommati par usage et sect '!AD$6:AD$310)</f>
        <v>#VALUE!</v>
      </c>
      <c r="AF176" s="104" t="e">
        <f>SUMIF('[1]Consommati par usage et sect '!$C$6:$C$310,'[1]Assiette TIC'!$C182,'[1]Consommati par usage et sect '!AE$6:AE$310)</f>
        <v>#VALUE!</v>
      </c>
      <c r="AG176" s="104" t="e">
        <f>SUMIF('[1]Consommati par usage et sect '!$C$6:$C$310,'[1]Assiette TIC'!$C182,'[1]Consommati par usage et sect '!AF$6:AF$310)</f>
        <v>#VALUE!</v>
      </c>
      <c r="AH176" s="104" t="e">
        <f>SUMIF('[1]Consommati par usage et sect '!$C$6:$C$310,'[1]Assiette TIC'!$C182,'[1]Consommati par usage et sect '!AG$6:AG$310)</f>
        <v>#VALUE!</v>
      </c>
      <c r="AI176" s="104" t="e">
        <f>SUMIF('[1]Consommati par usage et sect '!$C$6:$C$310,'[1]Assiette TIC'!$C182,'[1]Consommati par usage et sect '!AH$6:AH$310)</f>
        <v>#VALUE!</v>
      </c>
      <c r="AJ176" s="104" t="e">
        <f>SUMIF('[1]Consommati par usage et sect '!$C$6:$C$310,'[1]Assiette TIC'!$C182,'[1]Consommati par usage et sect '!AI$6:AI$310)</f>
        <v>#VALUE!</v>
      </c>
      <c r="AK176" s="104" t="e">
        <f>SUMIF('[1]Consommati par usage et sect '!$C$6:$C$310,'[1]Assiette TIC'!$C182,'[1]Consommati par usage et sect '!AJ$6:AJ$310)</f>
        <v>#VALUE!</v>
      </c>
      <c r="AL176" s="105" t="e">
        <f t="shared" si="61"/>
        <v>#VALUE!</v>
      </c>
      <c r="AM176" s="104" t="e">
        <f t="shared" si="67"/>
        <v>#VALUE!</v>
      </c>
      <c r="AN176" s="104" t="e">
        <f t="shared" si="62"/>
        <v>#VALUE!</v>
      </c>
      <c r="AO176" s="104" t="e">
        <f t="shared" si="63"/>
        <v>#VALUE!</v>
      </c>
      <c r="AP176" s="104" t="e">
        <f t="shared" si="64"/>
        <v>#VALUE!</v>
      </c>
      <c r="AQ176" s="104" t="e">
        <f>SUMIF('[1]Consommati par usage et sect '!$C$6:$C$310,'[1]Assiette TIC'!$C182,'[1]Consommati par usage et sect '!AP$6:AP$310)</f>
        <v>#VALUE!</v>
      </c>
      <c r="AR176" s="104" t="e">
        <f>SUMIF('[1]Consommati par usage et sect '!$C$6:$C$310,'[1]Assiette TIC'!$C182,'[1]Consommati par usage et sect '!AQ$6:AQ$310)</f>
        <v>#VALUE!</v>
      </c>
      <c r="AS176" s="104" t="e">
        <f>SUMIF('[1]Consommati par usage et sect '!$C$6:$C$310,'[1]Assiette TIC'!$C182,'[1]Consommati par usage et sect '!AR$6:AR$310)</f>
        <v>#VALUE!</v>
      </c>
      <c r="AT176" s="104" t="e">
        <f>SUMIF('[1]Consommati par usage et sect '!$C$6:$C$310,'[1]Assiette TIC'!$C182,'[1]Consommati par usage et sect '!AS$6:AS$310)</f>
        <v>#VALUE!</v>
      </c>
      <c r="AU176" s="104" t="e">
        <f>SUMIF('[1]Consommati par usage et sect '!$C$6:$C$310,'[1]Assiette TIC'!$C182,'[1]Consommati par usage et sect '!AT$6:AT$310)</f>
        <v>#VALUE!</v>
      </c>
      <c r="AV176" s="104" t="e">
        <f>SUMIF('[1]Consommati par usage et sect '!$C$6:$C$310,'[1]Assiette TIC'!$C182,'[1]Consommati par usage et sect '!AU$6:AU$310)</f>
        <v>#VALUE!</v>
      </c>
      <c r="AW176" s="104" t="e">
        <f>SUMIF('[1]Consommati par usage et sect '!$C$6:$C$310,'[1]Assiette TIC'!$C182,'[1]Consommati par usage et sect '!AV$6:AV$310)</f>
        <v>#VALUE!</v>
      </c>
      <c r="AX176" s="104" t="e">
        <f>SUMIF('[1]Consommati par usage et sect '!$C$6:$C$310,'[1]Assiette TIC'!$C182,'[1]Consommati par usage et sect '!AW$6:AW$310)</f>
        <v>#VALUE!</v>
      </c>
      <c r="AY176" s="104" t="e">
        <f>SUMIF('[1]Consommati par usage et sect '!$C$6:$C$310,'[1]Assiette TIC'!$C182,'[1]Consommati par usage et sect '!AX$6:AX$310)</f>
        <v>#VALUE!</v>
      </c>
      <c r="AZ176" s="104" t="e">
        <f>SUMIF('[1]Consommati par usage et sect '!$C$6:$C$310,'[1]Assiette TIC'!$C182,'[1]Consommati par usage et sect '!AY$6:AY$310)</f>
        <v>#VALUE!</v>
      </c>
      <c r="BA176" s="104" t="e">
        <f>SUMIF('[1]Consommati par usage et sect '!$C$6:$C$310,'[1]Assiette TIC'!$C182,'[1]Consommati par usage et sect '!AZ$6:AZ$310)</f>
        <v>#VALUE!</v>
      </c>
      <c r="BB176" s="104" t="e">
        <f>SUMIF('[1]Consommati par usage et sect '!$C$6:$C$310,'[1]Assiette TIC'!$C182,'[1]Consommati par usage et sect '!BA$6:BA$310)</f>
        <v>#VALUE!</v>
      </c>
      <c r="BC176" s="104" t="e">
        <f>SUMIF('[1]Consommati par usage et sect '!$C$6:$C$310,'[1]Assiette TIC'!$C182,'[1]Consommati par usage et sect '!BB$6:BB$310)</f>
        <v>#VALUE!</v>
      </c>
      <c r="BD176" s="104" t="e">
        <f>SUMIF('[1]Consommati par usage et sect '!$C$6:$C$310,'[1]Assiette TIC'!$C182,'[1]Consommati par usage et sect '!BC$6:BC$310)</f>
        <v>#VALUE!</v>
      </c>
      <c r="BE176" s="104" t="e">
        <f>SUMIF('[1]Consommati par usage et sect '!$C$6:$C$310,'[1]Assiette TIC'!$C182,'[1]Consommati par usage et sect '!BD$6:BD$310)</f>
        <v>#VALUE!</v>
      </c>
      <c r="BF176" s="104" t="e">
        <f>SUMIF('[1]Consommati par usage et sect '!$C$6:$C$310,'[1]Assiette TIC'!$C182,'[1]Consommati par usage et sect '!BE$6:BE$310)</f>
        <v>#VALUE!</v>
      </c>
      <c r="BG176" s="104" t="e">
        <f>SUMIF('[1]Consommati par usage et sect '!$C$6:$C$310,'[1]Assiette TIC'!$C182,'[1]Consommati par usage et sect '!BF$6:BF$310)</f>
        <v>#VALUE!</v>
      </c>
      <c r="BH176" s="104" t="e">
        <f>SUMIF('[1]Consommati par usage et sect '!$C$6:$C$310,'[1]Assiette TIC'!$C182,'[1]Consommati par usage et sect '!BG$6:BG$310)</f>
        <v>#VALUE!</v>
      </c>
      <c r="BI176" s="104" t="e">
        <f>SUMIF('[1]Consommati par usage et sect '!$C$6:$C$310,'[1]Assiette TIC'!$C182,'[1]Consommati par usage et sect '!BH$6:BH$310)</f>
        <v>#VALUE!</v>
      </c>
      <c r="BJ176" s="104" t="e">
        <f>SUMIF('[1]Consommati par usage et sect '!$C$6:$C$310,'[1]Assiette TIC'!$C182,'[1]Consommati par usage et sect '!BI$6:BI$310)</f>
        <v>#VALUE!</v>
      </c>
      <c r="BK176" s="104" t="e">
        <f>SUMIF('[1]Consommati par usage et sect '!$C$6:$C$310,'[1]Assiette TIC'!$C182,'[1]Consommati par usage et sect '!BJ$6:BJ$310)</f>
        <v>#VALUE!</v>
      </c>
      <c r="BL176" s="104" t="e">
        <f>SUMIF('[1]Consommati par usage et sect '!$C$6:$C$310,'[1]Assiette TIC'!$C182,'[1]Consommati par usage et sect '!BK$6:BK$310)</f>
        <v>#VALUE!</v>
      </c>
      <c r="BM176" s="104" t="e">
        <f>SUMIF('[1]Consommati par usage et sect '!$C$6:$C$310,'[1]Assiette TIC'!$C182,'[1]Consommati par usage et sect '!BL$6:BL$310)</f>
        <v>#VALUE!</v>
      </c>
      <c r="BN176" s="104" t="e">
        <f>SUMIF('[1]Consommati par usage et sect '!$C$6:$C$310,'[1]Assiette TIC'!$C182,'[1]Consommati par usage et sect '!BM$6:BM$310)</f>
        <v>#VALUE!</v>
      </c>
      <c r="BO176" s="104" t="e">
        <f>SUMIF('[1]Consommati par usage et sect '!$C$6:$C$310,'[1]Assiette TIC'!$C182,'[1]Consommati par usage et sect '!BN$6:BN$310)</f>
        <v>#VALUE!</v>
      </c>
      <c r="BP176" s="104" t="e">
        <f>SUMIF('[1]Consommati par usage et sect '!$C$6:$C$310,'[1]Assiette TIC'!$C182,'[1]Consommati par usage et sect '!BO$6:BO$310)</f>
        <v>#VALUE!</v>
      </c>
      <c r="BQ176" s="104" t="e">
        <f>SUMIF('[1]Consommati par usage et sect '!$C$6:$C$310,'[1]Assiette TIC'!$C182,'[1]Consommati par usage et sect '!BP$6:BP$310)</f>
        <v>#VALUE!</v>
      </c>
      <c r="BR176" s="104" t="e">
        <f>SUMIF('[1]Consommati par usage et sect '!$C$6:$C$310,'[1]Assiette TIC'!$C182,'[1]Consommati par usage et sect '!BQ$6:BQ$310)</f>
        <v>#VALUE!</v>
      </c>
      <c r="BS176" s="105" t="e">
        <f t="shared" si="77"/>
        <v>#VALUE!</v>
      </c>
      <c r="BT176" s="106" t="e">
        <f t="shared" si="76"/>
        <v>#VALUE!</v>
      </c>
      <c r="BU176" s="102" t="e">
        <f>IF(E176-#REF!-#REF!&gt;=#REF!,AL176-E176+#REF!+#REF!,AL176-#REF!)</f>
        <v>#REF!</v>
      </c>
      <c r="BV176" s="102" t="s">
        <v>264</v>
      </c>
      <c r="BW176" s="102"/>
      <c r="BX176" s="102">
        <f t="shared" si="66"/>
        <v>1</v>
      </c>
      <c r="BY176" s="102">
        <f t="shared" si="68"/>
        <v>0</v>
      </c>
      <c r="BZ176" s="107">
        <f>IF(ISNA(VLOOKUP($D176,'[1]comptes des secteurs'!$B$13:$AW$1568,31,FALSE)),0,VLOOKUP($D176,'[1]comptes des secteurs'!$B$13:$AW$1568,31,FALSE))</f>
        <v>299.10000000000002</v>
      </c>
      <c r="CA176" s="102">
        <f>IF(ISNA(VLOOKUP($D176,'[1]comptes des secteurs'!$B$13:$AW$1568,47,FALSE)),0,VLOOKUP($D176,'[1]comptes des secteurs'!$B$13:$AW$1568,47,FALSE))</f>
        <v>1229.4000000000001</v>
      </c>
      <c r="CB176" s="108">
        <f t="shared" si="72"/>
        <v>0</v>
      </c>
      <c r="CC176" s="108">
        <f t="shared" si="72"/>
        <v>0</v>
      </c>
      <c r="CD176">
        <f>VLOOKUP(D176,Eurostat!$A$11:$H$272,5,TRUE)</f>
        <v>3803.1</v>
      </c>
    </row>
    <row r="177" spans="1:82" ht="15.65" customHeight="1" x14ac:dyDescent="0.35">
      <c r="A177" s="121"/>
      <c r="B177" s="212"/>
      <c r="C177" s="131" t="s">
        <v>429</v>
      </c>
      <c r="D177" s="128">
        <v>2712</v>
      </c>
      <c r="E177" s="97">
        <f>IFERROR(VLOOKUP(D177,'[1]Emissions ETS'!$A$2:$B$121,2,FALSE),0)/1000</f>
        <v>0</v>
      </c>
      <c r="F177" s="104" t="e">
        <f>SUMIF('[1]Consommati par usage et sect '!$C$6:$C$310,'[1]Assiette TIC'!$C183,'[1]Consommati par usage et sect '!E$6:E$310)</f>
        <v>#VALUE!</v>
      </c>
      <c r="G177" s="104" t="e">
        <f>SUMIF('[1]Consommati par usage et sect '!$C$6:$C$310,'[1]Assiette TIC'!$C183,'[1]Consommati par usage et sect '!F$6:F$310)</f>
        <v>#VALUE!</v>
      </c>
      <c r="H177" s="104" t="e">
        <f>SUMIF('[1]Consommati par usage et sect '!$C$6:$C$310,'[1]Assiette TIC'!$C183,'[1]Consommati par usage et sect '!G$6:G$310)</f>
        <v>#VALUE!</v>
      </c>
      <c r="I177" s="104" t="e">
        <f>SUMIF('[1]Consommati par usage et sect '!$C$6:$C$310,'[1]Assiette TIC'!$C183,'[1]Consommati par usage et sect '!H$6:H$310)</f>
        <v>#VALUE!</v>
      </c>
      <c r="J177" s="104" t="e">
        <f>SUMIF('[1]Consommati par usage et sect '!$C$6:$C$310,'[1]Assiette TIC'!$C183,'[1]Consommati par usage et sect '!I$6:I$310)</f>
        <v>#VALUE!</v>
      </c>
      <c r="K177" s="104" t="e">
        <f>SUMIF('[1]Consommati par usage et sect '!$C$6:$C$310,'[1]Assiette TIC'!$C183,'[1]Consommati par usage et sect '!J$6:J$310)</f>
        <v>#VALUE!</v>
      </c>
      <c r="L177" s="104" t="e">
        <f>SUMIF('[1]Consommati par usage et sect '!$C$6:$C$310,'[1]Assiette TIC'!$C183,'[1]Consommati par usage et sect '!K$6:K$310)</f>
        <v>#VALUE!</v>
      </c>
      <c r="M177" s="104" t="e">
        <f>SUMIF('[1]Consommati par usage et sect '!$C$6:$C$310,'[1]Assiette TIC'!$C183,'[1]Consommati par usage et sect '!L$6:L$310)</f>
        <v>#VALUE!</v>
      </c>
      <c r="N177" s="104" t="e">
        <f>SUMIF('[1]Consommati par usage et sect '!$C$6:$C$310,'[1]Assiette TIC'!$C183,'[1]Consommati par usage et sect '!M$6:M$310)</f>
        <v>#VALUE!</v>
      </c>
      <c r="O177" s="104" t="e">
        <f>SUMIF('[1]Consommati par usage et sect '!$C$6:$C$310,'[1]Assiette TIC'!$C183,'[1]Consommati par usage et sect '!N$6:N$310)</f>
        <v>#VALUE!</v>
      </c>
      <c r="P177" s="104" t="e">
        <f>SUMIF('[1]Consommati par usage et sect '!$C$6:$C$310,'[1]Assiette TIC'!$C183,'[1]Consommati par usage et sect '!O$6:O$310)</f>
        <v>#VALUE!</v>
      </c>
      <c r="Q177" s="104" t="e">
        <f>SUMIF('[1]Consommati par usage et sect '!$C$6:$C$310,'[1]Assiette TIC'!$C183,'[1]Consommati par usage et sect '!P$6:P$310)</f>
        <v>#VALUE!</v>
      </c>
      <c r="R177" s="104" t="e">
        <f>SUMIF('[1]Consommati par usage et sect '!$C$6:$C$310,'[1]Assiette TIC'!$C183,'[1]Consommati par usage et sect '!Q$6:Q$310)</f>
        <v>#VALUE!</v>
      </c>
      <c r="S177" s="104" t="e">
        <f>SUMIF('[1]Consommati par usage et sect '!$C$6:$C$310,'[1]Assiette TIC'!$C183,'[1]Consommati par usage et sect '!R$6:R$310)</f>
        <v>#VALUE!</v>
      </c>
      <c r="T177" s="104" t="e">
        <f>SUMIF('[1]Consommati par usage et sect '!$C$6:$C$310,'[1]Assiette TIC'!$C183,'[1]Consommati par usage et sect '!S$6:S$310)</f>
        <v>#VALUE!</v>
      </c>
      <c r="U177" s="104" t="e">
        <f>SUMIF('[1]Consommati par usage et sect '!$C$6:$C$310,'[1]Assiette TIC'!$C183,'[1]Consommati par usage et sect '!T$6:T$310)</f>
        <v>#VALUE!</v>
      </c>
      <c r="V177" s="104" t="e">
        <f>SUMIF('[1]Consommati par usage et sect '!$C$6:$C$310,'[1]Assiette TIC'!$C183,'[1]Consommati par usage et sect '!U$6:U$310)</f>
        <v>#VALUE!</v>
      </c>
      <c r="W177" s="104" t="e">
        <f>SUMIF('[1]Consommati par usage et sect '!$C$6:$C$310,'[1]Assiette TIC'!$C183,'[1]Consommati par usage et sect '!V$6:V$310)</f>
        <v>#VALUE!</v>
      </c>
      <c r="X177" s="104" t="e">
        <f>SUMIF('[1]Consommati par usage et sect '!$C$6:$C$310,'[1]Assiette TIC'!$C183,'[1]Consommati par usage et sect '!W$6:W$310)</f>
        <v>#VALUE!</v>
      </c>
      <c r="Y177" s="104" t="e">
        <f>SUMIF('[1]Consommati par usage et sect '!$C$6:$C$310,'[1]Assiette TIC'!$C183,'[1]Consommati par usage et sect '!X$6:X$310)</f>
        <v>#VALUE!</v>
      </c>
      <c r="Z177" s="104" t="e">
        <f>SUMIF('[1]Consommati par usage et sect '!$C$6:$C$310,'[1]Assiette TIC'!$C183,'[1]Consommati par usage et sect '!Y$6:Y$310)</f>
        <v>#VALUE!</v>
      </c>
      <c r="AA177" s="104" t="e">
        <f>SUMIF('[1]Consommati par usage et sect '!$C$6:$C$310,'[1]Assiette TIC'!$C183,'[1]Consommati par usage et sect '!Z$6:Z$310)</f>
        <v>#VALUE!</v>
      </c>
      <c r="AB177" s="104" t="e">
        <f>SUMIF('[1]Consommati par usage et sect '!$C$6:$C$310,'[1]Assiette TIC'!$C183,'[1]Consommati par usage et sect '!AA$6:AA$310)</f>
        <v>#VALUE!</v>
      </c>
      <c r="AC177" s="104" t="e">
        <f>SUMIF('[1]Consommati par usage et sect '!$C$6:$C$310,'[1]Assiette TIC'!$C183,'[1]Consommati par usage et sect '!AB$6:AB$310)</f>
        <v>#VALUE!</v>
      </c>
      <c r="AD177" s="104" t="e">
        <f>SUMIF('[1]Consommati par usage et sect '!$C$6:$C$310,'[1]Assiette TIC'!$C183,'[1]Consommati par usage et sect '!AC$6:AC$310)</f>
        <v>#VALUE!</v>
      </c>
      <c r="AE177" s="104" t="e">
        <f>SUMIF('[1]Consommati par usage et sect '!$C$6:$C$310,'[1]Assiette TIC'!$C183,'[1]Consommati par usage et sect '!AD$6:AD$310)</f>
        <v>#VALUE!</v>
      </c>
      <c r="AF177" s="104" t="e">
        <f>SUMIF('[1]Consommati par usage et sect '!$C$6:$C$310,'[1]Assiette TIC'!$C183,'[1]Consommati par usage et sect '!AE$6:AE$310)</f>
        <v>#VALUE!</v>
      </c>
      <c r="AG177" s="104" t="e">
        <f>SUMIF('[1]Consommati par usage et sect '!$C$6:$C$310,'[1]Assiette TIC'!$C183,'[1]Consommati par usage et sect '!AF$6:AF$310)</f>
        <v>#VALUE!</v>
      </c>
      <c r="AH177" s="104" t="e">
        <f>SUMIF('[1]Consommati par usage et sect '!$C$6:$C$310,'[1]Assiette TIC'!$C183,'[1]Consommati par usage et sect '!AG$6:AG$310)</f>
        <v>#VALUE!</v>
      </c>
      <c r="AI177" s="104" t="e">
        <f>SUMIF('[1]Consommati par usage et sect '!$C$6:$C$310,'[1]Assiette TIC'!$C183,'[1]Consommati par usage et sect '!AH$6:AH$310)</f>
        <v>#VALUE!</v>
      </c>
      <c r="AJ177" s="104" t="e">
        <f>SUMIF('[1]Consommati par usage et sect '!$C$6:$C$310,'[1]Assiette TIC'!$C183,'[1]Consommati par usage et sect '!AI$6:AI$310)</f>
        <v>#VALUE!</v>
      </c>
      <c r="AK177" s="104" t="e">
        <f>SUMIF('[1]Consommati par usage et sect '!$C$6:$C$310,'[1]Assiette TIC'!$C183,'[1]Consommati par usage et sect '!AJ$6:AJ$310)</f>
        <v>#VALUE!</v>
      </c>
      <c r="AL177" s="105" t="e">
        <f t="shared" si="61"/>
        <v>#VALUE!</v>
      </c>
      <c r="AM177" s="104" t="e">
        <f t="shared" si="67"/>
        <v>#VALUE!</v>
      </c>
      <c r="AN177" s="104" t="e">
        <f t="shared" si="62"/>
        <v>#VALUE!</v>
      </c>
      <c r="AO177" s="104" t="e">
        <f t="shared" si="63"/>
        <v>#VALUE!</v>
      </c>
      <c r="AP177" s="104" t="e">
        <f t="shared" si="64"/>
        <v>#VALUE!</v>
      </c>
      <c r="AQ177" s="104" t="e">
        <f>SUMIF('[1]Consommati par usage et sect '!$C$6:$C$310,'[1]Assiette TIC'!$C183,'[1]Consommati par usage et sect '!AP$6:AP$310)</f>
        <v>#VALUE!</v>
      </c>
      <c r="AR177" s="104" t="e">
        <f>SUMIF('[1]Consommati par usage et sect '!$C$6:$C$310,'[1]Assiette TIC'!$C183,'[1]Consommati par usage et sect '!AQ$6:AQ$310)</f>
        <v>#VALUE!</v>
      </c>
      <c r="AS177" s="104" t="e">
        <f>SUMIF('[1]Consommati par usage et sect '!$C$6:$C$310,'[1]Assiette TIC'!$C183,'[1]Consommati par usage et sect '!AR$6:AR$310)</f>
        <v>#VALUE!</v>
      </c>
      <c r="AT177" s="104" t="e">
        <f>SUMIF('[1]Consommati par usage et sect '!$C$6:$C$310,'[1]Assiette TIC'!$C183,'[1]Consommati par usage et sect '!AS$6:AS$310)</f>
        <v>#VALUE!</v>
      </c>
      <c r="AU177" s="104" t="e">
        <f>SUMIF('[1]Consommati par usage et sect '!$C$6:$C$310,'[1]Assiette TIC'!$C183,'[1]Consommati par usage et sect '!AT$6:AT$310)</f>
        <v>#VALUE!</v>
      </c>
      <c r="AV177" s="104" t="e">
        <f>SUMIF('[1]Consommati par usage et sect '!$C$6:$C$310,'[1]Assiette TIC'!$C183,'[1]Consommati par usage et sect '!AU$6:AU$310)</f>
        <v>#VALUE!</v>
      </c>
      <c r="AW177" s="104" t="e">
        <f>SUMIF('[1]Consommati par usage et sect '!$C$6:$C$310,'[1]Assiette TIC'!$C183,'[1]Consommati par usage et sect '!AV$6:AV$310)</f>
        <v>#VALUE!</v>
      </c>
      <c r="AX177" s="104" t="e">
        <f>SUMIF('[1]Consommati par usage et sect '!$C$6:$C$310,'[1]Assiette TIC'!$C183,'[1]Consommati par usage et sect '!AW$6:AW$310)</f>
        <v>#VALUE!</v>
      </c>
      <c r="AY177" s="104" t="e">
        <f>SUMIF('[1]Consommati par usage et sect '!$C$6:$C$310,'[1]Assiette TIC'!$C183,'[1]Consommati par usage et sect '!AX$6:AX$310)</f>
        <v>#VALUE!</v>
      </c>
      <c r="AZ177" s="104" t="e">
        <f>SUMIF('[1]Consommati par usage et sect '!$C$6:$C$310,'[1]Assiette TIC'!$C183,'[1]Consommati par usage et sect '!AY$6:AY$310)</f>
        <v>#VALUE!</v>
      </c>
      <c r="BA177" s="104" t="e">
        <f>SUMIF('[1]Consommati par usage et sect '!$C$6:$C$310,'[1]Assiette TIC'!$C183,'[1]Consommati par usage et sect '!AZ$6:AZ$310)</f>
        <v>#VALUE!</v>
      </c>
      <c r="BB177" s="104" t="e">
        <f>SUMIF('[1]Consommati par usage et sect '!$C$6:$C$310,'[1]Assiette TIC'!$C183,'[1]Consommati par usage et sect '!BA$6:BA$310)</f>
        <v>#VALUE!</v>
      </c>
      <c r="BC177" s="104" t="e">
        <f>SUMIF('[1]Consommati par usage et sect '!$C$6:$C$310,'[1]Assiette TIC'!$C183,'[1]Consommati par usage et sect '!BB$6:BB$310)</f>
        <v>#VALUE!</v>
      </c>
      <c r="BD177" s="104" t="e">
        <f>SUMIF('[1]Consommati par usage et sect '!$C$6:$C$310,'[1]Assiette TIC'!$C183,'[1]Consommati par usage et sect '!BC$6:BC$310)</f>
        <v>#VALUE!</v>
      </c>
      <c r="BE177" s="104" t="e">
        <f>SUMIF('[1]Consommati par usage et sect '!$C$6:$C$310,'[1]Assiette TIC'!$C183,'[1]Consommati par usage et sect '!BD$6:BD$310)</f>
        <v>#VALUE!</v>
      </c>
      <c r="BF177" s="104" t="e">
        <f>SUMIF('[1]Consommati par usage et sect '!$C$6:$C$310,'[1]Assiette TIC'!$C183,'[1]Consommati par usage et sect '!BE$6:BE$310)</f>
        <v>#VALUE!</v>
      </c>
      <c r="BG177" s="104" t="e">
        <f>SUMIF('[1]Consommati par usage et sect '!$C$6:$C$310,'[1]Assiette TIC'!$C183,'[1]Consommati par usage et sect '!BF$6:BF$310)</f>
        <v>#VALUE!</v>
      </c>
      <c r="BH177" s="104" t="e">
        <f>SUMIF('[1]Consommati par usage et sect '!$C$6:$C$310,'[1]Assiette TIC'!$C183,'[1]Consommati par usage et sect '!BG$6:BG$310)</f>
        <v>#VALUE!</v>
      </c>
      <c r="BI177" s="104" t="e">
        <f>SUMIF('[1]Consommati par usage et sect '!$C$6:$C$310,'[1]Assiette TIC'!$C183,'[1]Consommati par usage et sect '!BH$6:BH$310)</f>
        <v>#VALUE!</v>
      </c>
      <c r="BJ177" s="104" t="e">
        <f>SUMIF('[1]Consommati par usage et sect '!$C$6:$C$310,'[1]Assiette TIC'!$C183,'[1]Consommati par usage et sect '!BI$6:BI$310)</f>
        <v>#VALUE!</v>
      </c>
      <c r="BK177" s="104" t="e">
        <f>SUMIF('[1]Consommati par usage et sect '!$C$6:$C$310,'[1]Assiette TIC'!$C183,'[1]Consommati par usage et sect '!BJ$6:BJ$310)</f>
        <v>#VALUE!</v>
      </c>
      <c r="BL177" s="104" t="e">
        <f>SUMIF('[1]Consommati par usage et sect '!$C$6:$C$310,'[1]Assiette TIC'!$C183,'[1]Consommati par usage et sect '!BK$6:BK$310)</f>
        <v>#VALUE!</v>
      </c>
      <c r="BM177" s="104" t="e">
        <f>SUMIF('[1]Consommati par usage et sect '!$C$6:$C$310,'[1]Assiette TIC'!$C183,'[1]Consommati par usage et sect '!BL$6:BL$310)</f>
        <v>#VALUE!</v>
      </c>
      <c r="BN177" s="104" t="e">
        <f>SUMIF('[1]Consommati par usage et sect '!$C$6:$C$310,'[1]Assiette TIC'!$C183,'[1]Consommati par usage et sect '!BM$6:BM$310)</f>
        <v>#VALUE!</v>
      </c>
      <c r="BO177" s="104" t="e">
        <f>SUMIF('[1]Consommati par usage et sect '!$C$6:$C$310,'[1]Assiette TIC'!$C183,'[1]Consommati par usage et sect '!BN$6:BN$310)</f>
        <v>#VALUE!</v>
      </c>
      <c r="BP177" s="104" t="e">
        <f>SUMIF('[1]Consommati par usage et sect '!$C$6:$C$310,'[1]Assiette TIC'!$C183,'[1]Consommati par usage et sect '!BO$6:BO$310)</f>
        <v>#VALUE!</v>
      </c>
      <c r="BQ177" s="104" t="e">
        <f>SUMIF('[1]Consommati par usage et sect '!$C$6:$C$310,'[1]Assiette TIC'!$C183,'[1]Consommati par usage et sect '!BP$6:BP$310)</f>
        <v>#VALUE!</v>
      </c>
      <c r="BR177" s="104" t="e">
        <f>SUMIF('[1]Consommati par usage et sect '!$C$6:$C$310,'[1]Assiette TIC'!$C183,'[1]Consommati par usage et sect '!BQ$6:BQ$310)</f>
        <v>#VALUE!</v>
      </c>
      <c r="BS177" s="105" t="e">
        <f t="shared" si="77"/>
        <v>#VALUE!</v>
      </c>
      <c r="BT177" s="106" t="e">
        <f t="shared" si="76"/>
        <v>#VALUE!</v>
      </c>
      <c r="BU177" s="102" t="e">
        <f>IF(E177-#REF!-#REF!&gt;=#REF!,AL177-E177+#REF!+#REF!,AL177-#REF!)</f>
        <v>#REF!</v>
      </c>
      <c r="BV177" s="102" t="s">
        <v>264</v>
      </c>
      <c r="BW177" s="102"/>
      <c r="BX177" s="102">
        <f t="shared" si="66"/>
        <v>1</v>
      </c>
      <c r="BY177" s="102">
        <f t="shared" si="68"/>
        <v>0</v>
      </c>
      <c r="BZ177" s="107">
        <f>IF(ISNA(VLOOKUP($D177,'[1]comptes des secteurs'!$B$13:$AW$1568,31,FALSE)),0,VLOOKUP($D177,'[1]comptes des secteurs'!$B$13:$AW$1568,31,FALSE))</f>
        <v>57.5</v>
      </c>
      <c r="CA177" s="102">
        <f>IF(ISNA(VLOOKUP($D177,'[1]comptes des secteurs'!$B$13:$AW$1568,47,FALSE)),0,VLOOKUP($D177,'[1]comptes des secteurs'!$B$13:$AW$1568,47,FALSE))</f>
        <v>1903.8</v>
      </c>
      <c r="CB177" s="108">
        <f t="shared" si="72"/>
        <v>0</v>
      </c>
      <c r="CC177" s="108">
        <f t="shared" si="72"/>
        <v>0</v>
      </c>
      <c r="CD177">
        <f>VLOOKUP(D177,Eurostat!$A$11:$H$272,5,TRUE)</f>
        <v>6444.9</v>
      </c>
    </row>
    <row r="178" spans="1:82" ht="15.65" customHeight="1" x14ac:dyDescent="0.35">
      <c r="A178" s="121"/>
      <c r="B178" s="212"/>
      <c r="C178" s="131" t="s">
        <v>430</v>
      </c>
      <c r="D178" s="128">
        <v>2720</v>
      </c>
      <c r="E178" s="97">
        <f>IFERROR(VLOOKUP(D178,'[1]Emissions ETS'!$A$2:$B$121,2,FALSE),0)/1000</f>
        <v>0</v>
      </c>
      <c r="F178" s="104" t="e">
        <f>SUMIF('[1]Consommati par usage et sect '!$C$6:$C$310,'[1]Assiette TIC'!$C184,'[1]Consommati par usage et sect '!E$6:E$310)</f>
        <v>#VALUE!</v>
      </c>
      <c r="G178" s="104" t="e">
        <f>SUMIF('[1]Consommati par usage et sect '!$C$6:$C$310,'[1]Assiette TIC'!$C184,'[1]Consommati par usage et sect '!F$6:F$310)</f>
        <v>#VALUE!</v>
      </c>
      <c r="H178" s="104" t="e">
        <f>SUMIF('[1]Consommati par usage et sect '!$C$6:$C$310,'[1]Assiette TIC'!$C184,'[1]Consommati par usage et sect '!G$6:G$310)</f>
        <v>#VALUE!</v>
      </c>
      <c r="I178" s="104" t="e">
        <f>SUMIF('[1]Consommati par usage et sect '!$C$6:$C$310,'[1]Assiette TIC'!$C184,'[1]Consommati par usage et sect '!H$6:H$310)</f>
        <v>#VALUE!</v>
      </c>
      <c r="J178" s="104" t="e">
        <f>SUMIF('[1]Consommati par usage et sect '!$C$6:$C$310,'[1]Assiette TIC'!$C184,'[1]Consommati par usage et sect '!I$6:I$310)</f>
        <v>#VALUE!</v>
      </c>
      <c r="K178" s="104" t="e">
        <f>SUMIF('[1]Consommati par usage et sect '!$C$6:$C$310,'[1]Assiette TIC'!$C184,'[1]Consommati par usage et sect '!J$6:J$310)</f>
        <v>#VALUE!</v>
      </c>
      <c r="L178" s="104" t="e">
        <f>SUMIF('[1]Consommati par usage et sect '!$C$6:$C$310,'[1]Assiette TIC'!$C184,'[1]Consommati par usage et sect '!K$6:K$310)</f>
        <v>#VALUE!</v>
      </c>
      <c r="M178" s="104" t="e">
        <f>SUMIF('[1]Consommati par usage et sect '!$C$6:$C$310,'[1]Assiette TIC'!$C184,'[1]Consommati par usage et sect '!L$6:L$310)</f>
        <v>#VALUE!</v>
      </c>
      <c r="N178" s="104" t="e">
        <f>SUMIF('[1]Consommati par usage et sect '!$C$6:$C$310,'[1]Assiette TIC'!$C184,'[1]Consommati par usage et sect '!M$6:M$310)</f>
        <v>#VALUE!</v>
      </c>
      <c r="O178" s="104" t="e">
        <f>SUMIF('[1]Consommati par usage et sect '!$C$6:$C$310,'[1]Assiette TIC'!$C184,'[1]Consommati par usage et sect '!N$6:N$310)</f>
        <v>#VALUE!</v>
      </c>
      <c r="P178" s="104" t="e">
        <f>SUMIF('[1]Consommati par usage et sect '!$C$6:$C$310,'[1]Assiette TIC'!$C184,'[1]Consommati par usage et sect '!O$6:O$310)</f>
        <v>#VALUE!</v>
      </c>
      <c r="Q178" s="104" t="e">
        <f>SUMIF('[1]Consommati par usage et sect '!$C$6:$C$310,'[1]Assiette TIC'!$C184,'[1]Consommati par usage et sect '!P$6:P$310)</f>
        <v>#VALUE!</v>
      </c>
      <c r="R178" s="104" t="e">
        <f>SUMIF('[1]Consommati par usage et sect '!$C$6:$C$310,'[1]Assiette TIC'!$C184,'[1]Consommati par usage et sect '!Q$6:Q$310)</f>
        <v>#VALUE!</v>
      </c>
      <c r="S178" s="104" t="e">
        <f>SUMIF('[1]Consommati par usage et sect '!$C$6:$C$310,'[1]Assiette TIC'!$C184,'[1]Consommati par usage et sect '!R$6:R$310)</f>
        <v>#VALUE!</v>
      </c>
      <c r="T178" s="104" t="e">
        <f>SUMIF('[1]Consommati par usage et sect '!$C$6:$C$310,'[1]Assiette TIC'!$C184,'[1]Consommati par usage et sect '!S$6:S$310)</f>
        <v>#VALUE!</v>
      </c>
      <c r="U178" s="104" t="e">
        <f>SUMIF('[1]Consommati par usage et sect '!$C$6:$C$310,'[1]Assiette TIC'!$C184,'[1]Consommati par usage et sect '!T$6:T$310)</f>
        <v>#VALUE!</v>
      </c>
      <c r="V178" s="104" t="e">
        <f>SUMIF('[1]Consommati par usage et sect '!$C$6:$C$310,'[1]Assiette TIC'!$C184,'[1]Consommati par usage et sect '!U$6:U$310)</f>
        <v>#VALUE!</v>
      </c>
      <c r="W178" s="104" t="e">
        <f>SUMIF('[1]Consommati par usage et sect '!$C$6:$C$310,'[1]Assiette TIC'!$C184,'[1]Consommati par usage et sect '!V$6:V$310)</f>
        <v>#VALUE!</v>
      </c>
      <c r="X178" s="104" t="e">
        <f>SUMIF('[1]Consommati par usage et sect '!$C$6:$C$310,'[1]Assiette TIC'!$C184,'[1]Consommati par usage et sect '!W$6:W$310)</f>
        <v>#VALUE!</v>
      </c>
      <c r="Y178" s="104" t="e">
        <f>SUMIF('[1]Consommati par usage et sect '!$C$6:$C$310,'[1]Assiette TIC'!$C184,'[1]Consommati par usage et sect '!X$6:X$310)</f>
        <v>#VALUE!</v>
      </c>
      <c r="Z178" s="104" t="e">
        <f>SUMIF('[1]Consommati par usage et sect '!$C$6:$C$310,'[1]Assiette TIC'!$C184,'[1]Consommati par usage et sect '!Y$6:Y$310)</f>
        <v>#VALUE!</v>
      </c>
      <c r="AA178" s="104" t="e">
        <f>SUMIF('[1]Consommati par usage et sect '!$C$6:$C$310,'[1]Assiette TIC'!$C184,'[1]Consommati par usage et sect '!Z$6:Z$310)</f>
        <v>#VALUE!</v>
      </c>
      <c r="AB178" s="104" t="e">
        <f>SUMIF('[1]Consommati par usage et sect '!$C$6:$C$310,'[1]Assiette TIC'!$C184,'[1]Consommati par usage et sect '!AA$6:AA$310)</f>
        <v>#VALUE!</v>
      </c>
      <c r="AC178" s="104" t="e">
        <f>SUMIF('[1]Consommati par usage et sect '!$C$6:$C$310,'[1]Assiette TIC'!$C184,'[1]Consommati par usage et sect '!AB$6:AB$310)</f>
        <v>#VALUE!</v>
      </c>
      <c r="AD178" s="104" t="e">
        <f>SUMIF('[1]Consommati par usage et sect '!$C$6:$C$310,'[1]Assiette TIC'!$C184,'[1]Consommati par usage et sect '!AC$6:AC$310)</f>
        <v>#VALUE!</v>
      </c>
      <c r="AE178" s="104" t="e">
        <f>SUMIF('[1]Consommati par usage et sect '!$C$6:$C$310,'[1]Assiette TIC'!$C184,'[1]Consommati par usage et sect '!AD$6:AD$310)</f>
        <v>#VALUE!</v>
      </c>
      <c r="AF178" s="104" t="e">
        <f>SUMIF('[1]Consommati par usage et sect '!$C$6:$C$310,'[1]Assiette TIC'!$C184,'[1]Consommati par usage et sect '!AE$6:AE$310)</f>
        <v>#VALUE!</v>
      </c>
      <c r="AG178" s="104" t="e">
        <f>SUMIF('[1]Consommati par usage et sect '!$C$6:$C$310,'[1]Assiette TIC'!$C184,'[1]Consommati par usage et sect '!AF$6:AF$310)</f>
        <v>#VALUE!</v>
      </c>
      <c r="AH178" s="104" t="e">
        <f>SUMIF('[1]Consommati par usage et sect '!$C$6:$C$310,'[1]Assiette TIC'!$C184,'[1]Consommati par usage et sect '!AG$6:AG$310)</f>
        <v>#VALUE!</v>
      </c>
      <c r="AI178" s="104" t="e">
        <f>SUMIF('[1]Consommati par usage et sect '!$C$6:$C$310,'[1]Assiette TIC'!$C184,'[1]Consommati par usage et sect '!AH$6:AH$310)</f>
        <v>#VALUE!</v>
      </c>
      <c r="AJ178" s="104" t="e">
        <f>SUMIF('[1]Consommati par usage et sect '!$C$6:$C$310,'[1]Assiette TIC'!$C184,'[1]Consommati par usage et sect '!AI$6:AI$310)</f>
        <v>#VALUE!</v>
      </c>
      <c r="AK178" s="104" t="e">
        <f>SUMIF('[1]Consommati par usage et sect '!$C$6:$C$310,'[1]Assiette TIC'!$C184,'[1]Consommati par usage et sect '!AJ$6:AJ$310)</f>
        <v>#VALUE!</v>
      </c>
      <c r="AL178" s="105" t="e">
        <f t="shared" si="61"/>
        <v>#VALUE!</v>
      </c>
      <c r="AM178" s="104" t="e">
        <f t="shared" si="67"/>
        <v>#VALUE!</v>
      </c>
      <c r="AN178" s="104" t="e">
        <f t="shared" si="62"/>
        <v>#VALUE!</v>
      </c>
      <c r="AO178" s="104" t="e">
        <f t="shared" si="63"/>
        <v>#VALUE!</v>
      </c>
      <c r="AP178" s="104" t="e">
        <f t="shared" si="64"/>
        <v>#VALUE!</v>
      </c>
      <c r="AQ178" s="104" t="e">
        <f>SUMIF('[1]Consommati par usage et sect '!$C$6:$C$310,'[1]Assiette TIC'!$C184,'[1]Consommati par usage et sect '!AP$6:AP$310)</f>
        <v>#VALUE!</v>
      </c>
      <c r="AR178" s="104" t="e">
        <f>SUMIF('[1]Consommati par usage et sect '!$C$6:$C$310,'[1]Assiette TIC'!$C184,'[1]Consommati par usage et sect '!AQ$6:AQ$310)</f>
        <v>#VALUE!</v>
      </c>
      <c r="AS178" s="104" t="e">
        <f>SUMIF('[1]Consommati par usage et sect '!$C$6:$C$310,'[1]Assiette TIC'!$C184,'[1]Consommati par usage et sect '!AR$6:AR$310)</f>
        <v>#VALUE!</v>
      </c>
      <c r="AT178" s="104" t="e">
        <f>SUMIF('[1]Consommati par usage et sect '!$C$6:$C$310,'[1]Assiette TIC'!$C184,'[1]Consommati par usage et sect '!AS$6:AS$310)</f>
        <v>#VALUE!</v>
      </c>
      <c r="AU178" s="104" t="e">
        <f>SUMIF('[1]Consommati par usage et sect '!$C$6:$C$310,'[1]Assiette TIC'!$C184,'[1]Consommati par usage et sect '!AT$6:AT$310)</f>
        <v>#VALUE!</v>
      </c>
      <c r="AV178" s="104" t="e">
        <f>SUMIF('[1]Consommati par usage et sect '!$C$6:$C$310,'[1]Assiette TIC'!$C184,'[1]Consommati par usage et sect '!AU$6:AU$310)</f>
        <v>#VALUE!</v>
      </c>
      <c r="AW178" s="104" t="e">
        <f>SUMIF('[1]Consommati par usage et sect '!$C$6:$C$310,'[1]Assiette TIC'!$C184,'[1]Consommati par usage et sect '!AV$6:AV$310)</f>
        <v>#VALUE!</v>
      </c>
      <c r="AX178" s="104" t="e">
        <f>SUMIF('[1]Consommati par usage et sect '!$C$6:$C$310,'[1]Assiette TIC'!$C184,'[1]Consommati par usage et sect '!AW$6:AW$310)</f>
        <v>#VALUE!</v>
      </c>
      <c r="AY178" s="104" t="e">
        <f>SUMIF('[1]Consommati par usage et sect '!$C$6:$C$310,'[1]Assiette TIC'!$C184,'[1]Consommati par usage et sect '!AX$6:AX$310)</f>
        <v>#VALUE!</v>
      </c>
      <c r="AZ178" s="104" t="e">
        <f>SUMIF('[1]Consommati par usage et sect '!$C$6:$C$310,'[1]Assiette TIC'!$C184,'[1]Consommati par usage et sect '!AY$6:AY$310)</f>
        <v>#VALUE!</v>
      </c>
      <c r="BA178" s="104" t="e">
        <f>SUMIF('[1]Consommati par usage et sect '!$C$6:$C$310,'[1]Assiette TIC'!$C184,'[1]Consommati par usage et sect '!AZ$6:AZ$310)</f>
        <v>#VALUE!</v>
      </c>
      <c r="BB178" s="104" t="e">
        <f>SUMIF('[1]Consommati par usage et sect '!$C$6:$C$310,'[1]Assiette TIC'!$C184,'[1]Consommati par usage et sect '!BA$6:BA$310)</f>
        <v>#VALUE!</v>
      </c>
      <c r="BC178" s="104" t="e">
        <f>SUMIF('[1]Consommati par usage et sect '!$C$6:$C$310,'[1]Assiette TIC'!$C184,'[1]Consommati par usage et sect '!BB$6:BB$310)</f>
        <v>#VALUE!</v>
      </c>
      <c r="BD178" s="104" t="e">
        <f>SUMIF('[1]Consommati par usage et sect '!$C$6:$C$310,'[1]Assiette TIC'!$C184,'[1]Consommati par usage et sect '!BC$6:BC$310)</f>
        <v>#VALUE!</v>
      </c>
      <c r="BE178" s="104" t="e">
        <f>SUMIF('[1]Consommati par usage et sect '!$C$6:$C$310,'[1]Assiette TIC'!$C184,'[1]Consommati par usage et sect '!BD$6:BD$310)</f>
        <v>#VALUE!</v>
      </c>
      <c r="BF178" s="104" t="e">
        <f>SUMIF('[1]Consommati par usage et sect '!$C$6:$C$310,'[1]Assiette TIC'!$C184,'[1]Consommati par usage et sect '!BE$6:BE$310)</f>
        <v>#VALUE!</v>
      </c>
      <c r="BG178" s="104" t="e">
        <f>SUMIF('[1]Consommati par usage et sect '!$C$6:$C$310,'[1]Assiette TIC'!$C184,'[1]Consommati par usage et sect '!BF$6:BF$310)</f>
        <v>#VALUE!</v>
      </c>
      <c r="BH178" s="104" t="e">
        <f>SUMIF('[1]Consommati par usage et sect '!$C$6:$C$310,'[1]Assiette TIC'!$C184,'[1]Consommati par usage et sect '!BG$6:BG$310)</f>
        <v>#VALUE!</v>
      </c>
      <c r="BI178" s="104" t="e">
        <f>SUMIF('[1]Consommati par usage et sect '!$C$6:$C$310,'[1]Assiette TIC'!$C184,'[1]Consommati par usage et sect '!BH$6:BH$310)</f>
        <v>#VALUE!</v>
      </c>
      <c r="BJ178" s="104" t="e">
        <f>SUMIF('[1]Consommati par usage et sect '!$C$6:$C$310,'[1]Assiette TIC'!$C184,'[1]Consommati par usage et sect '!BI$6:BI$310)</f>
        <v>#VALUE!</v>
      </c>
      <c r="BK178" s="104" t="e">
        <f>SUMIF('[1]Consommati par usage et sect '!$C$6:$C$310,'[1]Assiette TIC'!$C184,'[1]Consommati par usage et sect '!BJ$6:BJ$310)</f>
        <v>#VALUE!</v>
      </c>
      <c r="BL178" s="104" t="e">
        <f>SUMIF('[1]Consommati par usage et sect '!$C$6:$C$310,'[1]Assiette TIC'!$C184,'[1]Consommati par usage et sect '!BK$6:BK$310)</f>
        <v>#VALUE!</v>
      </c>
      <c r="BM178" s="104" t="e">
        <f>SUMIF('[1]Consommati par usage et sect '!$C$6:$C$310,'[1]Assiette TIC'!$C184,'[1]Consommati par usage et sect '!BL$6:BL$310)</f>
        <v>#VALUE!</v>
      </c>
      <c r="BN178" s="104" t="e">
        <f>SUMIF('[1]Consommati par usage et sect '!$C$6:$C$310,'[1]Assiette TIC'!$C184,'[1]Consommati par usage et sect '!BM$6:BM$310)</f>
        <v>#VALUE!</v>
      </c>
      <c r="BO178" s="104" t="e">
        <f>SUMIF('[1]Consommati par usage et sect '!$C$6:$C$310,'[1]Assiette TIC'!$C184,'[1]Consommati par usage et sect '!BN$6:BN$310)</f>
        <v>#VALUE!</v>
      </c>
      <c r="BP178" s="104" t="e">
        <f>SUMIF('[1]Consommati par usage et sect '!$C$6:$C$310,'[1]Assiette TIC'!$C184,'[1]Consommati par usage et sect '!BO$6:BO$310)</f>
        <v>#VALUE!</v>
      </c>
      <c r="BQ178" s="104" t="e">
        <f>SUMIF('[1]Consommati par usage et sect '!$C$6:$C$310,'[1]Assiette TIC'!$C184,'[1]Consommati par usage et sect '!BP$6:BP$310)</f>
        <v>#VALUE!</v>
      </c>
      <c r="BR178" s="104" t="e">
        <f>SUMIF('[1]Consommati par usage et sect '!$C$6:$C$310,'[1]Assiette TIC'!$C184,'[1]Consommati par usage et sect '!BQ$6:BQ$310)</f>
        <v>#VALUE!</v>
      </c>
      <c r="BS178" s="105" t="e">
        <f t="shared" si="77"/>
        <v>#VALUE!</v>
      </c>
      <c r="BT178" s="106" t="e">
        <f t="shared" si="76"/>
        <v>#VALUE!</v>
      </c>
      <c r="BU178" s="102" t="e">
        <f>IF(E178-#REF!-#REF!&gt;=#REF!,AL178-E178+#REF!+#REF!,AL178-#REF!)</f>
        <v>#REF!</v>
      </c>
      <c r="BV178" s="102" t="s">
        <v>264</v>
      </c>
      <c r="BW178" s="102"/>
      <c r="BX178" s="102">
        <f t="shared" si="66"/>
        <v>1</v>
      </c>
      <c r="BY178" s="102">
        <f t="shared" si="68"/>
        <v>0</v>
      </c>
      <c r="BZ178" s="107">
        <f>IF(ISNA(VLOOKUP($D178,'[1]comptes des secteurs'!$B$13:$AW$1568,31,FALSE)),0,VLOOKUP($D178,'[1]comptes des secteurs'!$B$13:$AW$1568,31,FALSE))</f>
        <v>48.2</v>
      </c>
      <c r="CA178" s="102">
        <f>IF(ISNA(VLOOKUP($D178,'[1]comptes des secteurs'!$B$13:$AW$1568,47,FALSE)),0,VLOOKUP($D178,'[1]comptes des secteurs'!$B$13:$AW$1568,47,FALSE))</f>
        <v>246.5</v>
      </c>
      <c r="CB178" s="108">
        <f t="shared" si="72"/>
        <v>0</v>
      </c>
      <c r="CC178" s="108">
        <f t="shared" si="72"/>
        <v>0</v>
      </c>
      <c r="CD178">
        <f>VLOOKUP(D178,Eurostat!$A$11:$H$272,5,TRUE)</f>
        <v>890.4</v>
      </c>
    </row>
    <row r="179" spans="1:82" ht="15.65" customHeight="1" x14ac:dyDescent="0.35">
      <c r="A179" s="121"/>
      <c r="B179" s="212"/>
      <c r="C179" s="131" t="s">
        <v>431</v>
      </c>
      <c r="D179" s="128">
        <v>2731</v>
      </c>
      <c r="E179" s="97">
        <f>IFERROR(VLOOKUP(D179,'[1]Emissions ETS'!$A$2:$B$121,2,FALSE),0)/1000</f>
        <v>0</v>
      </c>
      <c r="F179" s="104" t="e">
        <f>SUMIF('[1]Consommati par usage et sect '!$C$6:$C$310,'[1]Assiette TIC'!$C185,'[1]Consommati par usage et sect '!E$6:E$310)</f>
        <v>#VALUE!</v>
      </c>
      <c r="G179" s="104" t="e">
        <f>SUMIF('[1]Consommati par usage et sect '!$C$6:$C$310,'[1]Assiette TIC'!$C185,'[1]Consommati par usage et sect '!F$6:F$310)</f>
        <v>#VALUE!</v>
      </c>
      <c r="H179" s="104" t="e">
        <f>SUMIF('[1]Consommati par usage et sect '!$C$6:$C$310,'[1]Assiette TIC'!$C185,'[1]Consommati par usage et sect '!G$6:G$310)</f>
        <v>#VALUE!</v>
      </c>
      <c r="I179" s="104" t="e">
        <f>SUMIF('[1]Consommati par usage et sect '!$C$6:$C$310,'[1]Assiette TIC'!$C185,'[1]Consommati par usage et sect '!H$6:H$310)</f>
        <v>#VALUE!</v>
      </c>
      <c r="J179" s="104" t="e">
        <f>SUMIF('[1]Consommati par usage et sect '!$C$6:$C$310,'[1]Assiette TIC'!$C185,'[1]Consommati par usage et sect '!I$6:I$310)</f>
        <v>#VALUE!</v>
      </c>
      <c r="K179" s="104" t="e">
        <f>SUMIF('[1]Consommati par usage et sect '!$C$6:$C$310,'[1]Assiette TIC'!$C185,'[1]Consommati par usage et sect '!J$6:J$310)</f>
        <v>#VALUE!</v>
      </c>
      <c r="L179" s="104" t="e">
        <f>SUMIF('[1]Consommati par usage et sect '!$C$6:$C$310,'[1]Assiette TIC'!$C185,'[1]Consommati par usage et sect '!K$6:K$310)</f>
        <v>#VALUE!</v>
      </c>
      <c r="M179" s="104" t="e">
        <f>SUMIF('[1]Consommati par usage et sect '!$C$6:$C$310,'[1]Assiette TIC'!$C185,'[1]Consommati par usage et sect '!L$6:L$310)</f>
        <v>#VALUE!</v>
      </c>
      <c r="N179" s="104" t="e">
        <f>SUMIF('[1]Consommati par usage et sect '!$C$6:$C$310,'[1]Assiette TIC'!$C185,'[1]Consommati par usage et sect '!M$6:M$310)</f>
        <v>#VALUE!</v>
      </c>
      <c r="O179" s="104" t="e">
        <f>SUMIF('[1]Consommati par usage et sect '!$C$6:$C$310,'[1]Assiette TIC'!$C185,'[1]Consommati par usage et sect '!N$6:N$310)</f>
        <v>#VALUE!</v>
      </c>
      <c r="P179" s="104" t="e">
        <f>SUMIF('[1]Consommati par usage et sect '!$C$6:$C$310,'[1]Assiette TIC'!$C185,'[1]Consommati par usage et sect '!O$6:O$310)</f>
        <v>#VALUE!</v>
      </c>
      <c r="Q179" s="104" t="e">
        <f>SUMIF('[1]Consommati par usage et sect '!$C$6:$C$310,'[1]Assiette TIC'!$C185,'[1]Consommati par usage et sect '!P$6:P$310)</f>
        <v>#VALUE!</v>
      </c>
      <c r="R179" s="104" t="e">
        <f>SUMIF('[1]Consommati par usage et sect '!$C$6:$C$310,'[1]Assiette TIC'!$C185,'[1]Consommati par usage et sect '!Q$6:Q$310)</f>
        <v>#VALUE!</v>
      </c>
      <c r="S179" s="104" t="e">
        <f>SUMIF('[1]Consommati par usage et sect '!$C$6:$C$310,'[1]Assiette TIC'!$C185,'[1]Consommati par usage et sect '!R$6:R$310)</f>
        <v>#VALUE!</v>
      </c>
      <c r="T179" s="104" t="e">
        <f>SUMIF('[1]Consommati par usage et sect '!$C$6:$C$310,'[1]Assiette TIC'!$C185,'[1]Consommati par usage et sect '!S$6:S$310)</f>
        <v>#VALUE!</v>
      </c>
      <c r="U179" s="104" t="e">
        <f>SUMIF('[1]Consommati par usage et sect '!$C$6:$C$310,'[1]Assiette TIC'!$C185,'[1]Consommati par usage et sect '!T$6:T$310)</f>
        <v>#VALUE!</v>
      </c>
      <c r="V179" s="104" t="e">
        <f>SUMIF('[1]Consommati par usage et sect '!$C$6:$C$310,'[1]Assiette TIC'!$C185,'[1]Consommati par usage et sect '!U$6:U$310)</f>
        <v>#VALUE!</v>
      </c>
      <c r="W179" s="104" t="e">
        <f>SUMIF('[1]Consommati par usage et sect '!$C$6:$C$310,'[1]Assiette TIC'!$C185,'[1]Consommati par usage et sect '!V$6:V$310)</f>
        <v>#VALUE!</v>
      </c>
      <c r="X179" s="104" t="e">
        <f>SUMIF('[1]Consommati par usage et sect '!$C$6:$C$310,'[1]Assiette TIC'!$C185,'[1]Consommati par usage et sect '!W$6:W$310)</f>
        <v>#VALUE!</v>
      </c>
      <c r="Y179" s="104" t="e">
        <f>SUMIF('[1]Consommati par usage et sect '!$C$6:$C$310,'[1]Assiette TIC'!$C185,'[1]Consommati par usage et sect '!X$6:X$310)</f>
        <v>#VALUE!</v>
      </c>
      <c r="Z179" s="104" t="e">
        <f>SUMIF('[1]Consommati par usage et sect '!$C$6:$C$310,'[1]Assiette TIC'!$C185,'[1]Consommati par usage et sect '!Y$6:Y$310)</f>
        <v>#VALUE!</v>
      </c>
      <c r="AA179" s="104" t="e">
        <f>SUMIF('[1]Consommati par usage et sect '!$C$6:$C$310,'[1]Assiette TIC'!$C185,'[1]Consommati par usage et sect '!Z$6:Z$310)</f>
        <v>#VALUE!</v>
      </c>
      <c r="AB179" s="104" t="e">
        <f>SUMIF('[1]Consommati par usage et sect '!$C$6:$C$310,'[1]Assiette TIC'!$C185,'[1]Consommati par usage et sect '!AA$6:AA$310)</f>
        <v>#VALUE!</v>
      </c>
      <c r="AC179" s="104" t="e">
        <f>SUMIF('[1]Consommati par usage et sect '!$C$6:$C$310,'[1]Assiette TIC'!$C185,'[1]Consommati par usage et sect '!AB$6:AB$310)</f>
        <v>#VALUE!</v>
      </c>
      <c r="AD179" s="104" t="e">
        <f>SUMIF('[1]Consommati par usage et sect '!$C$6:$C$310,'[1]Assiette TIC'!$C185,'[1]Consommati par usage et sect '!AC$6:AC$310)</f>
        <v>#VALUE!</v>
      </c>
      <c r="AE179" s="104" t="e">
        <f>SUMIF('[1]Consommati par usage et sect '!$C$6:$C$310,'[1]Assiette TIC'!$C185,'[1]Consommati par usage et sect '!AD$6:AD$310)</f>
        <v>#VALUE!</v>
      </c>
      <c r="AF179" s="104" t="e">
        <f>SUMIF('[1]Consommati par usage et sect '!$C$6:$C$310,'[1]Assiette TIC'!$C185,'[1]Consommati par usage et sect '!AE$6:AE$310)</f>
        <v>#VALUE!</v>
      </c>
      <c r="AG179" s="104" t="e">
        <f>SUMIF('[1]Consommati par usage et sect '!$C$6:$C$310,'[1]Assiette TIC'!$C185,'[1]Consommati par usage et sect '!AF$6:AF$310)</f>
        <v>#VALUE!</v>
      </c>
      <c r="AH179" s="104" t="e">
        <f>SUMIF('[1]Consommati par usage et sect '!$C$6:$C$310,'[1]Assiette TIC'!$C185,'[1]Consommati par usage et sect '!AG$6:AG$310)</f>
        <v>#VALUE!</v>
      </c>
      <c r="AI179" s="104" t="e">
        <f>SUMIF('[1]Consommati par usage et sect '!$C$6:$C$310,'[1]Assiette TIC'!$C185,'[1]Consommati par usage et sect '!AH$6:AH$310)</f>
        <v>#VALUE!</v>
      </c>
      <c r="AJ179" s="104" t="e">
        <f>SUMIF('[1]Consommati par usage et sect '!$C$6:$C$310,'[1]Assiette TIC'!$C185,'[1]Consommati par usage et sect '!AI$6:AI$310)</f>
        <v>#VALUE!</v>
      </c>
      <c r="AK179" s="104" t="e">
        <f>SUMIF('[1]Consommati par usage et sect '!$C$6:$C$310,'[1]Assiette TIC'!$C185,'[1]Consommati par usage et sect '!AJ$6:AJ$310)</f>
        <v>#VALUE!</v>
      </c>
      <c r="AL179" s="105" t="e">
        <f t="shared" si="61"/>
        <v>#VALUE!</v>
      </c>
      <c r="AM179" s="104" t="e">
        <f t="shared" si="67"/>
        <v>#VALUE!</v>
      </c>
      <c r="AN179" s="104" t="e">
        <f t="shared" si="62"/>
        <v>#VALUE!</v>
      </c>
      <c r="AO179" s="104" t="e">
        <f t="shared" si="63"/>
        <v>#VALUE!</v>
      </c>
      <c r="AP179" s="104" t="e">
        <f t="shared" si="64"/>
        <v>#VALUE!</v>
      </c>
      <c r="AQ179" s="104" t="e">
        <f>SUMIF('[1]Consommati par usage et sect '!$C$6:$C$310,'[1]Assiette TIC'!$C185,'[1]Consommati par usage et sect '!AP$6:AP$310)</f>
        <v>#VALUE!</v>
      </c>
      <c r="AR179" s="104" t="e">
        <f>SUMIF('[1]Consommati par usage et sect '!$C$6:$C$310,'[1]Assiette TIC'!$C185,'[1]Consommati par usage et sect '!AQ$6:AQ$310)</f>
        <v>#VALUE!</v>
      </c>
      <c r="AS179" s="104" t="e">
        <f>SUMIF('[1]Consommati par usage et sect '!$C$6:$C$310,'[1]Assiette TIC'!$C185,'[1]Consommati par usage et sect '!AR$6:AR$310)</f>
        <v>#VALUE!</v>
      </c>
      <c r="AT179" s="104" t="e">
        <f>SUMIF('[1]Consommati par usage et sect '!$C$6:$C$310,'[1]Assiette TIC'!$C185,'[1]Consommati par usage et sect '!AS$6:AS$310)</f>
        <v>#VALUE!</v>
      </c>
      <c r="AU179" s="104" t="e">
        <f>SUMIF('[1]Consommati par usage et sect '!$C$6:$C$310,'[1]Assiette TIC'!$C185,'[1]Consommati par usage et sect '!AT$6:AT$310)</f>
        <v>#VALUE!</v>
      </c>
      <c r="AV179" s="104" t="e">
        <f>SUMIF('[1]Consommati par usage et sect '!$C$6:$C$310,'[1]Assiette TIC'!$C185,'[1]Consommati par usage et sect '!AU$6:AU$310)</f>
        <v>#VALUE!</v>
      </c>
      <c r="AW179" s="104" t="e">
        <f>SUMIF('[1]Consommati par usage et sect '!$C$6:$C$310,'[1]Assiette TIC'!$C185,'[1]Consommati par usage et sect '!AV$6:AV$310)</f>
        <v>#VALUE!</v>
      </c>
      <c r="AX179" s="104" t="e">
        <f>SUMIF('[1]Consommati par usage et sect '!$C$6:$C$310,'[1]Assiette TIC'!$C185,'[1]Consommati par usage et sect '!AW$6:AW$310)</f>
        <v>#VALUE!</v>
      </c>
      <c r="AY179" s="104" t="e">
        <f>SUMIF('[1]Consommati par usage et sect '!$C$6:$C$310,'[1]Assiette TIC'!$C185,'[1]Consommati par usage et sect '!AX$6:AX$310)</f>
        <v>#VALUE!</v>
      </c>
      <c r="AZ179" s="104" t="e">
        <f>SUMIF('[1]Consommati par usage et sect '!$C$6:$C$310,'[1]Assiette TIC'!$C185,'[1]Consommati par usage et sect '!AY$6:AY$310)</f>
        <v>#VALUE!</v>
      </c>
      <c r="BA179" s="104" t="e">
        <f>SUMIF('[1]Consommati par usage et sect '!$C$6:$C$310,'[1]Assiette TIC'!$C185,'[1]Consommati par usage et sect '!AZ$6:AZ$310)</f>
        <v>#VALUE!</v>
      </c>
      <c r="BB179" s="104" t="e">
        <f>SUMIF('[1]Consommati par usage et sect '!$C$6:$C$310,'[1]Assiette TIC'!$C185,'[1]Consommati par usage et sect '!BA$6:BA$310)</f>
        <v>#VALUE!</v>
      </c>
      <c r="BC179" s="104" t="e">
        <f>SUMIF('[1]Consommati par usage et sect '!$C$6:$C$310,'[1]Assiette TIC'!$C185,'[1]Consommati par usage et sect '!BB$6:BB$310)</f>
        <v>#VALUE!</v>
      </c>
      <c r="BD179" s="104" t="e">
        <f>SUMIF('[1]Consommati par usage et sect '!$C$6:$C$310,'[1]Assiette TIC'!$C185,'[1]Consommati par usage et sect '!BC$6:BC$310)</f>
        <v>#VALUE!</v>
      </c>
      <c r="BE179" s="104" t="e">
        <f>SUMIF('[1]Consommati par usage et sect '!$C$6:$C$310,'[1]Assiette TIC'!$C185,'[1]Consommati par usage et sect '!BD$6:BD$310)</f>
        <v>#VALUE!</v>
      </c>
      <c r="BF179" s="104" t="e">
        <f>SUMIF('[1]Consommati par usage et sect '!$C$6:$C$310,'[1]Assiette TIC'!$C185,'[1]Consommati par usage et sect '!BE$6:BE$310)</f>
        <v>#VALUE!</v>
      </c>
      <c r="BG179" s="104" t="e">
        <f>SUMIF('[1]Consommati par usage et sect '!$C$6:$C$310,'[1]Assiette TIC'!$C185,'[1]Consommati par usage et sect '!BF$6:BF$310)</f>
        <v>#VALUE!</v>
      </c>
      <c r="BH179" s="104" t="e">
        <f>SUMIF('[1]Consommati par usage et sect '!$C$6:$C$310,'[1]Assiette TIC'!$C185,'[1]Consommati par usage et sect '!BG$6:BG$310)</f>
        <v>#VALUE!</v>
      </c>
      <c r="BI179" s="104" t="e">
        <f>SUMIF('[1]Consommati par usage et sect '!$C$6:$C$310,'[1]Assiette TIC'!$C185,'[1]Consommati par usage et sect '!BH$6:BH$310)</f>
        <v>#VALUE!</v>
      </c>
      <c r="BJ179" s="104" t="e">
        <f>SUMIF('[1]Consommati par usage et sect '!$C$6:$C$310,'[1]Assiette TIC'!$C185,'[1]Consommati par usage et sect '!BI$6:BI$310)</f>
        <v>#VALUE!</v>
      </c>
      <c r="BK179" s="104" t="e">
        <f>SUMIF('[1]Consommati par usage et sect '!$C$6:$C$310,'[1]Assiette TIC'!$C185,'[1]Consommati par usage et sect '!BJ$6:BJ$310)</f>
        <v>#VALUE!</v>
      </c>
      <c r="BL179" s="104" t="e">
        <f>SUMIF('[1]Consommati par usage et sect '!$C$6:$C$310,'[1]Assiette TIC'!$C185,'[1]Consommati par usage et sect '!BK$6:BK$310)</f>
        <v>#VALUE!</v>
      </c>
      <c r="BM179" s="104" t="e">
        <f>SUMIF('[1]Consommati par usage et sect '!$C$6:$C$310,'[1]Assiette TIC'!$C185,'[1]Consommati par usage et sect '!BL$6:BL$310)</f>
        <v>#VALUE!</v>
      </c>
      <c r="BN179" s="104" t="e">
        <f>SUMIF('[1]Consommati par usage et sect '!$C$6:$C$310,'[1]Assiette TIC'!$C185,'[1]Consommati par usage et sect '!BM$6:BM$310)</f>
        <v>#VALUE!</v>
      </c>
      <c r="BO179" s="104" t="e">
        <f>SUMIF('[1]Consommati par usage et sect '!$C$6:$C$310,'[1]Assiette TIC'!$C185,'[1]Consommati par usage et sect '!BN$6:BN$310)</f>
        <v>#VALUE!</v>
      </c>
      <c r="BP179" s="104" t="e">
        <f>SUMIF('[1]Consommati par usage et sect '!$C$6:$C$310,'[1]Assiette TIC'!$C185,'[1]Consommati par usage et sect '!BO$6:BO$310)</f>
        <v>#VALUE!</v>
      </c>
      <c r="BQ179" s="104" t="e">
        <f>SUMIF('[1]Consommati par usage et sect '!$C$6:$C$310,'[1]Assiette TIC'!$C185,'[1]Consommati par usage et sect '!BP$6:BP$310)</f>
        <v>#VALUE!</v>
      </c>
      <c r="BR179" s="104" t="e">
        <f>SUMIF('[1]Consommati par usage et sect '!$C$6:$C$310,'[1]Assiette TIC'!$C185,'[1]Consommati par usage et sect '!BQ$6:BQ$310)</f>
        <v>#VALUE!</v>
      </c>
      <c r="BS179" s="105" t="e">
        <f t="shared" si="77"/>
        <v>#VALUE!</v>
      </c>
      <c r="BT179" s="106" t="e">
        <f t="shared" si="76"/>
        <v>#VALUE!</v>
      </c>
      <c r="BU179" s="102" t="e">
        <f>IF(E179-#REF!-#REF!&gt;=#REF!,AL179-E179+#REF!+#REF!,AL179-#REF!)</f>
        <v>#REF!</v>
      </c>
      <c r="BV179" s="102" t="s">
        <v>264</v>
      </c>
      <c r="BW179" s="102"/>
      <c r="BX179" s="102">
        <f t="shared" si="66"/>
        <v>1</v>
      </c>
      <c r="BY179" s="102">
        <f t="shared" si="68"/>
        <v>0</v>
      </c>
      <c r="BZ179" s="107">
        <f>IF(ISNA(VLOOKUP($D179,'[1]comptes des secteurs'!$B$13:$AW$1568,31,FALSE)),0,VLOOKUP($D179,'[1]comptes des secteurs'!$B$13:$AW$1568,31,FALSE))</f>
        <v>0.6</v>
      </c>
      <c r="CA179" s="102">
        <f>IF(ISNA(VLOOKUP($D179,'[1]comptes des secteurs'!$B$13:$AW$1568,47,FALSE)),0,VLOOKUP($D179,'[1]comptes des secteurs'!$B$13:$AW$1568,47,FALSE))</f>
        <v>119.8</v>
      </c>
      <c r="CB179" s="108">
        <f t="shared" si="72"/>
        <v>0</v>
      </c>
      <c r="CC179" s="108">
        <f t="shared" si="72"/>
        <v>0</v>
      </c>
      <c r="CD179">
        <f>VLOOKUP(D179,Eurostat!$A$11:$H$272,5,TRUE)</f>
        <v>520.29999999999995</v>
      </c>
    </row>
    <row r="180" spans="1:82" ht="15.65" customHeight="1" x14ac:dyDescent="0.35">
      <c r="A180" s="121"/>
      <c r="B180" s="212"/>
      <c r="C180" s="131" t="s">
        <v>432</v>
      </c>
      <c r="D180" s="128">
        <v>2732</v>
      </c>
      <c r="E180" s="97">
        <f>IFERROR(VLOOKUP(D180,'[1]Emissions ETS'!$A$2:$B$121,2,FALSE),0)/1000</f>
        <v>9.2029999999999994</v>
      </c>
      <c r="F180" s="104" t="e">
        <f>SUMIF('[1]Consommati par usage et sect '!$C$6:$C$310,'[1]Assiette TIC'!$C186,'[1]Consommati par usage et sect '!E$6:E$310)</f>
        <v>#VALUE!</v>
      </c>
      <c r="G180" s="104" t="e">
        <f>SUMIF('[1]Consommati par usage et sect '!$C$6:$C$310,'[1]Assiette TIC'!$C186,'[1]Consommati par usage et sect '!F$6:F$310)</f>
        <v>#VALUE!</v>
      </c>
      <c r="H180" s="104" t="e">
        <f>SUMIF('[1]Consommati par usage et sect '!$C$6:$C$310,'[1]Assiette TIC'!$C186,'[1]Consommati par usage et sect '!G$6:G$310)</f>
        <v>#VALUE!</v>
      </c>
      <c r="I180" s="104" t="e">
        <f>SUMIF('[1]Consommati par usage et sect '!$C$6:$C$310,'[1]Assiette TIC'!$C186,'[1]Consommati par usage et sect '!H$6:H$310)</f>
        <v>#VALUE!</v>
      </c>
      <c r="J180" s="104" t="e">
        <f>SUMIF('[1]Consommati par usage et sect '!$C$6:$C$310,'[1]Assiette TIC'!$C186,'[1]Consommati par usage et sect '!I$6:I$310)</f>
        <v>#VALUE!</v>
      </c>
      <c r="K180" s="104" t="e">
        <f>SUMIF('[1]Consommati par usage et sect '!$C$6:$C$310,'[1]Assiette TIC'!$C186,'[1]Consommati par usage et sect '!J$6:J$310)</f>
        <v>#VALUE!</v>
      </c>
      <c r="L180" s="104" t="e">
        <f>SUMIF('[1]Consommati par usage et sect '!$C$6:$C$310,'[1]Assiette TIC'!$C186,'[1]Consommati par usage et sect '!K$6:K$310)</f>
        <v>#VALUE!</v>
      </c>
      <c r="M180" s="104" t="e">
        <f>SUMIF('[1]Consommati par usage et sect '!$C$6:$C$310,'[1]Assiette TIC'!$C186,'[1]Consommati par usage et sect '!L$6:L$310)</f>
        <v>#VALUE!</v>
      </c>
      <c r="N180" s="104" t="e">
        <f>SUMIF('[1]Consommati par usage et sect '!$C$6:$C$310,'[1]Assiette TIC'!$C186,'[1]Consommati par usage et sect '!M$6:M$310)</f>
        <v>#VALUE!</v>
      </c>
      <c r="O180" s="104" t="e">
        <f>SUMIF('[1]Consommati par usage et sect '!$C$6:$C$310,'[1]Assiette TIC'!$C186,'[1]Consommati par usage et sect '!N$6:N$310)</f>
        <v>#VALUE!</v>
      </c>
      <c r="P180" s="104" t="e">
        <f>SUMIF('[1]Consommati par usage et sect '!$C$6:$C$310,'[1]Assiette TIC'!$C186,'[1]Consommati par usage et sect '!O$6:O$310)</f>
        <v>#VALUE!</v>
      </c>
      <c r="Q180" s="104" t="e">
        <f>SUMIF('[1]Consommati par usage et sect '!$C$6:$C$310,'[1]Assiette TIC'!$C186,'[1]Consommati par usage et sect '!P$6:P$310)</f>
        <v>#VALUE!</v>
      </c>
      <c r="R180" s="104" t="e">
        <f>SUMIF('[1]Consommati par usage et sect '!$C$6:$C$310,'[1]Assiette TIC'!$C186,'[1]Consommati par usage et sect '!Q$6:Q$310)</f>
        <v>#VALUE!</v>
      </c>
      <c r="S180" s="104" t="e">
        <f>SUMIF('[1]Consommati par usage et sect '!$C$6:$C$310,'[1]Assiette TIC'!$C186,'[1]Consommati par usage et sect '!R$6:R$310)</f>
        <v>#VALUE!</v>
      </c>
      <c r="T180" s="104" t="e">
        <f>SUMIF('[1]Consommati par usage et sect '!$C$6:$C$310,'[1]Assiette TIC'!$C186,'[1]Consommati par usage et sect '!S$6:S$310)</f>
        <v>#VALUE!</v>
      </c>
      <c r="U180" s="104" t="e">
        <f>SUMIF('[1]Consommati par usage et sect '!$C$6:$C$310,'[1]Assiette TIC'!$C186,'[1]Consommati par usage et sect '!T$6:T$310)</f>
        <v>#VALUE!</v>
      </c>
      <c r="V180" s="104" t="e">
        <f>SUMIF('[1]Consommati par usage et sect '!$C$6:$C$310,'[1]Assiette TIC'!$C186,'[1]Consommati par usage et sect '!U$6:U$310)</f>
        <v>#VALUE!</v>
      </c>
      <c r="W180" s="104" t="e">
        <f>SUMIF('[1]Consommati par usage et sect '!$C$6:$C$310,'[1]Assiette TIC'!$C186,'[1]Consommati par usage et sect '!V$6:V$310)</f>
        <v>#VALUE!</v>
      </c>
      <c r="X180" s="104" t="e">
        <f>SUMIF('[1]Consommati par usage et sect '!$C$6:$C$310,'[1]Assiette TIC'!$C186,'[1]Consommati par usage et sect '!W$6:W$310)</f>
        <v>#VALUE!</v>
      </c>
      <c r="Y180" s="104" t="e">
        <f>SUMIF('[1]Consommati par usage et sect '!$C$6:$C$310,'[1]Assiette TIC'!$C186,'[1]Consommati par usage et sect '!X$6:X$310)</f>
        <v>#VALUE!</v>
      </c>
      <c r="Z180" s="104" t="e">
        <f>SUMIF('[1]Consommati par usage et sect '!$C$6:$C$310,'[1]Assiette TIC'!$C186,'[1]Consommati par usage et sect '!Y$6:Y$310)</f>
        <v>#VALUE!</v>
      </c>
      <c r="AA180" s="104" t="e">
        <f>SUMIF('[1]Consommati par usage et sect '!$C$6:$C$310,'[1]Assiette TIC'!$C186,'[1]Consommati par usage et sect '!Z$6:Z$310)</f>
        <v>#VALUE!</v>
      </c>
      <c r="AB180" s="104" t="e">
        <f>SUMIF('[1]Consommati par usage et sect '!$C$6:$C$310,'[1]Assiette TIC'!$C186,'[1]Consommati par usage et sect '!AA$6:AA$310)</f>
        <v>#VALUE!</v>
      </c>
      <c r="AC180" s="104" t="e">
        <f>SUMIF('[1]Consommati par usage et sect '!$C$6:$C$310,'[1]Assiette TIC'!$C186,'[1]Consommati par usage et sect '!AB$6:AB$310)</f>
        <v>#VALUE!</v>
      </c>
      <c r="AD180" s="104" t="e">
        <f>SUMIF('[1]Consommati par usage et sect '!$C$6:$C$310,'[1]Assiette TIC'!$C186,'[1]Consommati par usage et sect '!AC$6:AC$310)</f>
        <v>#VALUE!</v>
      </c>
      <c r="AE180" s="104" t="e">
        <f>SUMIF('[1]Consommati par usage et sect '!$C$6:$C$310,'[1]Assiette TIC'!$C186,'[1]Consommati par usage et sect '!AD$6:AD$310)</f>
        <v>#VALUE!</v>
      </c>
      <c r="AF180" s="104" t="e">
        <f>SUMIF('[1]Consommati par usage et sect '!$C$6:$C$310,'[1]Assiette TIC'!$C186,'[1]Consommati par usage et sect '!AE$6:AE$310)</f>
        <v>#VALUE!</v>
      </c>
      <c r="AG180" s="104" t="e">
        <f>SUMIF('[1]Consommati par usage et sect '!$C$6:$C$310,'[1]Assiette TIC'!$C186,'[1]Consommati par usage et sect '!AF$6:AF$310)</f>
        <v>#VALUE!</v>
      </c>
      <c r="AH180" s="104" t="e">
        <f>SUMIF('[1]Consommati par usage et sect '!$C$6:$C$310,'[1]Assiette TIC'!$C186,'[1]Consommati par usage et sect '!AG$6:AG$310)</f>
        <v>#VALUE!</v>
      </c>
      <c r="AI180" s="104" t="e">
        <f>SUMIF('[1]Consommati par usage et sect '!$C$6:$C$310,'[1]Assiette TIC'!$C186,'[1]Consommati par usage et sect '!AH$6:AH$310)</f>
        <v>#VALUE!</v>
      </c>
      <c r="AJ180" s="104" t="e">
        <f>SUMIF('[1]Consommati par usage et sect '!$C$6:$C$310,'[1]Assiette TIC'!$C186,'[1]Consommati par usage et sect '!AI$6:AI$310)</f>
        <v>#VALUE!</v>
      </c>
      <c r="AK180" s="104" t="e">
        <f>SUMIF('[1]Consommati par usage et sect '!$C$6:$C$310,'[1]Assiette TIC'!$C186,'[1]Consommati par usage et sect '!AJ$6:AJ$310)</f>
        <v>#VALUE!</v>
      </c>
      <c r="AL180" s="105" t="e">
        <f t="shared" si="61"/>
        <v>#VALUE!</v>
      </c>
      <c r="AM180" s="104" t="e">
        <f t="shared" si="67"/>
        <v>#VALUE!</v>
      </c>
      <c r="AN180" s="104" t="e">
        <f t="shared" si="62"/>
        <v>#VALUE!</v>
      </c>
      <c r="AO180" s="104" t="e">
        <f t="shared" si="63"/>
        <v>#VALUE!</v>
      </c>
      <c r="AP180" s="104" t="e">
        <f t="shared" si="64"/>
        <v>#VALUE!</v>
      </c>
      <c r="AQ180" s="104" t="e">
        <f>SUMIF('[1]Consommati par usage et sect '!$C$6:$C$310,'[1]Assiette TIC'!$C186,'[1]Consommati par usage et sect '!AP$6:AP$310)</f>
        <v>#VALUE!</v>
      </c>
      <c r="AR180" s="104" t="e">
        <f>SUMIF('[1]Consommati par usage et sect '!$C$6:$C$310,'[1]Assiette TIC'!$C186,'[1]Consommati par usage et sect '!AQ$6:AQ$310)</f>
        <v>#VALUE!</v>
      </c>
      <c r="AS180" s="104" t="e">
        <f>SUMIF('[1]Consommati par usage et sect '!$C$6:$C$310,'[1]Assiette TIC'!$C186,'[1]Consommati par usage et sect '!AR$6:AR$310)</f>
        <v>#VALUE!</v>
      </c>
      <c r="AT180" s="104" t="e">
        <f>SUMIF('[1]Consommati par usage et sect '!$C$6:$C$310,'[1]Assiette TIC'!$C186,'[1]Consommati par usage et sect '!AS$6:AS$310)</f>
        <v>#VALUE!</v>
      </c>
      <c r="AU180" s="104" t="e">
        <f>SUMIF('[1]Consommati par usage et sect '!$C$6:$C$310,'[1]Assiette TIC'!$C186,'[1]Consommati par usage et sect '!AT$6:AT$310)</f>
        <v>#VALUE!</v>
      </c>
      <c r="AV180" s="104" t="e">
        <f>SUMIF('[1]Consommati par usage et sect '!$C$6:$C$310,'[1]Assiette TIC'!$C186,'[1]Consommati par usage et sect '!AU$6:AU$310)</f>
        <v>#VALUE!</v>
      </c>
      <c r="AW180" s="104" t="e">
        <f>SUMIF('[1]Consommati par usage et sect '!$C$6:$C$310,'[1]Assiette TIC'!$C186,'[1]Consommati par usage et sect '!AV$6:AV$310)</f>
        <v>#VALUE!</v>
      </c>
      <c r="AX180" s="104" t="e">
        <f>SUMIF('[1]Consommati par usage et sect '!$C$6:$C$310,'[1]Assiette TIC'!$C186,'[1]Consommati par usage et sect '!AW$6:AW$310)</f>
        <v>#VALUE!</v>
      </c>
      <c r="AY180" s="104" t="e">
        <f>SUMIF('[1]Consommati par usage et sect '!$C$6:$C$310,'[1]Assiette TIC'!$C186,'[1]Consommati par usage et sect '!AX$6:AX$310)</f>
        <v>#VALUE!</v>
      </c>
      <c r="AZ180" s="104" t="e">
        <f>SUMIF('[1]Consommati par usage et sect '!$C$6:$C$310,'[1]Assiette TIC'!$C186,'[1]Consommati par usage et sect '!AY$6:AY$310)</f>
        <v>#VALUE!</v>
      </c>
      <c r="BA180" s="104" t="e">
        <f>SUMIF('[1]Consommati par usage et sect '!$C$6:$C$310,'[1]Assiette TIC'!$C186,'[1]Consommati par usage et sect '!AZ$6:AZ$310)</f>
        <v>#VALUE!</v>
      </c>
      <c r="BB180" s="104" t="e">
        <f>SUMIF('[1]Consommati par usage et sect '!$C$6:$C$310,'[1]Assiette TIC'!$C186,'[1]Consommati par usage et sect '!BA$6:BA$310)</f>
        <v>#VALUE!</v>
      </c>
      <c r="BC180" s="104" t="e">
        <f>SUMIF('[1]Consommati par usage et sect '!$C$6:$C$310,'[1]Assiette TIC'!$C186,'[1]Consommati par usage et sect '!BB$6:BB$310)</f>
        <v>#VALUE!</v>
      </c>
      <c r="BD180" s="104" t="e">
        <f>SUMIF('[1]Consommati par usage et sect '!$C$6:$C$310,'[1]Assiette TIC'!$C186,'[1]Consommati par usage et sect '!BC$6:BC$310)</f>
        <v>#VALUE!</v>
      </c>
      <c r="BE180" s="104" t="e">
        <f>SUMIF('[1]Consommati par usage et sect '!$C$6:$C$310,'[1]Assiette TIC'!$C186,'[1]Consommati par usage et sect '!BD$6:BD$310)</f>
        <v>#VALUE!</v>
      </c>
      <c r="BF180" s="104" t="e">
        <f>SUMIF('[1]Consommati par usage et sect '!$C$6:$C$310,'[1]Assiette TIC'!$C186,'[1]Consommati par usage et sect '!BE$6:BE$310)</f>
        <v>#VALUE!</v>
      </c>
      <c r="BG180" s="104" t="e">
        <f>SUMIF('[1]Consommati par usage et sect '!$C$6:$C$310,'[1]Assiette TIC'!$C186,'[1]Consommati par usage et sect '!BF$6:BF$310)</f>
        <v>#VALUE!</v>
      </c>
      <c r="BH180" s="104" t="e">
        <f>SUMIF('[1]Consommati par usage et sect '!$C$6:$C$310,'[1]Assiette TIC'!$C186,'[1]Consommati par usage et sect '!BG$6:BG$310)</f>
        <v>#VALUE!</v>
      </c>
      <c r="BI180" s="104" t="e">
        <f>SUMIF('[1]Consommati par usage et sect '!$C$6:$C$310,'[1]Assiette TIC'!$C186,'[1]Consommati par usage et sect '!BH$6:BH$310)</f>
        <v>#VALUE!</v>
      </c>
      <c r="BJ180" s="104" t="e">
        <f>SUMIF('[1]Consommati par usage et sect '!$C$6:$C$310,'[1]Assiette TIC'!$C186,'[1]Consommati par usage et sect '!BI$6:BI$310)</f>
        <v>#VALUE!</v>
      </c>
      <c r="BK180" s="104" t="e">
        <f>SUMIF('[1]Consommati par usage et sect '!$C$6:$C$310,'[1]Assiette TIC'!$C186,'[1]Consommati par usage et sect '!BJ$6:BJ$310)</f>
        <v>#VALUE!</v>
      </c>
      <c r="BL180" s="104" t="e">
        <f>SUMIF('[1]Consommati par usage et sect '!$C$6:$C$310,'[1]Assiette TIC'!$C186,'[1]Consommati par usage et sect '!BK$6:BK$310)</f>
        <v>#VALUE!</v>
      </c>
      <c r="BM180" s="104" t="e">
        <f>SUMIF('[1]Consommati par usage et sect '!$C$6:$C$310,'[1]Assiette TIC'!$C186,'[1]Consommati par usage et sect '!BL$6:BL$310)</f>
        <v>#VALUE!</v>
      </c>
      <c r="BN180" s="104" t="e">
        <f>SUMIF('[1]Consommati par usage et sect '!$C$6:$C$310,'[1]Assiette TIC'!$C186,'[1]Consommati par usage et sect '!BM$6:BM$310)</f>
        <v>#VALUE!</v>
      </c>
      <c r="BO180" s="104" t="e">
        <f>SUMIF('[1]Consommati par usage et sect '!$C$6:$C$310,'[1]Assiette TIC'!$C186,'[1]Consommati par usage et sect '!BN$6:BN$310)</f>
        <v>#VALUE!</v>
      </c>
      <c r="BP180" s="104" t="e">
        <f>SUMIF('[1]Consommati par usage et sect '!$C$6:$C$310,'[1]Assiette TIC'!$C186,'[1]Consommati par usage et sect '!BO$6:BO$310)</f>
        <v>#VALUE!</v>
      </c>
      <c r="BQ180" s="104" t="e">
        <f>SUMIF('[1]Consommati par usage et sect '!$C$6:$C$310,'[1]Assiette TIC'!$C186,'[1]Consommati par usage et sect '!BP$6:BP$310)</f>
        <v>#VALUE!</v>
      </c>
      <c r="BR180" s="104" t="e">
        <f>SUMIF('[1]Consommati par usage et sect '!$C$6:$C$310,'[1]Assiette TIC'!$C186,'[1]Consommati par usage et sect '!BQ$6:BQ$310)</f>
        <v>#VALUE!</v>
      </c>
      <c r="BS180" s="105" t="e">
        <f t="shared" si="77"/>
        <v>#VALUE!</v>
      </c>
      <c r="BT180" s="106" t="e">
        <f>AL180-E180+#REF!+#REF!</f>
        <v>#VALUE!</v>
      </c>
      <c r="BU180" s="102" t="e">
        <f>IF(E180-#REF!-#REF!&gt;=#REF!,AL180-E180+#REF!+#REF!,AL180-#REF!)</f>
        <v>#REF!</v>
      </c>
      <c r="BV180" s="102" t="s">
        <v>264</v>
      </c>
      <c r="BW180" s="102"/>
      <c r="BX180" s="102">
        <f t="shared" si="66"/>
        <v>1</v>
      </c>
      <c r="BY180" s="102">
        <f t="shared" si="68"/>
        <v>0</v>
      </c>
      <c r="BZ180" s="107">
        <f>IF(ISNA(VLOOKUP($D180,'[1]comptes des secteurs'!$B$13:$AW$1568,31,FALSE)),0,VLOOKUP($D180,'[1]comptes des secteurs'!$B$13:$AW$1568,31,FALSE))</f>
        <v>74.400000000000006</v>
      </c>
      <c r="CA180" s="102">
        <f>IF(ISNA(VLOOKUP($D180,'[1]comptes des secteurs'!$B$13:$AW$1568,47,FALSE)),0,VLOOKUP($D180,'[1]comptes des secteurs'!$B$13:$AW$1568,47,FALSE))</f>
        <v>702.8</v>
      </c>
      <c r="CB180" s="108">
        <f t="shared" si="72"/>
        <v>0</v>
      </c>
      <c r="CC180" s="108">
        <f t="shared" si="72"/>
        <v>0</v>
      </c>
      <c r="CD180">
        <f>VLOOKUP(D180,Eurostat!$A$11:$H$272,5,TRUE)</f>
        <v>3692.6</v>
      </c>
    </row>
    <row r="181" spans="1:82" ht="15.65" customHeight="1" x14ac:dyDescent="0.35">
      <c r="A181" s="121"/>
      <c r="B181" s="212"/>
      <c r="C181" s="131" t="s">
        <v>433</v>
      </c>
      <c r="D181" s="128">
        <v>2733</v>
      </c>
      <c r="E181" s="97">
        <f>IFERROR(VLOOKUP(D181,'[1]Emissions ETS'!$A$2:$B$121,2,FALSE),0)/1000</f>
        <v>0</v>
      </c>
      <c r="F181" s="104" t="e">
        <f>SUMIF('[1]Consommati par usage et sect '!$C$6:$C$310,'[1]Assiette TIC'!$C187,'[1]Consommati par usage et sect '!E$6:E$310)</f>
        <v>#VALUE!</v>
      </c>
      <c r="G181" s="104" t="e">
        <f>SUMIF('[1]Consommati par usage et sect '!$C$6:$C$310,'[1]Assiette TIC'!$C187,'[1]Consommati par usage et sect '!F$6:F$310)</f>
        <v>#VALUE!</v>
      </c>
      <c r="H181" s="104" t="e">
        <f>SUMIF('[1]Consommati par usage et sect '!$C$6:$C$310,'[1]Assiette TIC'!$C187,'[1]Consommati par usage et sect '!G$6:G$310)</f>
        <v>#VALUE!</v>
      </c>
      <c r="I181" s="104" t="e">
        <f>SUMIF('[1]Consommati par usage et sect '!$C$6:$C$310,'[1]Assiette TIC'!$C187,'[1]Consommati par usage et sect '!H$6:H$310)</f>
        <v>#VALUE!</v>
      </c>
      <c r="J181" s="104" t="e">
        <f>SUMIF('[1]Consommati par usage et sect '!$C$6:$C$310,'[1]Assiette TIC'!$C187,'[1]Consommati par usage et sect '!I$6:I$310)</f>
        <v>#VALUE!</v>
      </c>
      <c r="K181" s="104" t="e">
        <f>SUMIF('[1]Consommati par usage et sect '!$C$6:$C$310,'[1]Assiette TIC'!$C187,'[1]Consommati par usage et sect '!J$6:J$310)</f>
        <v>#VALUE!</v>
      </c>
      <c r="L181" s="104" t="e">
        <f>SUMIF('[1]Consommati par usage et sect '!$C$6:$C$310,'[1]Assiette TIC'!$C187,'[1]Consommati par usage et sect '!K$6:K$310)</f>
        <v>#VALUE!</v>
      </c>
      <c r="M181" s="104" t="e">
        <f>SUMIF('[1]Consommati par usage et sect '!$C$6:$C$310,'[1]Assiette TIC'!$C187,'[1]Consommati par usage et sect '!L$6:L$310)</f>
        <v>#VALUE!</v>
      </c>
      <c r="N181" s="104" t="e">
        <f>SUMIF('[1]Consommati par usage et sect '!$C$6:$C$310,'[1]Assiette TIC'!$C187,'[1]Consommati par usage et sect '!M$6:M$310)</f>
        <v>#VALUE!</v>
      </c>
      <c r="O181" s="104" t="e">
        <f>SUMIF('[1]Consommati par usage et sect '!$C$6:$C$310,'[1]Assiette TIC'!$C187,'[1]Consommati par usage et sect '!N$6:N$310)</f>
        <v>#VALUE!</v>
      </c>
      <c r="P181" s="104" t="e">
        <f>SUMIF('[1]Consommati par usage et sect '!$C$6:$C$310,'[1]Assiette TIC'!$C187,'[1]Consommati par usage et sect '!O$6:O$310)</f>
        <v>#VALUE!</v>
      </c>
      <c r="Q181" s="104" t="e">
        <f>SUMIF('[1]Consommati par usage et sect '!$C$6:$C$310,'[1]Assiette TIC'!$C187,'[1]Consommati par usage et sect '!P$6:P$310)</f>
        <v>#VALUE!</v>
      </c>
      <c r="R181" s="104" t="e">
        <f>SUMIF('[1]Consommati par usage et sect '!$C$6:$C$310,'[1]Assiette TIC'!$C187,'[1]Consommati par usage et sect '!Q$6:Q$310)</f>
        <v>#VALUE!</v>
      </c>
      <c r="S181" s="104" t="e">
        <f>SUMIF('[1]Consommati par usage et sect '!$C$6:$C$310,'[1]Assiette TIC'!$C187,'[1]Consommati par usage et sect '!R$6:R$310)</f>
        <v>#VALUE!</v>
      </c>
      <c r="T181" s="104" t="e">
        <f>SUMIF('[1]Consommati par usage et sect '!$C$6:$C$310,'[1]Assiette TIC'!$C187,'[1]Consommati par usage et sect '!S$6:S$310)</f>
        <v>#VALUE!</v>
      </c>
      <c r="U181" s="104" t="e">
        <f>SUMIF('[1]Consommati par usage et sect '!$C$6:$C$310,'[1]Assiette TIC'!$C187,'[1]Consommati par usage et sect '!T$6:T$310)</f>
        <v>#VALUE!</v>
      </c>
      <c r="V181" s="104" t="e">
        <f>SUMIF('[1]Consommati par usage et sect '!$C$6:$C$310,'[1]Assiette TIC'!$C187,'[1]Consommati par usage et sect '!U$6:U$310)</f>
        <v>#VALUE!</v>
      </c>
      <c r="W181" s="104" t="e">
        <f>SUMIF('[1]Consommati par usage et sect '!$C$6:$C$310,'[1]Assiette TIC'!$C187,'[1]Consommati par usage et sect '!V$6:V$310)</f>
        <v>#VALUE!</v>
      </c>
      <c r="X181" s="104" t="e">
        <f>SUMIF('[1]Consommati par usage et sect '!$C$6:$C$310,'[1]Assiette TIC'!$C187,'[1]Consommati par usage et sect '!W$6:W$310)</f>
        <v>#VALUE!</v>
      </c>
      <c r="Y181" s="104" t="e">
        <f>SUMIF('[1]Consommati par usage et sect '!$C$6:$C$310,'[1]Assiette TIC'!$C187,'[1]Consommati par usage et sect '!X$6:X$310)</f>
        <v>#VALUE!</v>
      </c>
      <c r="Z181" s="104" t="e">
        <f>SUMIF('[1]Consommati par usage et sect '!$C$6:$C$310,'[1]Assiette TIC'!$C187,'[1]Consommati par usage et sect '!Y$6:Y$310)</f>
        <v>#VALUE!</v>
      </c>
      <c r="AA181" s="104" t="e">
        <f>SUMIF('[1]Consommati par usage et sect '!$C$6:$C$310,'[1]Assiette TIC'!$C187,'[1]Consommati par usage et sect '!Z$6:Z$310)</f>
        <v>#VALUE!</v>
      </c>
      <c r="AB181" s="104" t="e">
        <f>SUMIF('[1]Consommati par usage et sect '!$C$6:$C$310,'[1]Assiette TIC'!$C187,'[1]Consommati par usage et sect '!AA$6:AA$310)</f>
        <v>#VALUE!</v>
      </c>
      <c r="AC181" s="104" t="e">
        <f>SUMIF('[1]Consommati par usage et sect '!$C$6:$C$310,'[1]Assiette TIC'!$C187,'[1]Consommati par usage et sect '!AB$6:AB$310)</f>
        <v>#VALUE!</v>
      </c>
      <c r="AD181" s="104" t="e">
        <f>SUMIF('[1]Consommati par usage et sect '!$C$6:$C$310,'[1]Assiette TIC'!$C187,'[1]Consommati par usage et sect '!AC$6:AC$310)</f>
        <v>#VALUE!</v>
      </c>
      <c r="AE181" s="104" t="e">
        <f>SUMIF('[1]Consommati par usage et sect '!$C$6:$C$310,'[1]Assiette TIC'!$C187,'[1]Consommati par usage et sect '!AD$6:AD$310)</f>
        <v>#VALUE!</v>
      </c>
      <c r="AF181" s="104" t="e">
        <f>SUMIF('[1]Consommati par usage et sect '!$C$6:$C$310,'[1]Assiette TIC'!$C187,'[1]Consommati par usage et sect '!AE$6:AE$310)</f>
        <v>#VALUE!</v>
      </c>
      <c r="AG181" s="104" t="e">
        <f>SUMIF('[1]Consommati par usage et sect '!$C$6:$C$310,'[1]Assiette TIC'!$C187,'[1]Consommati par usage et sect '!AF$6:AF$310)</f>
        <v>#VALUE!</v>
      </c>
      <c r="AH181" s="104" t="e">
        <f>SUMIF('[1]Consommati par usage et sect '!$C$6:$C$310,'[1]Assiette TIC'!$C187,'[1]Consommati par usage et sect '!AG$6:AG$310)</f>
        <v>#VALUE!</v>
      </c>
      <c r="AI181" s="104" t="e">
        <f>SUMIF('[1]Consommati par usage et sect '!$C$6:$C$310,'[1]Assiette TIC'!$C187,'[1]Consommati par usage et sect '!AH$6:AH$310)</f>
        <v>#VALUE!</v>
      </c>
      <c r="AJ181" s="104" t="e">
        <f>SUMIF('[1]Consommati par usage et sect '!$C$6:$C$310,'[1]Assiette TIC'!$C187,'[1]Consommati par usage et sect '!AI$6:AI$310)</f>
        <v>#VALUE!</v>
      </c>
      <c r="AK181" s="104" t="e">
        <f>SUMIF('[1]Consommati par usage et sect '!$C$6:$C$310,'[1]Assiette TIC'!$C187,'[1]Consommati par usage et sect '!AJ$6:AJ$310)</f>
        <v>#VALUE!</v>
      </c>
      <c r="AL181" s="105" t="e">
        <f t="shared" si="61"/>
        <v>#VALUE!</v>
      </c>
      <c r="AM181" s="104" t="e">
        <f t="shared" si="67"/>
        <v>#VALUE!</v>
      </c>
      <c r="AN181" s="104" t="e">
        <f t="shared" si="62"/>
        <v>#VALUE!</v>
      </c>
      <c r="AO181" s="104" t="e">
        <f t="shared" si="63"/>
        <v>#VALUE!</v>
      </c>
      <c r="AP181" s="104" t="e">
        <f t="shared" si="64"/>
        <v>#VALUE!</v>
      </c>
      <c r="AQ181" s="104" t="e">
        <f>SUMIF('[1]Consommati par usage et sect '!$C$6:$C$310,'[1]Assiette TIC'!$C187,'[1]Consommati par usage et sect '!AP$6:AP$310)</f>
        <v>#VALUE!</v>
      </c>
      <c r="AR181" s="104" t="e">
        <f>SUMIF('[1]Consommati par usage et sect '!$C$6:$C$310,'[1]Assiette TIC'!$C187,'[1]Consommati par usage et sect '!AQ$6:AQ$310)</f>
        <v>#VALUE!</v>
      </c>
      <c r="AS181" s="104" t="e">
        <f>SUMIF('[1]Consommati par usage et sect '!$C$6:$C$310,'[1]Assiette TIC'!$C187,'[1]Consommati par usage et sect '!AR$6:AR$310)</f>
        <v>#VALUE!</v>
      </c>
      <c r="AT181" s="104" t="e">
        <f>SUMIF('[1]Consommati par usage et sect '!$C$6:$C$310,'[1]Assiette TIC'!$C187,'[1]Consommati par usage et sect '!AS$6:AS$310)</f>
        <v>#VALUE!</v>
      </c>
      <c r="AU181" s="104" t="e">
        <f>SUMIF('[1]Consommati par usage et sect '!$C$6:$C$310,'[1]Assiette TIC'!$C187,'[1]Consommati par usage et sect '!AT$6:AT$310)</f>
        <v>#VALUE!</v>
      </c>
      <c r="AV181" s="104" t="e">
        <f>SUMIF('[1]Consommati par usage et sect '!$C$6:$C$310,'[1]Assiette TIC'!$C187,'[1]Consommati par usage et sect '!AU$6:AU$310)</f>
        <v>#VALUE!</v>
      </c>
      <c r="AW181" s="104" t="e">
        <f>SUMIF('[1]Consommati par usage et sect '!$C$6:$C$310,'[1]Assiette TIC'!$C187,'[1]Consommati par usage et sect '!AV$6:AV$310)</f>
        <v>#VALUE!</v>
      </c>
      <c r="AX181" s="104" t="e">
        <f>SUMIF('[1]Consommati par usage et sect '!$C$6:$C$310,'[1]Assiette TIC'!$C187,'[1]Consommati par usage et sect '!AW$6:AW$310)</f>
        <v>#VALUE!</v>
      </c>
      <c r="AY181" s="104" t="e">
        <f>SUMIF('[1]Consommati par usage et sect '!$C$6:$C$310,'[1]Assiette TIC'!$C187,'[1]Consommati par usage et sect '!AX$6:AX$310)</f>
        <v>#VALUE!</v>
      </c>
      <c r="AZ181" s="104" t="e">
        <f>SUMIF('[1]Consommati par usage et sect '!$C$6:$C$310,'[1]Assiette TIC'!$C187,'[1]Consommati par usage et sect '!AY$6:AY$310)</f>
        <v>#VALUE!</v>
      </c>
      <c r="BA181" s="104" t="e">
        <f>SUMIF('[1]Consommati par usage et sect '!$C$6:$C$310,'[1]Assiette TIC'!$C187,'[1]Consommati par usage et sect '!AZ$6:AZ$310)</f>
        <v>#VALUE!</v>
      </c>
      <c r="BB181" s="104" t="e">
        <f>SUMIF('[1]Consommati par usage et sect '!$C$6:$C$310,'[1]Assiette TIC'!$C187,'[1]Consommati par usage et sect '!BA$6:BA$310)</f>
        <v>#VALUE!</v>
      </c>
      <c r="BC181" s="104" t="e">
        <f>SUMIF('[1]Consommati par usage et sect '!$C$6:$C$310,'[1]Assiette TIC'!$C187,'[1]Consommati par usage et sect '!BB$6:BB$310)</f>
        <v>#VALUE!</v>
      </c>
      <c r="BD181" s="104" t="e">
        <f>SUMIF('[1]Consommati par usage et sect '!$C$6:$C$310,'[1]Assiette TIC'!$C187,'[1]Consommati par usage et sect '!BC$6:BC$310)</f>
        <v>#VALUE!</v>
      </c>
      <c r="BE181" s="104" t="e">
        <f>SUMIF('[1]Consommati par usage et sect '!$C$6:$C$310,'[1]Assiette TIC'!$C187,'[1]Consommati par usage et sect '!BD$6:BD$310)</f>
        <v>#VALUE!</v>
      </c>
      <c r="BF181" s="104" t="e">
        <f>SUMIF('[1]Consommati par usage et sect '!$C$6:$C$310,'[1]Assiette TIC'!$C187,'[1]Consommati par usage et sect '!BE$6:BE$310)</f>
        <v>#VALUE!</v>
      </c>
      <c r="BG181" s="104" t="e">
        <f>SUMIF('[1]Consommati par usage et sect '!$C$6:$C$310,'[1]Assiette TIC'!$C187,'[1]Consommati par usage et sect '!BF$6:BF$310)</f>
        <v>#VALUE!</v>
      </c>
      <c r="BH181" s="104" t="e">
        <f>SUMIF('[1]Consommati par usage et sect '!$C$6:$C$310,'[1]Assiette TIC'!$C187,'[1]Consommati par usage et sect '!BG$6:BG$310)</f>
        <v>#VALUE!</v>
      </c>
      <c r="BI181" s="104" t="e">
        <f>SUMIF('[1]Consommati par usage et sect '!$C$6:$C$310,'[1]Assiette TIC'!$C187,'[1]Consommati par usage et sect '!BH$6:BH$310)</f>
        <v>#VALUE!</v>
      </c>
      <c r="BJ181" s="104" t="e">
        <f>SUMIF('[1]Consommati par usage et sect '!$C$6:$C$310,'[1]Assiette TIC'!$C187,'[1]Consommati par usage et sect '!BI$6:BI$310)</f>
        <v>#VALUE!</v>
      </c>
      <c r="BK181" s="104" t="e">
        <f>SUMIF('[1]Consommati par usage et sect '!$C$6:$C$310,'[1]Assiette TIC'!$C187,'[1]Consommati par usage et sect '!BJ$6:BJ$310)</f>
        <v>#VALUE!</v>
      </c>
      <c r="BL181" s="104" t="e">
        <f>SUMIF('[1]Consommati par usage et sect '!$C$6:$C$310,'[1]Assiette TIC'!$C187,'[1]Consommati par usage et sect '!BK$6:BK$310)</f>
        <v>#VALUE!</v>
      </c>
      <c r="BM181" s="104" t="e">
        <f>SUMIF('[1]Consommati par usage et sect '!$C$6:$C$310,'[1]Assiette TIC'!$C187,'[1]Consommati par usage et sect '!BL$6:BL$310)</f>
        <v>#VALUE!</v>
      </c>
      <c r="BN181" s="104" t="e">
        <f>SUMIF('[1]Consommati par usage et sect '!$C$6:$C$310,'[1]Assiette TIC'!$C187,'[1]Consommati par usage et sect '!BM$6:BM$310)</f>
        <v>#VALUE!</v>
      </c>
      <c r="BO181" s="104" t="e">
        <f>SUMIF('[1]Consommati par usage et sect '!$C$6:$C$310,'[1]Assiette TIC'!$C187,'[1]Consommati par usage et sect '!BN$6:BN$310)</f>
        <v>#VALUE!</v>
      </c>
      <c r="BP181" s="104" t="e">
        <f>SUMIF('[1]Consommati par usage et sect '!$C$6:$C$310,'[1]Assiette TIC'!$C187,'[1]Consommati par usage et sect '!BO$6:BO$310)</f>
        <v>#VALUE!</v>
      </c>
      <c r="BQ181" s="104" t="e">
        <f>SUMIF('[1]Consommati par usage et sect '!$C$6:$C$310,'[1]Assiette TIC'!$C187,'[1]Consommati par usage et sect '!BP$6:BP$310)</f>
        <v>#VALUE!</v>
      </c>
      <c r="BR181" s="104" t="e">
        <f>SUMIF('[1]Consommati par usage et sect '!$C$6:$C$310,'[1]Assiette TIC'!$C187,'[1]Consommati par usage et sect '!BQ$6:BQ$310)</f>
        <v>#VALUE!</v>
      </c>
      <c r="BS181" s="105" t="e">
        <f t="shared" si="77"/>
        <v>#VALUE!</v>
      </c>
      <c r="BT181" s="106" t="e">
        <f>AL181-E181</f>
        <v>#VALUE!</v>
      </c>
      <c r="BU181" s="102" t="e">
        <f>IF(E181-#REF!-#REF!&gt;=#REF!,AL181-E181+#REF!+#REF!,AL181-#REF!)</f>
        <v>#REF!</v>
      </c>
      <c r="BV181" s="102" t="s">
        <v>264</v>
      </c>
      <c r="BW181" s="102"/>
      <c r="BX181" s="102">
        <f t="shared" si="66"/>
        <v>1</v>
      </c>
      <c r="BY181" s="102">
        <f t="shared" si="68"/>
        <v>0</v>
      </c>
      <c r="BZ181" s="107">
        <f>IF(ISNA(VLOOKUP($D181,'[1]comptes des secteurs'!$B$13:$AW$1568,31,FALSE)),0,VLOOKUP($D181,'[1]comptes des secteurs'!$B$13:$AW$1568,31,FALSE))</f>
        <v>394.1</v>
      </c>
      <c r="CA181" s="102">
        <f>IF(ISNA(VLOOKUP($D181,'[1]comptes des secteurs'!$B$13:$AW$1568,47,FALSE)),0,VLOOKUP($D181,'[1]comptes des secteurs'!$B$13:$AW$1568,47,FALSE))</f>
        <v>1244.4000000000001</v>
      </c>
      <c r="CB181" s="108">
        <f t="shared" si="72"/>
        <v>0</v>
      </c>
      <c r="CC181" s="108">
        <f t="shared" si="72"/>
        <v>0</v>
      </c>
      <c r="CD181">
        <f>VLOOKUP(D181,Eurostat!$A$11:$H$272,5,TRUE)</f>
        <v>2737.5</v>
      </c>
    </row>
    <row r="182" spans="1:82" ht="15.65" customHeight="1" x14ac:dyDescent="0.35">
      <c r="A182" s="121"/>
      <c r="B182" s="212"/>
      <c r="C182" s="131" t="s">
        <v>434</v>
      </c>
      <c r="D182" s="128">
        <v>2740</v>
      </c>
      <c r="E182" s="97">
        <f>IFERROR(VLOOKUP(D182,'[1]Emissions ETS'!$A$2:$B$121,2,FALSE),0)/1000</f>
        <v>0</v>
      </c>
      <c r="F182" s="104" t="e">
        <f>SUMIF('[1]Consommati par usage et sect '!$C$6:$C$310,'[1]Assiette TIC'!$C188,'[1]Consommati par usage et sect '!E$6:E$310)</f>
        <v>#VALUE!</v>
      </c>
      <c r="G182" s="104" t="e">
        <f>SUMIF('[1]Consommati par usage et sect '!$C$6:$C$310,'[1]Assiette TIC'!$C188,'[1]Consommati par usage et sect '!F$6:F$310)</f>
        <v>#VALUE!</v>
      </c>
      <c r="H182" s="104" t="e">
        <f>SUMIF('[1]Consommati par usage et sect '!$C$6:$C$310,'[1]Assiette TIC'!$C188,'[1]Consommati par usage et sect '!G$6:G$310)</f>
        <v>#VALUE!</v>
      </c>
      <c r="I182" s="104" t="e">
        <f>SUMIF('[1]Consommati par usage et sect '!$C$6:$C$310,'[1]Assiette TIC'!$C188,'[1]Consommati par usage et sect '!H$6:H$310)</f>
        <v>#VALUE!</v>
      </c>
      <c r="J182" s="104" t="e">
        <f>SUMIF('[1]Consommati par usage et sect '!$C$6:$C$310,'[1]Assiette TIC'!$C188,'[1]Consommati par usage et sect '!I$6:I$310)</f>
        <v>#VALUE!</v>
      </c>
      <c r="K182" s="104" t="e">
        <f>SUMIF('[1]Consommati par usage et sect '!$C$6:$C$310,'[1]Assiette TIC'!$C188,'[1]Consommati par usage et sect '!J$6:J$310)</f>
        <v>#VALUE!</v>
      </c>
      <c r="L182" s="104" t="e">
        <f>SUMIF('[1]Consommati par usage et sect '!$C$6:$C$310,'[1]Assiette TIC'!$C188,'[1]Consommati par usage et sect '!K$6:K$310)</f>
        <v>#VALUE!</v>
      </c>
      <c r="M182" s="104" t="e">
        <f>SUMIF('[1]Consommati par usage et sect '!$C$6:$C$310,'[1]Assiette TIC'!$C188,'[1]Consommati par usage et sect '!L$6:L$310)</f>
        <v>#VALUE!</v>
      </c>
      <c r="N182" s="104" t="e">
        <f>SUMIF('[1]Consommati par usage et sect '!$C$6:$C$310,'[1]Assiette TIC'!$C188,'[1]Consommati par usage et sect '!M$6:M$310)</f>
        <v>#VALUE!</v>
      </c>
      <c r="O182" s="104" t="e">
        <f>SUMIF('[1]Consommati par usage et sect '!$C$6:$C$310,'[1]Assiette TIC'!$C188,'[1]Consommati par usage et sect '!N$6:N$310)</f>
        <v>#VALUE!</v>
      </c>
      <c r="P182" s="104" t="e">
        <f>SUMIF('[1]Consommati par usage et sect '!$C$6:$C$310,'[1]Assiette TIC'!$C188,'[1]Consommati par usage et sect '!O$6:O$310)</f>
        <v>#VALUE!</v>
      </c>
      <c r="Q182" s="104" t="e">
        <f>SUMIF('[1]Consommati par usage et sect '!$C$6:$C$310,'[1]Assiette TIC'!$C188,'[1]Consommati par usage et sect '!P$6:P$310)</f>
        <v>#VALUE!</v>
      </c>
      <c r="R182" s="104" t="e">
        <f>SUMIF('[1]Consommati par usage et sect '!$C$6:$C$310,'[1]Assiette TIC'!$C188,'[1]Consommati par usage et sect '!Q$6:Q$310)</f>
        <v>#VALUE!</v>
      </c>
      <c r="S182" s="104" t="e">
        <f>SUMIF('[1]Consommati par usage et sect '!$C$6:$C$310,'[1]Assiette TIC'!$C188,'[1]Consommati par usage et sect '!R$6:R$310)</f>
        <v>#VALUE!</v>
      </c>
      <c r="T182" s="104" t="e">
        <f>SUMIF('[1]Consommati par usage et sect '!$C$6:$C$310,'[1]Assiette TIC'!$C188,'[1]Consommati par usage et sect '!S$6:S$310)</f>
        <v>#VALUE!</v>
      </c>
      <c r="U182" s="104" t="e">
        <f>SUMIF('[1]Consommati par usage et sect '!$C$6:$C$310,'[1]Assiette TIC'!$C188,'[1]Consommati par usage et sect '!T$6:T$310)</f>
        <v>#VALUE!</v>
      </c>
      <c r="V182" s="104" t="e">
        <f>SUMIF('[1]Consommati par usage et sect '!$C$6:$C$310,'[1]Assiette TIC'!$C188,'[1]Consommati par usage et sect '!U$6:U$310)</f>
        <v>#VALUE!</v>
      </c>
      <c r="W182" s="104" t="e">
        <f>SUMIF('[1]Consommati par usage et sect '!$C$6:$C$310,'[1]Assiette TIC'!$C188,'[1]Consommati par usage et sect '!V$6:V$310)</f>
        <v>#VALUE!</v>
      </c>
      <c r="X182" s="104" t="e">
        <f>SUMIF('[1]Consommati par usage et sect '!$C$6:$C$310,'[1]Assiette TIC'!$C188,'[1]Consommati par usage et sect '!W$6:W$310)</f>
        <v>#VALUE!</v>
      </c>
      <c r="Y182" s="104" t="e">
        <f>SUMIF('[1]Consommati par usage et sect '!$C$6:$C$310,'[1]Assiette TIC'!$C188,'[1]Consommati par usage et sect '!X$6:X$310)</f>
        <v>#VALUE!</v>
      </c>
      <c r="Z182" s="104" t="e">
        <f>SUMIF('[1]Consommati par usage et sect '!$C$6:$C$310,'[1]Assiette TIC'!$C188,'[1]Consommati par usage et sect '!Y$6:Y$310)</f>
        <v>#VALUE!</v>
      </c>
      <c r="AA182" s="104" t="e">
        <f>SUMIF('[1]Consommati par usage et sect '!$C$6:$C$310,'[1]Assiette TIC'!$C188,'[1]Consommati par usage et sect '!Z$6:Z$310)</f>
        <v>#VALUE!</v>
      </c>
      <c r="AB182" s="104" t="e">
        <f>SUMIF('[1]Consommati par usage et sect '!$C$6:$C$310,'[1]Assiette TIC'!$C188,'[1]Consommati par usage et sect '!AA$6:AA$310)</f>
        <v>#VALUE!</v>
      </c>
      <c r="AC182" s="104" t="e">
        <f>SUMIF('[1]Consommati par usage et sect '!$C$6:$C$310,'[1]Assiette TIC'!$C188,'[1]Consommati par usage et sect '!AB$6:AB$310)</f>
        <v>#VALUE!</v>
      </c>
      <c r="AD182" s="104" t="e">
        <f>SUMIF('[1]Consommati par usage et sect '!$C$6:$C$310,'[1]Assiette TIC'!$C188,'[1]Consommati par usage et sect '!AC$6:AC$310)</f>
        <v>#VALUE!</v>
      </c>
      <c r="AE182" s="104" t="e">
        <f>SUMIF('[1]Consommati par usage et sect '!$C$6:$C$310,'[1]Assiette TIC'!$C188,'[1]Consommati par usage et sect '!AD$6:AD$310)</f>
        <v>#VALUE!</v>
      </c>
      <c r="AF182" s="104" t="e">
        <f>SUMIF('[1]Consommati par usage et sect '!$C$6:$C$310,'[1]Assiette TIC'!$C188,'[1]Consommati par usage et sect '!AE$6:AE$310)</f>
        <v>#VALUE!</v>
      </c>
      <c r="AG182" s="104" t="e">
        <f>SUMIF('[1]Consommati par usage et sect '!$C$6:$C$310,'[1]Assiette TIC'!$C188,'[1]Consommati par usage et sect '!AF$6:AF$310)</f>
        <v>#VALUE!</v>
      </c>
      <c r="AH182" s="104" t="e">
        <f>SUMIF('[1]Consommati par usage et sect '!$C$6:$C$310,'[1]Assiette TIC'!$C188,'[1]Consommati par usage et sect '!AG$6:AG$310)</f>
        <v>#VALUE!</v>
      </c>
      <c r="AI182" s="104" t="e">
        <f>SUMIF('[1]Consommati par usage et sect '!$C$6:$C$310,'[1]Assiette TIC'!$C188,'[1]Consommati par usage et sect '!AH$6:AH$310)</f>
        <v>#VALUE!</v>
      </c>
      <c r="AJ182" s="104" t="e">
        <f>SUMIF('[1]Consommati par usage et sect '!$C$6:$C$310,'[1]Assiette TIC'!$C188,'[1]Consommati par usage et sect '!AI$6:AI$310)</f>
        <v>#VALUE!</v>
      </c>
      <c r="AK182" s="104" t="e">
        <f>SUMIF('[1]Consommati par usage et sect '!$C$6:$C$310,'[1]Assiette TIC'!$C188,'[1]Consommati par usage et sect '!AJ$6:AJ$310)</f>
        <v>#VALUE!</v>
      </c>
      <c r="AL182" s="105" t="e">
        <f t="shared" si="61"/>
        <v>#VALUE!</v>
      </c>
      <c r="AM182" s="104" t="e">
        <f t="shared" si="67"/>
        <v>#VALUE!</v>
      </c>
      <c r="AN182" s="104" t="e">
        <f t="shared" si="62"/>
        <v>#VALUE!</v>
      </c>
      <c r="AO182" s="104" t="e">
        <f t="shared" si="63"/>
        <v>#VALUE!</v>
      </c>
      <c r="AP182" s="104" t="e">
        <f t="shared" si="64"/>
        <v>#VALUE!</v>
      </c>
      <c r="AQ182" s="104" t="e">
        <f>SUMIF('[1]Consommati par usage et sect '!$C$6:$C$310,'[1]Assiette TIC'!$C188,'[1]Consommati par usage et sect '!AP$6:AP$310)</f>
        <v>#VALUE!</v>
      </c>
      <c r="AR182" s="104" t="e">
        <f>SUMIF('[1]Consommati par usage et sect '!$C$6:$C$310,'[1]Assiette TIC'!$C188,'[1]Consommati par usage et sect '!AQ$6:AQ$310)</f>
        <v>#VALUE!</v>
      </c>
      <c r="AS182" s="104" t="e">
        <f>SUMIF('[1]Consommati par usage et sect '!$C$6:$C$310,'[1]Assiette TIC'!$C188,'[1]Consommati par usage et sect '!AR$6:AR$310)</f>
        <v>#VALUE!</v>
      </c>
      <c r="AT182" s="104" t="e">
        <f>SUMIF('[1]Consommati par usage et sect '!$C$6:$C$310,'[1]Assiette TIC'!$C188,'[1]Consommati par usage et sect '!AS$6:AS$310)</f>
        <v>#VALUE!</v>
      </c>
      <c r="AU182" s="104" t="e">
        <f>SUMIF('[1]Consommati par usage et sect '!$C$6:$C$310,'[1]Assiette TIC'!$C188,'[1]Consommati par usage et sect '!AT$6:AT$310)</f>
        <v>#VALUE!</v>
      </c>
      <c r="AV182" s="104" t="e">
        <f>SUMIF('[1]Consommati par usage et sect '!$C$6:$C$310,'[1]Assiette TIC'!$C188,'[1]Consommati par usage et sect '!AU$6:AU$310)</f>
        <v>#VALUE!</v>
      </c>
      <c r="AW182" s="104" t="e">
        <f>SUMIF('[1]Consommati par usage et sect '!$C$6:$C$310,'[1]Assiette TIC'!$C188,'[1]Consommati par usage et sect '!AV$6:AV$310)</f>
        <v>#VALUE!</v>
      </c>
      <c r="AX182" s="104" t="e">
        <f>SUMIF('[1]Consommati par usage et sect '!$C$6:$C$310,'[1]Assiette TIC'!$C188,'[1]Consommati par usage et sect '!AW$6:AW$310)</f>
        <v>#VALUE!</v>
      </c>
      <c r="AY182" s="104" t="e">
        <f>SUMIF('[1]Consommati par usage et sect '!$C$6:$C$310,'[1]Assiette TIC'!$C188,'[1]Consommati par usage et sect '!AX$6:AX$310)</f>
        <v>#VALUE!</v>
      </c>
      <c r="AZ182" s="104" t="e">
        <f>SUMIF('[1]Consommati par usage et sect '!$C$6:$C$310,'[1]Assiette TIC'!$C188,'[1]Consommati par usage et sect '!AY$6:AY$310)</f>
        <v>#VALUE!</v>
      </c>
      <c r="BA182" s="104" t="e">
        <f>SUMIF('[1]Consommati par usage et sect '!$C$6:$C$310,'[1]Assiette TIC'!$C188,'[1]Consommati par usage et sect '!AZ$6:AZ$310)</f>
        <v>#VALUE!</v>
      </c>
      <c r="BB182" s="104" t="e">
        <f>SUMIF('[1]Consommati par usage et sect '!$C$6:$C$310,'[1]Assiette TIC'!$C188,'[1]Consommati par usage et sect '!BA$6:BA$310)</f>
        <v>#VALUE!</v>
      </c>
      <c r="BC182" s="104" t="e">
        <f>SUMIF('[1]Consommati par usage et sect '!$C$6:$C$310,'[1]Assiette TIC'!$C188,'[1]Consommati par usage et sect '!BB$6:BB$310)</f>
        <v>#VALUE!</v>
      </c>
      <c r="BD182" s="104" t="e">
        <f>SUMIF('[1]Consommati par usage et sect '!$C$6:$C$310,'[1]Assiette TIC'!$C188,'[1]Consommati par usage et sect '!BC$6:BC$310)</f>
        <v>#VALUE!</v>
      </c>
      <c r="BE182" s="104" t="e">
        <f>SUMIF('[1]Consommati par usage et sect '!$C$6:$C$310,'[1]Assiette TIC'!$C188,'[1]Consommati par usage et sect '!BD$6:BD$310)</f>
        <v>#VALUE!</v>
      </c>
      <c r="BF182" s="104" t="e">
        <f>SUMIF('[1]Consommati par usage et sect '!$C$6:$C$310,'[1]Assiette TIC'!$C188,'[1]Consommati par usage et sect '!BE$6:BE$310)</f>
        <v>#VALUE!</v>
      </c>
      <c r="BG182" s="104" t="e">
        <f>SUMIF('[1]Consommati par usage et sect '!$C$6:$C$310,'[1]Assiette TIC'!$C188,'[1]Consommati par usage et sect '!BF$6:BF$310)</f>
        <v>#VALUE!</v>
      </c>
      <c r="BH182" s="104" t="e">
        <f>SUMIF('[1]Consommati par usage et sect '!$C$6:$C$310,'[1]Assiette TIC'!$C188,'[1]Consommati par usage et sect '!BG$6:BG$310)</f>
        <v>#VALUE!</v>
      </c>
      <c r="BI182" s="104" t="e">
        <f>SUMIF('[1]Consommati par usage et sect '!$C$6:$C$310,'[1]Assiette TIC'!$C188,'[1]Consommati par usage et sect '!BH$6:BH$310)</f>
        <v>#VALUE!</v>
      </c>
      <c r="BJ182" s="104" t="e">
        <f>SUMIF('[1]Consommati par usage et sect '!$C$6:$C$310,'[1]Assiette TIC'!$C188,'[1]Consommati par usage et sect '!BI$6:BI$310)</f>
        <v>#VALUE!</v>
      </c>
      <c r="BK182" s="104" t="e">
        <f>SUMIF('[1]Consommati par usage et sect '!$C$6:$C$310,'[1]Assiette TIC'!$C188,'[1]Consommati par usage et sect '!BJ$6:BJ$310)</f>
        <v>#VALUE!</v>
      </c>
      <c r="BL182" s="104" t="e">
        <f>SUMIF('[1]Consommati par usage et sect '!$C$6:$C$310,'[1]Assiette TIC'!$C188,'[1]Consommati par usage et sect '!BK$6:BK$310)</f>
        <v>#VALUE!</v>
      </c>
      <c r="BM182" s="104" t="e">
        <f>SUMIF('[1]Consommati par usage et sect '!$C$6:$C$310,'[1]Assiette TIC'!$C188,'[1]Consommati par usage et sect '!BL$6:BL$310)</f>
        <v>#VALUE!</v>
      </c>
      <c r="BN182" s="104" t="e">
        <f>SUMIF('[1]Consommati par usage et sect '!$C$6:$C$310,'[1]Assiette TIC'!$C188,'[1]Consommati par usage et sect '!BM$6:BM$310)</f>
        <v>#VALUE!</v>
      </c>
      <c r="BO182" s="104" t="e">
        <f>SUMIF('[1]Consommati par usage et sect '!$C$6:$C$310,'[1]Assiette TIC'!$C188,'[1]Consommati par usage et sect '!BN$6:BN$310)</f>
        <v>#VALUE!</v>
      </c>
      <c r="BP182" s="104" t="e">
        <f>SUMIF('[1]Consommati par usage et sect '!$C$6:$C$310,'[1]Assiette TIC'!$C188,'[1]Consommati par usage et sect '!BO$6:BO$310)</f>
        <v>#VALUE!</v>
      </c>
      <c r="BQ182" s="104" t="e">
        <f>SUMIF('[1]Consommati par usage et sect '!$C$6:$C$310,'[1]Assiette TIC'!$C188,'[1]Consommati par usage et sect '!BP$6:BP$310)</f>
        <v>#VALUE!</v>
      </c>
      <c r="BR182" s="104" t="e">
        <f>SUMIF('[1]Consommati par usage et sect '!$C$6:$C$310,'[1]Assiette TIC'!$C188,'[1]Consommati par usage et sect '!BQ$6:BQ$310)</f>
        <v>#VALUE!</v>
      </c>
      <c r="BS182" s="105" t="e">
        <f t="shared" si="77"/>
        <v>#VALUE!</v>
      </c>
      <c r="BT182" s="106" t="e">
        <f>AL182-E182</f>
        <v>#VALUE!</v>
      </c>
      <c r="BU182" s="102" t="e">
        <f>IF(E182-#REF!-#REF!&gt;=#REF!,AL182-E182+#REF!+#REF!,AL182-#REF!)</f>
        <v>#REF!</v>
      </c>
      <c r="BV182" s="102" t="s">
        <v>264</v>
      </c>
      <c r="BW182" s="102"/>
      <c r="BX182" s="102">
        <f t="shared" si="66"/>
        <v>1</v>
      </c>
      <c r="BY182" s="102">
        <f t="shared" si="68"/>
        <v>0</v>
      </c>
      <c r="BZ182" s="107">
        <f>IF(ISNA(VLOOKUP($D182,'[1]comptes des secteurs'!$B$13:$AW$1568,31,FALSE)),0,VLOOKUP($D182,'[1]comptes des secteurs'!$B$13:$AW$1568,31,FALSE))</f>
        <v>188.3</v>
      </c>
      <c r="CA182" s="102">
        <f>IF(ISNA(VLOOKUP($D182,'[1]comptes des secteurs'!$B$13:$AW$1568,47,FALSE)),0,VLOOKUP($D182,'[1]comptes des secteurs'!$B$13:$AW$1568,47,FALSE))</f>
        <v>754.4</v>
      </c>
      <c r="CB182" s="108">
        <f t="shared" si="72"/>
        <v>0</v>
      </c>
      <c r="CC182" s="108">
        <f t="shared" si="72"/>
        <v>0</v>
      </c>
      <c r="CD182">
        <f>VLOOKUP(D182,Eurostat!$A$11:$H$272,5,TRUE)</f>
        <v>1926.6</v>
      </c>
    </row>
    <row r="183" spans="1:82" ht="15.65" customHeight="1" x14ac:dyDescent="0.35">
      <c r="A183" s="121"/>
      <c r="B183" s="212"/>
      <c r="C183" s="131" t="s">
        <v>435</v>
      </c>
      <c r="D183" s="128">
        <v>2751</v>
      </c>
      <c r="E183" s="97">
        <f>IFERROR(VLOOKUP(D183,'[1]Emissions ETS'!$A$2:$B$121,2,FALSE),0)/1000</f>
        <v>0</v>
      </c>
      <c r="F183" s="104" t="e">
        <f>SUMIF('[1]Consommati par usage et sect '!$C$6:$C$310,'[1]Assiette TIC'!$C189,'[1]Consommati par usage et sect '!E$6:E$310)</f>
        <v>#VALUE!</v>
      </c>
      <c r="G183" s="104" t="e">
        <f>SUMIF('[1]Consommati par usage et sect '!$C$6:$C$310,'[1]Assiette TIC'!$C189,'[1]Consommati par usage et sect '!F$6:F$310)</f>
        <v>#VALUE!</v>
      </c>
      <c r="H183" s="104" t="e">
        <f>SUMIF('[1]Consommati par usage et sect '!$C$6:$C$310,'[1]Assiette TIC'!$C189,'[1]Consommati par usage et sect '!G$6:G$310)</f>
        <v>#VALUE!</v>
      </c>
      <c r="I183" s="104" t="e">
        <f>SUMIF('[1]Consommati par usage et sect '!$C$6:$C$310,'[1]Assiette TIC'!$C189,'[1]Consommati par usage et sect '!H$6:H$310)</f>
        <v>#VALUE!</v>
      </c>
      <c r="J183" s="104" t="e">
        <f>SUMIF('[1]Consommati par usage et sect '!$C$6:$C$310,'[1]Assiette TIC'!$C189,'[1]Consommati par usage et sect '!I$6:I$310)</f>
        <v>#VALUE!</v>
      </c>
      <c r="K183" s="104" t="e">
        <f>SUMIF('[1]Consommati par usage et sect '!$C$6:$C$310,'[1]Assiette TIC'!$C189,'[1]Consommati par usage et sect '!J$6:J$310)</f>
        <v>#VALUE!</v>
      </c>
      <c r="L183" s="104" t="e">
        <f>SUMIF('[1]Consommati par usage et sect '!$C$6:$C$310,'[1]Assiette TIC'!$C189,'[1]Consommati par usage et sect '!K$6:K$310)</f>
        <v>#VALUE!</v>
      </c>
      <c r="M183" s="104" t="e">
        <f>SUMIF('[1]Consommati par usage et sect '!$C$6:$C$310,'[1]Assiette TIC'!$C189,'[1]Consommati par usage et sect '!L$6:L$310)</f>
        <v>#VALUE!</v>
      </c>
      <c r="N183" s="104" t="e">
        <f>SUMIF('[1]Consommati par usage et sect '!$C$6:$C$310,'[1]Assiette TIC'!$C189,'[1]Consommati par usage et sect '!M$6:M$310)</f>
        <v>#VALUE!</v>
      </c>
      <c r="O183" s="104" t="e">
        <f>SUMIF('[1]Consommati par usage et sect '!$C$6:$C$310,'[1]Assiette TIC'!$C189,'[1]Consommati par usage et sect '!N$6:N$310)</f>
        <v>#VALUE!</v>
      </c>
      <c r="P183" s="104" t="e">
        <f>SUMIF('[1]Consommati par usage et sect '!$C$6:$C$310,'[1]Assiette TIC'!$C189,'[1]Consommati par usage et sect '!O$6:O$310)</f>
        <v>#VALUE!</v>
      </c>
      <c r="Q183" s="104" t="e">
        <f>SUMIF('[1]Consommati par usage et sect '!$C$6:$C$310,'[1]Assiette TIC'!$C189,'[1]Consommati par usage et sect '!P$6:P$310)</f>
        <v>#VALUE!</v>
      </c>
      <c r="R183" s="104" t="e">
        <f>SUMIF('[1]Consommati par usage et sect '!$C$6:$C$310,'[1]Assiette TIC'!$C189,'[1]Consommati par usage et sect '!Q$6:Q$310)</f>
        <v>#VALUE!</v>
      </c>
      <c r="S183" s="104" t="e">
        <f>SUMIF('[1]Consommati par usage et sect '!$C$6:$C$310,'[1]Assiette TIC'!$C189,'[1]Consommati par usage et sect '!R$6:R$310)</f>
        <v>#VALUE!</v>
      </c>
      <c r="T183" s="104" t="e">
        <f>SUMIF('[1]Consommati par usage et sect '!$C$6:$C$310,'[1]Assiette TIC'!$C189,'[1]Consommati par usage et sect '!S$6:S$310)</f>
        <v>#VALUE!</v>
      </c>
      <c r="U183" s="104" t="e">
        <f>SUMIF('[1]Consommati par usage et sect '!$C$6:$C$310,'[1]Assiette TIC'!$C189,'[1]Consommati par usage et sect '!T$6:T$310)</f>
        <v>#VALUE!</v>
      </c>
      <c r="V183" s="104" t="e">
        <f>SUMIF('[1]Consommati par usage et sect '!$C$6:$C$310,'[1]Assiette TIC'!$C189,'[1]Consommati par usage et sect '!U$6:U$310)</f>
        <v>#VALUE!</v>
      </c>
      <c r="W183" s="104" t="e">
        <f>SUMIF('[1]Consommati par usage et sect '!$C$6:$C$310,'[1]Assiette TIC'!$C189,'[1]Consommati par usage et sect '!V$6:V$310)</f>
        <v>#VALUE!</v>
      </c>
      <c r="X183" s="104" t="e">
        <f>SUMIF('[1]Consommati par usage et sect '!$C$6:$C$310,'[1]Assiette TIC'!$C189,'[1]Consommati par usage et sect '!W$6:W$310)</f>
        <v>#VALUE!</v>
      </c>
      <c r="Y183" s="104" t="e">
        <f>SUMIF('[1]Consommati par usage et sect '!$C$6:$C$310,'[1]Assiette TIC'!$C189,'[1]Consommati par usage et sect '!X$6:X$310)</f>
        <v>#VALUE!</v>
      </c>
      <c r="Z183" s="104" t="e">
        <f>SUMIF('[1]Consommati par usage et sect '!$C$6:$C$310,'[1]Assiette TIC'!$C189,'[1]Consommati par usage et sect '!Y$6:Y$310)</f>
        <v>#VALUE!</v>
      </c>
      <c r="AA183" s="104" t="e">
        <f>SUMIF('[1]Consommati par usage et sect '!$C$6:$C$310,'[1]Assiette TIC'!$C189,'[1]Consommati par usage et sect '!Z$6:Z$310)</f>
        <v>#VALUE!</v>
      </c>
      <c r="AB183" s="104" t="e">
        <f>SUMIF('[1]Consommati par usage et sect '!$C$6:$C$310,'[1]Assiette TIC'!$C189,'[1]Consommati par usage et sect '!AA$6:AA$310)</f>
        <v>#VALUE!</v>
      </c>
      <c r="AC183" s="104" t="e">
        <f>SUMIF('[1]Consommati par usage et sect '!$C$6:$C$310,'[1]Assiette TIC'!$C189,'[1]Consommati par usage et sect '!AB$6:AB$310)</f>
        <v>#VALUE!</v>
      </c>
      <c r="AD183" s="104" t="e">
        <f>SUMIF('[1]Consommati par usage et sect '!$C$6:$C$310,'[1]Assiette TIC'!$C189,'[1]Consommati par usage et sect '!AC$6:AC$310)</f>
        <v>#VALUE!</v>
      </c>
      <c r="AE183" s="104" t="e">
        <f>SUMIF('[1]Consommati par usage et sect '!$C$6:$C$310,'[1]Assiette TIC'!$C189,'[1]Consommati par usage et sect '!AD$6:AD$310)</f>
        <v>#VALUE!</v>
      </c>
      <c r="AF183" s="104" t="e">
        <f>SUMIF('[1]Consommati par usage et sect '!$C$6:$C$310,'[1]Assiette TIC'!$C189,'[1]Consommati par usage et sect '!AE$6:AE$310)</f>
        <v>#VALUE!</v>
      </c>
      <c r="AG183" s="104" t="e">
        <f>SUMIF('[1]Consommati par usage et sect '!$C$6:$C$310,'[1]Assiette TIC'!$C189,'[1]Consommati par usage et sect '!AF$6:AF$310)</f>
        <v>#VALUE!</v>
      </c>
      <c r="AH183" s="104" t="e">
        <f>SUMIF('[1]Consommati par usage et sect '!$C$6:$C$310,'[1]Assiette TIC'!$C189,'[1]Consommati par usage et sect '!AG$6:AG$310)</f>
        <v>#VALUE!</v>
      </c>
      <c r="AI183" s="104" t="e">
        <f>SUMIF('[1]Consommati par usage et sect '!$C$6:$C$310,'[1]Assiette TIC'!$C189,'[1]Consommati par usage et sect '!AH$6:AH$310)</f>
        <v>#VALUE!</v>
      </c>
      <c r="AJ183" s="104" t="e">
        <f>SUMIF('[1]Consommati par usage et sect '!$C$6:$C$310,'[1]Assiette TIC'!$C189,'[1]Consommati par usage et sect '!AI$6:AI$310)</f>
        <v>#VALUE!</v>
      </c>
      <c r="AK183" s="104" t="e">
        <f>SUMIF('[1]Consommati par usage et sect '!$C$6:$C$310,'[1]Assiette TIC'!$C189,'[1]Consommati par usage et sect '!AJ$6:AJ$310)</f>
        <v>#VALUE!</v>
      </c>
      <c r="AL183" s="105" t="e">
        <f t="shared" si="61"/>
        <v>#VALUE!</v>
      </c>
      <c r="AM183" s="104" t="e">
        <f t="shared" si="67"/>
        <v>#VALUE!</v>
      </c>
      <c r="AN183" s="104" t="e">
        <f t="shared" si="62"/>
        <v>#VALUE!</v>
      </c>
      <c r="AO183" s="104" t="e">
        <f t="shared" si="63"/>
        <v>#VALUE!</v>
      </c>
      <c r="AP183" s="104" t="e">
        <f t="shared" si="64"/>
        <v>#VALUE!</v>
      </c>
      <c r="AQ183" s="104" t="e">
        <f>SUMIF('[1]Consommati par usage et sect '!$C$6:$C$310,'[1]Assiette TIC'!$C189,'[1]Consommati par usage et sect '!AP$6:AP$310)</f>
        <v>#VALUE!</v>
      </c>
      <c r="AR183" s="104" t="e">
        <f>SUMIF('[1]Consommati par usage et sect '!$C$6:$C$310,'[1]Assiette TIC'!$C189,'[1]Consommati par usage et sect '!AQ$6:AQ$310)</f>
        <v>#VALUE!</v>
      </c>
      <c r="AS183" s="104" t="e">
        <f>SUMIF('[1]Consommati par usage et sect '!$C$6:$C$310,'[1]Assiette TIC'!$C189,'[1]Consommati par usage et sect '!AR$6:AR$310)</f>
        <v>#VALUE!</v>
      </c>
      <c r="AT183" s="104" t="e">
        <f>SUMIF('[1]Consommati par usage et sect '!$C$6:$C$310,'[1]Assiette TIC'!$C189,'[1]Consommati par usage et sect '!AS$6:AS$310)</f>
        <v>#VALUE!</v>
      </c>
      <c r="AU183" s="104" t="e">
        <f>SUMIF('[1]Consommati par usage et sect '!$C$6:$C$310,'[1]Assiette TIC'!$C189,'[1]Consommati par usage et sect '!AT$6:AT$310)</f>
        <v>#VALUE!</v>
      </c>
      <c r="AV183" s="104" t="e">
        <f>SUMIF('[1]Consommati par usage et sect '!$C$6:$C$310,'[1]Assiette TIC'!$C189,'[1]Consommati par usage et sect '!AU$6:AU$310)</f>
        <v>#VALUE!</v>
      </c>
      <c r="AW183" s="104" t="e">
        <f>SUMIF('[1]Consommati par usage et sect '!$C$6:$C$310,'[1]Assiette TIC'!$C189,'[1]Consommati par usage et sect '!AV$6:AV$310)</f>
        <v>#VALUE!</v>
      </c>
      <c r="AX183" s="104" t="e">
        <f>SUMIF('[1]Consommati par usage et sect '!$C$6:$C$310,'[1]Assiette TIC'!$C189,'[1]Consommati par usage et sect '!AW$6:AW$310)</f>
        <v>#VALUE!</v>
      </c>
      <c r="AY183" s="104" t="e">
        <f>SUMIF('[1]Consommati par usage et sect '!$C$6:$C$310,'[1]Assiette TIC'!$C189,'[1]Consommati par usage et sect '!AX$6:AX$310)</f>
        <v>#VALUE!</v>
      </c>
      <c r="AZ183" s="104" t="e">
        <f>SUMIF('[1]Consommati par usage et sect '!$C$6:$C$310,'[1]Assiette TIC'!$C189,'[1]Consommati par usage et sect '!AY$6:AY$310)</f>
        <v>#VALUE!</v>
      </c>
      <c r="BA183" s="104" t="e">
        <f>SUMIF('[1]Consommati par usage et sect '!$C$6:$C$310,'[1]Assiette TIC'!$C189,'[1]Consommati par usage et sect '!AZ$6:AZ$310)</f>
        <v>#VALUE!</v>
      </c>
      <c r="BB183" s="104" t="e">
        <f>SUMIF('[1]Consommati par usage et sect '!$C$6:$C$310,'[1]Assiette TIC'!$C189,'[1]Consommati par usage et sect '!BA$6:BA$310)</f>
        <v>#VALUE!</v>
      </c>
      <c r="BC183" s="104" t="e">
        <f>SUMIF('[1]Consommati par usage et sect '!$C$6:$C$310,'[1]Assiette TIC'!$C189,'[1]Consommati par usage et sect '!BB$6:BB$310)</f>
        <v>#VALUE!</v>
      </c>
      <c r="BD183" s="104" t="e">
        <f>SUMIF('[1]Consommati par usage et sect '!$C$6:$C$310,'[1]Assiette TIC'!$C189,'[1]Consommati par usage et sect '!BC$6:BC$310)</f>
        <v>#VALUE!</v>
      </c>
      <c r="BE183" s="104" t="e">
        <f>SUMIF('[1]Consommati par usage et sect '!$C$6:$C$310,'[1]Assiette TIC'!$C189,'[1]Consommati par usage et sect '!BD$6:BD$310)</f>
        <v>#VALUE!</v>
      </c>
      <c r="BF183" s="104" t="e">
        <f>SUMIF('[1]Consommati par usage et sect '!$C$6:$C$310,'[1]Assiette TIC'!$C189,'[1]Consommati par usage et sect '!BE$6:BE$310)</f>
        <v>#VALUE!</v>
      </c>
      <c r="BG183" s="104" t="e">
        <f>SUMIF('[1]Consommati par usage et sect '!$C$6:$C$310,'[1]Assiette TIC'!$C189,'[1]Consommati par usage et sect '!BF$6:BF$310)</f>
        <v>#VALUE!</v>
      </c>
      <c r="BH183" s="104" t="e">
        <f>SUMIF('[1]Consommati par usage et sect '!$C$6:$C$310,'[1]Assiette TIC'!$C189,'[1]Consommati par usage et sect '!BG$6:BG$310)</f>
        <v>#VALUE!</v>
      </c>
      <c r="BI183" s="104" t="e">
        <f>SUMIF('[1]Consommati par usage et sect '!$C$6:$C$310,'[1]Assiette TIC'!$C189,'[1]Consommati par usage et sect '!BH$6:BH$310)</f>
        <v>#VALUE!</v>
      </c>
      <c r="BJ183" s="104" t="e">
        <f>SUMIF('[1]Consommati par usage et sect '!$C$6:$C$310,'[1]Assiette TIC'!$C189,'[1]Consommati par usage et sect '!BI$6:BI$310)</f>
        <v>#VALUE!</v>
      </c>
      <c r="BK183" s="104" t="e">
        <f>SUMIF('[1]Consommati par usage et sect '!$C$6:$C$310,'[1]Assiette TIC'!$C189,'[1]Consommati par usage et sect '!BJ$6:BJ$310)</f>
        <v>#VALUE!</v>
      </c>
      <c r="BL183" s="104" t="e">
        <f>SUMIF('[1]Consommati par usage et sect '!$C$6:$C$310,'[1]Assiette TIC'!$C189,'[1]Consommati par usage et sect '!BK$6:BK$310)</f>
        <v>#VALUE!</v>
      </c>
      <c r="BM183" s="104" t="e">
        <f>SUMIF('[1]Consommati par usage et sect '!$C$6:$C$310,'[1]Assiette TIC'!$C189,'[1]Consommati par usage et sect '!BL$6:BL$310)</f>
        <v>#VALUE!</v>
      </c>
      <c r="BN183" s="104" t="e">
        <f>SUMIF('[1]Consommati par usage et sect '!$C$6:$C$310,'[1]Assiette TIC'!$C189,'[1]Consommati par usage et sect '!BM$6:BM$310)</f>
        <v>#VALUE!</v>
      </c>
      <c r="BO183" s="104" t="e">
        <f>SUMIF('[1]Consommati par usage et sect '!$C$6:$C$310,'[1]Assiette TIC'!$C189,'[1]Consommati par usage et sect '!BN$6:BN$310)</f>
        <v>#VALUE!</v>
      </c>
      <c r="BP183" s="104" t="e">
        <f>SUMIF('[1]Consommati par usage et sect '!$C$6:$C$310,'[1]Assiette TIC'!$C189,'[1]Consommati par usage et sect '!BO$6:BO$310)</f>
        <v>#VALUE!</v>
      </c>
      <c r="BQ183" s="104" t="e">
        <f>SUMIF('[1]Consommati par usage et sect '!$C$6:$C$310,'[1]Assiette TIC'!$C189,'[1]Consommati par usage et sect '!BP$6:BP$310)</f>
        <v>#VALUE!</v>
      </c>
      <c r="BR183" s="104" t="e">
        <f>SUMIF('[1]Consommati par usage et sect '!$C$6:$C$310,'[1]Assiette TIC'!$C189,'[1]Consommati par usage et sect '!BQ$6:BQ$310)</f>
        <v>#VALUE!</v>
      </c>
      <c r="BS183" s="105" t="e">
        <f t="shared" si="77"/>
        <v>#VALUE!</v>
      </c>
      <c r="BT183" s="106" t="e">
        <f>AL183-E183</f>
        <v>#VALUE!</v>
      </c>
      <c r="BU183" s="102" t="e">
        <f>IF(E183-#REF!-#REF!&gt;=#REF!,AL183-E183+#REF!+#REF!,AL183-#REF!)</f>
        <v>#REF!</v>
      </c>
      <c r="BV183" s="102" t="s">
        <v>264</v>
      </c>
      <c r="BW183" s="102"/>
      <c r="BX183" s="102">
        <f t="shared" si="66"/>
        <v>1</v>
      </c>
      <c r="BY183" s="102">
        <f t="shared" si="68"/>
        <v>0</v>
      </c>
      <c r="BZ183" s="107">
        <f>IF(ISNA(VLOOKUP($D183,'[1]comptes des secteurs'!$B$13:$AW$1568,31,FALSE)),0,VLOOKUP($D183,'[1]comptes des secteurs'!$B$13:$AW$1568,31,FALSE))</f>
        <v>181.2</v>
      </c>
      <c r="CA183" s="102">
        <f>IF(ISNA(VLOOKUP($D183,'[1]comptes des secteurs'!$B$13:$AW$1568,47,FALSE)),0,VLOOKUP($D183,'[1]comptes des secteurs'!$B$13:$AW$1568,47,FALSE))</f>
        <v>979.5</v>
      </c>
      <c r="CB183" s="108">
        <f t="shared" si="72"/>
        <v>0</v>
      </c>
      <c r="CC183" s="108">
        <f t="shared" si="72"/>
        <v>0</v>
      </c>
      <c r="CD183">
        <f>VLOOKUP(D183,Eurostat!$A$11:$H$272,5,TRUE)</f>
        <v>2922</v>
      </c>
    </row>
    <row r="184" spans="1:82" ht="15.65" customHeight="1" x14ac:dyDescent="0.35">
      <c r="A184" s="121"/>
      <c r="B184" s="212"/>
      <c r="C184" s="131" t="s">
        <v>436</v>
      </c>
      <c r="D184" s="128">
        <v>2752</v>
      </c>
      <c r="E184" s="97">
        <f>IFERROR(VLOOKUP(D184,'[1]Emissions ETS'!$A$2:$B$121,2,FALSE),0)/1000</f>
        <v>0</v>
      </c>
      <c r="F184" s="104" t="e">
        <f>SUMIF('[1]Consommati par usage et sect '!$C$6:$C$310,'[1]Assiette TIC'!$C190,'[1]Consommati par usage et sect '!E$6:E$310)</f>
        <v>#VALUE!</v>
      </c>
      <c r="G184" s="104" t="e">
        <f>SUMIF('[1]Consommati par usage et sect '!$C$6:$C$310,'[1]Assiette TIC'!$C190,'[1]Consommati par usage et sect '!F$6:F$310)</f>
        <v>#VALUE!</v>
      </c>
      <c r="H184" s="104" t="e">
        <f>SUMIF('[1]Consommati par usage et sect '!$C$6:$C$310,'[1]Assiette TIC'!$C190,'[1]Consommati par usage et sect '!G$6:G$310)</f>
        <v>#VALUE!</v>
      </c>
      <c r="I184" s="104" t="e">
        <f>SUMIF('[1]Consommati par usage et sect '!$C$6:$C$310,'[1]Assiette TIC'!$C190,'[1]Consommati par usage et sect '!H$6:H$310)</f>
        <v>#VALUE!</v>
      </c>
      <c r="J184" s="104" t="e">
        <f>SUMIF('[1]Consommati par usage et sect '!$C$6:$C$310,'[1]Assiette TIC'!$C190,'[1]Consommati par usage et sect '!I$6:I$310)</f>
        <v>#VALUE!</v>
      </c>
      <c r="K184" s="104" t="e">
        <f>SUMIF('[1]Consommati par usage et sect '!$C$6:$C$310,'[1]Assiette TIC'!$C190,'[1]Consommati par usage et sect '!J$6:J$310)</f>
        <v>#VALUE!</v>
      </c>
      <c r="L184" s="104" t="e">
        <f>SUMIF('[1]Consommati par usage et sect '!$C$6:$C$310,'[1]Assiette TIC'!$C190,'[1]Consommati par usage et sect '!K$6:K$310)</f>
        <v>#VALUE!</v>
      </c>
      <c r="M184" s="104" t="e">
        <f>SUMIF('[1]Consommati par usage et sect '!$C$6:$C$310,'[1]Assiette TIC'!$C190,'[1]Consommati par usage et sect '!L$6:L$310)</f>
        <v>#VALUE!</v>
      </c>
      <c r="N184" s="104" t="e">
        <f>SUMIF('[1]Consommati par usage et sect '!$C$6:$C$310,'[1]Assiette TIC'!$C190,'[1]Consommati par usage et sect '!M$6:M$310)</f>
        <v>#VALUE!</v>
      </c>
      <c r="O184" s="104" t="e">
        <f>SUMIF('[1]Consommati par usage et sect '!$C$6:$C$310,'[1]Assiette TIC'!$C190,'[1]Consommati par usage et sect '!N$6:N$310)</f>
        <v>#VALUE!</v>
      </c>
      <c r="P184" s="104" t="e">
        <f>SUMIF('[1]Consommati par usage et sect '!$C$6:$C$310,'[1]Assiette TIC'!$C190,'[1]Consommati par usage et sect '!O$6:O$310)</f>
        <v>#VALUE!</v>
      </c>
      <c r="Q184" s="104" t="e">
        <f>SUMIF('[1]Consommati par usage et sect '!$C$6:$C$310,'[1]Assiette TIC'!$C190,'[1]Consommati par usage et sect '!P$6:P$310)</f>
        <v>#VALUE!</v>
      </c>
      <c r="R184" s="104" t="e">
        <f>SUMIF('[1]Consommati par usage et sect '!$C$6:$C$310,'[1]Assiette TIC'!$C190,'[1]Consommati par usage et sect '!Q$6:Q$310)</f>
        <v>#VALUE!</v>
      </c>
      <c r="S184" s="104" t="e">
        <f>SUMIF('[1]Consommati par usage et sect '!$C$6:$C$310,'[1]Assiette TIC'!$C190,'[1]Consommati par usage et sect '!R$6:R$310)</f>
        <v>#VALUE!</v>
      </c>
      <c r="T184" s="104" t="e">
        <f>SUMIF('[1]Consommati par usage et sect '!$C$6:$C$310,'[1]Assiette TIC'!$C190,'[1]Consommati par usage et sect '!S$6:S$310)</f>
        <v>#VALUE!</v>
      </c>
      <c r="U184" s="104" t="e">
        <f>SUMIF('[1]Consommati par usage et sect '!$C$6:$C$310,'[1]Assiette TIC'!$C190,'[1]Consommati par usage et sect '!T$6:T$310)</f>
        <v>#VALUE!</v>
      </c>
      <c r="V184" s="104" t="e">
        <f>SUMIF('[1]Consommati par usage et sect '!$C$6:$C$310,'[1]Assiette TIC'!$C190,'[1]Consommati par usage et sect '!U$6:U$310)</f>
        <v>#VALUE!</v>
      </c>
      <c r="W184" s="104" t="e">
        <f>SUMIF('[1]Consommati par usage et sect '!$C$6:$C$310,'[1]Assiette TIC'!$C190,'[1]Consommati par usage et sect '!V$6:V$310)</f>
        <v>#VALUE!</v>
      </c>
      <c r="X184" s="104" t="e">
        <f>SUMIF('[1]Consommati par usage et sect '!$C$6:$C$310,'[1]Assiette TIC'!$C190,'[1]Consommati par usage et sect '!W$6:W$310)</f>
        <v>#VALUE!</v>
      </c>
      <c r="Y184" s="104" t="e">
        <f>SUMIF('[1]Consommati par usage et sect '!$C$6:$C$310,'[1]Assiette TIC'!$C190,'[1]Consommati par usage et sect '!X$6:X$310)</f>
        <v>#VALUE!</v>
      </c>
      <c r="Z184" s="104" t="e">
        <f>SUMIF('[1]Consommati par usage et sect '!$C$6:$C$310,'[1]Assiette TIC'!$C190,'[1]Consommati par usage et sect '!Y$6:Y$310)</f>
        <v>#VALUE!</v>
      </c>
      <c r="AA184" s="104" t="e">
        <f>SUMIF('[1]Consommati par usage et sect '!$C$6:$C$310,'[1]Assiette TIC'!$C190,'[1]Consommati par usage et sect '!Z$6:Z$310)</f>
        <v>#VALUE!</v>
      </c>
      <c r="AB184" s="104" t="e">
        <f>SUMIF('[1]Consommati par usage et sect '!$C$6:$C$310,'[1]Assiette TIC'!$C190,'[1]Consommati par usage et sect '!AA$6:AA$310)</f>
        <v>#VALUE!</v>
      </c>
      <c r="AC184" s="104" t="e">
        <f>SUMIF('[1]Consommati par usage et sect '!$C$6:$C$310,'[1]Assiette TIC'!$C190,'[1]Consommati par usage et sect '!AB$6:AB$310)</f>
        <v>#VALUE!</v>
      </c>
      <c r="AD184" s="104" t="e">
        <f>SUMIF('[1]Consommati par usage et sect '!$C$6:$C$310,'[1]Assiette TIC'!$C190,'[1]Consommati par usage et sect '!AC$6:AC$310)</f>
        <v>#VALUE!</v>
      </c>
      <c r="AE184" s="104" t="e">
        <f>SUMIF('[1]Consommati par usage et sect '!$C$6:$C$310,'[1]Assiette TIC'!$C190,'[1]Consommati par usage et sect '!AD$6:AD$310)</f>
        <v>#VALUE!</v>
      </c>
      <c r="AF184" s="104" t="e">
        <f>SUMIF('[1]Consommati par usage et sect '!$C$6:$C$310,'[1]Assiette TIC'!$C190,'[1]Consommati par usage et sect '!AE$6:AE$310)</f>
        <v>#VALUE!</v>
      </c>
      <c r="AG184" s="104" t="e">
        <f>SUMIF('[1]Consommati par usage et sect '!$C$6:$C$310,'[1]Assiette TIC'!$C190,'[1]Consommati par usage et sect '!AF$6:AF$310)</f>
        <v>#VALUE!</v>
      </c>
      <c r="AH184" s="104" t="e">
        <f>SUMIF('[1]Consommati par usage et sect '!$C$6:$C$310,'[1]Assiette TIC'!$C190,'[1]Consommati par usage et sect '!AG$6:AG$310)</f>
        <v>#VALUE!</v>
      </c>
      <c r="AI184" s="104" t="e">
        <f>SUMIF('[1]Consommati par usage et sect '!$C$6:$C$310,'[1]Assiette TIC'!$C190,'[1]Consommati par usage et sect '!AH$6:AH$310)</f>
        <v>#VALUE!</v>
      </c>
      <c r="AJ184" s="104" t="e">
        <f>SUMIF('[1]Consommati par usage et sect '!$C$6:$C$310,'[1]Assiette TIC'!$C190,'[1]Consommati par usage et sect '!AI$6:AI$310)</f>
        <v>#VALUE!</v>
      </c>
      <c r="AK184" s="104" t="e">
        <f>SUMIF('[1]Consommati par usage et sect '!$C$6:$C$310,'[1]Assiette TIC'!$C190,'[1]Consommati par usage et sect '!AJ$6:AJ$310)</f>
        <v>#VALUE!</v>
      </c>
      <c r="AL184" s="105" t="e">
        <f t="shared" si="61"/>
        <v>#VALUE!</v>
      </c>
      <c r="AM184" s="104" t="e">
        <f t="shared" si="67"/>
        <v>#VALUE!</v>
      </c>
      <c r="AN184" s="104" t="e">
        <f t="shared" si="62"/>
        <v>#VALUE!</v>
      </c>
      <c r="AO184" s="104" t="e">
        <f t="shared" si="63"/>
        <v>#VALUE!</v>
      </c>
      <c r="AP184" s="104" t="e">
        <f t="shared" si="64"/>
        <v>#VALUE!</v>
      </c>
      <c r="AQ184" s="104" t="e">
        <f>SUMIF('[1]Consommati par usage et sect '!$C$6:$C$310,'[1]Assiette TIC'!$C190,'[1]Consommati par usage et sect '!AP$6:AP$310)</f>
        <v>#VALUE!</v>
      </c>
      <c r="AR184" s="104" t="e">
        <f>SUMIF('[1]Consommati par usage et sect '!$C$6:$C$310,'[1]Assiette TIC'!$C190,'[1]Consommati par usage et sect '!AQ$6:AQ$310)</f>
        <v>#VALUE!</v>
      </c>
      <c r="AS184" s="104" t="e">
        <f>SUMIF('[1]Consommati par usage et sect '!$C$6:$C$310,'[1]Assiette TIC'!$C190,'[1]Consommati par usage et sect '!AR$6:AR$310)</f>
        <v>#VALUE!</v>
      </c>
      <c r="AT184" s="104" t="e">
        <f>SUMIF('[1]Consommati par usage et sect '!$C$6:$C$310,'[1]Assiette TIC'!$C190,'[1]Consommati par usage et sect '!AS$6:AS$310)</f>
        <v>#VALUE!</v>
      </c>
      <c r="AU184" s="104" t="e">
        <f>SUMIF('[1]Consommati par usage et sect '!$C$6:$C$310,'[1]Assiette TIC'!$C190,'[1]Consommati par usage et sect '!AT$6:AT$310)</f>
        <v>#VALUE!</v>
      </c>
      <c r="AV184" s="104" t="e">
        <f>SUMIF('[1]Consommati par usage et sect '!$C$6:$C$310,'[1]Assiette TIC'!$C190,'[1]Consommati par usage et sect '!AU$6:AU$310)</f>
        <v>#VALUE!</v>
      </c>
      <c r="AW184" s="104" t="e">
        <f>SUMIF('[1]Consommati par usage et sect '!$C$6:$C$310,'[1]Assiette TIC'!$C190,'[1]Consommati par usage et sect '!AV$6:AV$310)</f>
        <v>#VALUE!</v>
      </c>
      <c r="AX184" s="104" t="e">
        <f>SUMIF('[1]Consommati par usage et sect '!$C$6:$C$310,'[1]Assiette TIC'!$C190,'[1]Consommati par usage et sect '!AW$6:AW$310)</f>
        <v>#VALUE!</v>
      </c>
      <c r="AY184" s="104" t="e">
        <f>SUMIF('[1]Consommati par usage et sect '!$C$6:$C$310,'[1]Assiette TIC'!$C190,'[1]Consommati par usage et sect '!AX$6:AX$310)</f>
        <v>#VALUE!</v>
      </c>
      <c r="AZ184" s="104" t="e">
        <f>SUMIF('[1]Consommati par usage et sect '!$C$6:$C$310,'[1]Assiette TIC'!$C190,'[1]Consommati par usage et sect '!AY$6:AY$310)</f>
        <v>#VALUE!</v>
      </c>
      <c r="BA184" s="104" t="e">
        <f>SUMIF('[1]Consommati par usage et sect '!$C$6:$C$310,'[1]Assiette TIC'!$C190,'[1]Consommati par usage et sect '!AZ$6:AZ$310)</f>
        <v>#VALUE!</v>
      </c>
      <c r="BB184" s="104" t="e">
        <f>SUMIF('[1]Consommati par usage et sect '!$C$6:$C$310,'[1]Assiette TIC'!$C190,'[1]Consommati par usage et sect '!BA$6:BA$310)</f>
        <v>#VALUE!</v>
      </c>
      <c r="BC184" s="104" t="e">
        <f>SUMIF('[1]Consommati par usage et sect '!$C$6:$C$310,'[1]Assiette TIC'!$C190,'[1]Consommati par usage et sect '!BB$6:BB$310)</f>
        <v>#VALUE!</v>
      </c>
      <c r="BD184" s="104" t="e">
        <f>SUMIF('[1]Consommati par usage et sect '!$C$6:$C$310,'[1]Assiette TIC'!$C190,'[1]Consommati par usage et sect '!BC$6:BC$310)</f>
        <v>#VALUE!</v>
      </c>
      <c r="BE184" s="104" t="e">
        <f>SUMIF('[1]Consommati par usage et sect '!$C$6:$C$310,'[1]Assiette TIC'!$C190,'[1]Consommati par usage et sect '!BD$6:BD$310)</f>
        <v>#VALUE!</v>
      </c>
      <c r="BF184" s="104" t="e">
        <f>SUMIF('[1]Consommati par usage et sect '!$C$6:$C$310,'[1]Assiette TIC'!$C190,'[1]Consommati par usage et sect '!BE$6:BE$310)</f>
        <v>#VALUE!</v>
      </c>
      <c r="BG184" s="104" t="e">
        <f>SUMIF('[1]Consommati par usage et sect '!$C$6:$C$310,'[1]Assiette TIC'!$C190,'[1]Consommati par usage et sect '!BF$6:BF$310)</f>
        <v>#VALUE!</v>
      </c>
      <c r="BH184" s="104" t="e">
        <f>SUMIF('[1]Consommati par usage et sect '!$C$6:$C$310,'[1]Assiette TIC'!$C190,'[1]Consommati par usage et sect '!BG$6:BG$310)</f>
        <v>#VALUE!</v>
      </c>
      <c r="BI184" s="104" t="e">
        <f>SUMIF('[1]Consommati par usage et sect '!$C$6:$C$310,'[1]Assiette TIC'!$C190,'[1]Consommati par usage et sect '!BH$6:BH$310)</f>
        <v>#VALUE!</v>
      </c>
      <c r="BJ184" s="104" t="e">
        <f>SUMIF('[1]Consommati par usage et sect '!$C$6:$C$310,'[1]Assiette TIC'!$C190,'[1]Consommati par usage et sect '!BI$6:BI$310)</f>
        <v>#VALUE!</v>
      </c>
      <c r="BK184" s="104" t="e">
        <f>SUMIF('[1]Consommati par usage et sect '!$C$6:$C$310,'[1]Assiette TIC'!$C190,'[1]Consommati par usage et sect '!BJ$6:BJ$310)</f>
        <v>#VALUE!</v>
      </c>
      <c r="BL184" s="104" t="e">
        <f>SUMIF('[1]Consommati par usage et sect '!$C$6:$C$310,'[1]Assiette TIC'!$C190,'[1]Consommati par usage et sect '!BK$6:BK$310)</f>
        <v>#VALUE!</v>
      </c>
      <c r="BM184" s="104" t="e">
        <f>SUMIF('[1]Consommati par usage et sect '!$C$6:$C$310,'[1]Assiette TIC'!$C190,'[1]Consommati par usage et sect '!BL$6:BL$310)</f>
        <v>#VALUE!</v>
      </c>
      <c r="BN184" s="104" t="e">
        <f>SUMIF('[1]Consommati par usage et sect '!$C$6:$C$310,'[1]Assiette TIC'!$C190,'[1]Consommati par usage et sect '!BM$6:BM$310)</f>
        <v>#VALUE!</v>
      </c>
      <c r="BO184" s="104" t="e">
        <f>SUMIF('[1]Consommati par usage et sect '!$C$6:$C$310,'[1]Assiette TIC'!$C190,'[1]Consommati par usage et sect '!BN$6:BN$310)</f>
        <v>#VALUE!</v>
      </c>
      <c r="BP184" s="104" t="e">
        <f>SUMIF('[1]Consommati par usage et sect '!$C$6:$C$310,'[1]Assiette TIC'!$C190,'[1]Consommati par usage et sect '!BO$6:BO$310)</f>
        <v>#VALUE!</v>
      </c>
      <c r="BQ184" s="104" t="e">
        <f>SUMIF('[1]Consommati par usage et sect '!$C$6:$C$310,'[1]Assiette TIC'!$C190,'[1]Consommati par usage et sect '!BP$6:BP$310)</f>
        <v>#VALUE!</v>
      </c>
      <c r="BR184" s="104" t="e">
        <f>SUMIF('[1]Consommati par usage et sect '!$C$6:$C$310,'[1]Assiette TIC'!$C190,'[1]Consommati par usage et sect '!BQ$6:BQ$310)</f>
        <v>#VALUE!</v>
      </c>
      <c r="BS184" s="105" t="e">
        <f t="shared" si="77"/>
        <v>#VALUE!</v>
      </c>
      <c r="BT184" s="106" t="e">
        <f>AL184-E184</f>
        <v>#VALUE!</v>
      </c>
      <c r="BU184" s="102" t="e">
        <f>IF(E184-#REF!-#REF!&gt;=#REF!,AL184-E184+#REF!+#REF!,AL184-#REF!)</f>
        <v>#REF!</v>
      </c>
      <c r="BV184" s="102" t="s">
        <v>264</v>
      </c>
      <c r="BW184" s="102"/>
      <c r="BX184" s="102">
        <f t="shared" si="66"/>
        <v>1</v>
      </c>
      <c r="BY184" s="102">
        <f t="shared" si="68"/>
        <v>0</v>
      </c>
      <c r="BZ184" s="107">
        <f>IF(ISNA(VLOOKUP($D184,'[1]comptes des secteurs'!$B$13:$AW$1568,31,FALSE)),0,VLOOKUP($D184,'[1]comptes des secteurs'!$B$13:$AW$1568,31,FALSE))</f>
        <v>20.5</v>
      </c>
      <c r="CA184" s="102">
        <f>IF(ISNA(VLOOKUP($D184,'[1]comptes des secteurs'!$B$13:$AW$1568,47,FALSE)),0,VLOOKUP($D184,'[1]comptes des secteurs'!$B$13:$AW$1568,47,FALSE))</f>
        <v>150.1</v>
      </c>
      <c r="CB184" s="108">
        <f t="shared" si="72"/>
        <v>0</v>
      </c>
      <c r="CC184" s="108">
        <f t="shared" si="72"/>
        <v>0</v>
      </c>
      <c r="CD184">
        <f>VLOOKUP(D184,Eurostat!$A$11:$H$272,5,TRUE)</f>
        <v>448.8</v>
      </c>
    </row>
    <row r="185" spans="1:82" ht="15.65" customHeight="1" x14ac:dyDescent="0.35">
      <c r="A185" s="121"/>
      <c r="B185" s="212"/>
      <c r="C185" s="131" t="s">
        <v>437</v>
      </c>
      <c r="D185" s="128">
        <v>2790</v>
      </c>
      <c r="E185" s="97">
        <f>IFERROR(VLOOKUP(D185,'[1]Emissions ETS'!$A$2:$B$121,2,FALSE),0)/1000</f>
        <v>40.636000000000003</v>
      </c>
      <c r="F185" s="104" t="e">
        <f>SUMIF('[1]Consommati par usage et sect '!$C$6:$C$310,'[1]Assiette TIC'!$C191,'[1]Consommati par usage et sect '!E$6:E$310)</f>
        <v>#VALUE!</v>
      </c>
      <c r="G185" s="104" t="e">
        <f>SUMIF('[1]Consommati par usage et sect '!$C$6:$C$310,'[1]Assiette TIC'!$C191,'[1]Consommati par usage et sect '!F$6:F$310)</f>
        <v>#VALUE!</v>
      </c>
      <c r="H185" s="104" t="e">
        <f>SUMIF('[1]Consommati par usage et sect '!$C$6:$C$310,'[1]Assiette TIC'!$C191,'[1]Consommati par usage et sect '!G$6:G$310)</f>
        <v>#VALUE!</v>
      </c>
      <c r="I185" s="104" t="e">
        <f>SUMIF('[1]Consommati par usage et sect '!$C$6:$C$310,'[1]Assiette TIC'!$C191,'[1]Consommati par usage et sect '!H$6:H$310)</f>
        <v>#VALUE!</v>
      </c>
      <c r="J185" s="104" t="e">
        <f>SUMIF('[1]Consommati par usage et sect '!$C$6:$C$310,'[1]Assiette TIC'!$C191,'[1]Consommati par usage et sect '!I$6:I$310)</f>
        <v>#VALUE!</v>
      </c>
      <c r="K185" s="104" t="e">
        <f>SUMIF('[1]Consommati par usage et sect '!$C$6:$C$310,'[1]Assiette TIC'!$C191,'[1]Consommati par usage et sect '!J$6:J$310)</f>
        <v>#VALUE!</v>
      </c>
      <c r="L185" s="104" t="e">
        <f>SUMIF('[1]Consommati par usage et sect '!$C$6:$C$310,'[1]Assiette TIC'!$C191,'[1]Consommati par usage et sect '!K$6:K$310)</f>
        <v>#VALUE!</v>
      </c>
      <c r="M185" s="104" t="e">
        <f>SUMIF('[1]Consommati par usage et sect '!$C$6:$C$310,'[1]Assiette TIC'!$C191,'[1]Consommati par usage et sect '!L$6:L$310)</f>
        <v>#VALUE!</v>
      </c>
      <c r="N185" s="104" t="e">
        <f>SUMIF('[1]Consommati par usage et sect '!$C$6:$C$310,'[1]Assiette TIC'!$C191,'[1]Consommati par usage et sect '!M$6:M$310)</f>
        <v>#VALUE!</v>
      </c>
      <c r="O185" s="104" t="e">
        <f>SUMIF('[1]Consommati par usage et sect '!$C$6:$C$310,'[1]Assiette TIC'!$C191,'[1]Consommati par usage et sect '!N$6:N$310)</f>
        <v>#VALUE!</v>
      </c>
      <c r="P185" s="104" t="e">
        <f>SUMIF('[1]Consommati par usage et sect '!$C$6:$C$310,'[1]Assiette TIC'!$C191,'[1]Consommati par usage et sect '!O$6:O$310)</f>
        <v>#VALUE!</v>
      </c>
      <c r="Q185" s="104" t="e">
        <f>SUMIF('[1]Consommati par usage et sect '!$C$6:$C$310,'[1]Assiette TIC'!$C191,'[1]Consommati par usage et sect '!P$6:P$310)</f>
        <v>#VALUE!</v>
      </c>
      <c r="R185" s="104" t="e">
        <f>SUMIF('[1]Consommati par usage et sect '!$C$6:$C$310,'[1]Assiette TIC'!$C191,'[1]Consommati par usage et sect '!Q$6:Q$310)</f>
        <v>#VALUE!</v>
      </c>
      <c r="S185" s="104" t="e">
        <f>SUMIF('[1]Consommati par usage et sect '!$C$6:$C$310,'[1]Assiette TIC'!$C191,'[1]Consommati par usage et sect '!R$6:R$310)</f>
        <v>#VALUE!</v>
      </c>
      <c r="T185" s="104" t="e">
        <f>SUMIF('[1]Consommati par usage et sect '!$C$6:$C$310,'[1]Assiette TIC'!$C191,'[1]Consommati par usage et sect '!S$6:S$310)</f>
        <v>#VALUE!</v>
      </c>
      <c r="U185" s="104" t="e">
        <f>SUMIF('[1]Consommati par usage et sect '!$C$6:$C$310,'[1]Assiette TIC'!$C191,'[1]Consommati par usage et sect '!T$6:T$310)</f>
        <v>#VALUE!</v>
      </c>
      <c r="V185" s="104" t="e">
        <f>SUMIF('[1]Consommati par usage et sect '!$C$6:$C$310,'[1]Assiette TIC'!$C191,'[1]Consommati par usage et sect '!U$6:U$310)</f>
        <v>#VALUE!</v>
      </c>
      <c r="W185" s="104" t="e">
        <f>SUMIF('[1]Consommati par usage et sect '!$C$6:$C$310,'[1]Assiette TIC'!$C191,'[1]Consommati par usage et sect '!V$6:V$310)</f>
        <v>#VALUE!</v>
      </c>
      <c r="X185" s="104" t="e">
        <f>SUMIF('[1]Consommati par usage et sect '!$C$6:$C$310,'[1]Assiette TIC'!$C191,'[1]Consommati par usage et sect '!W$6:W$310)</f>
        <v>#VALUE!</v>
      </c>
      <c r="Y185" s="104" t="e">
        <f>SUMIF('[1]Consommati par usage et sect '!$C$6:$C$310,'[1]Assiette TIC'!$C191,'[1]Consommati par usage et sect '!X$6:X$310)</f>
        <v>#VALUE!</v>
      </c>
      <c r="Z185" s="104" t="e">
        <f>SUMIF('[1]Consommati par usage et sect '!$C$6:$C$310,'[1]Assiette TIC'!$C191,'[1]Consommati par usage et sect '!Y$6:Y$310)</f>
        <v>#VALUE!</v>
      </c>
      <c r="AA185" s="104" t="e">
        <f>SUMIF('[1]Consommati par usage et sect '!$C$6:$C$310,'[1]Assiette TIC'!$C191,'[1]Consommati par usage et sect '!Z$6:Z$310)</f>
        <v>#VALUE!</v>
      </c>
      <c r="AB185" s="104" t="e">
        <f>SUMIF('[1]Consommati par usage et sect '!$C$6:$C$310,'[1]Assiette TIC'!$C191,'[1]Consommati par usage et sect '!AA$6:AA$310)</f>
        <v>#VALUE!</v>
      </c>
      <c r="AC185" s="104" t="e">
        <f>SUMIF('[1]Consommati par usage et sect '!$C$6:$C$310,'[1]Assiette TIC'!$C191,'[1]Consommati par usage et sect '!AB$6:AB$310)</f>
        <v>#VALUE!</v>
      </c>
      <c r="AD185" s="104" t="e">
        <f>SUMIF('[1]Consommati par usage et sect '!$C$6:$C$310,'[1]Assiette TIC'!$C191,'[1]Consommati par usage et sect '!AC$6:AC$310)</f>
        <v>#VALUE!</v>
      </c>
      <c r="AE185" s="104" t="e">
        <f>SUMIF('[1]Consommati par usage et sect '!$C$6:$C$310,'[1]Assiette TIC'!$C191,'[1]Consommati par usage et sect '!AD$6:AD$310)</f>
        <v>#VALUE!</v>
      </c>
      <c r="AF185" s="104" t="e">
        <f>SUMIF('[1]Consommati par usage et sect '!$C$6:$C$310,'[1]Assiette TIC'!$C191,'[1]Consommati par usage et sect '!AE$6:AE$310)</f>
        <v>#VALUE!</v>
      </c>
      <c r="AG185" s="104" t="e">
        <f>SUMIF('[1]Consommati par usage et sect '!$C$6:$C$310,'[1]Assiette TIC'!$C191,'[1]Consommati par usage et sect '!AF$6:AF$310)</f>
        <v>#VALUE!</v>
      </c>
      <c r="AH185" s="104" t="e">
        <f>SUMIF('[1]Consommati par usage et sect '!$C$6:$C$310,'[1]Assiette TIC'!$C191,'[1]Consommati par usage et sect '!AG$6:AG$310)</f>
        <v>#VALUE!</v>
      </c>
      <c r="AI185" s="104" t="e">
        <f>SUMIF('[1]Consommati par usage et sect '!$C$6:$C$310,'[1]Assiette TIC'!$C191,'[1]Consommati par usage et sect '!AH$6:AH$310)</f>
        <v>#VALUE!</v>
      </c>
      <c r="AJ185" s="104" t="e">
        <f>SUMIF('[1]Consommati par usage et sect '!$C$6:$C$310,'[1]Assiette TIC'!$C191,'[1]Consommati par usage et sect '!AI$6:AI$310)</f>
        <v>#VALUE!</v>
      </c>
      <c r="AK185" s="104" t="e">
        <f>SUMIF('[1]Consommati par usage et sect '!$C$6:$C$310,'[1]Assiette TIC'!$C191,'[1]Consommati par usage et sect '!AJ$6:AJ$310)</f>
        <v>#VALUE!</v>
      </c>
      <c r="AL185" s="105" t="e">
        <f t="shared" si="61"/>
        <v>#VALUE!</v>
      </c>
      <c r="AM185" s="104" t="e">
        <f t="shared" si="67"/>
        <v>#VALUE!</v>
      </c>
      <c r="AN185" s="104" t="e">
        <f t="shared" si="62"/>
        <v>#VALUE!</v>
      </c>
      <c r="AO185" s="104" t="e">
        <f t="shared" si="63"/>
        <v>#VALUE!</v>
      </c>
      <c r="AP185" s="104" t="e">
        <f t="shared" si="64"/>
        <v>#VALUE!</v>
      </c>
      <c r="AQ185" s="104" t="e">
        <f>SUMIF('[1]Consommati par usage et sect '!$C$6:$C$310,'[1]Assiette TIC'!$C191,'[1]Consommati par usage et sect '!AP$6:AP$310)</f>
        <v>#VALUE!</v>
      </c>
      <c r="AR185" s="104" t="e">
        <f>SUMIF('[1]Consommati par usage et sect '!$C$6:$C$310,'[1]Assiette TIC'!$C191,'[1]Consommati par usage et sect '!AQ$6:AQ$310)</f>
        <v>#VALUE!</v>
      </c>
      <c r="AS185" s="104" t="e">
        <f>SUMIF('[1]Consommati par usage et sect '!$C$6:$C$310,'[1]Assiette TIC'!$C191,'[1]Consommati par usage et sect '!AR$6:AR$310)</f>
        <v>#VALUE!</v>
      </c>
      <c r="AT185" s="104" t="e">
        <f>SUMIF('[1]Consommati par usage et sect '!$C$6:$C$310,'[1]Assiette TIC'!$C191,'[1]Consommati par usage et sect '!AS$6:AS$310)</f>
        <v>#VALUE!</v>
      </c>
      <c r="AU185" s="104" t="e">
        <f>SUMIF('[1]Consommati par usage et sect '!$C$6:$C$310,'[1]Assiette TIC'!$C191,'[1]Consommati par usage et sect '!AT$6:AT$310)</f>
        <v>#VALUE!</v>
      </c>
      <c r="AV185" s="104" t="e">
        <f>SUMIF('[1]Consommati par usage et sect '!$C$6:$C$310,'[1]Assiette TIC'!$C191,'[1]Consommati par usage et sect '!AU$6:AU$310)</f>
        <v>#VALUE!</v>
      </c>
      <c r="AW185" s="104" t="e">
        <f>SUMIF('[1]Consommati par usage et sect '!$C$6:$C$310,'[1]Assiette TIC'!$C191,'[1]Consommati par usage et sect '!AV$6:AV$310)</f>
        <v>#VALUE!</v>
      </c>
      <c r="AX185" s="104" t="e">
        <f>SUMIF('[1]Consommati par usage et sect '!$C$6:$C$310,'[1]Assiette TIC'!$C191,'[1]Consommati par usage et sect '!AW$6:AW$310)</f>
        <v>#VALUE!</v>
      </c>
      <c r="AY185" s="104" t="e">
        <f>SUMIF('[1]Consommati par usage et sect '!$C$6:$C$310,'[1]Assiette TIC'!$C191,'[1]Consommati par usage et sect '!AX$6:AX$310)</f>
        <v>#VALUE!</v>
      </c>
      <c r="AZ185" s="104" t="e">
        <f>SUMIF('[1]Consommati par usage et sect '!$C$6:$C$310,'[1]Assiette TIC'!$C191,'[1]Consommati par usage et sect '!AY$6:AY$310)</f>
        <v>#VALUE!</v>
      </c>
      <c r="BA185" s="104" t="e">
        <f>SUMIF('[1]Consommati par usage et sect '!$C$6:$C$310,'[1]Assiette TIC'!$C191,'[1]Consommati par usage et sect '!AZ$6:AZ$310)</f>
        <v>#VALUE!</v>
      </c>
      <c r="BB185" s="104" t="e">
        <f>SUMIF('[1]Consommati par usage et sect '!$C$6:$C$310,'[1]Assiette TIC'!$C191,'[1]Consommati par usage et sect '!BA$6:BA$310)</f>
        <v>#VALUE!</v>
      </c>
      <c r="BC185" s="104" t="e">
        <f>SUMIF('[1]Consommati par usage et sect '!$C$6:$C$310,'[1]Assiette TIC'!$C191,'[1]Consommati par usage et sect '!BB$6:BB$310)</f>
        <v>#VALUE!</v>
      </c>
      <c r="BD185" s="104" t="e">
        <f>SUMIF('[1]Consommati par usage et sect '!$C$6:$C$310,'[1]Assiette TIC'!$C191,'[1]Consommati par usage et sect '!BC$6:BC$310)</f>
        <v>#VALUE!</v>
      </c>
      <c r="BE185" s="104" t="e">
        <f>SUMIF('[1]Consommati par usage et sect '!$C$6:$C$310,'[1]Assiette TIC'!$C191,'[1]Consommati par usage et sect '!BD$6:BD$310)</f>
        <v>#VALUE!</v>
      </c>
      <c r="BF185" s="104" t="e">
        <f>SUMIF('[1]Consommati par usage et sect '!$C$6:$C$310,'[1]Assiette TIC'!$C191,'[1]Consommati par usage et sect '!BE$6:BE$310)</f>
        <v>#VALUE!</v>
      </c>
      <c r="BG185" s="104" t="e">
        <f>SUMIF('[1]Consommati par usage et sect '!$C$6:$C$310,'[1]Assiette TIC'!$C191,'[1]Consommati par usage et sect '!BF$6:BF$310)</f>
        <v>#VALUE!</v>
      </c>
      <c r="BH185" s="104" t="e">
        <f>SUMIF('[1]Consommati par usage et sect '!$C$6:$C$310,'[1]Assiette TIC'!$C191,'[1]Consommati par usage et sect '!BG$6:BG$310)</f>
        <v>#VALUE!</v>
      </c>
      <c r="BI185" s="104" t="e">
        <f>SUMIF('[1]Consommati par usage et sect '!$C$6:$C$310,'[1]Assiette TIC'!$C191,'[1]Consommati par usage et sect '!BH$6:BH$310)</f>
        <v>#VALUE!</v>
      </c>
      <c r="BJ185" s="104" t="e">
        <f>SUMIF('[1]Consommati par usage et sect '!$C$6:$C$310,'[1]Assiette TIC'!$C191,'[1]Consommati par usage et sect '!BI$6:BI$310)</f>
        <v>#VALUE!</v>
      </c>
      <c r="BK185" s="104" t="e">
        <f>SUMIF('[1]Consommati par usage et sect '!$C$6:$C$310,'[1]Assiette TIC'!$C191,'[1]Consommati par usage et sect '!BJ$6:BJ$310)</f>
        <v>#VALUE!</v>
      </c>
      <c r="BL185" s="104" t="e">
        <f>SUMIF('[1]Consommati par usage et sect '!$C$6:$C$310,'[1]Assiette TIC'!$C191,'[1]Consommati par usage et sect '!BK$6:BK$310)</f>
        <v>#VALUE!</v>
      </c>
      <c r="BM185" s="104" t="e">
        <f>SUMIF('[1]Consommati par usage et sect '!$C$6:$C$310,'[1]Assiette TIC'!$C191,'[1]Consommati par usage et sect '!BL$6:BL$310)</f>
        <v>#VALUE!</v>
      </c>
      <c r="BN185" s="104" t="e">
        <f>SUMIF('[1]Consommati par usage et sect '!$C$6:$C$310,'[1]Assiette TIC'!$C191,'[1]Consommati par usage et sect '!BM$6:BM$310)</f>
        <v>#VALUE!</v>
      </c>
      <c r="BO185" s="104" t="e">
        <f>SUMIF('[1]Consommati par usage et sect '!$C$6:$C$310,'[1]Assiette TIC'!$C191,'[1]Consommati par usage et sect '!BN$6:BN$310)</f>
        <v>#VALUE!</v>
      </c>
      <c r="BP185" s="104" t="e">
        <f>SUMIF('[1]Consommati par usage et sect '!$C$6:$C$310,'[1]Assiette TIC'!$C191,'[1]Consommati par usage et sect '!BO$6:BO$310)</f>
        <v>#VALUE!</v>
      </c>
      <c r="BQ185" s="104" t="e">
        <f>SUMIF('[1]Consommati par usage et sect '!$C$6:$C$310,'[1]Assiette TIC'!$C191,'[1]Consommati par usage et sect '!BP$6:BP$310)</f>
        <v>#VALUE!</v>
      </c>
      <c r="BR185" s="104" t="e">
        <f>SUMIF('[1]Consommati par usage et sect '!$C$6:$C$310,'[1]Assiette TIC'!$C191,'[1]Consommati par usage et sect '!BQ$6:BQ$310)</f>
        <v>#VALUE!</v>
      </c>
      <c r="BS185" s="105" t="e">
        <f t="shared" si="77"/>
        <v>#VALUE!</v>
      </c>
      <c r="BT185" s="106" t="e">
        <f>AL185-E185+#REF!+#REF!</f>
        <v>#VALUE!</v>
      </c>
      <c r="BU185" s="102" t="e">
        <f>IF(E185-#REF!-#REF!&gt;=#REF!,AL185-E185+#REF!+#REF!,AL185-#REF!)</f>
        <v>#REF!</v>
      </c>
      <c r="BV185" s="102" t="s">
        <v>264</v>
      </c>
      <c r="BW185" s="102"/>
      <c r="BX185" s="102">
        <f t="shared" si="66"/>
        <v>1</v>
      </c>
      <c r="BY185" s="102">
        <f t="shared" si="68"/>
        <v>0</v>
      </c>
      <c r="BZ185" s="107">
        <f>IF(ISNA(VLOOKUP($D185,'[1]comptes des secteurs'!$B$13:$AW$1568,31,FALSE)),0,VLOOKUP($D185,'[1]comptes des secteurs'!$B$13:$AW$1568,31,FALSE))</f>
        <v>91.4</v>
      </c>
      <c r="CA185" s="102">
        <f>IF(ISNA(VLOOKUP($D185,'[1]comptes des secteurs'!$B$13:$AW$1568,47,FALSE)),0,VLOOKUP($D185,'[1]comptes des secteurs'!$B$13:$AW$1568,47,FALSE))</f>
        <v>589.5</v>
      </c>
      <c r="CB185" s="108">
        <f t="shared" si="72"/>
        <v>0</v>
      </c>
      <c r="CC185" s="108">
        <f t="shared" si="72"/>
        <v>0</v>
      </c>
      <c r="CD185">
        <f>VLOOKUP(D185,Eurostat!$A$11:$H$272,5,TRUE)</f>
        <v>1557.6</v>
      </c>
    </row>
    <row r="186" spans="1:82" ht="15.65" customHeight="1" x14ac:dyDescent="0.35">
      <c r="A186" s="121"/>
      <c r="B186" s="212"/>
      <c r="C186" s="131" t="s">
        <v>438</v>
      </c>
      <c r="D186" s="128">
        <v>2823</v>
      </c>
      <c r="E186" s="97">
        <f>IFERROR(VLOOKUP(D186,'[1]Emissions ETS'!$A$2:$B$121,2,FALSE),0)/1000</f>
        <v>0</v>
      </c>
      <c r="F186" s="104" t="e">
        <f>SUMIF('[1]Consommati par usage et sect '!$C$6:$C$310,'[1]Assiette TIC'!$C192,'[1]Consommati par usage et sect '!E$6:E$310)</f>
        <v>#VALUE!</v>
      </c>
      <c r="G186" s="104" t="e">
        <f>SUMIF('[1]Consommati par usage et sect '!$C$6:$C$310,'[1]Assiette TIC'!$C192,'[1]Consommati par usage et sect '!F$6:F$310)</f>
        <v>#VALUE!</v>
      </c>
      <c r="H186" s="104" t="e">
        <f>SUMIF('[1]Consommati par usage et sect '!$C$6:$C$310,'[1]Assiette TIC'!$C192,'[1]Consommati par usage et sect '!G$6:G$310)</f>
        <v>#VALUE!</v>
      </c>
      <c r="I186" s="104" t="e">
        <f>SUMIF('[1]Consommati par usage et sect '!$C$6:$C$310,'[1]Assiette TIC'!$C192,'[1]Consommati par usage et sect '!H$6:H$310)</f>
        <v>#VALUE!</v>
      </c>
      <c r="J186" s="104" t="e">
        <f>SUMIF('[1]Consommati par usage et sect '!$C$6:$C$310,'[1]Assiette TIC'!$C192,'[1]Consommati par usage et sect '!I$6:I$310)</f>
        <v>#VALUE!</v>
      </c>
      <c r="K186" s="104" t="e">
        <f>SUMIF('[1]Consommati par usage et sect '!$C$6:$C$310,'[1]Assiette TIC'!$C192,'[1]Consommati par usage et sect '!J$6:J$310)</f>
        <v>#VALUE!</v>
      </c>
      <c r="L186" s="104" t="e">
        <f>SUMIF('[1]Consommati par usage et sect '!$C$6:$C$310,'[1]Assiette TIC'!$C192,'[1]Consommati par usage et sect '!K$6:K$310)</f>
        <v>#VALUE!</v>
      </c>
      <c r="M186" s="104" t="e">
        <f>SUMIF('[1]Consommati par usage et sect '!$C$6:$C$310,'[1]Assiette TIC'!$C192,'[1]Consommati par usage et sect '!L$6:L$310)</f>
        <v>#VALUE!</v>
      </c>
      <c r="N186" s="104" t="e">
        <f>SUMIF('[1]Consommati par usage et sect '!$C$6:$C$310,'[1]Assiette TIC'!$C192,'[1]Consommati par usage et sect '!M$6:M$310)</f>
        <v>#VALUE!</v>
      </c>
      <c r="O186" s="104" t="e">
        <f>SUMIF('[1]Consommati par usage et sect '!$C$6:$C$310,'[1]Assiette TIC'!$C192,'[1]Consommati par usage et sect '!N$6:N$310)</f>
        <v>#VALUE!</v>
      </c>
      <c r="P186" s="104" t="e">
        <f>SUMIF('[1]Consommati par usage et sect '!$C$6:$C$310,'[1]Assiette TIC'!$C192,'[1]Consommati par usage et sect '!O$6:O$310)</f>
        <v>#VALUE!</v>
      </c>
      <c r="Q186" s="104" t="e">
        <f>SUMIF('[1]Consommati par usage et sect '!$C$6:$C$310,'[1]Assiette TIC'!$C192,'[1]Consommati par usage et sect '!P$6:P$310)</f>
        <v>#VALUE!</v>
      </c>
      <c r="R186" s="104" t="e">
        <f>SUMIF('[1]Consommati par usage et sect '!$C$6:$C$310,'[1]Assiette TIC'!$C192,'[1]Consommati par usage et sect '!Q$6:Q$310)</f>
        <v>#VALUE!</v>
      </c>
      <c r="S186" s="104" t="e">
        <f>SUMIF('[1]Consommati par usage et sect '!$C$6:$C$310,'[1]Assiette TIC'!$C192,'[1]Consommati par usage et sect '!R$6:R$310)</f>
        <v>#VALUE!</v>
      </c>
      <c r="T186" s="104" t="e">
        <f>SUMIF('[1]Consommati par usage et sect '!$C$6:$C$310,'[1]Assiette TIC'!$C192,'[1]Consommati par usage et sect '!S$6:S$310)</f>
        <v>#VALUE!</v>
      </c>
      <c r="U186" s="104" t="e">
        <f>SUMIF('[1]Consommati par usage et sect '!$C$6:$C$310,'[1]Assiette TIC'!$C192,'[1]Consommati par usage et sect '!T$6:T$310)</f>
        <v>#VALUE!</v>
      </c>
      <c r="V186" s="104" t="e">
        <f>SUMIF('[1]Consommati par usage et sect '!$C$6:$C$310,'[1]Assiette TIC'!$C192,'[1]Consommati par usage et sect '!U$6:U$310)</f>
        <v>#VALUE!</v>
      </c>
      <c r="W186" s="104" t="e">
        <f>SUMIF('[1]Consommati par usage et sect '!$C$6:$C$310,'[1]Assiette TIC'!$C192,'[1]Consommati par usage et sect '!V$6:V$310)</f>
        <v>#VALUE!</v>
      </c>
      <c r="X186" s="104" t="e">
        <f>SUMIF('[1]Consommati par usage et sect '!$C$6:$C$310,'[1]Assiette TIC'!$C192,'[1]Consommati par usage et sect '!W$6:W$310)</f>
        <v>#VALUE!</v>
      </c>
      <c r="Y186" s="104" t="e">
        <f>SUMIF('[1]Consommati par usage et sect '!$C$6:$C$310,'[1]Assiette TIC'!$C192,'[1]Consommati par usage et sect '!X$6:X$310)</f>
        <v>#VALUE!</v>
      </c>
      <c r="Z186" s="104" t="e">
        <f>SUMIF('[1]Consommati par usage et sect '!$C$6:$C$310,'[1]Assiette TIC'!$C192,'[1]Consommati par usage et sect '!Y$6:Y$310)</f>
        <v>#VALUE!</v>
      </c>
      <c r="AA186" s="104" t="e">
        <f>SUMIF('[1]Consommati par usage et sect '!$C$6:$C$310,'[1]Assiette TIC'!$C192,'[1]Consommati par usage et sect '!Z$6:Z$310)</f>
        <v>#VALUE!</v>
      </c>
      <c r="AB186" s="104" t="e">
        <f>SUMIF('[1]Consommati par usage et sect '!$C$6:$C$310,'[1]Assiette TIC'!$C192,'[1]Consommati par usage et sect '!AA$6:AA$310)</f>
        <v>#VALUE!</v>
      </c>
      <c r="AC186" s="104" t="e">
        <f>SUMIF('[1]Consommati par usage et sect '!$C$6:$C$310,'[1]Assiette TIC'!$C192,'[1]Consommati par usage et sect '!AB$6:AB$310)</f>
        <v>#VALUE!</v>
      </c>
      <c r="AD186" s="104" t="e">
        <f>SUMIF('[1]Consommati par usage et sect '!$C$6:$C$310,'[1]Assiette TIC'!$C192,'[1]Consommati par usage et sect '!AC$6:AC$310)</f>
        <v>#VALUE!</v>
      </c>
      <c r="AE186" s="104" t="e">
        <f>SUMIF('[1]Consommati par usage et sect '!$C$6:$C$310,'[1]Assiette TIC'!$C192,'[1]Consommati par usage et sect '!AD$6:AD$310)</f>
        <v>#VALUE!</v>
      </c>
      <c r="AF186" s="104" t="e">
        <f>SUMIF('[1]Consommati par usage et sect '!$C$6:$C$310,'[1]Assiette TIC'!$C192,'[1]Consommati par usage et sect '!AE$6:AE$310)</f>
        <v>#VALUE!</v>
      </c>
      <c r="AG186" s="104" t="e">
        <f>SUMIF('[1]Consommati par usage et sect '!$C$6:$C$310,'[1]Assiette TIC'!$C192,'[1]Consommati par usage et sect '!AF$6:AF$310)</f>
        <v>#VALUE!</v>
      </c>
      <c r="AH186" s="104" t="e">
        <f>SUMIF('[1]Consommati par usage et sect '!$C$6:$C$310,'[1]Assiette TIC'!$C192,'[1]Consommati par usage et sect '!AG$6:AG$310)</f>
        <v>#VALUE!</v>
      </c>
      <c r="AI186" s="104" t="e">
        <f>SUMIF('[1]Consommati par usage et sect '!$C$6:$C$310,'[1]Assiette TIC'!$C192,'[1]Consommati par usage et sect '!AH$6:AH$310)</f>
        <v>#VALUE!</v>
      </c>
      <c r="AJ186" s="104" t="e">
        <f>SUMIF('[1]Consommati par usage et sect '!$C$6:$C$310,'[1]Assiette TIC'!$C192,'[1]Consommati par usage et sect '!AI$6:AI$310)</f>
        <v>#VALUE!</v>
      </c>
      <c r="AK186" s="104" t="e">
        <f>SUMIF('[1]Consommati par usage et sect '!$C$6:$C$310,'[1]Assiette TIC'!$C192,'[1]Consommati par usage et sect '!AJ$6:AJ$310)</f>
        <v>#VALUE!</v>
      </c>
      <c r="AL186" s="105" t="e">
        <f t="shared" si="61"/>
        <v>#VALUE!</v>
      </c>
      <c r="AM186" s="104" t="e">
        <f t="shared" si="67"/>
        <v>#VALUE!</v>
      </c>
      <c r="AN186" s="104" t="e">
        <f t="shared" si="62"/>
        <v>#VALUE!</v>
      </c>
      <c r="AO186" s="104" t="e">
        <f t="shared" si="63"/>
        <v>#VALUE!</v>
      </c>
      <c r="AP186" s="104" t="e">
        <f t="shared" si="64"/>
        <v>#VALUE!</v>
      </c>
      <c r="AQ186" s="104" t="e">
        <f>SUMIF('[1]Consommati par usage et sect '!$C$6:$C$310,'[1]Assiette TIC'!$C192,'[1]Consommati par usage et sect '!AP$6:AP$310)</f>
        <v>#VALUE!</v>
      </c>
      <c r="AR186" s="104" t="e">
        <f>SUMIF('[1]Consommati par usage et sect '!$C$6:$C$310,'[1]Assiette TIC'!$C192,'[1]Consommati par usage et sect '!AQ$6:AQ$310)</f>
        <v>#VALUE!</v>
      </c>
      <c r="AS186" s="104" t="e">
        <f>SUMIF('[1]Consommati par usage et sect '!$C$6:$C$310,'[1]Assiette TIC'!$C192,'[1]Consommati par usage et sect '!AR$6:AR$310)</f>
        <v>#VALUE!</v>
      </c>
      <c r="AT186" s="104" t="e">
        <f>SUMIF('[1]Consommati par usage et sect '!$C$6:$C$310,'[1]Assiette TIC'!$C192,'[1]Consommati par usage et sect '!AS$6:AS$310)</f>
        <v>#VALUE!</v>
      </c>
      <c r="AU186" s="104" t="e">
        <f>SUMIF('[1]Consommati par usage et sect '!$C$6:$C$310,'[1]Assiette TIC'!$C192,'[1]Consommati par usage et sect '!AT$6:AT$310)</f>
        <v>#VALUE!</v>
      </c>
      <c r="AV186" s="104" t="e">
        <f>SUMIF('[1]Consommati par usage et sect '!$C$6:$C$310,'[1]Assiette TIC'!$C192,'[1]Consommati par usage et sect '!AU$6:AU$310)</f>
        <v>#VALUE!</v>
      </c>
      <c r="AW186" s="104" t="e">
        <f>SUMIF('[1]Consommati par usage et sect '!$C$6:$C$310,'[1]Assiette TIC'!$C192,'[1]Consommati par usage et sect '!AV$6:AV$310)</f>
        <v>#VALUE!</v>
      </c>
      <c r="AX186" s="104" t="e">
        <f>SUMIF('[1]Consommati par usage et sect '!$C$6:$C$310,'[1]Assiette TIC'!$C192,'[1]Consommati par usage et sect '!AW$6:AW$310)</f>
        <v>#VALUE!</v>
      </c>
      <c r="AY186" s="104" t="e">
        <f>SUMIF('[1]Consommati par usage et sect '!$C$6:$C$310,'[1]Assiette TIC'!$C192,'[1]Consommati par usage et sect '!AX$6:AX$310)</f>
        <v>#VALUE!</v>
      </c>
      <c r="AZ186" s="104" t="e">
        <f>SUMIF('[1]Consommati par usage et sect '!$C$6:$C$310,'[1]Assiette TIC'!$C192,'[1]Consommati par usage et sect '!AY$6:AY$310)</f>
        <v>#VALUE!</v>
      </c>
      <c r="BA186" s="104" t="e">
        <f>SUMIF('[1]Consommati par usage et sect '!$C$6:$C$310,'[1]Assiette TIC'!$C192,'[1]Consommati par usage et sect '!AZ$6:AZ$310)</f>
        <v>#VALUE!</v>
      </c>
      <c r="BB186" s="104" t="e">
        <f>SUMIF('[1]Consommati par usage et sect '!$C$6:$C$310,'[1]Assiette TIC'!$C192,'[1]Consommati par usage et sect '!BA$6:BA$310)</f>
        <v>#VALUE!</v>
      </c>
      <c r="BC186" s="104" t="e">
        <f>SUMIF('[1]Consommati par usage et sect '!$C$6:$C$310,'[1]Assiette TIC'!$C192,'[1]Consommati par usage et sect '!BB$6:BB$310)</f>
        <v>#VALUE!</v>
      </c>
      <c r="BD186" s="104" t="e">
        <f>SUMIF('[1]Consommati par usage et sect '!$C$6:$C$310,'[1]Assiette TIC'!$C192,'[1]Consommati par usage et sect '!BC$6:BC$310)</f>
        <v>#VALUE!</v>
      </c>
      <c r="BE186" s="104" t="e">
        <f>SUMIF('[1]Consommati par usage et sect '!$C$6:$C$310,'[1]Assiette TIC'!$C192,'[1]Consommati par usage et sect '!BD$6:BD$310)</f>
        <v>#VALUE!</v>
      </c>
      <c r="BF186" s="104" t="e">
        <f>SUMIF('[1]Consommati par usage et sect '!$C$6:$C$310,'[1]Assiette TIC'!$C192,'[1]Consommati par usage et sect '!BE$6:BE$310)</f>
        <v>#VALUE!</v>
      </c>
      <c r="BG186" s="104" t="e">
        <f>SUMIF('[1]Consommati par usage et sect '!$C$6:$C$310,'[1]Assiette TIC'!$C192,'[1]Consommati par usage et sect '!BF$6:BF$310)</f>
        <v>#VALUE!</v>
      </c>
      <c r="BH186" s="104" t="e">
        <f>SUMIF('[1]Consommati par usage et sect '!$C$6:$C$310,'[1]Assiette TIC'!$C192,'[1]Consommati par usage et sect '!BG$6:BG$310)</f>
        <v>#VALUE!</v>
      </c>
      <c r="BI186" s="104" t="e">
        <f>SUMIF('[1]Consommati par usage et sect '!$C$6:$C$310,'[1]Assiette TIC'!$C192,'[1]Consommati par usage et sect '!BH$6:BH$310)</f>
        <v>#VALUE!</v>
      </c>
      <c r="BJ186" s="104" t="e">
        <f>SUMIF('[1]Consommati par usage et sect '!$C$6:$C$310,'[1]Assiette TIC'!$C192,'[1]Consommati par usage et sect '!BI$6:BI$310)</f>
        <v>#VALUE!</v>
      </c>
      <c r="BK186" s="104" t="e">
        <f>SUMIF('[1]Consommati par usage et sect '!$C$6:$C$310,'[1]Assiette TIC'!$C192,'[1]Consommati par usage et sect '!BJ$6:BJ$310)</f>
        <v>#VALUE!</v>
      </c>
      <c r="BL186" s="104" t="e">
        <f>SUMIF('[1]Consommati par usage et sect '!$C$6:$C$310,'[1]Assiette TIC'!$C192,'[1]Consommati par usage et sect '!BK$6:BK$310)</f>
        <v>#VALUE!</v>
      </c>
      <c r="BM186" s="104" t="e">
        <f>SUMIF('[1]Consommati par usage et sect '!$C$6:$C$310,'[1]Assiette TIC'!$C192,'[1]Consommati par usage et sect '!BL$6:BL$310)</f>
        <v>#VALUE!</v>
      </c>
      <c r="BN186" s="104" t="e">
        <f>SUMIF('[1]Consommati par usage et sect '!$C$6:$C$310,'[1]Assiette TIC'!$C192,'[1]Consommati par usage et sect '!BM$6:BM$310)</f>
        <v>#VALUE!</v>
      </c>
      <c r="BO186" s="104" t="e">
        <f>SUMIF('[1]Consommati par usage et sect '!$C$6:$C$310,'[1]Assiette TIC'!$C192,'[1]Consommati par usage et sect '!BN$6:BN$310)</f>
        <v>#VALUE!</v>
      </c>
      <c r="BP186" s="104" t="e">
        <f>SUMIF('[1]Consommati par usage et sect '!$C$6:$C$310,'[1]Assiette TIC'!$C192,'[1]Consommati par usage et sect '!BO$6:BO$310)</f>
        <v>#VALUE!</v>
      </c>
      <c r="BQ186" s="104" t="e">
        <f>SUMIF('[1]Consommati par usage et sect '!$C$6:$C$310,'[1]Assiette TIC'!$C192,'[1]Consommati par usage et sect '!BP$6:BP$310)</f>
        <v>#VALUE!</v>
      </c>
      <c r="BR186" s="104" t="e">
        <f>SUMIF('[1]Consommati par usage et sect '!$C$6:$C$310,'[1]Assiette TIC'!$C192,'[1]Consommati par usage et sect '!BQ$6:BQ$310)</f>
        <v>#VALUE!</v>
      </c>
      <c r="BS186" s="105" t="e">
        <f t="shared" si="77"/>
        <v>#VALUE!</v>
      </c>
      <c r="BT186" s="106" t="e">
        <f>AL186-E186</f>
        <v>#VALUE!</v>
      </c>
      <c r="BU186" s="102" t="e">
        <f>IF(E186-#REF!-#REF!&gt;=#REF!,AL186-E186+#REF!+#REF!,AL186-#REF!)</f>
        <v>#REF!</v>
      </c>
      <c r="BV186" s="102" t="s">
        <v>264</v>
      </c>
      <c r="BW186" s="102"/>
      <c r="BX186" s="102">
        <f t="shared" si="66"/>
        <v>1</v>
      </c>
      <c r="BY186" s="102">
        <f t="shared" si="68"/>
        <v>0</v>
      </c>
      <c r="BZ186" s="107">
        <f>IF(ISNA(VLOOKUP($D186,'[1]comptes des secteurs'!$B$13:$AW$1568,31,FALSE)),0,VLOOKUP($D186,'[1]comptes des secteurs'!$B$13:$AW$1568,31,FALSE))</f>
        <v>40.700000000000003</v>
      </c>
      <c r="CA186" s="102">
        <f>IF(ISNA(VLOOKUP($D186,'[1]comptes des secteurs'!$B$13:$AW$1568,47,FALSE)),0,VLOOKUP($D186,'[1]comptes des secteurs'!$B$13:$AW$1568,47,FALSE))</f>
        <v>119.8</v>
      </c>
      <c r="CB186" s="108">
        <f t="shared" si="72"/>
        <v>0</v>
      </c>
      <c r="CC186" s="108">
        <f t="shared" si="72"/>
        <v>0</v>
      </c>
      <c r="CD186">
        <f>VLOOKUP(D186,Eurostat!$A$11:$H$272,5,TRUE)</f>
        <v>346.6</v>
      </c>
    </row>
    <row r="187" spans="1:82" ht="15.65" customHeight="1" x14ac:dyDescent="0.35">
      <c r="A187" s="121"/>
      <c r="B187" s="212"/>
      <c r="C187" s="131" t="s">
        <v>439</v>
      </c>
      <c r="D187" s="128">
        <v>2931</v>
      </c>
      <c r="E187" s="97">
        <f>IFERROR(VLOOKUP(D187,'[1]Emissions ETS'!$A$2:$B$121,2,FALSE),0)/1000</f>
        <v>0</v>
      </c>
      <c r="F187" s="104" t="e">
        <f>SUMIF('[1]Consommati par usage et sect '!$C$6:$C$310,'[1]Assiette TIC'!$C193,'[1]Consommati par usage et sect '!E$6:E$310)</f>
        <v>#VALUE!</v>
      </c>
      <c r="G187" s="104" t="e">
        <f>SUMIF('[1]Consommati par usage et sect '!$C$6:$C$310,'[1]Assiette TIC'!$C193,'[1]Consommati par usage et sect '!F$6:F$310)</f>
        <v>#VALUE!</v>
      </c>
      <c r="H187" s="104" t="e">
        <f>SUMIF('[1]Consommati par usage et sect '!$C$6:$C$310,'[1]Assiette TIC'!$C193,'[1]Consommati par usage et sect '!G$6:G$310)</f>
        <v>#VALUE!</v>
      </c>
      <c r="I187" s="104" t="e">
        <f>SUMIF('[1]Consommati par usage et sect '!$C$6:$C$310,'[1]Assiette TIC'!$C193,'[1]Consommati par usage et sect '!H$6:H$310)</f>
        <v>#VALUE!</v>
      </c>
      <c r="J187" s="104" t="e">
        <f>SUMIF('[1]Consommati par usage et sect '!$C$6:$C$310,'[1]Assiette TIC'!$C193,'[1]Consommati par usage et sect '!I$6:I$310)</f>
        <v>#VALUE!</v>
      </c>
      <c r="K187" s="104" t="e">
        <f>SUMIF('[1]Consommati par usage et sect '!$C$6:$C$310,'[1]Assiette TIC'!$C193,'[1]Consommati par usage et sect '!J$6:J$310)</f>
        <v>#VALUE!</v>
      </c>
      <c r="L187" s="104" t="e">
        <f>SUMIF('[1]Consommati par usage et sect '!$C$6:$C$310,'[1]Assiette TIC'!$C193,'[1]Consommati par usage et sect '!K$6:K$310)</f>
        <v>#VALUE!</v>
      </c>
      <c r="M187" s="104" t="e">
        <f>SUMIF('[1]Consommati par usage et sect '!$C$6:$C$310,'[1]Assiette TIC'!$C193,'[1]Consommati par usage et sect '!L$6:L$310)</f>
        <v>#VALUE!</v>
      </c>
      <c r="N187" s="104" t="e">
        <f>SUMIF('[1]Consommati par usage et sect '!$C$6:$C$310,'[1]Assiette TIC'!$C193,'[1]Consommati par usage et sect '!M$6:M$310)</f>
        <v>#VALUE!</v>
      </c>
      <c r="O187" s="104" t="e">
        <f>SUMIF('[1]Consommati par usage et sect '!$C$6:$C$310,'[1]Assiette TIC'!$C193,'[1]Consommati par usage et sect '!N$6:N$310)</f>
        <v>#VALUE!</v>
      </c>
      <c r="P187" s="104" t="e">
        <f>SUMIF('[1]Consommati par usage et sect '!$C$6:$C$310,'[1]Assiette TIC'!$C193,'[1]Consommati par usage et sect '!O$6:O$310)</f>
        <v>#VALUE!</v>
      </c>
      <c r="Q187" s="104" t="e">
        <f>SUMIF('[1]Consommati par usage et sect '!$C$6:$C$310,'[1]Assiette TIC'!$C193,'[1]Consommati par usage et sect '!P$6:P$310)</f>
        <v>#VALUE!</v>
      </c>
      <c r="R187" s="104" t="e">
        <f>SUMIF('[1]Consommati par usage et sect '!$C$6:$C$310,'[1]Assiette TIC'!$C193,'[1]Consommati par usage et sect '!Q$6:Q$310)</f>
        <v>#VALUE!</v>
      </c>
      <c r="S187" s="104" t="e">
        <f>SUMIF('[1]Consommati par usage et sect '!$C$6:$C$310,'[1]Assiette TIC'!$C193,'[1]Consommati par usage et sect '!R$6:R$310)</f>
        <v>#VALUE!</v>
      </c>
      <c r="T187" s="104" t="e">
        <f>SUMIF('[1]Consommati par usage et sect '!$C$6:$C$310,'[1]Assiette TIC'!$C193,'[1]Consommati par usage et sect '!S$6:S$310)</f>
        <v>#VALUE!</v>
      </c>
      <c r="U187" s="104" t="e">
        <f>SUMIF('[1]Consommati par usage et sect '!$C$6:$C$310,'[1]Assiette TIC'!$C193,'[1]Consommati par usage et sect '!T$6:T$310)</f>
        <v>#VALUE!</v>
      </c>
      <c r="V187" s="104" t="e">
        <f>SUMIF('[1]Consommati par usage et sect '!$C$6:$C$310,'[1]Assiette TIC'!$C193,'[1]Consommati par usage et sect '!U$6:U$310)</f>
        <v>#VALUE!</v>
      </c>
      <c r="W187" s="104" t="e">
        <f>SUMIF('[1]Consommati par usage et sect '!$C$6:$C$310,'[1]Assiette TIC'!$C193,'[1]Consommati par usage et sect '!V$6:V$310)</f>
        <v>#VALUE!</v>
      </c>
      <c r="X187" s="104" t="e">
        <f>SUMIF('[1]Consommati par usage et sect '!$C$6:$C$310,'[1]Assiette TIC'!$C193,'[1]Consommati par usage et sect '!W$6:W$310)</f>
        <v>#VALUE!</v>
      </c>
      <c r="Y187" s="104" t="e">
        <f>SUMIF('[1]Consommati par usage et sect '!$C$6:$C$310,'[1]Assiette TIC'!$C193,'[1]Consommati par usage et sect '!X$6:X$310)</f>
        <v>#VALUE!</v>
      </c>
      <c r="Z187" s="104" t="e">
        <f>SUMIF('[1]Consommati par usage et sect '!$C$6:$C$310,'[1]Assiette TIC'!$C193,'[1]Consommati par usage et sect '!Y$6:Y$310)</f>
        <v>#VALUE!</v>
      </c>
      <c r="AA187" s="104" t="e">
        <f>SUMIF('[1]Consommati par usage et sect '!$C$6:$C$310,'[1]Assiette TIC'!$C193,'[1]Consommati par usage et sect '!Z$6:Z$310)</f>
        <v>#VALUE!</v>
      </c>
      <c r="AB187" s="104" t="e">
        <f>SUMIF('[1]Consommati par usage et sect '!$C$6:$C$310,'[1]Assiette TIC'!$C193,'[1]Consommati par usage et sect '!AA$6:AA$310)</f>
        <v>#VALUE!</v>
      </c>
      <c r="AC187" s="104" t="e">
        <f>SUMIF('[1]Consommati par usage et sect '!$C$6:$C$310,'[1]Assiette TIC'!$C193,'[1]Consommati par usage et sect '!AB$6:AB$310)</f>
        <v>#VALUE!</v>
      </c>
      <c r="AD187" s="104" t="e">
        <f>SUMIF('[1]Consommati par usage et sect '!$C$6:$C$310,'[1]Assiette TIC'!$C193,'[1]Consommati par usage et sect '!AC$6:AC$310)</f>
        <v>#VALUE!</v>
      </c>
      <c r="AE187" s="104" t="e">
        <f>SUMIF('[1]Consommati par usage et sect '!$C$6:$C$310,'[1]Assiette TIC'!$C193,'[1]Consommati par usage et sect '!AD$6:AD$310)</f>
        <v>#VALUE!</v>
      </c>
      <c r="AF187" s="104" t="e">
        <f>SUMIF('[1]Consommati par usage et sect '!$C$6:$C$310,'[1]Assiette TIC'!$C193,'[1]Consommati par usage et sect '!AE$6:AE$310)</f>
        <v>#VALUE!</v>
      </c>
      <c r="AG187" s="104" t="e">
        <f>SUMIF('[1]Consommati par usage et sect '!$C$6:$C$310,'[1]Assiette TIC'!$C193,'[1]Consommati par usage et sect '!AF$6:AF$310)</f>
        <v>#VALUE!</v>
      </c>
      <c r="AH187" s="104" t="e">
        <f>SUMIF('[1]Consommati par usage et sect '!$C$6:$C$310,'[1]Assiette TIC'!$C193,'[1]Consommati par usage et sect '!AG$6:AG$310)</f>
        <v>#VALUE!</v>
      </c>
      <c r="AI187" s="104" t="e">
        <f>SUMIF('[1]Consommati par usage et sect '!$C$6:$C$310,'[1]Assiette TIC'!$C193,'[1]Consommati par usage et sect '!AH$6:AH$310)</f>
        <v>#VALUE!</v>
      </c>
      <c r="AJ187" s="104" t="e">
        <f>SUMIF('[1]Consommati par usage et sect '!$C$6:$C$310,'[1]Assiette TIC'!$C193,'[1]Consommati par usage et sect '!AI$6:AI$310)</f>
        <v>#VALUE!</v>
      </c>
      <c r="AK187" s="104" t="e">
        <f>SUMIF('[1]Consommati par usage et sect '!$C$6:$C$310,'[1]Assiette TIC'!$C193,'[1]Consommati par usage et sect '!AJ$6:AJ$310)</f>
        <v>#VALUE!</v>
      </c>
      <c r="AL187" s="105" t="e">
        <f t="shared" si="61"/>
        <v>#VALUE!</v>
      </c>
      <c r="AM187" s="104" t="e">
        <f t="shared" si="67"/>
        <v>#VALUE!</v>
      </c>
      <c r="AN187" s="104" t="e">
        <f t="shared" si="62"/>
        <v>#VALUE!</v>
      </c>
      <c r="AO187" s="104" t="e">
        <f t="shared" si="63"/>
        <v>#VALUE!</v>
      </c>
      <c r="AP187" s="104" t="e">
        <f t="shared" si="64"/>
        <v>#VALUE!</v>
      </c>
      <c r="AQ187" s="104" t="e">
        <f>SUMIF('[1]Consommati par usage et sect '!$C$6:$C$310,'[1]Assiette TIC'!$C193,'[1]Consommati par usage et sect '!AP$6:AP$310)</f>
        <v>#VALUE!</v>
      </c>
      <c r="AR187" s="104" t="e">
        <f>SUMIF('[1]Consommati par usage et sect '!$C$6:$C$310,'[1]Assiette TIC'!$C193,'[1]Consommati par usage et sect '!AQ$6:AQ$310)</f>
        <v>#VALUE!</v>
      </c>
      <c r="AS187" s="104" t="e">
        <f>SUMIF('[1]Consommati par usage et sect '!$C$6:$C$310,'[1]Assiette TIC'!$C193,'[1]Consommati par usage et sect '!AR$6:AR$310)</f>
        <v>#VALUE!</v>
      </c>
      <c r="AT187" s="104" t="e">
        <f>SUMIF('[1]Consommati par usage et sect '!$C$6:$C$310,'[1]Assiette TIC'!$C193,'[1]Consommati par usage et sect '!AS$6:AS$310)</f>
        <v>#VALUE!</v>
      </c>
      <c r="AU187" s="104" t="e">
        <f>SUMIF('[1]Consommati par usage et sect '!$C$6:$C$310,'[1]Assiette TIC'!$C193,'[1]Consommati par usage et sect '!AT$6:AT$310)</f>
        <v>#VALUE!</v>
      </c>
      <c r="AV187" s="104" t="e">
        <f>SUMIF('[1]Consommati par usage et sect '!$C$6:$C$310,'[1]Assiette TIC'!$C193,'[1]Consommati par usage et sect '!AU$6:AU$310)</f>
        <v>#VALUE!</v>
      </c>
      <c r="AW187" s="104" t="e">
        <f>SUMIF('[1]Consommati par usage et sect '!$C$6:$C$310,'[1]Assiette TIC'!$C193,'[1]Consommati par usage et sect '!AV$6:AV$310)</f>
        <v>#VALUE!</v>
      </c>
      <c r="AX187" s="104" t="e">
        <f>SUMIF('[1]Consommati par usage et sect '!$C$6:$C$310,'[1]Assiette TIC'!$C193,'[1]Consommati par usage et sect '!AW$6:AW$310)</f>
        <v>#VALUE!</v>
      </c>
      <c r="AY187" s="104" t="e">
        <f>SUMIF('[1]Consommati par usage et sect '!$C$6:$C$310,'[1]Assiette TIC'!$C193,'[1]Consommati par usage et sect '!AX$6:AX$310)</f>
        <v>#VALUE!</v>
      </c>
      <c r="AZ187" s="104" t="e">
        <f>SUMIF('[1]Consommati par usage et sect '!$C$6:$C$310,'[1]Assiette TIC'!$C193,'[1]Consommati par usage et sect '!AY$6:AY$310)</f>
        <v>#VALUE!</v>
      </c>
      <c r="BA187" s="104" t="e">
        <f>SUMIF('[1]Consommati par usage et sect '!$C$6:$C$310,'[1]Assiette TIC'!$C193,'[1]Consommati par usage et sect '!AZ$6:AZ$310)</f>
        <v>#VALUE!</v>
      </c>
      <c r="BB187" s="104" t="e">
        <f>SUMIF('[1]Consommati par usage et sect '!$C$6:$C$310,'[1]Assiette TIC'!$C193,'[1]Consommati par usage et sect '!BA$6:BA$310)</f>
        <v>#VALUE!</v>
      </c>
      <c r="BC187" s="104" t="e">
        <f>SUMIF('[1]Consommati par usage et sect '!$C$6:$C$310,'[1]Assiette TIC'!$C193,'[1]Consommati par usage et sect '!BB$6:BB$310)</f>
        <v>#VALUE!</v>
      </c>
      <c r="BD187" s="104" t="e">
        <f>SUMIF('[1]Consommati par usage et sect '!$C$6:$C$310,'[1]Assiette TIC'!$C193,'[1]Consommati par usage et sect '!BC$6:BC$310)</f>
        <v>#VALUE!</v>
      </c>
      <c r="BE187" s="104" t="e">
        <f>SUMIF('[1]Consommati par usage et sect '!$C$6:$C$310,'[1]Assiette TIC'!$C193,'[1]Consommati par usage et sect '!BD$6:BD$310)</f>
        <v>#VALUE!</v>
      </c>
      <c r="BF187" s="104" t="e">
        <f>SUMIF('[1]Consommati par usage et sect '!$C$6:$C$310,'[1]Assiette TIC'!$C193,'[1]Consommati par usage et sect '!BE$6:BE$310)</f>
        <v>#VALUE!</v>
      </c>
      <c r="BG187" s="104" t="e">
        <f>SUMIF('[1]Consommati par usage et sect '!$C$6:$C$310,'[1]Assiette TIC'!$C193,'[1]Consommati par usage et sect '!BF$6:BF$310)</f>
        <v>#VALUE!</v>
      </c>
      <c r="BH187" s="104" t="e">
        <f>SUMIF('[1]Consommati par usage et sect '!$C$6:$C$310,'[1]Assiette TIC'!$C193,'[1]Consommati par usage et sect '!BG$6:BG$310)</f>
        <v>#VALUE!</v>
      </c>
      <c r="BI187" s="104" t="e">
        <f>SUMIF('[1]Consommati par usage et sect '!$C$6:$C$310,'[1]Assiette TIC'!$C193,'[1]Consommati par usage et sect '!BH$6:BH$310)</f>
        <v>#VALUE!</v>
      </c>
      <c r="BJ187" s="104" t="e">
        <f>SUMIF('[1]Consommati par usage et sect '!$C$6:$C$310,'[1]Assiette TIC'!$C193,'[1]Consommati par usage et sect '!BI$6:BI$310)</f>
        <v>#VALUE!</v>
      </c>
      <c r="BK187" s="104" t="e">
        <f>SUMIF('[1]Consommati par usage et sect '!$C$6:$C$310,'[1]Assiette TIC'!$C193,'[1]Consommati par usage et sect '!BJ$6:BJ$310)</f>
        <v>#VALUE!</v>
      </c>
      <c r="BL187" s="104" t="e">
        <f>SUMIF('[1]Consommati par usage et sect '!$C$6:$C$310,'[1]Assiette TIC'!$C193,'[1]Consommati par usage et sect '!BK$6:BK$310)</f>
        <v>#VALUE!</v>
      </c>
      <c r="BM187" s="104" t="e">
        <f>SUMIF('[1]Consommati par usage et sect '!$C$6:$C$310,'[1]Assiette TIC'!$C193,'[1]Consommati par usage et sect '!BL$6:BL$310)</f>
        <v>#VALUE!</v>
      </c>
      <c r="BN187" s="104" t="e">
        <f>SUMIF('[1]Consommati par usage et sect '!$C$6:$C$310,'[1]Assiette TIC'!$C193,'[1]Consommati par usage et sect '!BM$6:BM$310)</f>
        <v>#VALUE!</v>
      </c>
      <c r="BO187" s="104" t="e">
        <f>SUMIF('[1]Consommati par usage et sect '!$C$6:$C$310,'[1]Assiette TIC'!$C193,'[1]Consommati par usage et sect '!BN$6:BN$310)</f>
        <v>#VALUE!</v>
      </c>
      <c r="BP187" s="104" t="e">
        <f>SUMIF('[1]Consommati par usage et sect '!$C$6:$C$310,'[1]Assiette TIC'!$C193,'[1]Consommati par usage et sect '!BO$6:BO$310)</f>
        <v>#VALUE!</v>
      </c>
      <c r="BQ187" s="104" t="e">
        <f>SUMIF('[1]Consommati par usage et sect '!$C$6:$C$310,'[1]Assiette TIC'!$C193,'[1]Consommati par usage et sect '!BP$6:BP$310)</f>
        <v>#VALUE!</v>
      </c>
      <c r="BR187" s="104" t="e">
        <f>SUMIF('[1]Consommati par usage et sect '!$C$6:$C$310,'[1]Assiette TIC'!$C193,'[1]Consommati par usage et sect '!BQ$6:BQ$310)</f>
        <v>#VALUE!</v>
      </c>
      <c r="BS187" s="105" t="e">
        <f t="shared" si="77"/>
        <v>#VALUE!</v>
      </c>
      <c r="BT187" s="106" t="e">
        <f>AL187-E187</f>
        <v>#VALUE!</v>
      </c>
      <c r="BU187" s="102" t="e">
        <f>IF(E187-#REF!-#REF!&gt;=#REF!,AL187-E187+#REF!+#REF!,AL187-#REF!)</f>
        <v>#REF!</v>
      </c>
      <c r="BV187" s="102" t="s">
        <v>264</v>
      </c>
      <c r="BW187" s="102"/>
      <c r="BX187" s="102">
        <f t="shared" si="66"/>
        <v>1</v>
      </c>
      <c r="BY187" s="102">
        <f t="shared" si="68"/>
        <v>0</v>
      </c>
      <c r="BZ187" s="107">
        <f>IF(ISNA(VLOOKUP($D187,'[1]comptes des secteurs'!$B$13:$AW$1568,31,FALSE)),0,VLOOKUP($D187,'[1]comptes des secteurs'!$B$13:$AW$1568,31,FALSE))</f>
        <v>-67.599999999999994</v>
      </c>
      <c r="CA187" s="102">
        <f>IF(ISNA(VLOOKUP($D187,'[1]comptes des secteurs'!$B$13:$AW$1568,47,FALSE)),0,VLOOKUP($D187,'[1]comptes des secteurs'!$B$13:$AW$1568,47,FALSE))</f>
        <v>696.5</v>
      </c>
      <c r="CB187" s="108" t="str">
        <f t="shared" si="72"/>
        <v/>
      </c>
      <c r="CC187" s="108">
        <f t="shared" si="72"/>
        <v>0</v>
      </c>
      <c r="CD187">
        <f>VLOOKUP(D187,Eurostat!$A$11:$H$272,5,TRUE)</f>
        <v>3952.5</v>
      </c>
    </row>
    <row r="188" spans="1:82" ht="15.65" customHeight="1" x14ac:dyDescent="0.35">
      <c r="A188" s="121"/>
      <c r="B188" s="212"/>
      <c r="C188" s="131" t="s">
        <v>440</v>
      </c>
      <c r="D188" s="128">
        <v>3250</v>
      </c>
      <c r="E188" s="97">
        <f>IFERROR(VLOOKUP(D188,'[1]Emissions ETS'!$A$2:$B$121,2,FALSE),0)/1000</f>
        <v>0</v>
      </c>
      <c r="F188" s="104" t="e">
        <f>SUMIF('[1]Consommati par usage et sect '!$C$6:$C$310,'[1]Assiette TIC'!$C194,'[1]Consommati par usage et sect '!E$6:E$310)</f>
        <v>#VALUE!</v>
      </c>
      <c r="G188" s="104" t="e">
        <f>SUMIF('[1]Consommati par usage et sect '!$C$6:$C$310,'[1]Assiette TIC'!$C194,'[1]Consommati par usage et sect '!F$6:F$310)</f>
        <v>#VALUE!</v>
      </c>
      <c r="H188" s="104" t="e">
        <f>SUMIF('[1]Consommati par usage et sect '!$C$6:$C$310,'[1]Assiette TIC'!$C194,'[1]Consommati par usage et sect '!G$6:G$310)</f>
        <v>#VALUE!</v>
      </c>
      <c r="I188" s="104" t="e">
        <f>SUMIF('[1]Consommati par usage et sect '!$C$6:$C$310,'[1]Assiette TIC'!$C194,'[1]Consommati par usage et sect '!H$6:H$310)</f>
        <v>#VALUE!</v>
      </c>
      <c r="J188" s="104" t="e">
        <f>SUMIF('[1]Consommati par usage et sect '!$C$6:$C$310,'[1]Assiette TIC'!$C194,'[1]Consommati par usage et sect '!I$6:I$310)</f>
        <v>#VALUE!</v>
      </c>
      <c r="K188" s="104" t="e">
        <f>SUMIF('[1]Consommati par usage et sect '!$C$6:$C$310,'[1]Assiette TIC'!$C194,'[1]Consommati par usage et sect '!J$6:J$310)</f>
        <v>#VALUE!</v>
      </c>
      <c r="L188" s="104" t="e">
        <f>SUMIF('[1]Consommati par usage et sect '!$C$6:$C$310,'[1]Assiette TIC'!$C194,'[1]Consommati par usage et sect '!K$6:K$310)</f>
        <v>#VALUE!</v>
      </c>
      <c r="M188" s="104" t="e">
        <f>SUMIF('[1]Consommati par usage et sect '!$C$6:$C$310,'[1]Assiette TIC'!$C194,'[1]Consommati par usage et sect '!L$6:L$310)</f>
        <v>#VALUE!</v>
      </c>
      <c r="N188" s="104" t="e">
        <f>SUMIF('[1]Consommati par usage et sect '!$C$6:$C$310,'[1]Assiette TIC'!$C194,'[1]Consommati par usage et sect '!M$6:M$310)</f>
        <v>#VALUE!</v>
      </c>
      <c r="O188" s="104" t="e">
        <f>SUMIF('[1]Consommati par usage et sect '!$C$6:$C$310,'[1]Assiette TIC'!$C194,'[1]Consommati par usage et sect '!N$6:N$310)</f>
        <v>#VALUE!</v>
      </c>
      <c r="P188" s="104" t="e">
        <f>SUMIF('[1]Consommati par usage et sect '!$C$6:$C$310,'[1]Assiette TIC'!$C194,'[1]Consommati par usage et sect '!O$6:O$310)</f>
        <v>#VALUE!</v>
      </c>
      <c r="Q188" s="104" t="e">
        <f>SUMIF('[1]Consommati par usage et sect '!$C$6:$C$310,'[1]Assiette TIC'!$C194,'[1]Consommati par usage et sect '!P$6:P$310)</f>
        <v>#VALUE!</v>
      </c>
      <c r="R188" s="104" t="e">
        <f>SUMIF('[1]Consommati par usage et sect '!$C$6:$C$310,'[1]Assiette TIC'!$C194,'[1]Consommati par usage et sect '!Q$6:Q$310)</f>
        <v>#VALUE!</v>
      </c>
      <c r="S188" s="104" t="e">
        <f>SUMIF('[1]Consommati par usage et sect '!$C$6:$C$310,'[1]Assiette TIC'!$C194,'[1]Consommati par usage et sect '!R$6:R$310)</f>
        <v>#VALUE!</v>
      </c>
      <c r="T188" s="104" t="e">
        <f>SUMIF('[1]Consommati par usage et sect '!$C$6:$C$310,'[1]Assiette TIC'!$C194,'[1]Consommati par usage et sect '!S$6:S$310)</f>
        <v>#VALUE!</v>
      </c>
      <c r="U188" s="104" t="e">
        <f>SUMIF('[1]Consommati par usage et sect '!$C$6:$C$310,'[1]Assiette TIC'!$C194,'[1]Consommati par usage et sect '!T$6:T$310)</f>
        <v>#VALUE!</v>
      </c>
      <c r="V188" s="104" t="e">
        <f>SUMIF('[1]Consommati par usage et sect '!$C$6:$C$310,'[1]Assiette TIC'!$C194,'[1]Consommati par usage et sect '!U$6:U$310)</f>
        <v>#VALUE!</v>
      </c>
      <c r="W188" s="104" t="e">
        <f>SUMIF('[1]Consommati par usage et sect '!$C$6:$C$310,'[1]Assiette TIC'!$C194,'[1]Consommati par usage et sect '!V$6:V$310)</f>
        <v>#VALUE!</v>
      </c>
      <c r="X188" s="104" t="e">
        <f>SUMIF('[1]Consommati par usage et sect '!$C$6:$C$310,'[1]Assiette TIC'!$C194,'[1]Consommati par usage et sect '!W$6:W$310)</f>
        <v>#VALUE!</v>
      </c>
      <c r="Y188" s="104" t="e">
        <f>SUMIF('[1]Consommati par usage et sect '!$C$6:$C$310,'[1]Assiette TIC'!$C194,'[1]Consommati par usage et sect '!X$6:X$310)</f>
        <v>#VALUE!</v>
      </c>
      <c r="Z188" s="104" t="e">
        <f>SUMIF('[1]Consommati par usage et sect '!$C$6:$C$310,'[1]Assiette TIC'!$C194,'[1]Consommati par usage et sect '!Y$6:Y$310)</f>
        <v>#VALUE!</v>
      </c>
      <c r="AA188" s="104" t="e">
        <f>SUMIF('[1]Consommati par usage et sect '!$C$6:$C$310,'[1]Assiette TIC'!$C194,'[1]Consommati par usage et sect '!Z$6:Z$310)</f>
        <v>#VALUE!</v>
      </c>
      <c r="AB188" s="104" t="e">
        <f>SUMIF('[1]Consommati par usage et sect '!$C$6:$C$310,'[1]Assiette TIC'!$C194,'[1]Consommati par usage et sect '!AA$6:AA$310)</f>
        <v>#VALUE!</v>
      </c>
      <c r="AC188" s="104" t="e">
        <f>SUMIF('[1]Consommati par usage et sect '!$C$6:$C$310,'[1]Assiette TIC'!$C194,'[1]Consommati par usage et sect '!AB$6:AB$310)</f>
        <v>#VALUE!</v>
      </c>
      <c r="AD188" s="104" t="e">
        <f>SUMIF('[1]Consommati par usage et sect '!$C$6:$C$310,'[1]Assiette TIC'!$C194,'[1]Consommati par usage et sect '!AC$6:AC$310)</f>
        <v>#VALUE!</v>
      </c>
      <c r="AE188" s="104" t="e">
        <f>SUMIF('[1]Consommati par usage et sect '!$C$6:$C$310,'[1]Assiette TIC'!$C194,'[1]Consommati par usage et sect '!AD$6:AD$310)</f>
        <v>#VALUE!</v>
      </c>
      <c r="AF188" s="104" t="e">
        <f>SUMIF('[1]Consommati par usage et sect '!$C$6:$C$310,'[1]Assiette TIC'!$C194,'[1]Consommati par usage et sect '!AE$6:AE$310)</f>
        <v>#VALUE!</v>
      </c>
      <c r="AG188" s="104" t="e">
        <f>SUMIF('[1]Consommati par usage et sect '!$C$6:$C$310,'[1]Assiette TIC'!$C194,'[1]Consommati par usage et sect '!AF$6:AF$310)</f>
        <v>#VALUE!</v>
      </c>
      <c r="AH188" s="104" t="e">
        <f>SUMIF('[1]Consommati par usage et sect '!$C$6:$C$310,'[1]Assiette TIC'!$C194,'[1]Consommati par usage et sect '!AG$6:AG$310)</f>
        <v>#VALUE!</v>
      </c>
      <c r="AI188" s="104" t="e">
        <f>SUMIF('[1]Consommati par usage et sect '!$C$6:$C$310,'[1]Assiette TIC'!$C194,'[1]Consommati par usage et sect '!AH$6:AH$310)</f>
        <v>#VALUE!</v>
      </c>
      <c r="AJ188" s="104" t="e">
        <f>SUMIF('[1]Consommati par usage et sect '!$C$6:$C$310,'[1]Assiette TIC'!$C194,'[1]Consommati par usage et sect '!AI$6:AI$310)</f>
        <v>#VALUE!</v>
      </c>
      <c r="AK188" s="104" t="e">
        <f>SUMIF('[1]Consommati par usage et sect '!$C$6:$C$310,'[1]Assiette TIC'!$C194,'[1]Consommati par usage et sect '!AJ$6:AJ$310)</f>
        <v>#VALUE!</v>
      </c>
      <c r="AL188" s="105" t="e">
        <f t="shared" si="61"/>
        <v>#VALUE!</v>
      </c>
      <c r="AM188" s="104" t="e">
        <f t="shared" si="67"/>
        <v>#VALUE!</v>
      </c>
      <c r="AN188" s="104" t="e">
        <f t="shared" si="62"/>
        <v>#VALUE!</v>
      </c>
      <c r="AO188" s="104" t="e">
        <f t="shared" si="63"/>
        <v>#VALUE!</v>
      </c>
      <c r="AP188" s="104" t="e">
        <f t="shared" si="64"/>
        <v>#VALUE!</v>
      </c>
      <c r="AQ188" s="104" t="e">
        <f>SUMIF('[1]Consommati par usage et sect '!$C$6:$C$310,'[1]Assiette TIC'!$C194,'[1]Consommati par usage et sect '!AP$6:AP$310)</f>
        <v>#VALUE!</v>
      </c>
      <c r="AR188" s="104" t="e">
        <f>SUMIF('[1]Consommati par usage et sect '!$C$6:$C$310,'[1]Assiette TIC'!$C194,'[1]Consommati par usage et sect '!AQ$6:AQ$310)</f>
        <v>#VALUE!</v>
      </c>
      <c r="AS188" s="104" t="e">
        <f>SUMIF('[1]Consommati par usage et sect '!$C$6:$C$310,'[1]Assiette TIC'!$C194,'[1]Consommati par usage et sect '!AR$6:AR$310)</f>
        <v>#VALUE!</v>
      </c>
      <c r="AT188" s="104" t="e">
        <f>SUMIF('[1]Consommati par usage et sect '!$C$6:$C$310,'[1]Assiette TIC'!$C194,'[1]Consommati par usage et sect '!AS$6:AS$310)</f>
        <v>#VALUE!</v>
      </c>
      <c r="AU188" s="104" t="e">
        <f>SUMIF('[1]Consommati par usage et sect '!$C$6:$C$310,'[1]Assiette TIC'!$C194,'[1]Consommati par usage et sect '!AT$6:AT$310)</f>
        <v>#VALUE!</v>
      </c>
      <c r="AV188" s="104" t="e">
        <f>SUMIF('[1]Consommati par usage et sect '!$C$6:$C$310,'[1]Assiette TIC'!$C194,'[1]Consommati par usage et sect '!AU$6:AU$310)</f>
        <v>#VALUE!</v>
      </c>
      <c r="AW188" s="104" t="e">
        <f>SUMIF('[1]Consommati par usage et sect '!$C$6:$C$310,'[1]Assiette TIC'!$C194,'[1]Consommati par usage et sect '!AV$6:AV$310)</f>
        <v>#VALUE!</v>
      </c>
      <c r="AX188" s="104" t="e">
        <f>SUMIF('[1]Consommati par usage et sect '!$C$6:$C$310,'[1]Assiette TIC'!$C194,'[1]Consommati par usage et sect '!AW$6:AW$310)</f>
        <v>#VALUE!</v>
      </c>
      <c r="AY188" s="104" t="e">
        <f>SUMIF('[1]Consommati par usage et sect '!$C$6:$C$310,'[1]Assiette TIC'!$C194,'[1]Consommati par usage et sect '!AX$6:AX$310)</f>
        <v>#VALUE!</v>
      </c>
      <c r="AZ188" s="104" t="e">
        <f>SUMIF('[1]Consommati par usage et sect '!$C$6:$C$310,'[1]Assiette TIC'!$C194,'[1]Consommati par usage et sect '!AY$6:AY$310)</f>
        <v>#VALUE!</v>
      </c>
      <c r="BA188" s="104" t="e">
        <f>SUMIF('[1]Consommati par usage et sect '!$C$6:$C$310,'[1]Assiette TIC'!$C194,'[1]Consommati par usage et sect '!AZ$6:AZ$310)</f>
        <v>#VALUE!</v>
      </c>
      <c r="BB188" s="104" t="e">
        <f>SUMIF('[1]Consommati par usage et sect '!$C$6:$C$310,'[1]Assiette TIC'!$C194,'[1]Consommati par usage et sect '!BA$6:BA$310)</f>
        <v>#VALUE!</v>
      </c>
      <c r="BC188" s="104" t="e">
        <f>SUMIF('[1]Consommati par usage et sect '!$C$6:$C$310,'[1]Assiette TIC'!$C194,'[1]Consommati par usage et sect '!BB$6:BB$310)</f>
        <v>#VALUE!</v>
      </c>
      <c r="BD188" s="104" t="e">
        <f>SUMIF('[1]Consommati par usage et sect '!$C$6:$C$310,'[1]Assiette TIC'!$C194,'[1]Consommati par usage et sect '!BC$6:BC$310)</f>
        <v>#VALUE!</v>
      </c>
      <c r="BE188" s="104" t="e">
        <f>SUMIF('[1]Consommati par usage et sect '!$C$6:$C$310,'[1]Assiette TIC'!$C194,'[1]Consommati par usage et sect '!BD$6:BD$310)</f>
        <v>#VALUE!</v>
      </c>
      <c r="BF188" s="104" t="e">
        <f>SUMIF('[1]Consommati par usage et sect '!$C$6:$C$310,'[1]Assiette TIC'!$C194,'[1]Consommati par usage et sect '!BE$6:BE$310)</f>
        <v>#VALUE!</v>
      </c>
      <c r="BG188" s="104" t="e">
        <f>SUMIF('[1]Consommati par usage et sect '!$C$6:$C$310,'[1]Assiette TIC'!$C194,'[1]Consommati par usage et sect '!BF$6:BF$310)</f>
        <v>#VALUE!</v>
      </c>
      <c r="BH188" s="104" t="e">
        <f>SUMIF('[1]Consommati par usage et sect '!$C$6:$C$310,'[1]Assiette TIC'!$C194,'[1]Consommati par usage et sect '!BG$6:BG$310)</f>
        <v>#VALUE!</v>
      </c>
      <c r="BI188" s="104" t="e">
        <f>SUMIF('[1]Consommati par usage et sect '!$C$6:$C$310,'[1]Assiette TIC'!$C194,'[1]Consommati par usage et sect '!BH$6:BH$310)</f>
        <v>#VALUE!</v>
      </c>
      <c r="BJ188" s="104" t="e">
        <f>SUMIF('[1]Consommati par usage et sect '!$C$6:$C$310,'[1]Assiette TIC'!$C194,'[1]Consommati par usage et sect '!BI$6:BI$310)</f>
        <v>#VALUE!</v>
      </c>
      <c r="BK188" s="104" t="e">
        <f>SUMIF('[1]Consommati par usage et sect '!$C$6:$C$310,'[1]Assiette TIC'!$C194,'[1]Consommati par usage et sect '!BJ$6:BJ$310)</f>
        <v>#VALUE!</v>
      </c>
      <c r="BL188" s="104" t="e">
        <f>SUMIF('[1]Consommati par usage et sect '!$C$6:$C$310,'[1]Assiette TIC'!$C194,'[1]Consommati par usage et sect '!BK$6:BK$310)</f>
        <v>#VALUE!</v>
      </c>
      <c r="BM188" s="104" t="e">
        <f>SUMIF('[1]Consommati par usage et sect '!$C$6:$C$310,'[1]Assiette TIC'!$C194,'[1]Consommati par usage et sect '!BL$6:BL$310)</f>
        <v>#VALUE!</v>
      </c>
      <c r="BN188" s="104" t="e">
        <f>SUMIF('[1]Consommati par usage et sect '!$C$6:$C$310,'[1]Assiette TIC'!$C194,'[1]Consommati par usage et sect '!BM$6:BM$310)</f>
        <v>#VALUE!</v>
      </c>
      <c r="BO188" s="104" t="e">
        <f>SUMIF('[1]Consommati par usage et sect '!$C$6:$C$310,'[1]Assiette TIC'!$C194,'[1]Consommati par usage et sect '!BN$6:BN$310)</f>
        <v>#VALUE!</v>
      </c>
      <c r="BP188" s="104" t="e">
        <f>SUMIF('[1]Consommati par usage et sect '!$C$6:$C$310,'[1]Assiette TIC'!$C194,'[1]Consommati par usage et sect '!BO$6:BO$310)</f>
        <v>#VALUE!</v>
      </c>
      <c r="BQ188" s="104" t="e">
        <f>SUMIF('[1]Consommati par usage et sect '!$C$6:$C$310,'[1]Assiette TIC'!$C194,'[1]Consommati par usage et sect '!BP$6:BP$310)</f>
        <v>#VALUE!</v>
      </c>
      <c r="BR188" s="104" t="e">
        <f>SUMIF('[1]Consommati par usage et sect '!$C$6:$C$310,'[1]Assiette TIC'!$C194,'[1]Consommati par usage et sect '!BQ$6:BQ$310)</f>
        <v>#VALUE!</v>
      </c>
      <c r="BS188" s="105" t="e">
        <f t="shared" si="77"/>
        <v>#VALUE!</v>
      </c>
      <c r="BT188" s="106" t="e">
        <f>AL188-E188</f>
        <v>#VALUE!</v>
      </c>
      <c r="BU188" s="102" t="e">
        <f>IF(E188-#REF!-#REF!&gt;=#REF!,AL188-E188+#REF!+#REF!,AL188-#REF!)</f>
        <v>#REF!</v>
      </c>
      <c r="BV188" s="102"/>
      <c r="BW188" s="102"/>
      <c r="BX188" s="102">
        <f t="shared" si="66"/>
        <v>0</v>
      </c>
      <c r="BY188" s="102" t="e">
        <f t="shared" si="68"/>
        <v>#REF!</v>
      </c>
      <c r="BZ188" s="107">
        <f>IF(ISNA(VLOOKUP($D188,'[1]comptes des secteurs'!$B$13:$AW$1568,31,FALSE)),0,VLOOKUP($D188,'[1]comptes des secteurs'!$B$13:$AW$1568,31,FALSE))</f>
        <v>850.7</v>
      </c>
      <c r="CA188" s="102">
        <f>IF(ISNA(VLOOKUP($D188,'[1]comptes des secteurs'!$B$13:$AW$1568,47,FALSE)),0,VLOOKUP($D188,'[1]comptes des secteurs'!$B$13:$AW$1568,47,FALSE))</f>
        <v>3546.3</v>
      </c>
      <c r="CB188" s="108" t="e">
        <f t="shared" si="72"/>
        <v>#REF!</v>
      </c>
      <c r="CC188" s="108" t="e">
        <f t="shared" si="72"/>
        <v>#REF!</v>
      </c>
      <c r="CD188">
        <f>VLOOKUP(D188,Eurostat!$A$11:$H$272,5,TRUE)</f>
        <v>7894.5</v>
      </c>
    </row>
    <row r="189" spans="1:82" ht="15.65" customHeight="1" x14ac:dyDescent="0.35">
      <c r="A189" s="121"/>
      <c r="B189" s="213"/>
      <c r="C189" s="131" t="s">
        <v>441</v>
      </c>
      <c r="D189" s="128">
        <v>3314</v>
      </c>
      <c r="E189" s="97">
        <f>IFERROR(VLOOKUP(D189,'[1]Emissions ETS'!$A$2:$B$121,2,FALSE),0)/1000</f>
        <v>0</v>
      </c>
      <c r="F189" s="104" t="e">
        <f>SUMIF('[1]Consommati par usage et sect '!$C$6:$C$310,'[1]Assiette TIC'!$C195,'[1]Consommati par usage et sect '!E$6:E$310)</f>
        <v>#VALUE!</v>
      </c>
      <c r="G189" s="104" t="e">
        <f>SUMIF('[1]Consommati par usage et sect '!$C$6:$C$310,'[1]Assiette TIC'!$C195,'[1]Consommati par usage et sect '!F$6:F$310)</f>
        <v>#VALUE!</v>
      </c>
      <c r="H189" s="104" t="e">
        <f>SUMIF('[1]Consommati par usage et sect '!$C$6:$C$310,'[1]Assiette TIC'!$C195,'[1]Consommati par usage et sect '!G$6:G$310)</f>
        <v>#VALUE!</v>
      </c>
      <c r="I189" s="104" t="e">
        <f>SUMIF('[1]Consommati par usage et sect '!$C$6:$C$310,'[1]Assiette TIC'!$C195,'[1]Consommati par usage et sect '!H$6:H$310)</f>
        <v>#VALUE!</v>
      </c>
      <c r="J189" s="104" t="e">
        <f>SUMIF('[1]Consommati par usage et sect '!$C$6:$C$310,'[1]Assiette TIC'!$C195,'[1]Consommati par usage et sect '!I$6:I$310)</f>
        <v>#VALUE!</v>
      </c>
      <c r="K189" s="104" t="e">
        <f>SUMIF('[1]Consommati par usage et sect '!$C$6:$C$310,'[1]Assiette TIC'!$C195,'[1]Consommati par usage et sect '!J$6:J$310)</f>
        <v>#VALUE!</v>
      </c>
      <c r="L189" s="104" t="e">
        <f>SUMIF('[1]Consommati par usage et sect '!$C$6:$C$310,'[1]Assiette TIC'!$C195,'[1]Consommati par usage et sect '!K$6:K$310)</f>
        <v>#VALUE!</v>
      </c>
      <c r="M189" s="104" t="e">
        <f>SUMIF('[1]Consommati par usage et sect '!$C$6:$C$310,'[1]Assiette TIC'!$C195,'[1]Consommati par usage et sect '!L$6:L$310)</f>
        <v>#VALUE!</v>
      </c>
      <c r="N189" s="104" t="e">
        <f>SUMIF('[1]Consommati par usage et sect '!$C$6:$C$310,'[1]Assiette TIC'!$C195,'[1]Consommati par usage et sect '!M$6:M$310)</f>
        <v>#VALUE!</v>
      </c>
      <c r="O189" s="104" t="e">
        <f>SUMIF('[1]Consommati par usage et sect '!$C$6:$C$310,'[1]Assiette TIC'!$C195,'[1]Consommati par usage et sect '!N$6:N$310)</f>
        <v>#VALUE!</v>
      </c>
      <c r="P189" s="104" t="e">
        <f>SUMIF('[1]Consommati par usage et sect '!$C$6:$C$310,'[1]Assiette TIC'!$C195,'[1]Consommati par usage et sect '!O$6:O$310)</f>
        <v>#VALUE!</v>
      </c>
      <c r="Q189" s="104" t="e">
        <f>SUMIF('[1]Consommati par usage et sect '!$C$6:$C$310,'[1]Assiette TIC'!$C195,'[1]Consommati par usage et sect '!P$6:P$310)</f>
        <v>#VALUE!</v>
      </c>
      <c r="R189" s="104" t="e">
        <f>SUMIF('[1]Consommati par usage et sect '!$C$6:$C$310,'[1]Assiette TIC'!$C195,'[1]Consommati par usage et sect '!Q$6:Q$310)</f>
        <v>#VALUE!</v>
      </c>
      <c r="S189" s="104" t="e">
        <f>SUMIF('[1]Consommati par usage et sect '!$C$6:$C$310,'[1]Assiette TIC'!$C195,'[1]Consommati par usage et sect '!R$6:R$310)</f>
        <v>#VALUE!</v>
      </c>
      <c r="T189" s="104" t="e">
        <f>SUMIF('[1]Consommati par usage et sect '!$C$6:$C$310,'[1]Assiette TIC'!$C195,'[1]Consommati par usage et sect '!S$6:S$310)</f>
        <v>#VALUE!</v>
      </c>
      <c r="U189" s="104" t="e">
        <f>SUMIF('[1]Consommati par usage et sect '!$C$6:$C$310,'[1]Assiette TIC'!$C195,'[1]Consommati par usage et sect '!T$6:T$310)</f>
        <v>#VALUE!</v>
      </c>
      <c r="V189" s="104" t="e">
        <f>SUMIF('[1]Consommati par usage et sect '!$C$6:$C$310,'[1]Assiette TIC'!$C195,'[1]Consommati par usage et sect '!U$6:U$310)</f>
        <v>#VALUE!</v>
      </c>
      <c r="W189" s="104" t="e">
        <f>SUMIF('[1]Consommati par usage et sect '!$C$6:$C$310,'[1]Assiette TIC'!$C195,'[1]Consommati par usage et sect '!V$6:V$310)</f>
        <v>#VALUE!</v>
      </c>
      <c r="X189" s="104" t="e">
        <f>SUMIF('[1]Consommati par usage et sect '!$C$6:$C$310,'[1]Assiette TIC'!$C195,'[1]Consommati par usage et sect '!W$6:W$310)</f>
        <v>#VALUE!</v>
      </c>
      <c r="Y189" s="104" t="e">
        <f>SUMIF('[1]Consommati par usage et sect '!$C$6:$C$310,'[1]Assiette TIC'!$C195,'[1]Consommati par usage et sect '!X$6:X$310)</f>
        <v>#VALUE!</v>
      </c>
      <c r="Z189" s="104" t="e">
        <f>SUMIF('[1]Consommati par usage et sect '!$C$6:$C$310,'[1]Assiette TIC'!$C195,'[1]Consommati par usage et sect '!Y$6:Y$310)</f>
        <v>#VALUE!</v>
      </c>
      <c r="AA189" s="104" t="e">
        <f>SUMIF('[1]Consommati par usage et sect '!$C$6:$C$310,'[1]Assiette TIC'!$C195,'[1]Consommati par usage et sect '!Z$6:Z$310)</f>
        <v>#VALUE!</v>
      </c>
      <c r="AB189" s="104" t="e">
        <f>SUMIF('[1]Consommati par usage et sect '!$C$6:$C$310,'[1]Assiette TIC'!$C195,'[1]Consommati par usage et sect '!AA$6:AA$310)</f>
        <v>#VALUE!</v>
      </c>
      <c r="AC189" s="104" t="e">
        <f>SUMIF('[1]Consommati par usage et sect '!$C$6:$C$310,'[1]Assiette TIC'!$C195,'[1]Consommati par usage et sect '!AB$6:AB$310)</f>
        <v>#VALUE!</v>
      </c>
      <c r="AD189" s="104" t="e">
        <f>SUMIF('[1]Consommati par usage et sect '!$C$6:$C$310,'[1]Assiette TIC'!$C195,'[1]Consommati par usage et sect '!AC$6:AC$310)</f>
        <v>#VALUE!</v>
      </c>
      <c r="AE189" s="104" t="e">
        <f>SUMIF('[1]Consommati par usage et sect '!$C$6:$C$310,'[1]Assiette TIC'!$C195,'[1]Consommati par usage et sect '!AD$6:AD$310)</f>
        <v>#VALUE!</v>
      </c>
      <c r="AF189" s="104" t="e">
        <f>SUMIF('[1]Consommati par usage et sect '!$C$6:$C$310,'[1]Assiette TIC'!$C195,'[1]Consommati par usage et sect '!AE$6:AE$310)</f>
        <v>#VALUE!</v>
      </c>
      <c r="AG189" s="104" t="e">
        <f>SUMIF('[1]Consommati par usage et sect '!$C$6:$C$310,'[1]Assiette TIC'!$C195,'[1]Consommati par usage et sect '!AF$6:AF$310)</f>
        <v>#VALUE!</v>
      </c>
      <c r="AH189" s="104" t="e">
        <f>SUMIF('[1]Consommati par usage et sect '!$C$6:$C$310,'[1]Assiette TIC'!$C195,'[1]Consommati par usage et sect '!AG$6:AG$310)</f>
        <v>#VALUE!</v>
      </c>
      <c r="AI189" s="104" t="e">
        <f>SUMIF('[1]Consommati par usage et sect '!$C$6:$C$310,'[1]Assiette TIC'!$C195,'[1]Consommati par usage et sect '!AH$6:AH$310)</f>
        <v>#VALUE!</v>
      </c>
      <c r="AJ189" s="104" t="e">
        <f>SUMIF('[1]Consommati par usage et sect '!$C$6:$C$310,'[1]Assiette TIC'!$C195,'[1]Consommati par usage et sect '!AI$6:AI$310)</f>
        <v>#VALUE!</v>
      </c>
      <c r="AK189" s="104" t="e">
        <f>SUMIF('[1]Consommati par usage et sect '!$C$6:$C$310,'[1]Assiette TIC'!$C195,'[1]Consommati par usage et sect '!AJ$6:AJ$310)</f>
        <v>#VALUE!</v>
      </c>
      <c r="AL189" s="105" t="e">
        <f t="shared" si="61"/>
        <v>#VALUE!</v>
      </c>
      <c r="AM189" s="104" t="e">
        <f t="shared" si="67"/>
        <v>#VALUE!</v>
      </c>
      <c r="AN189" s="104" t="e">
        <f t="shared" si="62"/>
        <v>#VALUE!</v>
      </c>
      <c r="AO189" s="104" t="e">
        <f t="shared" si="63"/>
        <v>#VALUE!</v>
      </c>
      <c r="AP189" s="104" t="e">
        <f t="shared" si="64"/>
        <v>#VALUE!</v>
      </c>
      <c r="AQ189" s="104" t="e">
        <f>SUMIF('[1]Consommati par usage et sect '!$C$6:$C$310,'[1]Assiette TIC'!$C195,'[1]Consommati par usage et sect '!AP$6:AP$310)</f>
        <v>#VALUE!</v>
      </c>
      <c r="AR189" s="104" t="e">
        <f>SUMIF('[1]Consommati par usage et sect '!$C$6:$C$310,'[1]Assiette TIC'!$C195,'[1]Consommati par usage et sect '!AQ$6:AQ$310)</f>
        <v>#VALUE!</v>
      </c>
      <c r="AS189" s="104" t="e">
        <f>SUMIF('[1]Consommati par usage et sect '!$C$6:$C$310,'[1]Assiette TIC'!$C195,'[1]Consommati par usage et sect '!AR$6:AR$310)</f>
        <v>#VALUE!</v>
      </c>
      <c r="AT189" s="104" t="e">
        <f>SUMIF('[1]Consommati par usage et sect '!$C$6:$C$310,'[1]Assiette TIC'!$C195,'[1]Consommati par usage et sect '!AS$6:AS$310)</f>
        <v>#VALUE!</v>
      </c>
      <c r="AU189" s="104" t="e">
        <f>SUMIF('[1]Consommati par usage et sect '!$C$6:$C$310,'[1]Assiette TIC'!$C195,'[1]Consommati par usage et sect '!AT$6:AT$310)</f>
        <v>#VALUE!</v>
      </c>
      <c r="AV189" s="104" t="e">
        <f>SUMIF('[1]Consommati par usage et sect '!$C$6:$C$310,'[1]Assiette TIC'!$C195,'[1]Consommati par usage et sect '!AU$6:AU$310)</f>
        <v>#VALUE!</v>
      </c>
      <c r="AW189" s="104" t="e">
        <f>SUMIF('[1]Consommati par usage et sect '!$C$6:$C$310,'[1]Assiette TIC'!$C195,'[1]Consommati par usage et sect '!AV$6:AV$310)</f>
        <v>#VALUE!</v>
      </c>
      <c r="AX189" s="104" t="e">
        <f>SUMIF('[1]Consommati par usage et sect '!$C$6:$C$310,'[1]Assiette TIC'!$C195,'[1]Consommati par usage et sect '!AW$6:AW$310)</f>
        <v>#VALUE!</v>
      </c>
      <c r="AY189" s="104" t="e">
        <f>SUMIF('[1]Consommati par usage et sect '!$C$6:$C$310,'[1]Assiette TIC'!$C195,'[1]Consommati par usage et sect '!AX$6:AX$310)</f>
        <v>#VALUE!</v>
      </c>
      <c r="AZ189" s="104" t="e">
        <f>SUMIF('[1]Consommati par usage et sect '!$C$6:$C$310,'[1]Assiette TIC'!$C195,'[1]Consommati par usage et sect '!AY$6:AY$310)</f>
        <v>#VALUE!</v>
      </c>
      <c r="BA189" s="104" t="e">
        <f>SUMIF('[1]Consommati par usage et sect '!$C$6:$C$310,'[1]Assiette TIC'!$C195,'[1]Consommati par usage et sect '!AZ$6:AZ$310)</f>
        <v>#VALUE!</v>
      </c>
      <c r="BB189" s="104" t="e">
        <f>SUMIF('[1]Consommati par usage et sect '!$C$6:$C$310,'[1]Assiette TIC'!$C195,'[1]Consommati par usage et sect '!BA$6:BA$310)</f>
        <v>#VALUE!</v>
      </c>
      <c r="BC189" s="104" t="e">
        <f>SUMIF('[1]Consommati par usage et sect '!$C$6:$C$310,'[1]Assiette TIC'!$C195,'[1]Consommati par usage et sect '!BB$6:BB$310)</f>
        <v>#VALUE!</v>
      </c>
      <c r="BD189" s="104" t="e">
        <f>SUMIF('[1]Consommati par usage et sect '!$C$6:$C$310,'[1]Assiette TIC'!$C195,'[1]Consommati par usage et sect '!BC$6:BC$310)</f>
        <v>#VALUE!</v>
      </c>
      <c r="BE189" s="104" t="e">
        <f>SUMIF('[1]Consommati par usage et sect '!$C$6:$C$310,'[1]Assiette TIC'!$C195,'[1]Consommati par usage et sect '!BD$6:BD$310)</f>
        <v>#VALUE!</v>
      </c>
      <c r="BF189" s="104" t="e">
        <f>SUMIF('[1]Consommati par usage et sect '!$C$6:$C$310,'[1]Assiette TIC'!$C195,'[1]Consommati par usage et sect '!BE$6:BE$310)</f>
        <v>#VALUE!</v>
      </c>
      <c r="BG189" s="104" t="e">
        <f>SUMIF('[1]Consommati par usage et sect '!$C$6:$C$310,'[1]Assiette TIC'!$C195,'[1]Consommati par usage et sect '!BF$6:BF$310)</f>
        <v>#VALUE!</v>
      </c>
      <c r="BH189" s="104" t="e">
        <f>SUMIF('[1]Consommati par usage et sect '!$C$6:$C$310,'[1]Assiette TIC'!$C195,'[1]Consommati par usage et sect '!BG$6:BG$310)</f>
        <v>#VALUE!</v>
      </c>
      <c r="BI189" s="104" t="e">
        <f>SUMIF('[1]Consommati par usage et sect '!$C$6:$C$310,'[1]Assiette TIC'!$C195,'[1]Consommati par usage et sect '!BH$6:BH$310)</f>
        <v>#VALUE!</v>
      </c>
      <c r="BJ189" s="104" t="e">
        <f>SUMIF('[1]Consommati par usage et sect '!$C$6:$C$310,'[1]Assiette TIC'!$C195,'[1]Consommati par usage et sect '!BI$6:BI$310)</f>
        <v>#VALUE!</v>
      </c>
      <c r="BK189" s="104" t="e">
        <f>SUMIF('[1]Consommati par usage et sect '!$C$6:$C$310,'[1]Assiette TIC'!$C195,'[1]Consommati par usage et sect '!BJ$6:BJ$310)</f>
        <v>#VALUE!</v>
      </c>
      <c r="BL189" s="104" t="e">
        <f>SUMIF('[1]Consommati par usage et sect '!$C$6:$C$310,'[1]Assiette TIC'!$C195,'[1]Consommati par usage et sect '!BK$6:BK$310)</f>
        <v>#VALUE!</v>
      </c>
      <c r="BM189" s="104" t="e">
        <f>SUMIF('[1]Consommati par usage et sect '!$C$6:$C$310,'[1]Assiette TIC'!$C195,'[1]Consommati par usage et sect '!BL$6:BL$310)</f>
        <v>#VALUE!</v>
      </c>
      <c r="BN189" s="104" t="e">
        <f>SUMIF('[1]Consommati par usage et sect '!$C$6:$C$310,'[1]Assiette TIC'!$C195,'[1]Consommati par usage et sect '!BM$6:BM$310)</f>
        <v>#VALUE!</v>
      </c>
      <c r="BO189" s="104" t="e">
        <f>SUMIF('[1]Consommati par usage et sect '!$C$6:$C$310,'[1]Assiette TIC'!$C195,'[1]Consommati par usage et sect '!BN$6:BN$310)</f>
        <v>#VALUE!</v>
      </c>
      <c r="BP189" s="104" t="e">
        <f>SUMIF('[1]Consommati par usage et sect '!$C$6:$C$310,'[1]Assiette TIC'!$C195,'[1]Consommati par usage et sect '!BO$6:BO$310)</f>
        <v>#VALUE!</v>
      </c>
      <c r="BQ189" s="104" t="e">
        <f>SUMIF('[1]Consommati par usage et sect '!$C$6:$C$310,'[1]Assiette TIC'!$C195,'[1]Consommati par usage et sect '!BP$6:BP$310)</f>
        <v>#VALUE!</v>
      </c>
      <c r="BR189" s="104" t="e">
        <f>SUMIF('[1]Consommati par usage et sect '!$C$6:$C$310,'[1]Assiette TIC'!$C195,'[1]Consommati par usage et sect '!BQ$6:BQ$310)</f>
        <v>#VALUE!</v>
      </c>
      <c r="BS189" s="105" t="e">
        <f t="shared" si="77"/>
        <v>#VALUE!</v>
      </c>
      <c r="BT189" s="106" t="e">
        <f>AL189-E189</f>
        <v>#VALUE!</v>
      </c>
      <c r="BU189" s="102" t="e">
        <f>IF(E189-#REF!-#REF!&gt;=#REF!,AL189-E189+#REF!+#REF!,AL189-#REF!)</f>
        <v>#REF!</v>
      </c>
      <c r="BV189" s="102"/>
      <c r="BW189" s="102"/>
      <c r="BX189" s="102">
        <f t="shared" si="66"/>
        <v>0</v>
      </c>
      <c r="BY189" s="102" t="e">
        <f t="shared" si="68"/>
        <v>#REF!</v>
      </c>
      <c r="BZ189" s="107">
        <f>IF(ISNA(VLOOKUP($D189,'[1]comptes des secteurs'!$B$13:$AW$1568,31,FALSE)),0,VLOOKUP($D189,'[1]comptes des secteurs'!$B$13:$AW$1568,31,FALSE))</f>
        <v>153.80000000000001</v>
      </c>
      <c r="CA189" s="102">
        <f>IF(ISNA(VLOOKUP($D189,'[1]comptes des secteurs'!$B$13:$AW$1568,47,FALSE)),0,VLOOKUP($D189,'[1]comptes des secteurs'!$B$13:$AW$1568,47,FALSE))</f>
        <v>728.2</v>
      </c>
      <c r="CB189" s="108" t="e">
        <f t="shared" si="72"/>
        <v>#REF!</v>
      </c>
      <c r="CC189" s="108" t="e">
        <f t="shared" si="72"/>
        <v>#REF!</v>
      </c>
      <c r="CD189">
        <f>VLOOKUP(D189,Eurostat!$A$11:$H$272,5,TRUE)</f>
        <v>1440.1</v>
      </c>
    </row>
    <row r="190" spans="1:82" ht="15.65" customHeight="1" x14ac:dyDescent="0.35">
      <c r="A190" s="123"/>
      <c r="B190" s="109"/>
      <c r="C190" s="131" t="s">
        <v>266</v>
      </c>
      <c r="D190" s="126" t="s">
        <v>300</v>
      </c>
      <c r="E190" s="97">
        <f>SUM(E170:E189)</f>
        <v>54.433000000000007</v>
      </c>
      <c r="F190" s="97" t="e">
        <f t="shared" ref="F190:AK190" si="78">SUM(F170:F189)</f>
        <v>#VALUE!</v>
      </c>
      <c r="G190" s="97" t="e">
        <f t="shared" si="78"/>
        <v>#VALUE!</v>
      </c>
      <c r="H190" s="97" t="e">
        <f t="shared" si="78"/>
        <v>#VALUE!</v>
      </c>
      <c r="I190" s="97" t="e">
        <f t="shared" si="78"/>
        <v>#VALUE!</v>
      </c>
      <c r="J190" s="97" t="e">
        <f t="shared" si="78"/>
        <v>#VALUE!</v>
      </c>
      <c r="K190" s="97" t="e">
        <f t="shared" si="78"/>
        <v>#VALUE!</v>
      </c>
      <c r="L190" s="97" t="e">
        <f t="shared" si="78"/>
        <v>#VALUE!</v>
      </c>
      <c r="M190" s="97" t="e">
        <f t="shared" si="78"/>
        <v>#VALUE!</v>
      </c>
      <c r="N190" s="97" t="e">
        <f t="shared" si="78"/>
        <v>#VALUE!</v>
      </c>
      <c r="O190" s="97" t="e">
        <f t="shared" si="78"/>
        <v>#VALUE!</v>
      </c>
      <c r="P190" s="97" t="e">
        <f t="shared" si="78"/>
        <v>#VALUE!</v>
      </c>
      <c r="Q190" s="97" t="e">
        <f t="shared" si="78"/>
        <v>#VALUE!</v>
      </c>
      <c r="R190" s="97" t="e">
        <f t="shared" si="78"/>
        <v>#VALUE!</v>
      </c>
      <c r="S190" s="97" t="e">
        <f t="shared" si="78"/>
        <v>#VALUE!</v>
      </c>
      <c r="T190" s="97" t="e">
        <f t="shared" si="78"/>
        <v>#VALUE!</v>
      </c>
      <c r="U190" s="97" t="e">
        <f t="shared" si="78"/>
        <v>#VALUE!</v>
      </c>
      <c r="V190" s="97" t="e">
        <f t="shared" si="78"/>
        <v>#VALUE!</v>
      </c>
      <c r="W190" s="97" t="e">
        <f t="shared" si="78"/>
        <v>#VALUE!</v>
      </c>
      <c r="X190" s="97" t="e">
        <f t="shared" si="78"/>
        <v>#VALUE!</v>
      </c>
      <c r="Y190" s="97" t="e">
        <f t="shared" si="78"/>
        <v>#VALUE!</v>
      </c>
      <c r="Z190" s="97" t="e">
        <f t="shared" si="78"/>
        <v>#VALUE!</v>
      </c>
      <c r="AA190" s="97" t="e">
        <f t="shared" si="78"/>
        <v>#VALUE!</v>
      </c>
      <c r="AB190" s="97" t="e">
        <f t="shared" si="78"/>
        <v>#VALUE!</v>
      </c>
      <c r="AC190" s="97" t="e">
        <f t="shared" si="78"/>
        <v>#VALUE!</v>
      </c>
      <c r="AD190" s="97" t="e">
        <f t="shared" si="78"/>
        <v>#VALUE!</v>
      </c>
      <c r="AE190" s="97" t="e">
        <f t="shared" si="78"/>
        <v>#VALUE!</v>
      </c>
      <c r="AF190" s="97" t="e">
        <f t="shared" si="78"/>
        <v>#VALUE!</v>
      </c>
      <c r="AG190" s="97" t="e">
        <f t="shared" si="78"/>
        <v>#VALUE!</v>
      </c>
      <c r="AH190" s="97" t="e">
        <f t="shared" si="78"/>
        <v>#VALUE!</v>
      </c>
      <c r="AI190" s="97" t="e">
        <f t="shared" si="78"/>
        <v>#VALUE!</v>
      </c>
      <c r="AJ190" s="97" t="e">
        <f t="shared" si="78"/>
        <v>#VALUE!</v>
      </c>
      <c r="AK190" s="97" t="e">
        <f t="shared" si="78"/>
        <v>#VALUE!</v>
      </c>
      <c r="AL190" s="105" t="e">
        <f t="shared" si="61"/>
        <v>#VALUE!</v>
      </c>
      <c r="AM190" s="104" t="e">
        <f t="shared" si="67"/>
        <v>#VALUE!</v>
      </c>
      <c r="AN190" s="104" t="e">
        <f t="shared" si="62"/>
        <v>#VALUE!</v>
      </c>
      <c r="AO190" s="104" t="e">
        <f t="shared" si="63"/>
        <v>#VALUE!</v>
      </c>
      <c r="AP190" s="104" t="e">
        <f t="shared" si="64"/>
        <v>#VALUE!</v>
      </c>
      <c r="AQ190" s="97" t="e">
        <f t="shared" ref="AQ190:BR190" si="79">SUM(AQ170:AQ189)</f>
        <v>#VALUE!</v>
      </c>
      <c r="AR190" s="97" t="e">
        <f t="shared" si="79"/>
        <v>#VALUE!</v>
      </c>
      <c r="AS190" s="97" t="e">
        <f t="shared" si="79"/>
        <v>#VALUE!</v>
      </c>
      <c r="AT190" s="97" t="e">
        <f t="shared" si="79"/>
        <v>#VALUE!</v>
      </c>
      <c r="AU190" s="97" t="e">
        <f t="shared" si="79"/>
        <v>#VALUE!</v>
      </c>
      <c r="AV190" s="97" t="e">
        <f t="shared" si="79"/>
        <v>#VALUE!</v>
      </c>
      <c r="AW190" s="97" t="e">
        <f t="shared" si="79"/>
        <v>#VALUE!</v>
      </c>
      <c r="AX190" s="97" t="e">
        <f t="shared" si="79"/>
        <v>#VALUE!</v>
      </c>
      <c r="AY190" s="97" t="e">
        <f t="shared" si="79"/>
        <v>#VALUE!</v>
      </c>
      <c r="AZ190" s="97" t="e">
        <f t="shared" si="79"/>
        <v>#VALUE!</v>
      </c>
      <c r="BA190" s="97" t="e">
        <f t="shared" si="79"/>
        <v>#VALUE!</v>
      </c>
      <c r="BB190" s="97" t="e">
        <f t="shared" si="79"/>
        <v>#VALUE!</v>
      </c>
      <c r="BC190" s="97" t="e">
        <f t="shared" si="79"/>
        <v>#VALUE!</v>
      </c>
      <c r="BD190" s="97" t="e">
        <f t="shared" si="79"/>
        <v>#VALUE!</v>
      </c>
      <c r="BE190" s="97" t="e">
        <f t="shared" si="79"/>
        <v>#VALUE!</v>
      </c>
      <c r="BF190" s="97" t="e">
        <f t="shared" si="79"/>
        <v>#VALUE!</v>
      </c>
      <c r="BG190" s="97" t="e">
        <f t="shared" si="79"/>
        <v>#VALUE!</v>
      </c>
      <c r="BH190" s="97" t="e">
        <f t="shared" si="79"/>
        <v>#VALUE!</v>
      </c>
      <c r="BI190" s="97" t="e">
        <f t="shared" si="79"/>
        <v>#VALUE!</v>
      </c>
      <c r="BJ190" s="97" t="e">
        <f t="shared" si="79"/>
        <v>#VALUE!</v>
      </c>
      <c r="BK190" s="97" t="e">
        <f t="shared" si="79"/>
        <v>#VALUE!</v>
      </c>
      <c r="BL190" s="97" t="e">
        <f t="shared" si="79"/>
        <v>#VALUE!</v>
      </c>
      <c r="BM190" s="97" t="e">
        <f t="shared" si="79"/>
        <v>#VALUE!</v>
      </c>
      <c r="BN190" s="97" t="e">
        <f t="shared" si="79"/>
        <v>#VALUE!</v>
      </c>
      <c r="BO190" s="97" t="e">
        <f t="shared" si="79"/>
        <v>#VALUE!</v>
      </c>
      <c r="BP190" s="97" t="e">
        <f t="shared" si="79"/>
        <v>#VALUE!</v>
      </c>
      <c r="BQ190" s="97" t="e">
        <f t="shared" si="79"/>
        <v>#VALUE!</v>
      </c>
      <c r="BR190" s="97" t="e">
        <f t="shared" si="79"/>
        <v>#VALUE!</v>
      </c>
      <c r="BS190" s="105" t="e">
        <f t="shared" si="77"/>
        <v>#VALUE!</v>
      </c>
      <c r="BT190" s="106" t="e">
        <f>SUM(BT170:BT189)</f>
        <v>#VALUE!</v>
      </c>
      <c r="BU190" s="106" t="e">
        <f>SUM(BU170:BU189)</f>
        <v>#REF!</v>
      </c>
      <c r="BV190" s="102"/>
      <c r="BW190" s="102"/>
      <c r="BX190" s="102">
        <f t="shared" si="66"/>
        <v>0</v>
      </c>
      <c r="BY190" s="102" t="e">
        <f t="shared" si="68"/>
        <v>#REF!</v>
      </c>
      <c r="BZ190" s="107">
        <f>SUM(BZ170:BZ189)</f>
        <v>2879.4000000000005</v>
      </c>
      <c r="CA190" s="107">
        <f>SUM(CA170:CA189)</f>
        <v>18334.3</v>
      </c>
      <c r="CB190" s="108" t="e">
        <f t="shared" si="72"/>
        <v>#REF!</v>
      </c>
      <c r="CC190" s="108" t="e">
        <f t="shared" si="72"/>
        <v>#REF!</v>
      </c>
    </row>
    <row r="191" spans="1:82" ht="15.65" customHeight="1" x14ac:dyDescent="0.35">
      <c r="A191" s="122" t="s">
        <v>442</v>
      </c>
      <c r="B191" s="210" t="s">
        <v>580</v>
      </c>
      <c r="C191" s="131" t="s">
        <v>443</v>
      </c>
      <c r="D191" s="128">
        <v>2811</v>
      </c>
      <c r="E191" s="97">
        <f>IFERROR(VLOOKUP(D191,'[1]Emissions ETS'!$A$2:$B$121,2,FALSE),0)/1000</f>
        <v>0</v>
      </c>
      <c r="F191" s="104" t="e">
        <f>SUMIF('[1]Consommati par usage et sect '!$C$6:$C$310,'[1]Assiette TIC'!$C198,'[1]Consommati par usage et sect '!E$6:E$310)</f>
        <v>#VALUE!</v>
      </c>
      <c r="G191" s="104" t="e">
        <f>SUMIF('[1]Consommati par usage et sect '!$C$6:$C$310,'[1]Assiette TIC'!$C198,'[1]Consommati par usage et sect '!F$6:F$310)</f>
        <v>#VALUE!</v>
      </c>
      <c r="H191" s="104" t="e">
        <f>SUMIF('[1]Consommati par usage et sect '!$C$6:$C$310,'[1]Assiette TIC'!$C198,'[1]Consommati par usage et sect '!G$6:G$310)</f>
        <v>#VALUE!</v>
      </c>
      <c r="I191" s="104" t="e">
        <f>SUMIF('[1]Consommati par usage et sect '!$C$6:$C$310,'[1]Assiette TIC'!$C198,'[1]Consommati par usage et sect '!H$6:H$310)</f>
        <v>#VALUE!</v>
      </c>
      <c r="J191" s="104" t="e">
        <f>SUMIF('[1]Consommati par usage et sect '!$C$6:$C$310,'[1]Assiette TIC'!$C198,'[1]Consommati par usage et sect '!I$6:I$310)</f>
        <v>#VALUE!</v>
      </c>
      <c r="K191" s="104" t="e">
        <f>SUMIF('[1]Consommati par usage et sect '!$C$6:$C$310,'[1]Assiette TIC'!$C198,'[1]Consommati par usage et sect '!J$6:J$310)</f>
        <v>#VALUE!</v>
      </c>
      <c r="L191" s="104" t="e">
        <f>SUMIF('[1]Consommati par usage et sect '!$C$6:$C$310,'[1]Assiette TIC'!$C198,'[1]Consommati par usage et sect '!K$6:K$310)</f>
        <v>#VALUE!</v>
      </c>
      <c r="M191" s="104" t="e">
        <f>SUMIF('[1]Consommati par usage et sect '!$C$6:$C$310,'[1]Assiette TIC'!$C198,'[1]Consommati par usage et sect '!L$6:L$310)</f>
        <v>#VALUE!</v>
      </c>
      <c r="N191" s="104" t="e">
        <f>SUMIF('[1]Consommati par usage et sect '!$C$6:$C$310,'[1]Assiette TIC'!$C198,'[1]Consommati par usage et sect '!M$6:M$310)</f>
        <v>#VALUE!</v>
      </c>
      <c r="O191" s="104" t="e">
        <f>SUMIF('[1]Consommati par usage et sect '!$C$6:$C$310,'[1]Assiette TIC'!$C198,'[1]Consommati par usage et sect '!N$6:N$310)</f>
        <v>#VALUE!</v>
      </c>
      <c r="P191" s="104" t="e">
        <f>SUMIF('[1]Consommati par usage et sect '!$C$6:$C$310,'[1]Assiette TIC'!$C198,'[1]Consommati par usage et sect '!O$6:O$310)</f>
        <v>#VALUE!</v>
      </c>
      <c r="Q191" s="104" t="e">
        <f>SUMIF('[1]Consommati par usage et sect '!$C$6:$C$310,'[1]Assiette TIC'!$C198,'[1]Consommati par usage et sect '!P$6:P$310)</f>
        <v>#VALUE!</v>
      </c>
      <c r="R191" s="104" t="e">
        <f>SUMIF('[1]Consommati par usage et sect '!$C$6:$C$310,'[1]Assiette TIC'!$C198,'[1]Consommati par usage et sect '!Q$6:Q$310)</f>
        <v>#VALUE!</v>
      </c>
      <c r="S191" s="104" t="e">
        <f>SUMIF('[1]Consommati par usage et sect '!$C$6:$C$310,'[1]Assiette TIC'!$C198,'[1]Consommati par usage et sect '!R$6:R$310)</f>
        <v>#VALUE!</v>
      </c>
      <c r="T191" s="104" t="e">
        <f>SUMIF('[1]Consommati par usage et sect '!$C$6:$C$310,'[1]Assiette TIC'!$C198,'[1]Consommati par usage et sect '!S$6:S$310)</f>
        <v>#VALUE!</v>
      </c>
      <c r="U191" s="104" t="e">
        <f>SUMIF('[1]Consommati par usage et sect '!$C$6:$C$310,'[1]Assiette TIC'!$C198,'[1]Consommati par usage et sect '!T$6:T$310)</f>
        <v>#VALUE!</v>
      </c>
      <c r="V191" s="104" t="e">
        <f>SUMIF('[1]Consommati par usage et sect '!$C$6:$C$310,'[1]Assiette TIC'!$C198,'[1]Consommati par usage et sect '!U$6:U$310)</f>
        <v>#VALUE!</v>
      </c>
      <c r="W191" s="104" t="e">
        <f>SUMIF('[1]Consommati par usage et sect '!$C$6:$C$310,'[1]Assiette TIC'!$C198,'[1]Consommati par usage et sect '!V$6:V$310)</f>
        <v>#VALUE!</v>
      </c>
      <c r="X191" s="104" t="e">
        <f>SUMIF('[1]Consommati par usage et sect '!$C$6:$C$310,'[1]Assiette TIC'!$C198,'[1]Consommati par usage et sect '!W$6:W$310)</f>
        <v>#VALUE!</v>
      </c>
      <c r="Y191" s="104" t="e">
        <f>SUMIF('[1]Consommati par usage et sect '!$C$6:$C$310,'[1]Assiette TIC'!$C198,'[1]Consommati par usage et sect '!X$6:X$310)</f>
        <v>#VALUE!</v>
      </c>
      <c r="Z191" s="104" t="e">
        <f>SUMIF('[1]Consommati par usage et sect '!$C$6:$C$310,'[1]Assiette TIC'!$C198,'[1]Consommati par usage et sect '!Y$6:Y$310)</f>
        <v>#VALUE!</v>
      </c>
      <c r="AA191" s="104" t="e">
        <f>SUMIF('[1]Consommati par usage et sect '!$C$6:$C$310,'[1]Assiette TIC'!$C198,'[1]Consommati par usage et sect '!Z$6:Z$310)</f>
        <v>#VALUE!</v>
      </c>
      <c r="AB191" s="104" t="e">
        <f>SUMIF('[1]Consommati par usage et sect '!$C$6:$C$310,'[1]Assiette TIC'!$C198,'[1]Consommati par usage et sect '!AA$6:AA$310)</f>
        <v>#VALUE!</v>
      </c>
      <c r="AC191" s="104" t="e">
        <f>SUMIF('[1]Consommati par usage et sect '!$C$6:$C$310,'[1]Assiette TIC'!$C198,'[1]Consommati par usage et sect '!AB$6:AB$310)</f>
        <v>#VALUE!</v>
      </c>
      <c r="AD191" s="104" t="e">
        <f>SUMIF('[1]Consommati par usage et sect '!$C$6:$C$310,'[1]Assiette TIC'!$C198,'[1]Consommati par usage et sect '!AC$6:AC$310)</f>
        <v>#VALUE!</v>
      </c>
      <c r="AE191" s="104" t="e">
        <f>SUMIF('[1]Consommati par usage et sect '!$C$6:$C$310,'[1]Assiette TIC'!$C198,'[1]Consommati par usage et sect '!AD$6:AD$310)</f>
        <v>#VALUE!</v>
      </c>
      <c r="AF191" s="104" t="e">
        <f>SUMIF('[1]Consommati par usage et sect '!$C$6:$C$310,'[1]Assiette TIC'!$C198,'[1]Consommati par usage et sect '!AE$6:AE$310)</f>
        <v>#VALUE!</v>
      </c>
      <c r="AG191" s="104" t="e">
        <f>SUMIF('[1]Consommati par usage et sect '!$C$6:$C$310,'[1]Assiette TIC'!$C198,'[1]Consommati par usage et sect '!AF$6:AF$310)</f>
        <v>#VALUE!</v>
      </c>
      <c r="AH191" s="104" t="e">
        <f>SUMIF('[1]Consommati par usage et sect '!$C$6:$C$310,'[1]Assiette TIC'!$C198,'[1]Consommati par usage et sect '!AG$6:AG$310)</f>
        <v>#VALUE!</v>
      </c>
      <c r="AI191" s="104" t="e">
        <f>SUMIF('[1]Consommati par usage et sect '!$C$6:$C$310,'[1]Assiette TIC'!$C198,'[1]Consommati par usage et sect '!AH$6:AH$310)</f>
        <v>#VALUE!</v>
      </c>
      <c r="AJ191" s="104" t="e">
        <f>SUMIF('[1]Consommati par usage et sect '!$C$6:$C$310,'[1]Assiette TIC'!$C198,'[1]Consommati par usage et sect '!AI$6:AI$310)</f>
        <v>#VALUE!</v>
      </c>
      <c r="AK191" s="104" t="e">
        <f>SUMIF('[1]Consommati par usage et sect '!$C$6:$C$310,'[1]Assiette TIC'!$C198,'[1]Consommati par usage et sect '!AJ$6:AJ$310)</f>
        <v>#VALUE!</v>
      </c>
      <c r="AL191" s="105" t="e">
        <f t="shared" si="61"/>
        <v>#VALUE!</v>
      </c>
      <c r="AM191" s="104" t="e">
        <f t="shared" si="67"/>
        <v>#VALUE!</v>
      </c>
      <c r="AN191" s="104" t="e">
        <f t="shared" si="62"/>
        <v>#VALUE!</v>
      </c>
      <c r="AO191" s="104" t="e">
        <f t="shared" si="63"/>
        <v>#VALUE!</v>
      </c>
      <c r="AP191" s="104" t="e">
        <f t="shared" si="64"/>
        <v>#VALUE!</v>
      </c>
      <c r="AQ191" s="104" t="e">
        <f>SUMIF('[1]Consommati par usage et sect '!$C$6:$C$310,'[1]Assiette TIC'!$C198,'[1]Consommati par usage et sect '!AP$6:AP$310)</f>
        <v>#VALUE!</v>
      </c>
      <c r="AR191" s="104" t="e">
        <f>SUMIF('[1]Consommati par usage et sect '!$C$6:$C$310,'[1]Assiette TIC'!$C198,'[1]Consommati par usage et sect '!AQ$6:AQ$310)</f>
        <v>#VALUE!</v>
      </c>
      <c r="AS191" s="104" t="e">
        <f>SUMIF('[1]Consommati par usage et sect '!$C$6:$C$310,'[1]Assiette TIC'!$C198,'[1]Consommati par usage et sect '!AR$6:AR$310)</f>
        <v>#VALUE!</v>
      </c>
      <c r="AT191" s="104" t="e">
        <f>SUMIF('[1]Consommati par usage et sect '!$C$6:$C$310,'[1]Assiette TIC'!$C198,'[1]Consommati par usage et sect '!AS$6:AS$310)</f>
        <v>#VALUE!</v>
      </c>
      <c r="AU191" s="104" t="e">
        <f>SUMIF('[1]Consommati par usage et sect '!$C$6:$C$310,'[1]Assiette TIC'!$C198,'[1]Consommati par usage et sect '!AT$6:AT$310)</f>
        <v>#VALUE!</v>
      </c>
      <c r="AV191" s="104" t="e">
        <f>SUMIF('[1]Consommati par usage et sect '!$C$6:$C$310,'[1]Assiette TIC'!$C198,'[1]Consommati par usage et sect '!AU$6:AU$310)</f>
        <v>#VALUE!</v>
      </c>
      <c r="AW191" s="104" t="e">
        <f>SUMIF('[1]Consommati par usage et sect '!$C$6:$C$310,'[1]Assiette TIC'!$C198,'[1]Consommati par usage et sect '!AV$6:AV$310)</f>
        <v>#VALUE!</v>
      </c>
      <c r="AX191" s="104" t="e">
        <f>SUMIF('[1]Consommati par usage et sect '!$C$6:$C$310,'[1]Assiette TIC'!$C198,'[1]Consommati par usage et sect '!AW$6:AW$310)</f>
        <v>#VALUE!</v>
      </c>
      <c r="AY191" s="104" t="e">
        <f>SUMIF('[1]Consommati par usage et sect '!$C$6:$C$310,'[1]Assiette TIC'!$C198,'[1]Consommati par usage et sect '!AX$6:AX$310)</f>
        <v>#VALUE!</v>
      </c>
      <c r="AZ191" s="104" t="e">
        <f>SUMIF('[1]Consommati par usage et sect '!$C$6:$C$310,'[1]Assiette TIC'!$C198,'[1]Consommati par usage et sect '!AY$6:AY$310)</f>
        <v>#VALUE!</v>
      </c>
      <c r="BA191" s="104" t="e">
        <f>SUMIF('[1]Consommati par usage et sect '!$C$6:$C$310,'[1]Assiette TIC'!$C198,'[1]Consommati par usage et sect '!AZ$6:AZ$310)</f>
        <v>#VALUE!</v>
      </c>
      <c r="BB191" s="104" t="e">
        <f>SUMIF('[1]Consommati par usage et sect '!$C$6:$C$310,'[1]Assiette TIC'!$C198,'[1]Consommati par usage et sect '!BA$6:BA$310)</f>
        <v>#VALUE!</v>
      </c>
      <c r="BC191" s="104" t="e">
        <f>SUMIF('[1]Consommati par usage et sect '!$C$6:$C$310,'[1]Assiette TIC'!$C198,'[1]Consommati par usage et sect '!BB$6:BB$310)</f>
        <v>#VALUE!</v>
      </c>
      <c r="BD191" s="104" t="e">
        <f>SUMIF('[1]Consommati par usage et sect '!$C$6:$C$310,'[1]Assiette TIC'!$C198,'[1]Consommati par usage et sect '!BC$6:BC$310)</f>
        <v>#VALUE!</v>
      </c>
      <c r="BE191" s="104" t="e">
        <f>SUMIF('[1]Consommati par usage et sect '!$C$6:$C$310,'[1]Assiette TIC'!$C198,'[1]Consommati par usage et sect '!BD$6:BD$310)</f>
        <v>#VALUE!</v>
      </c>
      <c r="BF191" s="104" t="e">
        <f>SUMIF('[1]Consommati par usage et sect '!$C$6:$C$310,'[1]Assiette TIC'!$C198,'[1]Consommati par usage et sect '!BE$6:BE$310)</f>
        <v>#VALUE!</v>
      </c>
      <c r="BG191" s="104" t="e">
        <f>SUMIF('[1]Consommati par usage et sect '!$C$6:$C$310,'[1]Assiette TIC'!$C198,'[1]Consommati par usage et sect '!BF$6:BF$310)</f>
        <v>#VALUE!</v>
      </c>
      <c r="BH191" s="104" t="e">
        <f>SUMIF('[1]Consommati par usage et sect '!$C$6:$C$310,'[1]Assiette TIC'!$C198,'[1]Consommati par usage et sect '!BG$6:BG$310)</f>
        <v>#VALUE!</v>
      </c>
      <c r="BI191" s="104" t="e">
        <f>SUMIF('[1]Consommati par usage et sect '!$C$6:$C$310,'[1]Assiette TIC'!$C198,'[1]Consommati par usage et sect '!BH$6:BH$310)</f>
        <v>#VALUE!</v>
      </c>
      <c r="BJ191" s="104" t="e">
        <f>SUMIF('[1]Consommati par usage et sect '!$C$6:$C$310,'[1]Assiette TIC'!$C198,'[1]Consommati par usage et sect '!BI$6:BI$310)</f>
        <v>#VALUE!</v>
      </c>
      <c r="BK191" s="104" t="e">
        <f>SUMIF('[1]Consommati par usage et sect '!$C$6:$C$310,'[1]Assiette TIC'!$C198,'[1]Consommati par usage et sect '!BJ$6:BJ$310)</f>
        <v>#VALUE!</v>
      </c>
      <c r="BL191" s="104" t="e">
        <f>SUMIF('[1]Consommati par usage et sect '!$C$6:$C$310,'[1]Assiette TIC'!$C198,'[1]Consommati par usage et sect '!BK$6:BK$310)</f>
        <v>#VALUE!</v>
      </c>
      <c r="BM191" s="104" t="e">
        <f>SUMIF('[1]Consommati par usage et sect '!$C$6:$C$310,'[1]Assiette TIC'!$C198,'[1]Consommati par usage et sect '!BL$6:BL$310)</f>
        <v>#VALUE!</v>
      </c>
      <c r="BN191" s="104" t="e">
        <f>SUMIF('[1]Consommati par usage et sect '!$C$6:$C$310,'[1]Assiette TIC'!$C198,'[1]Consommati par usage et sect '!BM$6:BM$310)</f>
        <v>#VALUE!</v>
      </c>
      <c r="BO191" s="104" t="e">
        <f>SUMIF('[1]Consommati par usage et sect '!$C$6:$C$310,'[1]Assiette TIC'!$C198,'[1]Consommati par usage et sect '!BN$6:BN$310)</f>
        <v>#VALUE!</v>
      </c>
      <c r="BP191" s="104" t="e">
        <f>SUMIF('[1]Consommati par usage et sect '!$C$6:$C$310,'[1]Assiette TIC'!$C198,'[1]Consommati par usage et sect '!BO$6:BO$310)</f>
        <v>#VALUE!</v>
      </c>
      <c r="BQ191" s="104" t="e">
        <f>SUMIF('[1]Consommati par usage et sect '!$C$6:$C$310,'[1]Assiette TIC'!$C198,'[1]Consommati par usage et sect '!BP$6:BP$310)</f>
        <v>#VALUE!</v>
      </c>
      <c r="BR191" s="104" t="e">
        <f>SUMIF('[1]Consommati par usage et sect '!$C$6:$C$310,'[1]Assiette TIC'!$C198,'[1]Consommati par usage et sect '!BQ$6:BQ$310)</f>
        <v>#VALUE!</v>
      </c>
      <c r="BS191" s="105" t="e">
        <f t="shared" si="77"/>
        <v>#VALUE!</v>
      </c>
      <c r="BT191" s="106" t="e">
        <f>AL191-E191</f>
        <v>#VALUE!</v>
      </c>
      <c r="BU191" s="102" t="e">
        <f>IF(E191-#REF!-#REF!&gt;=#REF!,AL191-E191+#REF!+#REF!,AL191-#REF!)</f>
        <v>#REF!</v>
      </c>
      <c r="BV191" s="102" t="s">
        <v>264</v>
      </c>
      <c r="BW191" s="102"/>
      <c r="BX191" s="102">
        <f t="shared" si="66"/>
        <v>1</v>
      </c>
      <c r="BY191" s="102">
        <f t="shared" si="68"/>
        <v>0</v>
      </c>
      <c r="BZ191" s="107">
        <f>IF(ISNA(VLOOKUP($D191,'[1]comptes des secteurs'!$B$13:$AW$1568,31,FALSE)),0,VLOOKUP($D191,'[1]comptes des secteurs'!$B$13:$AW$1568,31,FALSE))</f>
        <v>257</v>
      </c>
      <c r="CA191" s="102">
        <f>IF(ISNA(VLOOKUP($D191,'[1]comptes des secteurs'!$B$13:$AW$1568,47,FALSE)),0,VLOOKUP($D191,'[1]comptes des secteurs'!$B$13:$AW$1568,47,FALSE))</f>
        <v>980.4</v>
      </c>
      <c r="CB191" s="108">
        <f t="shared" si="72"/>
        <v>0</v>
      </c>
      <c r="CC191" s="108">
        <f t="shared" si="72"/>
        <v>0</v>
      </c>
      <c r="CD191">
        <f>VLOOKUP(D191,Eurostat!$A$11:$H$272,5,TRUE)</f>
        <v>3606</v>
      </c>
    </row>
    <row r="192" spans="1:82" ht="15.65" customHeight="1" x14ac:dyDescent="0.35">
      <c r="A192" s="121"/>
      <c r="B192" s="200"/>
      <c r="C192" s="131" t="s">
        <v>444</v>
      </c>
      <c r="D192" s="128">
        <v>2910</v>
      </c>
      <c r="E192" s="97">
        <f>IFERROR(VLOOKUP(D192,'[1]Emissions ETS'!$A$2:$B$121,2,FALSE),0)/1000</f>
        <v>304.95600000000002</v>
      </c>
      <c r="F192" s="104" t="e">
        <f>SUMIF('[1]Consommati par usage et sect '!$C$6:$C$310,'[1]Assiette TIC'!$C199,'[1]Consommati par usage et sect '!E$6:E$310)</f>
        <v>#VALUE!</v>
      </c>
      <c r="G192" s="104" t="e">
        <f>SUMIF('[1]Consommati par usage et sect '!$C$6:$C$310,'[1]Assiette TIC'!$C199,'[1]Consommati par usage et sect '!F$6:F$310)</f>
        <v>#VALUE!</v>
      </c>
      <c r="H192" s="104" t="e">
        <f>SUMIF('[1]Consommati par usage et sect '!$C$6:$C$310,'[1]Assiette TIC'!$C199,'[1]Consommati par usage et sect '!G$6:G$310)</f>
        <v>#VALUE!</v>
      </c>
      <c r="I192" s="104" t="e">
        <f>SUMIF('[1]Consommati par usage et sect '!$C$6:$C$310,'[1]Assiette TIC'!$C199,'[1]Consommati par usage et sect '!H$6:H$310)</f>
        <v>#VALUE!</v>
      </c>
      <c r="J192" s="104" t="e">
        <f>SUMIF('[1]Consommati par usage et sect '!$C$6:$C$310,'[1]Assiette TIC'!$C199,'[1]Consommati par usage et sect '!I$6:I$310)</f>
        <v>#VALUE!</v>
      </c>
      <c r="K192" s="104" t="e">
        <f>SUMIF('[1]Consommati par usage et sect '!$C$6:$C$310,'[1]Assiette TIC'!$C199,'[1]Consommati par usage et sect '!J$6:J$310)</f>
        <v>#VALUE!</v>
      </c>
      <c r="L192" s="104" t="e">
        <f>SUMIF('[1]Consommati par usage et sect '!$C$6:$C$310,'[1]Assiette TIC'!$C199,'[1]Consommati par usage et sect '!K$6:K$310)</f>
        <v>#VALUE!</v>
      </c>
      <c r="M192" s="104" t="e">
        <f>SUMIF('[1]Consommati par usage et sect '!$C$6:$C$310,'[1]Assiette TIC'!$C199,'[1]Consommati par usage et sect '!L$6:L$310)</f>
        <v>#VALUE!</v>
      </c>
      <c r="N192" s="104" t="e">
        <f>SUMIF('[1]Consommati par usage et sect '!$C$6:$C$310,'[1]Assiette TIC'!$C199,'[1]Consommati par usage et sect '!M$6:M$310)</f>
        <v>#VALUE!</v>
      </c>
      <c r="O192" s="104" t="e">
        <f>SUMIF('[1]Consommati par usage et sect '!$C$6:$C$310,'[1]Assiette TIC'!$C199,'[1]Consommati par usage et sect '!N$6:N$310)</f>
        <v>#VALUE!</v>
      </c>
      <c r="P192" s="104" t="e">
        <f>SUMIF('[1]Consommati par usage et sect '!$C$6:$C$310,'[1]Assiette TIC'!$C199,'[1]Consommati par usage et sect '!O$6:O$310)</f>
        <v>#VALUE!</v>
      </c>
      <c r="Q192" s="104" t="e">
        <f>SUMIF('[1]Consommati par usage et sect '!$C$6:$C$310,'[1]Assiette TIC'!$C199,'[1]Consommati par usage et sect '!P$6:P$310)</f>
        <v>#VALUE!</v>
      </c>
      <c r="R192" s="104" t="e">
        <f>SUMIF('[1]Consommati par usage et sect '!$C$6:$C$310,'[1]Assiette TIC'!$C199,'[1]Consommati par usage et sect '!Q$6:Q$310)</f>
        <v>#VALUE!</v>
      </c>
      <c r="S192" s="104" t="e">
        <f>SUMIF('[1]Consommati par usage et sect '!$C$6:$C$310,'[1]Assiette TIC'!$C199,'[1]Consommati par usage et sect '!R$6:R$310)</f>
        <v>#VALUE!</v>
      </c>
      <c r="T192" s="104" t="e">
        <f>SUMIF('[1]Consommati par usage et sect '!$C$6:$C$310,'[1]Assiette TIC'!$C199,'[1]Consommati par usage et sect '!S$6:S$310)</f>
        <v>#VALUE!</v>
      </c>
      <c r="U192" s="104" t="e">
        <f>SUMIF('[1]Consommati par usage et sect '!$C$6:$C$310,'[1]Assiette TIC'!$C199,'[1]Consommati par usage et sect '!T$6:T$310)</f>
        <v>#VALUE!</v>
      </c>
      <c r="V192" s="104" t="e">
        <f>SUMIF('[1]Consommati par usage et sect '!$C$6:$C$310,'[1]Assiette TIC'!$C199,'[1]Consommati par usage et sect '!U$6:U$310)</f>
        <v>#VALUE!</v>
      </c>
      <c r="W192" s="104" t="e">
        <f>SUMIF('[1]Consommati par usage et sect '!$C$6:$C$310,'[1]Assiette TIC'!$C199,'[1]Consommati par usage et sect '!V$6:V$310)</f>
        <v>#VALUE!</v>
      </c>
      <c r="X192" s="104" t="e">
        <f>SUMIF('[1]Consommati par usage et sect '!$C$6:$C$310,'[1]Assiette TIC'!$C199,'[1]Consommati par usage et sect '!W$6:W$310)</f>
        <v>#VALUE!</v>
      </c>
      <c r="Y192" s="104" t="e">
        <f>SUMIF('[1]Consommati par usage et sect '!$C$6:$C$310,'[1]Assiette TIC'!$C199,'[1]Consommati par usage et sect '!X$6:X$310)</f>
        <v>#VALUE!</v>
      </c>
      <c r="Z192" s="104" t="e">
        <f>SUMIF('[1]Consommati par usage et sect '!$C$6:$C$310,'[1]Assiette TIC'!$C199,'[1]Consommati par usage et sect '!Y$6:Y$310)</f>
        <v>#VALUE!</v>
      </c>
      <c r="AA192" s="104" t="e">
        <f>SUMIF('[1]Consommati par usage et sect '!$C$6:$C$310,'[1]Assiette TIC'!$C199,'[1]Consommati par usage et sect '!Z$6:Z$310)</f>
        <v>#VALUE!</v>
      </c>
      <c r="AB192" s="104" t="e">
        <f>SUMIF('[1]Consommati par usage et sect '!$C$6:$C$310,'[1]Assiette TIC'!$C199,'[1]Consommati par usage et sect '!AA$6:AA$310)</f>
        <v>#VALUE!</v>
      </c>
      <c r="AC192" s="104" t="e">
        <f>SUMIF('[1]Consommati par usage et sect '!$C$6:$C$310,'[1]Assiette TIC'!$C199,'[1]Consommati par usage et sect '!AB$6:AB$310)</f>
        <v>#VALUE!</v>
      </c>
      <c r="AD192" s="104" t="e">
        <f>SUMIF('[1]Consommati par usage et sect '!$C$6:$C$310,'[1]Assiette TIC'!$C199,'[1]Consommati par usage et sect '!AC$6:AC$310)</f>
        <v>#VALUE!</v>
      </c>
      <c r="AE192" s="104" t="e">
        <f>SUMIF('[1]Consommati par usage et sect '!$C$6:$C$310,'[1]Assiette TIC'!$C199,'[1]Consommati par usage et sect '!AD$6:AD$310)</f>
        <v>#VALUE!</v>
      </c>
      <c r="AF192" s="104" t="e">
        <f>SUMIF('[1]Consommati par usage et sect '!$C$6:$C$310,'[1]Assiette TIC'!$C199,'[1]Consommati par usage et sect '!AE$6:AE$310)</f>
        <v>#VALUE!</v>
      </c>
      <c r="AG192" s="104" t="e">
        <f>SUMIF('[1]Consommati par usage et sect '!$C$6:$C$310,'[1]Assiette TIC'!$C199,'[1]Consommati par usage et sect '!AF$6:AF$310)</f>
        <v>#VALUE!</v>
      </c>
      <c r="AH192" s="104" t="e">
        <f>SUMIF('[1]Consommati par usage et sect '!$C$6:$C$310,'[1]Assiette TIC'!$C199,'[1]Consommati par usage et sect '!AG$6:AG$310)</f>
        <v>#VALUE!</v>
      </c>
      <c r="AI192" s="104" t="e">
        <f>SUMIF('[1]Consommati par usage et sect '!$C$6:$C$310,'[1]Assiette TIC'!$C199,'[1]Consommati par usage et sect '!AH$6:AH$310)</f>
        <v>#VALUE!</v>
      </c>
      <c r="AJ192" s="104" t="e">
        <f>SUMIF('[1]Consommati par usage et sect '!$C$6:$C$310,'[1]Assiette TIC'!$C199,'[1]Consommati par usage et sect '!AI$6:AI$310)</f>
        <v>#VALUE!</v>
      </c>
      <c r="AK192" s="104" t="e">
        <f>SUMIF('[1]Consommati par usage et sect '!$C$6:$C$310,'[1]Assiette TIC'!$C199,'[1]Consommati par usage et sect '!AJ$6:AJ$310)</f>
        <v>#VALUE!</v>
      </c>
      <c r="AL192" s="105" t="e">
        <f t="shared" ref="AL192:AL249" si="80">SUM(F192,J192,N192,R192,V192,Z192,AD192,AH192)</f>
        <v>#VALUE!</v>
      </c>
      <c r="AM192" s="104" t="e">
        <f t="shared" si="67"/>
        <v>#VALUE!</v>
      </c>
      <c r="AN192" s="104" t="e">
        <f t="shared" ref="AN192:AN242" si="81">H192*$AN$3</f>
        <v>#VALUE!</v>
      </c>
      <c r="AO192" s="104" t="e">
        <f t="shared" ref="AO192:AO242" si="82">I192*$AO$3</f>
        <v>#VALUE!</v>
      </c>
      <c r="AP192" s="104" t="e">
        <f t="shared" ref="AP192:AP242" si="83">J192*$AP$3</f>
        <v>#VALUE!</v>
      </c>
      <c r="AQ192" s="104" t="e">
        <f>SUMIF('[1]Consommati par usage et sect '!$C$6:$C$310,'[1]Assiette TIC'!$C199,'[1]Consommati par usage et sect '!AP$6:AP$310)</f>
        <v>#VALUE!</v>
      </c>
      <c r="AR192" s="104" t="e">
        <f>SUMIF('[1]Consommati par usage et sect '!$C$6:$C$310,'[1]Assiette TIC'!$C199,'[1]Consommati par usage et sect '!AQ$6:AQ$310)</f>
        <v>#VALUE!</v>
      </c>
      <c r="AS192" s="104" t="e">
        <f>SUMIF('[1]Consommati par usage et sect '!$C$6:$C$310,'[1]Assiette TIC'!$C199,'[1]Consommati par usage et sect '!AR$6:AR$310)</f>
        <v>#VALUE!</v>
      </c>
      <c r="AT192" s="104" t="e">
        <f>SUMIF('[1]Consommati par usage et sect '!$C$6:$C$310,'[1]Assiette TIC'!$C199,'[1]Consommati par usage et sect '!AS$6:AS$310)</f>
        <v>#VALUE!</v>
      </c>
      <c r="AU192" s="104" t="e">
        <f>SUMIF('[1]Consommati par usage et sect '!$C$6:$C$310,'[1]Assiette TIC'!$C199,'[1]Consommati par usage et sect '!AT$6:AT$310)</f>
        <v>#VALUE!</v>
      </c>
      <c r="AV192" s="104" t="e">
        <f>SUMIF('[1]Consommati par usage et sect '!$C$6:$C$310,'[1]Assiette TIC'!$C199,'[1]Consommati par usage et sect '!AU$6:AU$310)</f>
        <v>#VALUE!</v>
      </c>
      <c r="AW192" s="104" t="e">
        <f>SUMIF('[1]Consommati par usage et sect '!$C$6:$C$310,'[1]Assiette TIC'!$C199,'[1]Consommati par usage et sect '!AV$6:AV$310)</f>
        <v>#VALUE!</v>
      </c>
      <c r="AX192" s="104" t="e">
        <f>SUMIF('[1]Consommati par usage et sect '!$C$6:$C$310,'[1]Assiette TIC'!$C199,'[1]Consommati par usage et sect '!AW$6:AW$310)</f>
        <v>#VALUE!</v>
      </c>
      <c r="AY192" s="104" t="e">
        <f>SUMIF('[1]Consommati par usage et sect '!$C$6:$C$310,'[1]Assiette TIC'!$C199,'[1]Consommati par usage et sect '!AX$6:AX$310)</f>
        <v>#VALUE!</v>
      </c>
      <c r="AZ192" s="104" t="e">
        <f>SUMIF('[1]Consommati par usage et sect '!$C$6:$C$310,'[1]Assiette TIC'!$C199,'[1]Consommati par usage et sect '!AY$6:AY$310)</f>
        <v>#VALUE!</v>
      </c>
      <c r="BA192" s="104" t="e">
        <f>SUMIF('[1]Consommati par usage et sect '!$C$6:$C$310,'[1]Assiette TIC'!$C199,'[1]Consommati par usage et sect '!AZ$6:AZ$310)</f>
        <v>#VALUE!</v>
      </c>
      <c r="BB192" s="104" t="e">
        <f>SUMIF('[1]Consommati par usage et sect '!$C$6:$C$310,'[1]Assiette TIC'!$C199,'[1]Consommati par usage et sect '!BA$6:BA$310)</f>
        <v>#VALUE!</v>
      </c>
      <c r="BC192" s="104" t="e">
        <f>SUMIF('[1]Consommati par usage et sect '!$C$6:$C$310,'[1]Assiette TIC'!$C199,'[1]Consommati par usage et sect '!BB$6:BB$310)</f>
        <v>#VALUE!</v>
      </c>
      <c r="BD192" s="104" t="e">
        <f>SUMIF('[1]Consommati par usage et sect '!$C$6:$C$310,'[1]Assiette TIC'!$C199,'[1]Consommati par usage et sect '!BC$6:BC$310)</f>
        <v>#VALUE!</v>
      </c>
      <c r="BE192" s="104" t="e">
        <f>SUMIF('[1]Consommati par usage et sect '!$C$6:$C$310,'[1]Assiette TIC'!$C199,'[1]Consommati par usage et sect '!BD$6:BD$310)</f>
        <v>#VALUE!</v>
      </c>
      <c r="BF192" s="104" t="e">
        <f>SUMIF('[1]Consommati par usage et sect '!$C$6:$C$310,'[1]Assiette TIC'!$C199,'[1]Consommati par usage et sect '!BE$6:BE$310)</f>
        <v>#VALUE!</v>
      </c>
      <c r="BG192" s="104" t="e">
        <f>SUMIF('[1]Consommati par usage et sect '!$C$6:$C$310,'[1]Assiette TIC'!$C199,'[1]Consommati par usage et sect '!BF$6:BF$310)</f>
        <v>#VALUE!</v>
      </c>
      <c r="BH192" s="104" t="e">
        <f>SUMIF('[1]Consommati par usage et sect '!$C$6:$C$310,'[1]Assiette TIC'!$C199,'[1]Consommati par usage et sect '!BG$6:BG$310)</f>
        <v>#VALUE!</v>
      </c>
      <c r="BI192" s="104" t="e">
        <f>SUMIF('[1]Consommati par usage et sect '!$C$6:$C$310,'[1]Assiette TIC'!$C199,'[1]Consommati par usage et sect '!BH$6:BH$310)</f>
        <v>#VALUE!</v>
      </c>
      <c r="BJ192" s="104" t="e">
        <f>SUMIF('[1]Consommati par usage et sect '!$C$6:$C$310,'[1]Assiette TIC'!$C199,'[1]Consommati par usage et sect '!BI$6:BI$310)</f>
        <v>#VALUE!</v>
      </c>
      <c r="BK192" s="104" t="e">
        <f>SUMIF('[1]Consommati par usage et sect '!$C$6:$C$310,'[1]Assiette TIC'!$C199,'[1]Consommati par usage et sect '!BJ$6:BJ$310)</f>
        <v>#VALUE!</v>
      </c>
      <c r="BL192" s="104" t="e">
        <f>SUMIF('[1]Consommati par usage et sect '!$C$6:$C$310,'[1]Assiette TIC'!$C199,'[1]Consommati par usage et sect '!BK$6:BK$310)</f>
        <v>#VALUE!</v>
      </c>
      <c r="BM192" s="104" t="e">
        <f>SUMIF('[1]Consommati par usage et sect '!$C$6:$C$310,'[1]Assiette TIC'!$C199,'[1]Consommati par usage et sect '!BL$6:BL$310)</f>
        <v>#VALUE!</v>
      </c>
      <c r="BN192" s="104" t="e">
        <f>SUMIF('[1]Consommati par usage et sect '!$C$6:$C$310,'[1]Assiette TIC'!$C199,'[1]Consommati par usage et sect '!BM$6:BM$310)</f>
        <v>#VALUE!</v>
      </c>
      <c r="BO192" s="104" t="e">
        <f>SUMIF('[1]Consommati par usage et sect '!$C$6:$C$310,'[1]Assiette TIC'!$C199,'[1]Consommati par usage et sect '!BN$6:BN$310)</f>
        <v>#VALUE!</v>
      </c>
      <c r="BP192" s="104" t="e">
        <f>SUMIF('[1]Consommati par usage et sect '!$C$6:$C$310,'[1]Assiette TIC'!$C199,'[1]Consommati par usage et sect '!BO$6:BO$310)</f>
        <v>#VALUE!</v>
      </c>
      <c r="BQ192" s="104" t="e">
        <f>SUMIF('[1]Consommati par usage et sect '!$C$6:$C$310,'[1]Assiette TIC'!$C199,'[1]Consommati par usage et sect '!BP$6:BP$310)</f>
        <v>#VALUE!</v>
      </c>
      <c r="BR192" s="104" t="e">
        <f>SUMIF('[1]Consommati par usage et sect '!$C$6:$C$310,'[1]Assiette TIC'!$C199,'[1]Consommati par usage et sect '!BQ$6:BQ$310)</f>
        <v>#VALUE!</v>
      </c>
      <c r="BS192" s="105" t="e">
        <f t="shared" si="77"/>
        <v>#VALUE!</v>
      </c>
      <c r="BT192" s="106" t="e">
        <f>AL192-E192+#REF!+#REF!</f>
        <v>#VALUE!</v>
      </c>
      <c r="BU192" s="102" t="e">
        <f>IF(E192-#REF!-#REF!&gt;=#REF!,AL192-E192+#REF!+#REF!,AL192-#REF!)</f>
        <v>#REF!</v>
      </c>
      <c r="BV192" s="102" t="s">
        <v>264</v>
      </c>
      <c r="BW192" s="102"/>
      <c r="BX192" s="102">
        <f t="shared" ref="BX192:BX249" si="84">IF(BV192="oui",1,IF(BW192="oui",1,0))</f>
        <v>1</v>
      </c>
      <c r="BY192" s="102">
        <f t="shared" si="68"/>
        <v>0</v>
      </c>
      <c r="BZ192" s="107">
        <f>IF(ISNA(VLOOKUP($D192,'[1]comptes des secteurs'!$B$13:$AW$1568,31,FALSE)),0,VLOOKUP($D192,'[1]comptes des secteurs'!$B$13:$AW$1568,31,FALSE))</f>
        <v>1502</v>
      </c>
      <c r="CA192" s="102">
        <f>IF(ISNA(VLOOKUP($D192,'[1]comptes des secteurs'!$B$13:$AW$1568,47,FALSE)),0,VLOOKUP($D192,'[1]comptes des secteurs'!$B$13:$AW$1568,47,FALSE))</f>
        <v>9565.9</v>
      </c>
      <c r="CB192" s="108">
        <f t="shared" si="72"/>
        <v>0</v>
      </c>
      <c r="CC192" s="108">
        <f t="shared" si="72"/>
        <v>0</v>
      </c>
      <c r="CD192">
        <f>VLOOKUP(D192,Eurostat!$A$11:$H$272,5,TRUE)</f>
        <v>47724.5</v>
      </c>
    </row>
    <row r="193" spans="1:82" ht="15.65" customHeight="1" x14ac:dyDescent="0.35">
      <c r="A193" s="121"/>
      <c r="B193" s="200"/>
      <c r="C193" s="131" t="s">
        <v>445</v>
      </c>
      <c r="D193" s="128">
        <v>2920</v>
      </c>
      <c r="E193" s="97">
        <f>IFERROR(VLOOKUP(D193,'[1]Emissions ETS'!$A$2:$B$121,2,FALSE),0)/1000</f>
        <v>0</v>
      </c>
      <c r="F193" s="104" t="e">
        <f>SUMIF('[1]Consommati par usage et sect '!$C$6:$C$310,'[1]Assiette TIC'!$C200,'[1]Consommati par usage et sect '!E$6:E$310)</f>
        <v>#VALUE!</v>
      </c>
      <c r="G193" s="104" t="e">
        <f>SUMIF('[1]Consommati par usage et sect '!$C$6:$C$310,'[1]Assiette TIC'!$C200,'[1]Consommati par usage et sect '!F$6:F$310)</f>
        <v>#VALUE!</v>
      </c>
      <c r="H193" s="104" t="e">
        <f>SUMIF('[1]Consommati par usage et sect '!$C$6:$C$310,'[1]Assiette TIC'!$C200,'[1]Consommati par usage et sect '!G$6:G$310)</f>
        <v>#VALUE!</v>
      </c>
      <c r="I193" s="104" t="e">
        <f>SUMIF('[1]Consommati par usage et sect '!$C$6:$C$310,'[1]Assiette TIC'!$C200,'[1]Consommati par usage et sect '!H$6:H$310)</f>
        <v>#VALUE!</v>
      </c>
      <c r="J193" s="104" t="e">
        <f>SUMIF('[1]Consommati par usage et sect '!$C$6:$C$310,'[1]Assiette TIC'!$C200,'[1]Consommati par usage et sect '!I$6:I$310)</f>
        <v>#VALUE!</v>
      </c>
      <c r="K193" s="104" t="e">
        <f>SUMIF('[1]Consommati par usage et sect '!$C$6:$C$310,'[1]Assiette TIC'!$C200,'[1]Consommati par usage et sect '!J$6:J$310)</f>
        <v>#VALUE!</v>
      </c>
      <c r="L193" s="104" t="e">
        <f>SUMIF('[1]Consommati par usage et sect '!$C$6:$C$310,'[1]Assiette TIC'!$C200,'[1]Consommati par usage et sect '!K$6:K$310)</f>
        <v>#VALUE!</v>
      </c>
      <c r="M193" s="104" t="e">
        <f>SUMIF('[1]Consommati par usage et sect '!$C$6:$C$310,'[1]Assiette TIC'!$C200,'[1]Consommati par usage et sect '!L$6:L$310)</f>
        <v>#VALUE!</v>
      </c>
      <c r="N193" s="104" t="e">
        <f>SUMIF('[1]Consommati par usage et sect '!$C$6:$C$310,'[1]Assiette TIC'!$C200,'[1]Consommati par usage et sect '!M$6:M$310)</f>
        <v>#VALUE!</v>
      </c>
      <c r="O193" s="104" t="e">
        <f>SUMIF('[1]Consommati par usage et sect '!$C$6:$C$310,'[1]Assiette TIC'!$C200,'[1]Consommati par usage et sect '!N$6:N$310)</f>
        <v>#VALUE!</v>
      </c>
      <c r="P193" s="104" t="e">
        <f>SUMIF('[1]Consommati par usage et sect '!$C$6:$C$310,'[1]Assiette TIC'!$C200,'[1]Consommati par usage et sect '!O$6:O$310)</f>
        <v>#VALUE!</v>
      </c>
      <c r="Q193" s="104" t="e">
        <f>SUMIF('[1]Consommati par usage et sect '!$C$6:$C$310,'[1]Assiette TIC'!$C200,'[1]Consommati par usage et sect '!P$6:P$310)</f>
        <v>#VALUE!</v>
      </c>
      <c r="R193" s="104" t="e">
        <f>SUMIF('[1]Consommati par usage et sect '!$C$6:$C$310,'[1]Assiette TIC'!$C200,'[1]Consommati par usage et sect '!Q$6:Q$310)</f>
        <v>#VALUE!</v>
      </c>
      <c r="S193" s="104" t="e">
        <f>SUMIF('[1]Consommati par usage et sect '!$C$6:$C$310,'[1]Assiette TIC'!$C200,'[1]Consommati par usage et sect '!R$6:R$310)</f>
        <v>#VALUE!</v>
      </c>
      <c r="T193" s="104" t="e">
        <f>SUMIF('[1]Consommati par usage et sect '!$C$6:$C$310,'[1]Assiette TIC'!$C200,'[1]Consommati par usage et sect '!S$6:S$310)</f>
        <v>#VALUE!</v>
      </c>
      <c r="U193" s="104" t="e">
        <f>SUMIF('[1]Consommati par usage et sect '!$C$6:$C$310,'[1]Assiette TIC'!$C200,'[1]Consommati par usage et sect '!T$6:T$310)</f>
        <v>#VALUE!</v>
      </c>
      <c r="V193" s="104" t="e">
        <f>SUMIF('[1]Consommati par usage et sect '!$C$6:$C$310,'[1]Assiette TIC'!$C200,'[1]Consommati par usage et sect '!U$6:U$310)</f>
        <v>#VALUE!</v>
      </c>
      <c r="W193" s="104" t="e">
        <f>SUMIF('[1]Consommati par usage et sect '!$C$6:$C$310,'[1]Assiette TIC'!$C200,'[1]Consommati par usage et sect '!V$6:V$310)</f>
        <v>#VALUE!</v>
      </c>
      <c r="X193" s="104" t="e">
        <f>SUMIF('[1]Consommati par usage et sect '!$C$6:$C$310,'[1]Assiette TIC'!$C200,'[1]Consommati par usage et sect '!W$6:W$310)</f>
        <v>#VALUE!</v>
      </c>
      <c r="Y193" s="104" t="e">
        <f>SUMIF('[1]Consommati par usage et sect '!$C$6:$C$310,'[1]Assiette TIC'!$C200,'[1]Consommati par usage et sect '!X$6:X$310)</f>
        <v>#VALUE!</v>
      </c>
      <c r="Z193" s="104" t="e">
        <f>SUMIF('[1]Consommati par usage et sect '!$C$6:$C$310,'[1]Assiette TIC'!$C200,'[1]Consommati par usage et sect '!Y$6:Y$310)</f>
        <v>#VALUE!</v>
      </c>
      <c r="AA193" s="104" t="e">
        <f>SUMIF('[1]Consommati par usage et sect '!$C$6:$C$310,'[1]Assiette TIC'!$C200,'[1]Consommati par usage et sect '!Z$6:Z$310)</f>
        <v>#VALUE!</v>
      </c>
      <c r="AB193" s="104" t="e">
        <f>SUMIF('[1]Consommati par usage et sect '!$C$6:$C$310,'[1]Assiette TIC'!$C200,'[1]Consommati par usage et sect '!AA$6:AA$310)</f>
        <v>#VALUE!</v>
      </c>
      <c r="AC193" s="104" t="e">
        <f>SUMIF('[1]Consommati par usage et sect '!$C$6:$C$310,'[1]Assiette TIC'!$C200,'[1]Consommati par usage et sect '!AB$6:AB$310)</f>
        <v>#VALUE!</v>
      </c>
      <c r="AD193" s="104" t="e">
        <f>SUMIF('[1]Consommati par usage et sect '!$C$6:$C$310,'[1]Assiette TIC'!$C200,'[1]Consommati par usage et sect '!AC$6:AC$310)</f>
        <v>#VALUE!</v>
      </c>
      <c r="AE193" s="104" t="e">
        <f>SUMIF('[1]Consommati par usage et sect '!$C$6:$C$310,'[1]Assiette TIC'!$C200,'[1]Consommati par usage et sect '!AD$6:AD$310)</f>
        <v>#VALUE!</v>
      </c>
      <c r="AF193" s="104" t="e">
        <f>SUMIF('[1]Consommati par usage et sect '!$C$6:$C$310,'[1]Assiette TIC'!$C200,'[1]Consommati par usage et sect '!AE$6:AE$310)</f>
        <v>#VALUE!</v>
      </c>
      <c r="AG193" s="104" t="e">
        <f>SUMIF('[1]Consommati par usage et sect '!$C$6:$C$310,'[1]Assiette TIC'!$C200,'[1]Consommati par usage et sect '!AF$6:AF$310)</f>
        <v>#VALUE!</v>
      </c>
      <c r="AH193" s="104" t="e">
        <f>SUMIF('[1]Consommati par usage et sect '!$C$6:$C$310,'[1]Assiette TIC'!$C200,'[1]Consommati par usage et sect '!AG$6:AG$310)</f>
        <v>#VALUE!</v>
      </c>
      <c r="AI193" s="104" t="e">
        <f>SUMIF('[1]Consommati par usage et sect '!$C$6:$C$310,'[1]Assiette TIC'!$C200,'[1]Consommati par usage et sect '!AH$6:AH$310)</f>
        <v>#VALUE!</v>
      </c>
      <c r="AJ193" s="104" t="e">
        <f>SUMIF('[1]Consommati par usage et sect '!$C$6:$C$310,'[1]Assiette TIC'!$C200,'[1]Consommati par usage et sect '!AI$6:AI$310)</f>
        <v>#VALUE!</v>
      </c>
      <c r="AK193" s="104" t="e">
        <f>SUMIF('[1]Consommati par usage et sect '!$C$6:$C$310,'[1]Assiette TIC'!$C200,'[1]Consommati par usage et sect '!AJ$6:AJ$310)</f>
        <v>#VALUE!</v>
      </c>
      <c r="AL193" s="105" t="e">
        <f t="shared" si="80"/>
        <v>#VALUE!</v>
      </c>
      <c r="AM193" s="104" t="e">
        <f t="shared" si="67"/>
        <v>#VALUE!</v>
      </c>
      <c r="AN193" s="104" t="e">
        <f t="shared" si="81"/>
        <v>#VALUE!</v>
      </c>
      <c r="AO193" s="104" t="e">
        <f t="shared" si="82"/>
        <v>#VALUE!</v>
      </c>
      <c r="AP193" s="104" t="e">
        <f t="shared" si="83"/>
        <v>#VALUE!</v>
      </c>
      <c r="AQ193" s="104" t="e">
        <f>SUMIF('[1]Consommati par usage et sect '!$C$6:$C$310,'[1]Assiette TIC'!$C200,'[1]Consommati par usage et sect '!AP$6:AP$310)</f>
        <v>#VALUE!</v>
      </c>
      <c r="AR193" s="104" t="e">
        <f>SUMIF('[1]Consommati par usage et sect '!$C$6:$C$310,'[1]Assiette TIC'!$C200,'[1]Consommati par usage et sect '!AQ$6:AQ$310)</f>
        <v>#VALUE!</v>
      </c>
      <c r="AS193" s="104" t="e">
        <f>SUMIF('[1]Consommati par usage et sect '!$C$6:$C$310,'[1]Assiette TIC'!$C200,'[1]Consommati par usage et sect '!AR$6:AR$310)</f>
        <v>#VALUE!</v>
      </c>
      <c r="AT193" s="104" t="e">
        <f>SUMIF('[1]Consommati par usage et sect '!$C$6:$C$310,'[1]Assiette TIC'!$C200,'[1]Consommati par usage et sect '!AS$6:AS$310)</f>
        <v>#VALUE!</v>
      </c>
      <c r="AU193" s="104" t="e">
        <f>SUMIF('[1]Consommati par usage et sect '!$C$6:$C$310,'[1]Assiette TIC'!$C200,'[1]Consommati par usage et sect '!AT$6:AT$310)</f>
        <v>#VALUE!</v>
      </c>
      <c r="AV193" s="104" t="e">
        <f>SUMIF('[1]Consommati par usage et sect '!$C$6:$C$310,'[1]Assiette TIC'!$C200,'[1]Consommati par usage et sect '!AU$6:AU$310)</f>
        <v>#VALUE!</v>
      </c>
      <c r="AW193" s="104" t="e">
        <f>SUMIF('[1]Consommati par usage et sect '!$C$6:$C$310,'[1]Assiette TIC'!$C200,'[1]Consommati par usage et sect '!AV$6:AV$310)</f>
        <v>#VALUE!</v>
      </c>
      <c r="AX193" s="104" t="e">
        <f>SUMIF('[1]Consommati par usage et sect '!$C$6:$C$310,'[1]Assiette TIC'!$C200,'[1]Consommati par usage et sect '!AW$6:AW$310)</f>
        <v>#VALUE!</v>
      </c>
      <c r="AY193" s="104" t="e">
        <f>SUMIF('[1]Consommati par usage et sect '!$C$6:$C$310,'[1]Assiette TIC'!$C200,'[1]Consommati par usage et sect '!AX$6:AX$310)</f>
        <v>#VALUE!</v>
      </c>
      <c r="AZ193" s="104" t="e">
        <f>SUMIF('[1]Consommati par usage et sect '!$C$6:$C$310,'[1]Assiette TIC'!$C200,'[1]Consommati par usage et sect '!AY$6:AY$310)</f>
        <v>#VALUE!</v>
      </c>
      <c r="BA193" s="104" t="e">
        <f>SUMIF('[1]Consommati par usage et sect '!$C$6:$C$310,'[1]Assiette TIC'!$C200,'[1]Consommati par usage et sect '!AZ$6:AZ$310)</f>
        <v>#VALUE!</v>
      </c>
      <c r="BB193" s="104" t="e">
        <f>SUMIF('[1]Consommati par usage et sect '!$C$6:$C$310,'[1]Assiette TIC'!$C200,'[1]Consommati par usage et sect '!BA$6:BA$310)</f>
        <v>#VALUE!</v>
      </c>
      <c r="BC193" s="104" t="e">
        <f>SUMIF('[1]Consommati par usage et sect '!$C$6:$C$310,'[1]Assiette TIC'!$C200,'[1]Consommati par usage et sect '!BB$6:BB$310)</f>
        <v>#VALUE!</v>
      </c>
      <c r="BD193" s="104" t="e">
        <f>SUMIF('[1]Consommati par usage et sect '!$C$6:$C$310,'[1]Assiette TIC'!$C200,'[1]Consommati par usage et sect '!BC$6:BC$310)</f>
        <v>#VALUE!</v>
      </c>
      <c r="BE193" s="104" t="e">
        <f>SUMIF('[1]Consommati par usage et sect '!$C$6:$C$310,'[1]Assiette TIC'!$C200,'[1]Consommati par usage et sect '!BD$6:BD$310)</f>
        <v>#VALUE!</v>
      </c>
      <c r="BF193" s="104" t="e">
        <f>SUMIF('[1]Consommati par usage et sect '!$C$6:$C$310,'[1]Assiette TIC'!$C200,'[1]Consommati par usage et sect '!BE$6:BE$310)</f>
        <v>#VALUE!</v>
      </c>
      <c r="BG193" s="104" t="e">
        <f>SUMIF('[1]Consommati par usage et sect '!$C$6:$C$310,'[1]Assiette TIC'!$C200,'[1]Consommati par usage et sect '!BF$6:BF$310)</f>
        <v>#VALUE!</v>
      </c>
      <c r="BH193" s="104" t="e">
        <f>SUMIF('[1]Consommati par usage et sect '!$C$6:$C$310,'[1]Assiette TIC'!$C200,'[1]Consommati par usage et sect '!BG$6:BG$310)</f>
        <v>#VALUE!</v>
      </c>
      <c r="BI193" s="104" t="e">
        <f>SUMIF('[1]Consommati par usage et sect '!$C$6:$C$310,'[1]Assiette TIC'!$C200,'[1]Consommati par usage et sect '!BH$6:BH$310)</f>
        <v>#VALUE!</v>
      </c>
      <c r="BJ193" s="104" t="e">
        <f>SUMIF('[1]Consommati par usage et sect '!$C$6:$C$310,'[1]Assiette TIC'!$C200,'[1]Consommati par usage et sect '!BI$6:BI$310)</f>
        <v>#VALUE!</v>
      </c>
      <c r="BK193" s="104" t="e">
        <f>SUMIF('[1]Consommati par usage et sect '!$C$6:$C$310,'[1]Assiette TIC'!$C200,'[1]Consommati par usage et sect '!BJ$6:BJ$310)</f>
        <v>#VALUE!</v>
      </c>
      <c r="BL193" s="104" t="e">
        <f>SUMIF('[1]Consommati par usage et sect '!$C$6:$C$310,'[1]Assiette TIC'!$C200,'[1]Consommati par usage et sect '!BK$6:BK$310)</f>
        <v>#VALUE!</v>
      </c>
      <c r="BM193" s="104" t="e">
        <f>SUMIF('[1]Consommati par usage et sect '!$C$6:$C$310,'[1]Assiette TIC'!$C200,'[1]Consommati par usage et sect '!BL$6:BL$310)</f>
        <v>#VALUE!</v>
      </c>
      <c r="BN193" s="104" t="e">
        <f>SUMIF('[1]Consommati par usage et sect '!$C$6:$C$310,'[1]Assiette TIC'!$C200,'[1]Consommati par usage et sect '!BM$6:BM$310)</f>
        <v>#VALUE!</v>
      </c>
      <c r="BO193" s="104" t="e">
        <f>SUMIF('[1]Consommati par usage et sect '!$C$6:$C$310,'[1]Assiette TIC'!$C200,'[1]Consommati par usage et sect '!BN$6:BN$310)</f>
        <v>#VALUE!</v>
      </c>
      <c r="BP193" s="104" t="e">
        <f>SUMIF('[1]Consommati par usage et sect '!$C$6:$C$310,'[1]Assiette TIC'!$C200,'[1]Consommati par usage et sect '!BO$6:BO$310)</f>
        <v>#VALUE!</v>
      </c>
      <c r="BQ193" s="104" t="e">
        <f>SUMIF('[1]Consommati par usage et sect '!$C$6:$C$310,'[1]Assiette TIC'!$C200,'[1]Consommati par usage et sect '!BP$6:BP$310)</f>
        <v>#VALUE!</v>
      </c>
      <c r="BR193" s="104" t="e">
        <f>SUMIF('[1]Consommati par usage et sect '!$C$6:$C$310,'[1]Assiette TIC'!$C200,'[1]Consommati par usage et sect '!BQ$6:BQ$310)</f>
        <v>#VALUE!</v>
      </c>
      <c r="BS193" s="105" t="e">
        <f t="shared" si="77"/>
        <v>#VALUE!</v>
      </c>
      <c r="BT193" s="106" t="e">
        <f>AL193-E193</f>
        <v>#VALUE!</v>
      </c>
      <c r="BU193" s="102" t="e">
        <f>IF(E193-#REF!-#REF!&gt;=#REF!,AL193-E193+#REF!+#REF!,AL193-#REF!)</f>
        <v>#REF!</v>
      </c>
      <c r="BV193" s="102"/>
      <c r="BW193" s="102"/>
      <c r="BX193" s="102">
        <f t="shared" si="84"/>
        <v>0</v>
      </c>
      <c r="BY193" s="102" t="e">
        <f t="shared" si="68"/>
        <v>#REF!</v>
      </c>
      <c r="BZ193" s="107">
        <f>IF(ISNA(VLOOKUP($D193,'[1]comptes des secteurs'!$B$13:$AW$1568,31,FALSE)),0,VLOOKUP($D193,'[1]comptes des secteurs'!$B$13:$AW$1568,31,FALSE))</f>
        <v>88.5</v>
      </c>
      <c r="CA193" s="102">
        <f>IF(ISNA(VLOOKUP($D193,'[1]comptes des secteurs'!$B$13:$AW$1568,47,FALSE)),0,VLOOKUP($D193,'[1]comptes des secteurs'!$B$13:$AW$1568,47,FALSE))</f>
        <v>1144.9000000000001</v>
      </c>
      <c r="CB193" s="108" t="e">
        <f t="shared" si="72"/>
        <v>#REF!</v>
      </c>
      <c r="CC193" s="108" t="e">
        <f t="shared" si="72"/>
        <v>#REF!</v>
      </c>
      <c r="CD193">
        <f>VLOOKUP(D193,Eurostat!$A$11:$H$272,5,TRUE)</f>
        <v>3873.6</v>
      </c>
    </row>
    <row r="194" spans="1:82" ht="15.65" customHeight="1" x14ac:dyDescent="0.35">
      <c r="A194" s="121"/>
      <c r="B194" s="200"/>
      <c r="C194" s="131" t="s">
        <v>446</v>
      </c>
      <c r="D194" s="128">
        <v>2932</v>
      </c>
      <c r="E194" s="97">
        <f>IFERROR(VLOOKUP(D194,'[1]Emissions ETS'!$A$2:$B$121,2,FALSE),0)/1000</f>
        <v>18.428999999999998</v>
      </c>
      <c r="F194" s="104" t="e">
        <f>SUMIF('[1]Consommati par usage et sect '!$C$6:$C$310,'[1]Assiette TIC'!$C201,'[1]Consommati par usage et sect '!E$6:E$310)</f>
        <v>#VALUE!</v>
      </c>
      <c r="G194" s="104" t="e">
        <f>SUMIF('[1]Consommati par usage et sect '!$C$6:$C$310,'[1]Assiette TIC'!$C201,'[1]Consommati par usage et sect '!F$6:F$310)</f>
        <v>#VALUE!</v>
      </c>
      <c r="H194" s="104" t="e">
        <f>SUMIF('[1]Consommati par usage et sect '!$C$6:$C$310,'[1]Assiette TIC'!$C201,'[1]Consommati par usage et sect '!G$6:G$310)</f>
        <v>#VALUE!</v>
      </c>
      <c r="I194" s="104" t="e">
        <f>SUMIF('[1]Consommati par usage et sect '!$C$6:$C$310,'[1]Assiette TIC'!$C201,'[1]Consommati par usage et sect '!H$6:H$310)</f>
        <v>#VALUE!</v>
      </c>
      <c r="J194" s="104" t="e">
        <f>SUMIF('[1]Consommati par usage et sect '!$C$6:$C$310,'[1]Assiette TIC'!$C201,'[1]Consommati par usage et sect '!I$6:I$310)</f>
        <v>#VALUE!</v>
      </c>
      <c r="K194" s="104" t="e">
        <f>SUMIF('[1]Consommati par usage et sect '!$C$6:$C$310,'[1]Assiette TIC'!$C201,'[1]Consommati par usage et sect '!J$6:J$310)</f>
        <v>#VALUE!</v>
      </c>
      <c r="L194" s="104" t="e">
        <f>SUMIF('[1]Consommati par usage et sect '!$C$6:$C$310,'[1]Assiette TIC'!$C201,'[1]Consommati par usage et sect '!K$6:K$310)</f>
        <v>#VALUE!</v>
      </c>
      <c r="M194" s="104" t="e">
        <f>SUMIF('[1]Consommati par usage et sect '!$C$6:$C$310,'[1]Assiette TIC'!$C201,'[1]Consommati par usage et sect '!L$6:L$310)</f>
        <v>#VALUE!</v>
      </c>
      <c r="N194" s="104" t="e">
        <f>SUMIF('[1]Consommati par usage et sect '!$C$6:$C$310,'[1]Assiette TIC'!$C201,'[1]Consommati par usage et sect '!M$6:M$310)</f>
        <v>#VALUE!</v>
      </c>
      <c r="O194" s="104" t="e">
        <f>SUMIF('[1]Consommati par usage et sect '!$C$6:$C$310,'[1]Assiette TIC'!$C201,'[1]Consommati par usage et sect '!N$6:N$310)</f>
        <v>#VALUE!</v>
      </c>
      <c r="P194" s="104" t="e">
        <f>SUMIF('[1]Consommati par usage et sect '!$C$6:$C$310,'[1]Assiette TIC'!$C201,'[1]Consommati par usage et sect '!O$6:O$310)</f>
        <v>#VALUE!</v>
      </c>
      <c r="Q194" s="104" t="e">
        <f>SUMIF('[1]Consommati par usage et sect '!$C$6:$C$310,'[1]Assiette TIC'!$C201,'[1]Consommati par usage et sect '!P$6:P$310)</f>
        <v>#VALUE!</v>
      </c>
      <c r="R194" s="104" t="e">
        <f>SUMIF('[1]Consommati par usage et sect '!$C$6:$C$310,'[1]Assiette TIC'!$C201,'[1]Consommati par usage et sect '!Q$6:Q$310)</f>
        <v>#VALUE!</v>
      </c>
      <c r="S194" s="104" t="e">
        <f>SUMIF('[1]Consommati par usage et sect '!$C$6:$C$310,'[1]Assiette TIC'!$C201,'[1]Consommati par usage et sect '!R$6:R$310)</f>
        <v>#VALUE!</v>
      </c>
      <c r="T194" s="104" t="e">
        <f>SUMIF('[1]Consommati par usage et sect '!$C$6:$C$310,'[1]Assiette TIC'!$C201,'[1]Consommati par usage et sect '!S$6:S$310)</f>
        <v>#VALUE!</v>
      </c>
      <c r="U194" s="104" t="e">
        <f>SUMIF('[1]Consommati par usage et sect '!$C$6:$C$310,'[1]Assiette TIC'!$C201,'[1]Consommati par usage et sect '!T$6:T$310)</f>
        <v>#VALUE!</v>
      </c>
      <c r="V194" s="104" t="e">
        <f>SUMIF('[1]Consommati par usage et sect '!$C$6:$C$310,'[1]Assiette TIC'!$C201,'[1]Consommati par usage et sect '!U$6:U$310)</f>
        <v>#VALUE!</v>
      </c>
      <c r="W194" s="104" t="e">
        <f>SUMIF('[1]Consommati par usage et sect '!$C$6:$C$310,'[1]Assiette TIC'!$C201,'[1]Consommati par usage et sect '!V$6:V$310)</f>
        <v>#VALUE!</v>
      </c>
      <c r="X194" s="104" t="e">
        <f>SUMIF('[1]Consommati par usage et sect '!$C$6:$C$310,'[1]Assiette TIC'!$C201,'[1]Consommati par usage et sect '!W$6:W$310)</f>
        <v>#VALUE!</v>
      </c>
      <c r="Y194" s="104" t="e">
        <f>SUMIF('[1]Consommati par usage et sect '!$C$6:$C$310,'[1]Assiette TIC'!$C201,'[1]Consommati par usage et sect '!X$6:X$310)</f>
        <v>#VALUE!</v>
      </c>
      <c r="Z194" s="104" t="e">
        <f>SUMIF('[1]Consommati par usage et sect '!$C$6:$C$310,'[1]Assiette TIC'!$C201,'[1]Consommati par usage et sect '!Y$6:Y$310)</f>
        <v>#VALUE!</v>
      </c>
      <c r="AA194" s="104" t="e">
        <f>SUMIF('[1]Consommati par usage et sect '!$C$6:$C$310,'[1]Assiette TIC'!$C201,'[1]Consommati par usage et sect '!Z$6:Z$310)</f>
        <v>#VALUE!</v>
      </c>
      <c r="AB194" s="104" t="e">
        <f>SUMIF('[1]Consommati par usage et sect '!$C$6:$C$310,'[1]Assiette TIC'!$C201,'[1]Consommati par usage et sect '!AA$6:AA$310)</f>
        <v>#VALUE!</v>
      </c>
      <c r="AC194" s="104" t="e">
        <f>SUMIF('[1]Consommati par usage et sect '!$C$6:$C$310,'[1]Assiette TIC'!$C201,'[1]Consommati par usage et sect '!AB$6:AB$310)</f>
        <v>#VALUE!</v>
      </c>
      <c r="AD194" s="104" t="e">
        <f>SUMIF('[1]Consommati par usage et sect '!$C$6:$C$310,'[1]Assiette TIC'!$C201,'[1]Consommati par usage et sect '!AC$6:AC$310)</f>
        <v>#VALUE!</v>
      </c>
      <c r="AE194" s="104" t="e">
        <f>SUMIF('[1]Consommati par usage et sect '!$C$6:$C$310,'[1]Assiette TIC'!$C201,'[1]Consommati par usage et sect '!AD$6:AD$310)</f>
        <v>#VALUE!</v>
      </c>
      <c r="AF194" s="104" t="e">
        <f>SUMIF('[1]Consommati par usage et sect '!$C$6:$C$310,'[1]Assiette TIC'!$C201,'[1]Consommati par usage et sect '!AE$6:AE$310)</f>
        <v>#VALUE!</v>
      </c>
      <c r="AG194" s="104" t="e">
        <f>SUMIF('[1]Consommati par usage et sect '!$C$6:$C$310,'[1]Assiette TIC'!$C201,'[1]Consommati par usage et sect '!AF$6:AF$310)</f>
        <v>#VALUE!</v>
      </c>
      <c r="AH194" s="104" t="e">
        <f>SUMIF('[1]Consommati par usage et sect '!$C$6:$C$310,'[1]Assiette TIC'!$C201,'[1]Consommati par usage et sect '!AG$6:AG$310)</f>
        <v>#VALUE!</v>
      </c>
      <c r="AI194" s="104" t="e">
        <f>SUMIF('[1]Consommati par usage et sect '!$C$6:$C$310,'[1]Assiette TIC'!$C201,'[1]Consommati par usage et sect '!AH$6:AH$310)</f>
        <v>#VALUE!</v>
      </c>
      <c r="AJ194" s="104" t="e">
        <f>SUMIF('[1]Consommati par usage et sect '!$C$6:$C$310,'[1]Assiette TIC'!$C201,'[1]Consommati par usage et sect '!AI$6:AI$310)</f>
        <v>#VALUE!</v>
      </c>
      <c r="AK194" s="104" t="e">
        <f>SUMIF('[1]Consommati par usage et sect '!$C$6:$C$310,'[1]Assiette TIC'!$C201,'[1]Consommati par usage et sect '!AJ$6:AJ$310)</f>
        <v>#VALUE!</v>
      </c>
      <c r="AL194" s="105" t="e">
        <f t="shared" si="80"/>
        <v>#VALUE!</v>
      </c>
      <c r="AM194" s="104" t="e">
        <f t="shared" ref="AM194:AM242" si="85">SUM(AN194:AP194)</f>
        <v>#VALUE!</v>
      </c>
      <c r="AN194" s="104" t="e">
        <f t="shared" si="81"/>
        <v>#VALUE!</v>
      </c>
      <c r="AO194" s="104" t="e">
        <f t="shared" si="82"/>
        <v>#VALUE!</v>
      </c>
      <c r="AP194" s="104" t="e">
        <f t="shared" si="83"/>
        <v>#VALUE!</v>
      </c>
      <c r="AQ194" s="104" t="e">
        <f>SUMIF('[1]Consommati par usage et sect '!$C$6:$C$310,'[1]Assiette TIC'!$C201,'[1]Consommati par usage et sect '!AP$6:AP$310)</f>
        <v>#VALUE!</v>
      </c>
      <c r="AR194" s="104" t="e">
        <f>SUMIF('[1]Consommati par usage et sect '!$C$6:$C$310,'[1]Assiette TIC'!$C201,'[1]Consommati par usage et sect '!AQ$6:AQ$310)</f>
        <v>#VALUE!</v>
      </c>
      <c r="AS194" s="104" t="e">
        <f>SUMIF('[1]Consommati par usage et sect '!$C$6:$C$310,'[1]Assiette TIC'!$C201,'[1]Consommati par usage et sect '!AR$6:AR$310)</f>
        <v>#VALUE!</v>
      </c>
      <c r="AT194" s="104" t="e">
        <f>SUMIF('[1]Consommati par usage et sect '!$C$6:$C$310,'[1]Assiette TIC'!$C201,'[1]Consommati par usage et sect '!AS$6:AS$310)</f>
        <v>#VALUE!</v>
      </c>
      <c r="AU194" s="104" t="e">
        <f>SUMIF('[1]Consommati par usage et sect '!$C$6:$C$310,'[1]Assiette TIC'!$C201,'[1]Consommati par usage et sect '!AT$6:AT$310)</f>
        <v>#VALUE!</v>
      </c>
      <c r="AV194" s="104" t="e">
        <f>SUMIF('[1]Consommati par usage et sect '!$C$6:$C$310,'[1]Assiette TIC'!$C201,'[1]Consommati par usage et sect '!AU$6:AU$310)</f>
        <v>#VALUE!</v>
      </c>
      <c r="AW194" s="104" t="e">
        <f>SUMIF('[1]Consommati par usage et sect '!$C$6:$C$310,'[1]Assiette TIC'!$C201,'[1]Consommati par usage et sect '!AV$6:AV$310)</f>
        <v>#VALUE!</v>
      </c>
      <c r="AX194" s="104" t="e">
        <f>SUMIF('[1]Consommati par usage et sect '!$C$6:$C$310,'[1]Assiette TIC'!$C201,'[1]Consommati par usage et sect '!AW$6:AW$310)</f>
        <v>#VALUE!</v>
      </c>
      <c r="AY194" s="104" t="e">
        <f>SUMIF('[1]Consommati par usage et sect '!$C$6:$C$310,'[1]Assiette TIC'!$C201,'[1]Consommati par usage et sect '!AX$6:AX$310)</f>
        <v>#VALUE!</v>
      </c>
      <c r="AZ194" s="104" t="e">
        <f>SUMIF('[1]Consommati par usage et sect '!$C$6:$C$310,'[1]Assiette TIC'!$C201,'[1]Consommati par usage et sect '!AY$6:AY$310)</f>
        <v>#VALUE!</v>
      </c>
      <c r="BA194" s="104" t="e">
        <f>SUMIF('[1]Consommati par usage et sect '!$C$6:$C$310,'[1]Assiette TIC'!$C201,'[1]Consommati par usage et sect '!AZ$6:AZ$310)</f>
        <v>#VALUE!</v>
      </c>
      <c r="BB194" s="104" t="e">
        <f>SUMIF('[1]Consommati par usage et sect '!$C$6:$C$310,'[1]Assiette TIC'!$C201,'[1]Consommati par usage et sect '!BA$6:BA$310)</f>
        <v>#VALUE!</v>
      </c>
      <c r="BC194" s="104" t="e">
        <f>SUMIF('[1]Consommati par usage et sect '!$C$6:$C$310,'[1]Assiette TIC'!$C201,'[1]Consommati par usage et sect '!BB$6:BB$310)</f>
        <v>#VALUE!</v>
      </c>
      <c r="BD194" s="104" t="e">
        <f>SUMIF('[1]Consommati par usage et sect '!$C$6:$C$310,'[1]Assiette TIC'!$C201,'[1]Consommati par usage et sect '!BC$6:BC$310)</f>
        <v>#VALUE!</v>
      </c>
      <c r="BE194" s="104" t="e">
        <f>SUMIF('[1]Consommati par usage et sect '!$C$6:$C$310,'[1]Assiette TIC'!$C201,'[1]Consommati par usage et sect '!BD$6:BD$310)</f>
        <v>#VALUE!</v>
      </c>
      <c r="BF194" s="104" t="e">
        <f>SUMIF('[1]Consommati par usage et sect '!$C$6:$C$310,'[1]Assiette TIC'!$C201,'[1]Consommati par usage et sect '!BE$6:BE$310)</f>
        <v>#VALUE!</v>
      </c>
      <c r="BG194" s="104" t="e">
        <f>SUMIF('[1]Consommati par usage et sect '!$C$6:$C$310,'[1]Assiette TIC'!$C201,'[1]Consommati par usage et sect '!BF$6:BF$310)</f>
        <v>#VALUE!</v>
      </c>
      <c r="BH194" s="104" t="e">
        <f>SUMIF('[1]Consommati par usage et sect '!$C$6:$C$310,'[1]Assiette TIC'!$C201,'[1]Consommati par usage et sect '!BG$6:BG$310)</f>
        <v>#VALUE!</v>
      </c>
      <c r="BI194" s="104" t="e">
        <f>SUMIF('[1]Consommati par usage et sect '!$C$6:$C$310,'[1]Assiette TIC'!$C201,'[1]Consommati par usage et sect '!BH$6:BH$310)</f>
        <v>#VALUE!</v>
      </c>
      <c r="BJ194" s="104" t="e">
        <f>SUMIF('[1]Consommati par usage et sect '!$C$6:$C$310,'[1]Assiette TIC'!$C201,'[1]Consommati par usage et sect '!BI$6:BI$310)</f>
        <v>#VALUE!</v>
      </c>
      <c r="BK194" s="104" t="e">
        <f>SUMIF('[1]Consommati par usage et sect '!$C$6:$C$310,'[1]Assiette TIC'!$C201,'[1]Consommati par usage et sect '!BJ$6:BJ$310)</f>
        <v>#VALUE!</v>
      </c>
      <c r="BL194" s="104" t="e">
        <f>SUMIF('[1]Consommati par usage et sect '!$C$6:$C$310,'[1]Assiette TIC'!$C201,'[1]Consommati par usage et sect '!BK$6:BK$310)</f>
        <v>#VALUE!</v>
      </c>
      <c r="BM194" s="104" t="e">
        <f>SUMIF('[1]Consommati par usage et sect '!$C$6:$C$310,'[1]Assiette TIC'!$C201,'[1]Consommati par usage et sect '!BL$6:BL$310)</f>
        <v>#VALUE!</v>
      </c>
      <c r="BN194" s="104" t="e">
        <f>SUMIF('[1]Consommati par usage et sect '!$C$6:$C$310,'[1]Assiette TIC'!$C201,'[1]Consommati par usage et sect '!BM$6:BM$310)</f>
        <v>#VALUE!</v>
      </c>
      <c r="BO194" s="104" t="e">
        <f>SUMIF('[1]Consommati par usage et sect '!$C$6:$C$310,'[1]Assiette TIC'!$C201,'[1]Consommati par usage et sect '!BN$6:BN$310)</f>
        <v>#VALUE!</v>
      </c>
      <c r="BP194" s="104" t="e">
        <f>SUMIF('[1]Consommati par usage et sect '!$C$6:$C$310,'[1]Assiette TIC'!$C201,'[1]Consommati par usage et sect '!BO$6:BO$310)</f>
        <v>#VALUE!</v>
      </c>
      <c r="BQ194" s="104" t="e">
        <f>SUMIF('[1]Consommati par usage et sect '!$C$6:$C$310,'[1]Assiette TIC'!$C201,'[1]Consommati par usage et sect '!BP$6:BP$310)</f>
        <v>#VALUE!</v>
      </c>
      <c r="BR194" s="104" t="e">
        <f>SUMIF('[1]Consommati par usage et sect '!$C$6:$C$310,'[1]Assiette TIC'!$C201,'[1]Consommati par usage et sect '!BQ$6:BQ$310)</f>
        <v>#VALUE!</v>
      </c>
      <c r="BS194" s="105" t="e">
        <f t="shared" si="77"/>
        <v>#VALUE!</v>
      </c>
      <c r="BT194" s="106" t="e">
        <f>AL194-E194+#REF!+#REF!</f>
        <v>#VALUE!</v>
      </c>
      <c r="BU194" s="102" t="e">
        <f>IF(E194-#REF!-#REF!&gt;=#REF!,AL194-E194+#REF!+#REF!,AL194-#REF!)</f>
        <v>#REF!</v>
      </c>
      <c r="BV194" s="102"/>
      <c r="BW194" s="102"/>
      <c r="BX194" s="102">
        <f t="shared" si="84"/>
        <v>0</v>
      </c>
      <c r="BY194" s="102" t="e">
        <f t="shared" si="68"/>
        <v>#REF!</v>
      </c>
      <c r="BZ194" s="107">
        <f>IF(ISNA(VLOOKUP($D194,'[1]comptes des secteurs'!$B$13:$AW$1568,31,FALSE)),0,VLOOKUP($D194,'[1]comptes des secteurs'!$B$13:$AW$1568,31,FALSE))</f>
        <v>476.2</v>
      </c>
      <c r="CA194" s="102">
        <f>IF(ISNA(VLOOKUP($D194,'[1]comptes des secteurs'!$B$13:$AW$1568,47,FALSE)),0,VLOOKUP($D194,'[1]comptes des secteurs'!$B$13:$AW$1568,47,FALSE))</f>
        <v>4367.2</v>
      </c>
      <c r="CB194" s="108" t="e">
        <f t="shared" si="72"/>
        <v>#REF!</v>
      </c>
      <c r="CC194" s="108" t="e">
        <f t="shared" si="72"/>
        <v>#REF!</v>
      </c>
      <c r="CD194">
        <f>VLOOKUP(D194,Eurostat!$A$11:$H$272,5,TRUE)</f>
        <v>16119.1</v>
      </c>
    </row>
    <row r="195" spans="1:82" ht="15.65" customHeight="1" x14ac:dyDescent="0.35">
      <c r="A195" s="121"/>
      <c r="B195" s="200"/>
      <c r="C195" s="131" t="s">
        <v>447</v>
      </c>
      <c r="D195" s="128">
        <v>3020</v>
      </c>
      <c r="E195" s="97">
        <f>IFERROR(VLOOKUP(D195,'[1]Emissions ETS'!$A$2:$B$121,2,FALSE),0)/1000</f>
        <v>0</v>
      </c>
      <c r="F195" s="104" t="e">
        <f>SUMIF('[1]Consommati par usage et sect '!$C$6:$C$310,'[1]Assiette TIC'!$C202,'[1]Consommati par usage et sect '!E$6:E$310)</f>
        <v>#VALUE!</v>
      </c>
      <c r="G195" s="104" t="e">
        <f>SUMIF('[1]Consommati par usage et sect '!$C$6:$C$310,'[1]Assiette TIC'!$C202,'[1]Consommati par usage et sect '!F$6:F$310)</f>
        <v>#VALUE!</v>
      </c>
      <c r="H195" s="104" t="e">
        <f>SUMIF('[1]Consommati par usage et sect '!$C$6:$C$310,'[1]Assiette TIC'!$C202,'[1]Consommati par usage et sect '!G$6:G$310)</f>
        <v>#VALUE!</v>
      </c>
      <c r="I195" s="104" t="e">
        <f>SUMIF('[1]Consommati par usage et sect '!$C$6:$C$310,'[1]Assiette TIC'!$C202,'[1]Consommati par usage et sect '!H$6:H$310)</f>
        <v>#VALUE!</v>
      </c>
      <c r="J195" s="104" t="e">
        <f>SUMIF('[1]Consommati par usage et sect '!$C$6:$C$310,'[1]Assiette TIC'!$C202,'[1]Consommati par usage et sect '!I$6:I$310)</f>
        <v>#VALUE!</v>
      </c>
      <c r="K195" s="104" t="e">
        <f>SUMIF('[1]Consommati par usage et sect '!$C$6:$C$310,'[1]Assiette TIC'!$C202,'[1]Consommati par usage et sect '!J$6:J$310)</f>
        <v>#VALUE!</v>
      </c>
      <c r="L195" s="104" t="e">
        <f>SUMIF('[1]Consommati par usage et sect '!$C$6:$C$310,'[1]Assiette TIC'!$C202,'[1]Consommati par usage et sect '!K$6:K$310)</f>
        <v>#VALUE!</v>
      </c>
      <c r="M195" s="104" t="e">
        <f>SUMIF('[1]Consommati par usage et sect '!$C$6:$C$310,'[1]Assiette TIC'!$C202,'[1]Consommati par usage et sect '!L$6:L$310)</f>
        <v>#VALUE!</v>
      </c>
      <c r="N195" s="104" t="e">
        <f>SUMIF('[1]Consommati par usage et sect '!$C$6:$C$310,'[1]Assiette TIC'!$C202,'[1]Consommati par usage et sect '!M$6:M$310)</f>
        <v>#VALUE!</v>
      </c>
      <c r="O195" s="104" t="e">
        <f>SUMIF('[1]Consommati par usage et sect '!$C$6:$C$310,'[1]Assiette TIC'!$C202,'[1]Consommati par usage et sect '!N$6:N$310)</f>
        <v>#VALUE!</v>
      </c>
      <c r="P195" s="104" t="e">
        <f>SUMIF('[1]Consommati par usage et sect '!$C$6:$C$310,'[1]Assiette TIC'!$C202,'[1]Consommati par usage et sect '!O$6:O$310)</f>
        <v>#VALUE!</v>
      </c>
      <c r="Q195" s="104" t="e">
        <f>SUMIF('[1]Consommati par usage et sect '!$C$6:$C$310,'[1]Assiette TIC'!$C202,'[1]Consommati par usage et sect '!P$6:P$310)</f>
        <v>#VALUE!</v>
      </c>
      <c r="R195" s="104" t="e">
        <f>SUMIF('[1]Consommati par usage et sect '!$C$6:$C$310,'[1]Assiette TIC'!$C202,'[1]Consommati par usage et sect '!Q$6:Q$310)</f>
        <v>#VALUE!</v>
      </c>
      <c r="S195" s="104" t="e">
        <f>SUMIF('[1]Consommati par usage et sect '!$C$6:$C$310,'[1]Assiette TIC'!$C202,'[1]Consommati par usage et sect '!R$6:R$310)</f>
        <v>#VALUE!</v>
      </c>
      <c r="T195" s="104" t="e">
        <f>SUMIF('[1]Consommati par usage et sect '!$C$6:$C$310,'[1]Assiette TIC'!$C202,'[1]Consommati par usage et sect '!S$6:S$310)</f>
        <v>#VALUE!</v>
      </c>
      <c r="U195" s="104" t="e">
        <f>SUMIF('[1]Consommati par usage et sect '!$C$6:$C$310,'[1]Assiette TIC'!$C202,'[1]Consommati par usage et sect '!T$6:T$310)</f>
        <v>#VALUE!</v>
      </c>
      <c r="V195" s="104" t="e">
        <f>SUMIF('[1]Consommati par usage et sect '!$C$6:$C$310,'[1]Assiette TIC'!$C202,'[1]Consommati par usage et sect '!U$6:U$310)</f>
        <v>#VALUE!</v>
      </c>
      <c r="W195" s="104" t="e">
        <f>SUMIF('[1]Consommati par usage et sect '!$C$6:$C$310,'[1]Assiette TIC'!$C202,'[1]Consommati par usage et sect '!V$6:V$310)</f>
        <v>#VALUE!</v>
      </c>
      <c r="X195" s="104" t="e">
        <f>SUMIF('[1]Consommati par usage et sect '!$C$6:$C$310,'[1]Assiette TIC'!$C202,'[1]Consommati par usage et sect '!W$6:W$310)</f>
        <v>#VALUE!</v>
      </c>
      <c r="Y195" s="104" t="e">
        <f>SUMIF('[1]Consommati par usage et sect '!$C$6:$C$310,'[1]Assiette TIC'!$C202,'[1]Consommati par usage et sect '!X$6:X$310)</f>
        <v>#VALUE!</v>
      </c>
      <c r="Z195" s="104" t="e">
        <f>SUMIF('[1]Consommati par usage et sect '!$C$6:$C$310,'[1]Assiette TIC'!$C202,'[1]Consommati par usage et sect '!Y$6:Y$310)</f>
        <v>#VALUE!</v>
      </c>
      <c r="AA195" s="104" t="e">
        <f>SUMIF('[1]Consommati par usage et sect '!$C$6:$C$310,'[1]Assiette TIC'!$C202,'[1]Consommati par usage et sect '!Z$6:Z$310)</f>
        <v>#VALUE!</v>
      </c>
      <c r="AB195" s="104" t="e">
        <f>SUMIF('[1]Consommati par usage et sect '!$C$6:$C$310,'[1]Assiette TIC'!$C202,'[1]Consommati par usage et sect '!AA$6:AA$310)</f>
        <v>#VALUE!</v>
      </c>
      <c r="AC195" s="104" t="e">
        <f>SUMIF('[1]Consommati par usage et sect '!$C$6:$C$310,'[1]Assiette TIC'!$C202,'[1]Consommati par usage et sect '!AB$6:AB$310)</f>
        <v>#VALUE!</v>
      </c>
      <c r="AD195" s="104" t="e">
        <f>SUMIF('[1]Consommati par usage et sect '!$C$6:$C$310,'[1]Assiette TIC'!$C202,'[1]Consommati par usage et sect '!AC$6:AC$310)</f>
        <v>#VALUE!</v>
      </c>
      <c r="AE195" s="104" t="e">
        <f>SUMIF('[1]Consommati par usage et sect '!$C$6:$C$310,'[1]Assiette TIC'!$C202,'[1]Consommati par usage et sect '!AD$6:AD$310)</f>
        <v>#VALUE!</v>
      </c>
      <c r="AF195" s="104" t="e">
        <f>SUMIF('[1]Consommati par usage et sect '!$C$6:$C$310,'[1]Assiette TIC'!$C202,'[1]Consommati par usage et sect '!AE$6:AE$310)</f>
        <v>#VALUE!</v>
      </c>
      <c r="AG195" s="104" t="e">
        <f>SUMIF('[1]Consommati par usage et sect '!$C$6:$C$310,'[1]Assiette TIC'!$C202,'[1]Consommati par usage et sect '!AF$6:AF$310)</f>
        <v>#VALUE!</v>
      </c>
      <c r="AH195" s="104" t="e">
        <f>SUMIF('[1]Consommati par usage et sect '!$C$6:$C$310,'[1]Assiette TIC'!$C202,'[1]Consommati par usage et sect '!AG$6:AG$310)</f>
        <v>#VALUE!</v>
      </c>
      <c r="AI195" s="104" t="e">
        <f>SUMIF('[1]Consommati par usage et sect '!$C$6:$C$310,'[1]Assiette TIC'!$C202,'[1]Consommati par usage et sect '!AH$6:AH$310)</f>
        <v>#VALUE!</v>
      </c>
      <c r="AJ195" s="104" t="e">
        <f>SUMIF('[1]Consommati par usage et sect '!$C$6:$C$310,'[1]Assiette TIC'!$C202,'[1]Consommati par usage et sect '!AI$6:AI$310)</f>
        <v>#VALUE!</v>
      </c>
      <c r="AK195" s="104" t="e">
        <f>SUMIF('[1]Consommati par usage et sect '!$C$6:$C$310,'[1]Assiette TIC'!$C202,'[1]Consommati par usage et sect '!AJ$6:AJ$310)</f>
        <v>#VALUE!</v>
      </c>
      <c r="AL195" s="105" t="e">
        <f t="shared" si="80"/>
        <v>#VALUE!</v>
      </c>
      <c r="AM195" s="104" t="e">
        <f t="shared" si="85"/>
        <v>#VALUE!</v>
      </c>
      <c r="AN195" s="104" t="e">
        <f t="shared" si="81"/>
        <v>#VALUE!</v>
      </c>
      <c r="AO195" s="104" t="e">
        <f t="shared" si="82"/>
        <v>#VALUE!</v>
      </c>
      <c r="AP195" s="104" t="e">
        <f t="shared" si="83"/>
        <v>#VALUE!</v>
      </c>
      <c r="AQ195" s="104" t="e">
        <f>SUMIF('[1]Consommati par usage et sect '!$C$6:$C$310,'[1]Assiette TIC'!$C202,'[1]Consommati par usage et sect '!AP$6:AP$310)</f>
        <v>#VALUE!</v>
      </c>
      <c r="AR195" s="104" t="e">
        <f>SUMIF('[1]Consommati par usage et sect '!$C$6:$C$310,'[1]Assiette TIC'!$C202,'[1]Consommati par usage et sect '!AQ$6:AQ$310)</f>
        <v>#VALUE!</v>
      </c>
      <c r="AS195" s="104" t="e">
        <f>SUMIF('[1]Consommati par usage et sect '!$C$6:$C$310,'[1]Assiette TIC'!$C202,'[1]Consommati par usage et sect '!AR$6:AR$310)</f>
        <v>#VALUE!</v>
      </c>
      <c r="AT195" s="104" t="e">
        <f>SUMIF('[1]Consommati par usage et sect '!$C$6:$C$310,'[1]Assiette TIC'!$C202,'[1]Consommati par usage et sect '!AS$6:AS$310)</f>
        <v>#VALUE!</v>
      </c>
      <c r="AU195" s="104" t="e">
        <f>SUMIF('[1]Consommati par usage et sect '!$C$6:$C$310,'[1]Assiette TIC'!$C202,'[1]Consommati par usage et sect '!AT$6:AT$310)</f>
        <v>#VALUE!</v>
      </c>
      <c r="AV195" s="104" t="e">
        <f>SUMIF('[1]Consommati par usage et sect '!$C$6:$C$310,'[1]Assiette TIC'!$C202,'[1]Consommati par usage et sect '!AU$6:AU$310)</f>
        <v>#VALUE!</v>
      </c>
      <c r="AW195" s="104" t="e">
        <f>SUMIF('[1]Consommati par usage et sect '!$C$6:$C$310,'[1]Assiette TIC'!$C202,'[1]Consommati par usage et sect '!AV$6:AV$310)</f>
        <v>#VALUE!</v>
      </c>
      <c r="AX195" s="104" t="e">
        <f>SUMIF('[1]Consommati par usage et sect '!$C$6:$C$310,'[1]Assiette TIC'!$C202,'[1]Consommati par usage et sect '!AW$6:AW$310)</f>
        <v>#VALUE!</v>
      </c>
      <c r="AY195" s="104" t="e">
        <f>SUMIF('[1]Consommati par usage et sect '!$C$6:$C$310,'[1]Assiette TIC'!$C202,'[1]Consommati par usage et sect '!AX$6:AX$310)</f>
        <v>#VALUE!</v>
      </c>
      <c r="AZ195" s="104" t="e">
        <f>SUMIF('[1]Consommati par usage et sect '!$C$6:$C$310,'[1]Assiette TIC'!$C202,'[1]Consommati par usage et sect '!AY$6:AY$310)</f>
        <v>#VALUE!</v>
      </c>
      <c r="BA195" s="104" t="e">
        <f>SUMIF('[1]Consommati par usage et sect '!$C$6:$C$310,'[1]Assiette TIC'!$C202,'[1]Consommati par usage et sect '!AZ$6:AZ$310)</f>
        <v>#VALUE!</v>
      </c>
      <c r="BB195" s="104" t="e">
        <f>SUMIF('[1]Consommati par usage et sect '!$C$6:$C$310,'[1]Assiette TIC'!$C202,'[1]Consommati par usage et sect '!BA$6:BA$310)</f>
        <v>#VALUE!</v>
      </c>
      <c r="BC195" s="104" t="e">
        <f>SUMIF('[1]Consommati par usage et sect '!$C$6:$C$310,'[1]Assiette TIC'!$C202,'[1]Consommati par usage et sect '!BB$6:BB$310)</f>
        <v>#VALUE!</v>
      </c>
      <c r="BD195" s="104" t="e">
        <f>SUMIF('[1]Consommati par usage et sect '!$C$6:$C$310,'[1]Assiette TIC'!$C202,'[1]Consommati par usage et sect '!BC$6:BC$310)</f>
        <v>#VALUE!</v>
      </c>
      <c r="BE195" s="104" t="e">
        <f>SUMIF('[1]Consommati par usage et sect '!$C$6:$C$310,'[1]Assiette TIC'!$C202,'[1]Consommati par usage et sect '!BD$6:BD$310)</f>
        <v>#VALUE!</v>
      </c>
      <c r="BF195" s="104" t="e">
        <f>SUMIF('[1]Consommati par usage et sect '!$C$6:$C$310,'[1]Assiette TIC'!$C202,'[1]Consommati par usage et sect '!BE$6:BE$310)</f>
        <v>#VALUE!</v>
      </c>
      <c r="BG195" s="104" t="e">
        <f>SUMIF('[1]Consommati par usage et sect '!$C$6:$C$310,'[1]Assiette TIC'!$C202,'[1]Consommati par usage et sect '!BF$6:BF$310)</f>
        <v>#VALUE!</v>
      </c>
      <c r="BH195" s="104" t="e">
        <f>SUMIF('[1]Consommati par usage et sect '!$C$6:$C$310,'[1]Assiette TIC'!$C202,'[1]Consommati par usage et sect '!BG$6:BG$310)</f>
        <v>#VALUE!</v>
      </c>
      <c r="BI195" s="104" t="e">
        <f>SUMIF('[1]Consommati par usage et sect '!$C$6:$C$310,'[1]Assiette TIC'!$C202,'[1]Consommati par usage et sect '!BH$6:BH$310)</f>
        <v>#VALUE!</v>
      </c>
      <c r="BJ195" s="104" t="e">
        <f>SUMIF('[1]Consommati par usage et sect '!$C$6:$C$310,'[1]Assiette TIC'!$C202,'[1]Consommati par usage et sect '!BI$6:BI$310)</f>
        <v>#VALUE!</v>
      </c>
      <c r="BK195" s="104" t="e">
        <f>SUMIF('[1]Consommati par usage et sect '!$C$6:$C$310,'[1]Assiette TIC'!$C202,'[1]Consommati par usage et sect '!BJ$6:BJ$310)</f>
        <v>#VALUE!</v>
      </c>
      <c r="BL195" s="104" t="e">
        <f>SUMIF('[1]Consommati par usage et sect '!$C$6:$C$310,'[1]Assiette TIC'!$C202,'[1]Consommati par usage et sect '!BK$6:BK$310)</f>
        <v>#VALUE!</v>
      </c>
      <c r="BM195" s="104" t="e">
        <f>SUMIF('[1]Consommati par usage et sect '!$C$6:$C$310,'[1]Assiette TIC'!$C202,'[1]Consommati par usage et sect '!BL$6:BL$310)</f>
        <v>#VALUE!</v>
      </c>
      <c r="BN195" s="104" t="e">
        <f>SUMIF('[1]Consommati par usage et sect '!$C$6:$C$310,'[1]Assiette TIC'!$C202,'[1]Consommati par usage et sect '!BM$6:BM$310)</f>
        <v>#VALUE!</v>
      </c>
      <c r="BO195" s="104" t="e">
        <f>SUMIF('[1]Consommati par usage et sect '!$C$6:$C$310,'[1]Assiette TIC'!$C202,'[1]Consommati par usage et sect '!BN$6:BN$310)</f>
        <v>#VALUE!</v>
      </c>
      <c r="BP195" s="104" t="e">
        <f>SUMIF('[1]Consommati par usage et sect '!$C$6:$C$310,'[1]Assiette TIC'!$C202,'[1]Consommati par usage et sect '!BO$6:BO$310)</f>
        <v>#VALUE!</v>
      </c>
      <c r="BQ195" s="104" t="e">
        <f>SUMIF('[1]Consommati par usage et sect '!$C$6:$C$310,'[1]Assiette TIC'!$C202,'[1]Consommati par usage et sect '!BP$6:BP$310)</f>
        <v>#VALUE!</v>
      </c>
      <c r="BR195" s="104" t="e">
        <f>SUMIF('[1]Consommati par usage et sect '!$C$6:$C$310,'[1]Assiette TIC'!$C202,'[1]Consommati par usage et sect '!BQ$6:BQ$310)</f>
        <v>#VALUE!</v>
      </c>
      <c r="BS195" s="105" t="e">
        <f t="shared" si="77"/>
        <v>#VALUE!</v>
      </c>
      <c r="BT195" s="106" t="e">
        <f>AL195-E195</f>
        <v>#VALUE!</v>
      </c>
      <c r="BU195" s="102" t="e">
        <f>IF(E195-#REF!-#REF!&gt;=#REF!,AL195-E195+#REF!+#REF!,AL195-#REF!)</f>
        <v>#REF!</v>
      </c>
      <c r="BV195" s="102"/>
      <c r="BW195" s="102"/>
      <c r="BX195" s="102">
        <f t="shared" si="84"/>
        <v>0</v>
      </c>
      <c r="BY195" s="102" t="e">
        <f t="shared" ref="BY195:BY252" si="86">IF(BX195=1,0,IF(BU195&gt;0,BU195,0))</f>
        <v>#REF!</v>
      </c>
      <c r="BZ195" s="107">
        <f>IF(ISNA(VLOOKUP($D195,'[1]comptes des secteurs'!$B$13:$AW$1568,31,FALSE)),0,VLOOKUP($D195,'[1]comptes des secteurs'!$B$13:$AW$1568,31,FALSE))</f>
        <v>184.1</v>
      </c>
      <c r="CA195" s="102">
        <f>IF(ISNA(VLOOKUP($D195,'[1]comptes des secteurs'!$B$13:$AW$1568,47,FALSE)),0,VLOOKUP($D195,'[1]comptes des secteurs'!$B$13:$AW$1568,47,FALSE))</f>
        <v>1007.9</v>
      </c>
      <c r="CB195" s="108" t="e">
        <f t="shared" si="72"/>
        <v>#REF!</v>
      </c>
      <c r="CC195" s="108" t="e">
        <f t="shared" si="72"/>
        <v>#REF!</v>
      </c>
      <c r="CD195">
        <f>VLOOKUP(D195,Eurostat!$A$11:$H$272,5,TRUE)</f>
        <v>4604.7</v>
      </c>
    </row>
    <row r="196" spans="1:82" ht="15.65" customHeight="1" x14ac:dyDescent="0.35">
      <c r="A196" s="121"/>
      <c r="B196" s="200"/>
      <c r="C196" s="131" t="s">
        <v>448</v>
      </c>
      <c r="D196" s="128">
        <v>3091</v>
      </c>
      <c r="E196" s="97">
        <f>IFERROR(VLOOKUP(D196,'[1]Emissions ETS'!$A$2:$B$121,2,FALSE),0)/1000</f>
        <v>0</v>
      </c>
      <c r="F196" s="104" t="e">
        <f>SUMIF('[1]Consommati par usage et sect '!$C$6:$C$310,'[1]Assiette TIC'!$C203,'[1]Consommati par usage et sect '!E$6:E$310)</f>
        <v>#VALUE!</v>
      </c>
      <c r="G196" s="104" t="e">
        <f>SUMIF('[1]Consommati par usage et sect '!$C$6:$C$310,'[1]Assiette TIC'!$C203,'[1]Consommati par usage et sect '!F$6:F$310)</f>
        <v>#VALUE!</v>
      </c>
      <c r="H196" s="104" t="e">
        <f>SUMIF('[1]Consommati par usage et sect '!$C$6:$C$310,'[1]Assiette TIC'!$C203,'[1]Consommati par usage et sect '!G$6:G$310)</f>
        <v>#VALUE!</v>
      </c>
      <c r="I196" s="104" t="e">
        <f>SUMIF('[1]Consommati par usage et sect '!$C$6:$C$310,'[1]Assiette TIC'!$C203,'[1]Consommati par usage et sect '!H$6:H$310)</f>
        <v>#VALUE!</v>
      </c>
      <c r="J196" s="104" t="e">
        <f>SUMIF('[1]Consommati par usage et sect '!$C$6:$C$310,'[1]Assiette TIC'!$C203,'[1]Consommati par usage et sect '!I$6:I$310)</f>
        <v>#VALUE!</v>
      </c>
      <c r="K196" s="104" t="e">
        <f>SUMIF('[1]Consommati par usage et sect '!$C$6:$C$310,'[1]Assiette TIC'!$C203,'[1]Consommati par usage et sect '!J$6:J$310)</f>
        <v>#VALUE!</v>
      </c>
      <c r="L196" s="104" t="e">
        <f>SUMIF('[1]Consommati par usage et sect '!$C$6:$C$310,'[1]Assiette TIC'!$C203,'[1]Consommati par usage et sect '!K$6:K$310)</f>
        <v>#VALUE!</v>
      </c>
      <c r="M196" s="104" t="e">
        <f>SUMIF('[1]Consommati par usage et sect '!$C$6:$C$310,'[1]Assiette TIC'!$C203,'[1]Consommati par usage et sect '!L$6:L$310)</f>
        <v>#VALUE!</v>
      </c>
      <c r="N196" s="104" t="e">
        <f>SUMIF('[1]Consommati par usage et sect '!$C$6:$C$310,'[1]Assiette TIC'!$C203,'[1]Consommati par usage et sect '!M$6:M$310)</f>
        <v>#VALUE!</v>
      </c>
      <c r="O196" s="104" t="e">
        <f>SUMIF('[1]Consommati par usage et sect '!$C$6:$C$310,'[1]Assiette TIC'!$C203,'[1]Consommati par usage et sect '!N$6:N$310)</f>
        <v>#VALUE!</v>
      </c>
      <c r="P196" s="104" t="e">
        <f>SUMIF('[1]Consommati par usage et sect '!$C$6:$C$310,'[1]Assiette TIC'!$C203,'[1]Consommati par usage et sect '!O$6:O$310)</f>
        <v>#VALUE!</v>
      </c>
      <c r="Q196" s="104" t="e">
        <f>SUMIF('[1]Consommati par usage et sect '!$C$6:$C$310,'[1]Assiette TIC'!$C203,'[1]Consommati par usage et sect '!P$6:P$310)</f>
        <v>#VALUE!</v>
      </c>
      <c r="R196" s="104" t="e">
        <f>SUMIF('[1]Consommati par usage et sect '!$C$6:$C$310,'[1]Assiette TIC'!$C203,'[1]Consommati par usage et sect '!Q$6:Q$310)</f>
        <v>#VALUE!</v>
      </c>
      <c r="S196" s="104" t="e">
        <f>SUMIF('[1]Consommati par usage et sect '!$C$6:$C$310,'[1]Assiette TIC'!$C203,'[1]Consommati par usage et sect '!R$6:R$310)</f>
        <v>#VALUE!</v>
      </c>
      <c r="T196" s="104" t="e">
        <f>SUMIF('[1]Consommati par usage et sect '!$C$6:$C$310,'[1]Assiette TIC'!$C203,'[1]Consommati par usage et sect '!S$6:S$310)</f>
        <v>#VALUE!</v>
      </c>
      <c r="U196" s="104" t="e">
        <f>SUMIF('[1]Consommati par usage et sect '!$C$6:$C$310,'[1]Assiette TIC'!$C203,'[1]Consommati par usage et sect '!T$6:T$310)</f>
        <v>#VALUE!</v>
      </c>
      <c r="V196" s="104" t="e">
        <f>SUMIF('[1]Consommati par usage et sect '!$C$6:$C$310,'[1]Assiette TIC'!$C203,'[1]Consommati par usage et sect '!U$6:U$310)</f>
        <v>#VALUE!</v>
      </c>
      <c r="W196" s="104" t="e">
        <f>SUMIF('[1]Consommati par usage et sect '!$C$6:$C$310,'[1]Assiette TIC'!$C203,'[1]Consommati par usage et sect '!V$6:V$310)</f>
        <v>#VALUE!</v>
      </c>
      <c r="X196" s="104" t="e">
        <f>SUMIF('[1]Consommati par usage et sect '!$C$6:$C$310,'[1]Assiette TIC'!$C203,'[1]Consommati par usage et sect '!W$6:W$310)</f>
        <v>#VALUE!</v>
      </c>
      <c r="Y196" s="104" t="e">
        <f>SUMIF('[1]Consommati par usage et sect '!$C$6:$C$310,'[1]Assiette TIC'!$C203,'[1]Consommati par usage et sect '!X$6:X$310)</f>
        <v>#VALUE!</v>
      </c>
      <c r="Z196" s="104" t="e">
        <f>SUMIF('[1]Consommati par usage et sect '!$C$6:$C$310,'[1]Assiette TIC'!$C203,'[1]Consommati par usage et sect '!Y$6:Y$310)</f>
        <v>#VALUE!</v>
      </c>
      <c r="AA196" s="104" t="e">
        <f>SUMIF('[1]Consommati par usage et sect '!$C$6:$C$310,'[1]Assiette TIC'!$C203,'[1]Consommati par usage et sect '!Z$6:Z$310)</f>
        <v>#VALUE!</v>
      </c>
      <c r="AB196" s="104" t="e">
        <f>SUMIF('[1]Consommati par usage et sect '!$C$6:$C$310,'[1]Assiette TIC'!$C203,'[1]Consommati par usage et sect '!AA$6:AA$310)</f>
        <v>#VALUE!</v>
      </c>
      <c r="AC196" s="104" t="e">
        <f>SUMIF('[1]Consommati par usage et sect '!$C$6:$C$310,'[1]Assiette TIC'!$C203,'[1]Consommati par usage et sect '!AB$6:AB$310)</f>
        <v>#VALUE!</v>
      </c>
      <c r="AD196" s="104" t="e">
        <f>SUMIF('[1]Consommati par usage et sect '!$C$6:$C$310,'[1]Assiette TIC'!$C203,'[1]Consommati par usage et sect '!AC$6:AC$310)</f>
        <v>#VALUE!</v>
      </c>
      <c r="AE196" s="104" t="e">
        <f>SUMIF('[1]Consommati par usage et sect '!$C$6:$C$310,'[1]Assiette TIC'!$C203,'[1]Consommati par usage et sect '!AD$6:AD$310)</f>
        <v>#VALUE!</v>
      </c>
      <c r="AF196" s="104" t="e">
        <f>SUMIF('[1]Consommati par usage et sect '!$C$6:$C$310,'[1]Assiette TIC'!$C203,'[1]Consommati par usage et sect '!AE$6:AE$310)</f>
        <v>#VALUE!</v>
      </c>
      <c r="AG196" s="104" t="e">
        <f>SUMIF('[1]Consommati par usage et sect '!$C$6:$C$310,'[1]Assiette TIC'!$C203,'[1]Consommati par usage et sect '!AF$6:AF$310)</f>
        <v>#VALUE!</v>
      </c>
      <c r="AH196" s="104" t="e">
        <f>SUMIF('[1]Consommati par usage et sect '!$C$6:$C$310,'[1]Assiette TIC'!$C203,'[1]Consommati par usage et sect '!AG$6:AG$310)</f>
        <v>#VALUE!</v>
      </c>
      <c r="AI196" s="104" t="e">
        <f>SUMIF('[1]Consommati par usage et sect '!$C$6:$C$310,'[1]Assiette TIC'!$C203,'[1]Consommati par usage et sect '!AH$6:AH$310)</f>
        <v>#VALUE!</v>
      </c>
      <c r="AJ196" s="104" t="e">
        <f>SUMIF('[1]Consommati par usage et sect '!$C$6:$C$310,'[1]Assiette TIC'!$C203,'[1]Consommati par usage et sect '!AI$6:AI$310)</f>
        <v>#VALUE!</v>
      </c>
      <c r="AK196" s="104" t="e">
        <f>SUMIF('[1]Consommati par usage et sect '!$C$6:$C$310,'[1]Assiette TIC'!$C203,'[1]Consommati par usage et sect '!AJ$6:AJ$310)</f>
        <v>#VALUE!</v>
      </c>
      <c r="AL196" s="105" t="e">
        <f t="shared" si="80"/>
        <v>#VALUE!</v>
      </c>
      <c r="AM196" s="104" t="e">
        <f t="shared" si="85"/>
        <v>#VALUE!</v>
      </c>
      <c r="AN196" s="104" t="e">
        <f t="shared" si="81"/>
        <v>#VALUE!</v>
      </c>
      <c r="AO196" s="104" t="e">
        <f t="shared" si="82"/>
        <v>#VALUE!</v>
      </c>
      <c r="AP196" s="104" t="e">
        <f t="shared" si="83"/>
        <v>#VALUE!</v>
      </c>
      <c r="AQ196" s="104" t="e">
        <f>SUMIF('[1]Consommati par usage et sect '!$C$6:$C$310,'[1]Assiette TIC'!$C203,'[1]Consommati par usage et sect '!AP$6:AP$310)</f>
        <v>#VALUE!</v>
      </c>
      <c r="AR196" s="104" t="e">
        <f>SUMIF('[1]Consommati par usage et sect '!$C$6:$C$310,'[1]Assiette TIC'!$C203,'[1]Consommati par usage et sect '!AQ$6:AQ$310)</f>
        <v>#VALUE!</v>
      </c>
      <c r="AS196" s="104" t="e">
        <f>SUMIF('[1]Consommati par usage et sect '!$C$6:$C$310,'[1]Assiette TIC'!$C203,'[1]Consommati par usage et sect '!AR$6:AR$310)</f>
        <v>#VALUE!</v>
      </c>
      <c r="AT196" s="104" t="e">
        <f>SUMIF('[1]Consommati par usage et sect '!$C$6:$C$310,'[1]Assiette TIC'!$C203,'[1]Consommati par usage et sect '!AS$6:AS$310)</f>
        <v>#VALUE!</v>
      </c>
      <c r="AU196" s="104" t="e">
        <f>SUMIF('[1]Consommati par usage et sect '!$C$6:$C$310,'[1]Assiette TIC'!$C203,'[1]Consommati par usage et sect '!AT$6:AT$310)</f>
        <v>#VALUE!</v>
      </c>
      <c r="AV196" s="104" t="e">
        <f>SUMIF('[1]Consommati par usage et sect '!$C$6:$C$310,'[1]Assiette TIC'!$C203,'[1]Consommati par usage et sect '!AU$6:AU$310)</f>
        <v>#VALUE!</v>
      </c>
      <c r="AW196" s="104" t="e">
        <f>SUMIF('[1]Consommati par usage et sect '!$C$6:$C$310,'[1]Assiette TIC'!$C203,'[1]Consommati par usage et sect '!AV$6:AV$310)</f>
        <v>#VALUE!</v>
      </c>
      <c r="AX196" s="104" t="e">
        <f>SUMIF('[1]Consommati par usage et sect '!$C$6:$C$310,'[1]Assiette TIC'!$C203,'[1]Consommati par usage et sect '!AW$6:AW$310)</f>
        <v>#VALUE!</v>
      </c>
      <c r="AY196" s="104" t="e">
        <f>SUMIF('[1]Consommati par usage et sect '!$C$6:$C$310,'[1]Assiette TIC'!$C203,'[1]Consommati par usage et sect '!AX$6:AX$310)</f>
        <v>#VALUE!</v>
      </c>
      <c r="AZ196" s="104" t="e">
        <f>SUMIF('[1]Consommati par usage et sect '!$C$6:$C$310,'[1]Assiette TIC'!$C203,'[1]Consommati par usage et sect '!AY$6:AY$310)</f>
        <v>#VALUE!</v>
      </c>
      <c r="BA196" s="104" t="e">
        <f>SUMIF('[1]Consommati par usage et sect '!$C$6:$C$310,'[1]Assiette TIC'!$C203,'[1]Consommati par usage et sect '!AZ$6:AZ$310)</f>
        <v>#VALUE!</v>
      </c>
      <c r="BB196" s="104" t="e">
        <f>SUMIF('[1]Consommati par usage et sect '!$C$6:$C$310,'[1]Assiette TIC'!$C203,'[1]Consommati par usage et sect '!BA$6:BA$310)</f>
        <v>#VALUE!</v>
      </c>
      <c r="BC196" s="104" t="e">
        <f>SUMIF('[1]Consommati par usage et sect '!$C$6:$C$310,'[1]Assiette TIC'!$C203,'[1]Consommati par usage et sect '!BB$6:BB$310)</f>
        <v>#VALUE!</v>
      </c>
      <c r="BD196" s="104" t="e">
        <f>SUMIF('[1]Consommati par usage et sect '!$C$6:$C$310,'[1]Assiette TIC'!$C203,'[1]Consommati par usage et sect '!BC$6:BC$310)</f>
        <v>#VALUE!</v>
      </c>
      <c r="BE196" s="104" t="e">
        <f>SUMIF('[1]Consommati par usage et sect '!$C$6:$C$310,'[1]Assiette TIC'!$C203,'[1]Consommati par usage et sect '!BD$6:BD$310)</f>
        <v>#VALUE!</v>
      </c>
      <c r="BF196" s="104" t="e">
        <f>SUMIF('[1]Consommati par usage et sect '!$C$6:$C$310,'[1]Assiette TIC'!$C203,'[1]Consommati par usage et sect '!BE$6:BE$310)</f>
        <v>#VALUE!</v>
      </c>
      <c r="BG196" s="104" t="e">
        <f>SUMIF('[1]Consommati par usage et sect '!$C$6:$C$310,'[1]Assiette TIC'!$C203,'[1]Consommati par usage et sect '!BF$6:BF$310)</f>
        <v>#VALUE!</v>
      </c>
      <c r="BH196" s="104" t="e">
        <f>SUMIF('[1]Consommati par usage et sect '!$C$6:$C$310,'[1]Assiette TIC'!$C203,'[1]Consommati par usage et sect '!BG$6:BG$310)</f>
        <v>#VALUE!</v>
      </c>
      <c r="BI196" s="104" t="e">
        <f>SUMIF('[1]Consommati par usage et sect '!$C$6:$C$310,'[1]Assiette TIC'!$C203,'[1]Consommati par usage et sect '!BH$6:BH$310)</f>
        <v>#VALUE!</v>
      </c>
      <c r="BJ196" s="104" t="e">
        <f>SUMIF('[1]Consommati par usage et sect '!$C$6:$C$310,'[1]Assiette TIC'!$C203,'[1]Consommati par usage et sect '!BI$6:BI$310)</f>
        <v>#VALUE!</v>
      </c>
      <c r="BK196" s="104" t="e">
        <f>SUMIF('[1]Consommati par usage et sect '!$C$6:$C$310,'[1]Assiette TIC'!$C203,'[1]Consommati par usage et sect '!BJ$6:BJ$310)</f>
        <v>#VALUE!</v>
      </c>
      <c r="BL196" s="104" t="e">
        <f>SUMIF('[1]Consommati par usage et sect '!$C$6:$C$310,'[1]Assiette TIC'!$C203,'[1]Consommati par usage et sect '!BK$6:BK$310)</f>
        <v>#VALUE!</v>
      </c>
      <c r="BM196" s="104" t="e">
        <f>SUMIF('[1]Consommati par usage et sect '!$C$6:$C$310,'[1]Assiette TIC'!$C203,'[1]Consommati par usage et sect '!BL$6:BL$310)</f>
        <v>#VALUE!</v>
      </c>
      <c r="BN196" s="104" t="e">
        <f>SUMIF('[1]Consommati par usage et sect '!$C$6:$C$310,'[1]Assiette TIC'!$C203,'[1]Consommati par usage et sect '!BM$6:BM$310)</f>
        <v>#VALUE!</v>
      </c>
      <c r="BO196" s="104" t="e">
        <f>SUMIF('[1]Consommati par usage et sect '!$C$6:$C$310,'[1]Assiette TIC'!$C203,'[1]Consommati par usage et sect '!BN$6:BN$310)</f>
        <v>#VALUE!</v>
      </c>
      <c r="BP196" s="104" t="e">
        <f>SUMIF('[1]Consommati par usage et sect '!$C$6:$C$310,'[1]Assiette TIC'!$C203,'[1]Consommati par usage et sect '!BO$6:BO$310)</f>
        <v>#VALUE!</v>
      </c>
      <c r="BQ196" s="104" t="e">
        <f>SUMIF('[1]Consommati par usage et sect '!$C$6:$C$310,'[1]Assiette TIC'!$C203,'[1]Consommati par usage et sect '!BP$6:BP$310)</f>
        <v>#VALUE!</v>
      </c>
      <c r="BR196" s="104" t="e">
        <f>SUMIF('[1]Consommati par usage et sect '!$C$6:$C$310,'[1]Assiette TIC'!$C203,'[1]Consommati par usage et sect '!BQ$6:BQ$310)</f>
        <v>#VALUE!</v>
      </c>
      <c r="BS196" s="105" t="e">
        <f t="shared" si="77"/>
        <v>#VALUE!</v>
      </c>
      <c r="BT196" s="106" t="e">
        <f>AL196-E196</f>
        <v>#VALUE!</v>
      </c>
      <c r="BU196" s="102" t="e">
        <f>IF(E196-#REF!-#REF!&gt;=#REF!,AL196-E196+#REF!+#REF!,AL196-#REF!)</f>
        <v>#REF!</v>
      </c>
      <c r="BV196" s="102" t="s">
        <v>264</v>
      </c>
      <c r="BW196" s="102"/>
      <c r="BX196" s="102">
        <f t="shared" si="84"/>
        <v>1</v>
      </c>
      <c r="BY196" s="102">
        <f t="shared" si="86"/>
        <v>0</v>
      </c>
      <c r="BZ196" s="107">
        <f>IF(ISNA(VLOOKUP($D196,'[1]comptes des secteurs'!$B$13:$AW$1568,31,FALSE)),0,VLOOKUP($D196,'[1]comptes des secteurs'!$B$13:$AW$1568,31,FALSE))</f>
        <v>-30.3</v>
      </c>
      <c r="CA196" s="102">
        <f>IF(ISNA(VLOOKUP($D196,'[1]comptes des secteurs'!$B$13:$AW$1568,47,FALSE)),0,VLOOKUP($D196,'[1]comptes des secteurs'!$B$13:$AW$1568,47,FALSE))</f>
        <v>60.1</v>
      </c>
      <c r="CB196" s="108" t="str">
        <f t="shared" si="72"/>
        <v/>
      </c>
      <c r="CC196" s="108">
        <f t="shared" si="72"/>
        <v>0</v>
      </c>
      <c r="CD196">
        <f>VLOOKUP(D196,Eurostat!$A$11:$H$272,5,TRUE)</f>
        <v>364.4</v>
      </c>
    </row>
    <row r="197" spans="1:82" ht="15.65" customHeight="1" x14ac:dyDescent="0.35">
      <c r="A197" s="121"/>
      <c r="B197" s="200"/>
      <c r="C197" s="131" t="s">
        <v>449</v>
      </c>
      <c r="D197" s="128">
        <v>3092</v>
      </c>
      <c r="E197" s="97">
        <f>IFERROR(VLOOKUP(D197,'[1]Emissions ETS'!$A$2:$B$121,2,FALSE),0)/1000</f>
        <v>0</v>
      </c>
      <c r="F197" s="104" t="e">
        <f>SUMIF('[1]Consommati par usage et sect '!$C$6:$C$310,'[1]Assiette TIC'!$C204,'[1]Consommati par usage et sect '!E$6:E$310)</f>
        <v>#VALUE!</v>
      </c>
      <c r="G197" s="104" t="e">
        <f>SUMIF('[1]Consommati par usage et sect '!$C$6:$C$310,'[1]Assiette TIC'!$C204,'[1]Consommati par usage et sect '!F$6:F$310)</f>
        <v>#VALUE!</v>
      </c>
      <c r="H197" s="104" t="e">
        <f>SUMIF('[1]Consommati par usage et sect '!$C$6:$C$310,'[1]Assiette TIC'!$C204,'[1]Consommati par usage et sect '!G$6:G$310)</f>
        <v>#VALUE!</v>
      </c>
      <c r="I197" s="104" t="e">
        <f>SUMIF('[1]Consommati par usage et sect '!$C$6:$C$310,'[1]Assiette TIC'!$C204,'[1]Consommati par usage et sect '!H$6:H$310)</f>
        <v>#VALUE!</v>
      </c>
      <c r="J197" s="104" t="e">
        <f>SUMIF('[1]Consommati par usage et sect '!$C$6:$C$310,'[1]Assiette TIC'!$C204,'[1]Consommati par usage et sect '!I$6:I$310)</f>
        <v>#VALUE!</v>
      </c>
      <c r="K197" s="104" t="e">
        <f>SUMIF('[1]Consommati par usage et sect '!$C$6:$C$310,'[1]Assiette TIC'!$C204,'[1]Consommati par usage et sect '!J$6:J$310)</f>
        <v>#VALUE!</v>
      </c>
      <c r="L197" s="104" t="e">
        <f>SUMIF('[1]Consommati par usage et sect '!$C$6:$C$310,'[1]Assiette TIC'!$C204,'[1]Consommati par usage et sect '!K$6:K$310)</f>
        <v>#VALUE!</v>
      </c>
      <c r="M197" s="104" t="e">
        <f>SUMIF('[1]Consommati par usage et sect '!$C$6:$C$310,'[1]Assiette TIC'!$C204,'[1]Consommati par usage et sect '!L$6:L$310)</f>
        <v>#VALUE!</v>
      </c>
      <c r="N197" s="104" t="e">
        <f>SUMIF('[1]Consommati par usage et sect '!$C$6:$C$310,'[1]Assiette TIC'!$C204,'[1]Consommati par usage et sect '!M$6:M$310)</f>
        <v>#VALUE!</v>
      </c>
      <c r="O197" s="104" t="e">
        <f>SUMIF('[1]Consommati par usage et sect '!$C$6:$C$310,'[1]Assiette TIC'!$C204,'[1]Consommati par usage et sect '!N$6:N$310)</f>
        <v>#VALUE!</v>
      </c>
      <c r="P197" s="104" t="e">
        <f>SUMIF('[1]Consommati par usage et sect '!$C$6:$C$310,'[1]Assiette TIC'!$C204,'[1]Consommati par usage et sect '!O$6:O$310)</f>
        <v>#VALUE!</v>
      </c>
      <c r="Q197" s="104" t="e">
        <f>SUMIF('[1]Consommati par usage et sect '!$C$6:$C$310,'[1]Assiette TIC'!$C204,'[1]Consommati par usage et sect '!P$6:P$310)</f>
        <v>#VALUE!</v>
      </c>
      <c r="R197" s="104" t="e">
        <f>SUMIF('[1]Consommati par usage et sect '!$C$6:$C$310,'[1]Assiette TIC'!$C204,'[1]Consommati par usage et sect '!Q$6:Q$310)</f>
        <v>#VALUE!</v>
      </c>
      <c r="S197" s="104" t="e">
        <f>SUMIF('[1]Consommati par usage et sect '!$C$6:$C$310,'[1]Assiette TIC'!$C204,'[1]Consommati par usage et sect '!R$6:R$310)</f>
        <v>#VALUE!</v>
      </c>
      <c r="T197" s="104" t="e">
        <f>SUMIF('[1]Consommati par usage et sect '!$C$6:$C$310,'[1]Assiette TIC'!$C204,'[1]Consommati par usage et sect '!S$6:S$310)</f>
        <v>#VALUE!</v>
      </c>
      <c r="U197" s="104" t="e">
        <f>SUMIF('[1]Consommati par usage et sect '!$C$6:$C$310,'[1]Assiette TIC'!$C204,'[1]Consommati par usage et sect '!T$6:T$310)</f>
        <v>#VALUE!</v>
      </c>
      <c r="V197" s="104" t="e">
        <f>SUMIF('[1]Consommati par usage et sect '!$C$6:$C$310,'[1]Assiette TIC'!$C204,'[1]Consommati par usage et sect '!U$6:U$310)</f>
        <v>#VALUE!</v>
      </c>
      <c r="W197" s="104" t="e">
        <f>SUMIF('[1]Consommati par usage et sect '!$C$6:$C$310,'[1]Assiette TIC'!$C204,'[1]Consommati par usage et sect '!V$6:V$310)</f>
        <v>#VALUE!</v>
      </c>
      <c r="X197" s="104" t="e">
        <f>SUMIF('[1]Consommati par usage et sect '!$C$6:$C$310,'[1]Assiette TIC'!$C204,'[1]Consommati par usage et sect '!W$6:W$310)</f>
        <v>#VALUE!</v>
      </c>
      <c r="Y197" s="104" t="e">
        <f>SUMIF('[1]Consommati par usage et sect '!$C$6:$C$310,'[1]Assiette TIC'!$C204,'[1]Consommati par usage et sect '!X$6:X$310)</f>
        <v>#VALUE!</v>
      </c>
      <c r="Z197" s="104" t="e">
        <f>SUMIF('[1]Consommati par usage et sect '!$C$6:$C$310,'[1]Assiette TIC'!$C204,'[1]Consommati par usage et sect '!Y$6:Y$310)</f>
        <v>#VALUE!</v>
      </c>
      <c r="AA197" s="104" t="e">
        <f>SUMIF('[1]Consommati par usage et sect '!$C$6:$C$310,'[1]Assiette TIC'!$C204,'[1]Consommati par usage et sect '!Z$6:Z$310)</f>
        <v>#VALUE!</v>
      </c>
      <c r="AB197" s="104" t="e">
        <f>SUMIF('[1]Consommati par usage et sect '!$C$6:$C$310,'[1]Assiette TIC'!$C204,'[1]Consommati par usage et sect '!AA$6:AA$310)</f>
        <v>#VALUE!</v>
      </c>
      <c r="AC197" s="104" t="e">
        <f>SUMIF('[1]Consommati par usage et sect '!$C$6:$C$310,'[1]Assiette TIC'!$C204,'[1]Consommati par usage et sect '!AB$6:AB$310)</f>
        <v>#VALUE!</v>
      </c>
      <c r="AD197" s="104" t="e">
        <f>SUMIF('[1]Consommati par usage et sect '!$C$6:$C$310,'[1]Assiette TIC'!$C204,'[1]Consommati par usage et sect '!AC$6:AC$310)</f>
        <v>#VALUE!</v>
      </c>
      <c r="AE197" s="104" t="e">
        <f>SUMIF('[1]Consommati par usage et sect '!$C$6:$C$310,'[1]Assiette TIC'!$C204,'[1]Consommati par usage et sect '!AD$6:AD$310)</f>
        <v>#VALUE!</v>
      </c>
      <c r="AF197" s="104" t="e">
        <f>SUMIF('[1]Consommati par usage et sect '!$C$6:$C$310,'[1]Assiette TIC'!$C204,'[1]Consommati par usage et sect '!AE$6:AE$310)</f>
        <v>#VALUE!</v>
      </c>
      <c r="AG197" s="104" t="e">
        <f>SUMIF('[1]Consommati par usage et sect '!$C$6:$C$310,'[1]Assiette TIC'!$C204,'[1]Consommati par usage et sect '!AF$6:AF$310)</f>
        <v>#VALUE!</v>
      </c>
      <c r="AH197" s="104" t="e">
        <f>SUMIF('[1]Consommati par usage et sect '!$C$6:$C$310,'[1]Assiette TIC'!$C204,'[1]Consommati par usage et sect '!AG$6:AG$310)</f>
        <v>#VALUE!</v>
      </c>
      <c r="AI197" s="104" t="e">
        <f>SUMIF('[1]Consommati par usage et sect '!$C$6:$C$310,'[1]Assiette TIC'!$C204,'[1]Consommati par usage et sect '!AH$6:AH$310)</f>
        <v>#VALUE!</v>
      </c>
      <c r="AJ197" s="104" t="e">
        <f>SUMIF('[1]Consommati par usage et sect '!$C$6:$C$310,'[1]Assiette TIC'!$C204,'[1]Consommati par usage et sect '!AI$6:AI$310)</f>
        <v>#VALUE!</v>
      </c>
      <c r="AK197" s="104" t="e">
        <f>SUMIF('[1]Consommati par usage et sect '!$C$6:$C$310,'[1]Assiette TIC'!$C204,'[1]Consommati par usage et sect '!AJ$6:AJ$310)</f>
        <v>#VALUE!</v>
      </c>
      <c r="AL197" s="105" t="e">
        <f t="shared" si="80"/>
        <v>#VALUE!</v>
      </c>
      <c r="AM197" s="104" t="e">
        <f t="shared" si="85"/>
        <v>#VALUE!</v>
      </c>
      <c r="AN197" s="104" t="e">
        <f t="shared" si="81"/>
        <v>#VALUE!</v>
      </c>
      <c r="AO197" s="104" t="e">
        <f t="shared" si="82"/>
        <v>#VALUE!</v>
      </c>
      <c r="AP197" s="104" t="e">
        <f t="shared" si="83"/>
        <v>#VALUE!</v>
      </c>
      <c r="AQ197" s="104" t="e">
        <f>SUMIF('[1]Consommati par usage et sect '!$C$6:$C$310,'[1]Assiette TIC'!$C204,'[1]Consommati par usage et sect '!AP$6:AP$310)</f>
        <v>#VALUE!</v>
      </c>
      <c r="AR197" s="104" t="e">
        <f>SUMIF('[1]Consommati par usage et sect '!$C$6:$C$310,'[1]Assiette TIC'!$C204,'[1]Consommati par usage et sect '!AQ$6:AQ$310)</f>
        <v>#VALUE!</v>
      </c>
      <c r="AS197" s="104" t="e">
        <f>SUMIF('[1]Consommati par usage et sect '!$C$6:$C$310,'[1]Assiette TIC'!$C204,'[1]Consommati par usage et sect '!AR$6:AR$310)</f>
        <v>#VALUE!</v>
      </c>
      <c r="AT197" s="104" t="e">
        <f>SUMIF('[1]Consommati par usage et sect '!$C$6:$C$310,'[1]Assiette TIC'!$C204,'[1]Consommati par usage et sect '!AS$6:AS$310)</f>
        <v>#VALUE!</v>
      </c>
      <c r="AU197" s="104" t="e">
        <f>SUMIF('[1]Consommati par usage et sect '!$C$6:$C$310,'[1]Assiette TIC'!$C204,'[1]Consommati par usage et sect '!AT$6:AT$310)</f>
        <v>#VALUE!</v>
      </c>
      <c r="AV197" s="104" t="e">
        <f>SUMIF('[1]Consommati par usage et sect '!$C$6:$C$310,'[1]Assiette TIC'!$C204,'[1]Consommati par usage et sect '!AU$6:AU$310)</f>
        <v>#VALUE!</v>
      </c>
      <c r="AW197" s="104" t="e">
        <f>SUMIF('[1]Consommati par usage et sect '!$C$6:$C$310,'[1]Assiette TIC'!$C204,'[1]Consommati par usage et sect '!AV$6:AV$310)</f>
        <v>#VALUE!</v>
      </c>
      <c r="AX197" s="104" t="e">
        <f>SUMIF('[1]Consommati par usage et sect '!$C$6:$C$310,'[1]Assiette TIC'!$C204,'[1]Consommati par usage et sect '!AW$6:AW$310)</f>
        <v>#VALUE!</v>
      </c>
      <c r="AY197" s="104" t="e">
        <f>SUMIF('[1]Consommati par usage et sect '!$C$6:$C$310,'[1]Assiette TIC'!$C204,'[1]Consommati par usage et sect '!AX$6:AX$310)</f>
        <v>#VALUE!</v>
      </c>
      <c r="AZ197" s="104" t="e">
        <f>SUMIF('[1]Consommati par usage et sect '!$C$6:$C$310,'[1]Assiette TIC'!$C204,'[1]Consommati par usage et sect '!AY$6:AY$310)</f>
        <v>#VALUE!</v>
      </c>
      <c r="BA197" s="104" t="e">
        <f>SUMIF('[1]Consommati par usage et sect '!$C$6:$C$310,'[1]Assiette TIC'!$C204,'[1]Consommati par usage et sect '!AZ$6:AZ$310)</f>
        <v>#VALUE!</v>
      </c>
      <c r="BB197" s="104" t="e">
        <f>SUMIF('[1]Consommati par usage et sect '!$C$6:$C$310,'[1]Assiette TIC'!$C204,'[1]Consommati par usage et sect '!BA$6:BA$310)</f>
        <v>#VALUE!</v>
      </c>
      <c r="BC197" s="104" t="e">
        <f>SUMIF('[1]Consommati par usage et sect '!$C$6:$C$310,'[1]Assiette TIC'!$C204,'[1]Consommati par usage et sect '!BB$6:BB$310)</f>
        <v>#VALUE!</v>
      </c>
      <c r="BD197" s="104" t="e">
        <f>SUMIF('[1]Consommati par usage et sect '!$C$6:$C$310,'[1]Assiette TIC'!$C204,'[1]Consommati par usage et sect '!BC$6:BC$310)</f>
        <v>#VALUE!</v>
      </c>
      <c r="BE197" s="104" t="e">
        <f>SUMIF('[1]Consommati par usage et sect '!$C$6:$C$310,'[1]Assiette TIC'!$C204,'[1]Consommati par usage et sect '!BD$6:BD$310)</f>
        <v>#VALUE!</v>
      </c>
      <c r="BF197" s="104" t="e">
        <f>SUMIF('[1]Consommati par usage et sect '!$C$6:$C$310,'[1]Assiette TIC'!$C204,'[1]Consommati par usage et sect '!BE$6:BE$310)</f>
        <v>#VALUE!</v>
      </c>
      <c r="BG197" s="104" t="e">
        <f>SUMIF('[1]Consommati par usage et sect '!$C$6:$C$310,'[1]Assiette TIC'!$C204,'[1]Consommati par usage et sect '!BF$6:BF$310)</f>
        <v>#VALUE!</v>
      </c>
      <c r="BH197" s="104" t="e">
        <f>SUMIF('[1]Consommati par usage et sect '!$C$6:$C$310,'[1]Assiette TIC'!$C204,'[1]Consommati par usage et sect '!BG$6:BG$310)</f>
        <v>#VALUE!</v>
      </c>
      <c r="BI197" s="104" t="e">
        <f>SUMIF('[1]Consommati par usage et sect '!$C$6:$C$310,'[1]Assiette TIC'!$C204,'[1]Consommati par usage et sect '!BH$6:BH$310)</f>
        <v>#VALUE!</v>
      </c>
      <c r="BJ197" s="104" t="e">
        <f>SUMIF('[1]Consommati par usage et sect '!$C$6:$C$310,'[1]Assiette TIC'!$C204,'[1]Consommati par usage et sect '!BI$6:BI$310)</f>
        <v>#VALUE!</v>
      </c>
      <c r="BK197" s="104" t="e">
        <f>SUMIF('[1]Consommati par usage et sect '!$C$6:$C$310,'[1]Assiette TIC'!$C204,'[1]Consommati par usage et sect '!BJ$6:BJ$310)</f>
        <v>#VALUE!</v>
      </c>
      <c r="BL197" s="104" t="e">
        <f>SUMIF('[1]Consommati par usage et sect '!$C$6:$C$310,'[1]Assiette TIC'!$C204,'[1]Consommati par usage et sect '!BK$6:BK$310)</f>
        <v>#VALUE!</v>
      </c>
      <c r="BM197" s="104" t="e">
        <f>SUMIF('[1]Consommati par usage et sect '!$C$6:$C$310,'[1]Assiette TIC'!$C204,'[1]Consommati par usage et sect '!BL$6:BL$310)</f>
        <v>#VALUE!</v>
      </c>
      <c r="BN197" s="104" t="e">
        <f>SUMIF('[1]Consommati par usage et sect '!$C$6:$C$310,'[1]Assiette TIC'!$C204,'[1]Consommati par usage et sect '!BM$6:BM$310)</f>
        <v>#VALUE!</v>
      </c>
      <c r="BO197" s="104" t="e">
        <f>SUMIF('[1]Consommati par usage et sect '!$C$6:$C$310,'[1]Assiette TIC'!$C204,'[1]Consommati par usage et sect '!BN$6:BN$310)</f>
        <v>#VALUE!</v>
      </c>
      <c r="BP197" s="104" t="e">
        <f>SUMIF('[1]Consommati par usage et sect '!$C$6:$C$310,'[1]Assiette TIC'!$C204,'[1]Consommati par usage et sect '!BO$6:BO$310)</f>
        <v>#VALUE!</v>
      </c>
      <c r="BQ197" s="104" t="e">
        <f>SUMIF('[1]Consommati par usage et sect '!$C$6:$C$310,'[1]Assiette TIC'!$C204,'[1]Consommati par usage et sect '!BP$6:BP$310)</f>
        <v>#VALUE!</v>
      </c>
      <c r="BR197" s="104" t="e">
        <f>SUMIF('[1]Consommati par usage et sect '!$C$6:$C$310,'[1]Assiette TIC'!$C204,'[1]Consommati par usage et sect '!BQ$6:BQ$310)</f>
        <v>#VALUE!</v>
      </c>
      <c r="BS197" s="105" t="e">
        <f t="shared" si="77"/>
        <v>#VALUE!</v>
      </c>
      <c r="BT197" s="106" t="e">
        <f>AL197-E197</f>
        <v>#VALUE!</v>
      </c>
      <c r="BU197" s="102" t="e">
        <f>IF(E197-#REF!-#REF!&gt;=#REF!,AL197-E197+#REF!+#REF!,AL197-#REF!)</f>
        <v>#REF!</v>
      </c>
      <c r="BV197" s="102" t="s">
        <v>264</v>
      </c>
      <c r="BW197" s="102"/>
      <c r="BX197" s="102">
        <f t="shared" si="84"/>
        <v>1</v>
      </c>
      <c r="BY197" s="102">
        <f t="shared" si="86"/>
        <v>0</v>
      </c>
      <c r="BZ197" s="107">
        <f>IF(ISNA(VLOOKUP($D197,'[1]comptes des secteurs'!$B$13:$AW$1568,31,FALSE)),0,VLOOKUP($D197,'[1]comptes des secteurs'!$B$13:$AW$1568,31,FALSE))</f>
        <v>39.9</v>
      </c>
      <c r="CA197" s="102">
        <f>IF(ISNA(VLOOKUP($D197,'[1]comptes des secteurs'!$B$13:$AW$1568,47,FALSE)),0,VLOOKUP($D197,'[1]comptes des secteurs'!$B$13:$AW$1568,47,FALSE))</f>
        <v>137.5</v>
      </c>
      <c r="CB197" s="108">
        <f t="shared" si="72"/>
        <v>0</v>
      </c>
      <c r="CC197" s="108">
        <f t="shared" si="72"/>
        <v>0</v>
      </c>
      <c r="CD197">
        <f>VLOOKUP(D197,Eurostat!$A$11:$H$272,5,TRUE)</f>
        <v>432.4</v>
      </c>
    </row>
    <row r="198" spans="1:82" ht="15.65" customHeight="1" x14ac:dyDescent="0.35">
      <c r="A198" s="121"/>
      <c r="B198" s="200"/>
      <c r="C198" s="131" t="s">
        <v>450</v>
      </c>
      <c r="D198" s="128">
        <v>3099</v>
      </c>
      <c r="E198" s="97">
        <f>IFERROR(VLOOKUP(D198,'[1]Emissions ETS'!$A$2:$B$121,2,FALSE),0)/1000</f>
        <v>0</v>
      </c>
      <c r="F198" s="104" t="e">
        <f>SUMIF('[1]Consommati par usage et sect '!$C$6:$C$310,'[1]Assiette TIC'!$C205,'[1]Consommati par usage et sect '!E$6:E$310)</f>
        <v>#VALUE!</v>
      </c>
      <c r="G198" s="104" t="e">
        <f>SUMIF('[1]Consommati par usage et sect '!$C$6:$C$310,'[1]Assiette TIC'!$C205,'[1]Consommati par usage et sect '!F$6:F$310)</f>
        <v>#VALUE!</v>
      </c>
      <c r="H198" s="104" t="e">
        <f>SUMIF('[1]Consommati par usage et sect '!$C$6:$C$310,'[1]Assiette TIC'!$C205,'[1]Consommati par usage et sect '!G$6:G$310)</f>
        <v>#VALUE!</v>
      </c>
      <c r="I198" s="104" t="e">
        <f>SUMIF('[1]Consommati par usage et sect '!$C$6:$C$310,'[1]Assiette TIC'!$C205,'[1]Consommati par usage et sect '!H$6:H$310)</f>
        <v>#VALUE!</v>
      </c>
      <c r="J198" s="104" t="e">
        <f>SUMIF('[1]Consommati par usage et sect '!$C$6:$C$310,'[1]Assiette TIC'!$C205,'[1]Consommati par usage et sect '!I$6:I$310)</f>
        <v>#VALUE!</v>
      </c>
      <c r="K198" s="104" t="e">
        <f>SUMIF('[1]Consommati par usage et sect '!$C$6:$C$310,'[1]Assiette TIC'!$C205,'[1]Consommati par usage et sect '!J$6:J$310)</f>
        <v>#VALUE!</v>
      </c>
      <c r="L198" s="104" t="e">
        <f>SUMIF('[1]Consommati par usage et sect '!$C$6:$C$310,'[1]Assiette TIC'!$C205,'[1]Consommati par usage et sect '!K$6:K$310)</f>
        <v>#VALUE!</v>
      </c>
      <c r="M198" s="104" t="e">
        <f>SUMIF('[1]Consommati par usage et sect '!$C$6:$C$310,'[1]Assiette TIC'!$C205,'[1]Consommati par usage et sect '!L$6:L$310)</f>
        <v>#VALUE!</v>
      </c>
      <c r="N198" s="104" t="e">
        <f>SUMIF('[1]Consommati par usage et sect '!$C$6:$C$310,'[1]Assiette TIC'!$C205,'[1]Consommati par usage et sect '!M$6:M$310)</f>
        <v>#VALUE!</v>
      </c>
      <c r="O198" s="104" t="e">
        <f>SUMIF('[1]Consommati par usage et sect '!$C$6:$C$310,'[1]Assiette TIC'!$C205,'[1]Consommati par usage et sect '!N$6:N$310)</f>
        <v>#VALUE!</v>
      </c>
      <c r="P198" s="104" t="e">
        <f>SUMIF('[1]Consommati par usage et sect '!$C$6:$C$310,'[1]Assiette TIC'!$C205,'[1]Consommati par usage et sect '!O$6:O$310)</f>
        <v>#VALUE!</v>
      </c>
      <c r="Q198" s="104" t="e">
        <f>SUMIF('[1]Consommati par usage et sect '!$C$6:$C$310,'[1]Assiette TIC'!$C205,'[1]Consommati par usage et sect '!P$6:P$310)</f>
        <v>#VALUE!</v>
      </c>
      <c r="R198" s="104" t="e">
        <f>SUMIF('[1]Consommati par usage et sect '!$C$6:$C$310,'[1]Assiette TIC'!$C205,'[1]Consommati par usage et sect '!Q$6:Q$310)</f>
        <v>#VALUE!</v>
      </c>
      <c r="S198" s="104" t="e">
        <f>SUMIF('[1]Consommati par usage et sect '!$C$6:$C$310,'[1]Assiette TIC'!$C205,'[1]Consommati par usage et sect '!R$6:R$310)</f>
        <v>#VALUE!</v>
      </c>
      <c r="T198" s="104" t="e">
        <f>SUMIF('[1]Consommati par usage et sect '!$C$6:$C$310,'[1]Assiette TIC'!$C205,'[1]Consommati par usage et sect '!S$6:S$310)</f>
        <v>#VALUE!</v>
      </c>
      <c r="U198" s="104" t="e">
        <f>SUMIF('[1]Consommati par usage et sect '!$C$6:$C$310,'[1]Assiette TIC'!$C205,'[1]Consommati par usage et sect '!T$6:T$310)</f>
        <v>#VALUE!</v>
      </c>
      <c r="V198" s="104" t="e">
        <f>SUMIF('[1]Consommati par usage et sect '!$C$6:$C$310,'[1]Assiette TIC'!$C205,'[1]Consommati par usage et sect '!U$6:U$310)</f>
        <v>#VALUE!</v>
      </c>
      <c r="W198" s="104" t="e">
        <f>SUMIF('[1]Consommati par usage et sect '!$C$6:$C$310,'[1]Assiette TIC'!$C205,'[1]Consommati par usage et sect '!V$6:V$310)</f>
        <v>#VALUE!</v>
      </c>
      <c r="X198" s="104" t="e">
        <f>SUMIF('[1]Consommati par usage et sect '!$C$6:$C$310,'[1]Assiette TIC'!$C205,'[1]Consommati par usage et sect '!W$6:W$310)</f>
        <v>#VALUE!</v>
      </c>
      <c r="Y198" s="104" t="e">
        <f>SUMIF('[1]Consommati par usage et sect '!$C$6:$C$310,'[1]Assiette TIC'!$C205,'[1]Consommati par usage et sect '!X$6:X$310)</f>
        <v>#VALUE!</v>
      </c>
      <c r="Z198" s="104" t="e">
        <f>SUMIF('[1]Consommati par usage et sect '!$C$6:$C$310,'[1]Assiette TIC'!$C205,'[1]Consommati par usage et sect '!Y$6:Y$310)</f>
        <v>#VALUE!</v>
      </c>
      <c r="AA198" s="104" t="e">
        <f>SUMIF('[1]Consommati par usage et sect '!$C$6:$C$310,'[1]Assiette TIC'!$C205,'[1]Consommati par usage et sect '!Z$6:Z$310)</f>
        <v>#VALUE!</v>
      </c>
      <c r="AB198" s="104" t="e">
        <f>SUMIF('[1]Consommati par usage et sect '!$C$6:$C$310,'[1]Assiette TIC'!$C205,'[1]Consommati par usage et sect '!AA$6:AA$310)</f>
        <v>#VALUE!</v>
      </c>
      <c r="AC198" s="104" t="e">
        <f>SUMIF('[1]Consommati par usage et sect '!$C$6:$C$310,'[1]Assiette TIC'!$C205,'[1]Consommati par usage et sect '!AB$6:AB$310)</f>
        <v>#VALUE!</v>
      </c>
      <c r="AD198" s="104" t="e">
        <f>SUMIF('[1]Consommati par usage et sect '!$C$6:$C$310,'[1]Assiette TIC'!$C205,'[1]Consommati par usage et sect '!AC$6:AC$310)</f>
        <v>#VALUE!</v>
      </c>
      <c r="AE198" s="104" t="e">
        <f>SUMIF('[1]Consommati par usage et sect '!$C$6:$C$310,'[1]Assiette TIC'!$C205,'[1]Consommati par usage et sect '!AD$6:AD$310)</f>
        <v>#VALUE!</v>
      </c>
      <c r="AF198" s="104" t="e">
        <f>SUMIF('[1]Consommati par usage et sect '!$C$6:$C$310,'[1]Assiette TIC'!$C205,'[1]Consommati par usage et sect '!AE$6:AE$310)</f>
        <v>#VALUE!</v>
      </c>
      <c r="AG198" s="104" t="e">
        <f>SUMIF('[1]Consommati par usage et sect '!$C$6:$C$310,'[1]Assiette TIC'!$C205,'[1]Consommati par usage et sect '!AF$6:AF$310)</f>
        <v>#VALUE!</v>
      </c>
      <c r="AH198" s="104" t="e">
        <f>SUMIF('[1]Consommati par usage et sect '!$C$6:$C$310,'[1]Assiette TIC'!$C205,'[1]Consommati par usage et sect '!AG$6:AG$310)</f>
        <v>#VALUE!</v>
      </c>
      <c r="AI198" s="104" t="e">
        <f>SUMIF('[1]Consommati par usage et sect '!$C$6:$C$310,'[1]Assiette TIC'!$C205,'[1]Consommati par usage et sect '!AH$6:AH$310)</f>
        <v>#VALUE!</v>
      </c>
      <c r="AJ198" s="104" t="e">
        <f>SUMIF('[1]Consommati par usage et sect '!$C$6:$C$310,'[1]Assiette TIC'!$C205,'[1]Consommati par usage et sect '!AI$6:AI$310)</f>
        <v>#VALUE!</v>
      </c>
      <c r="AK198" s="104" t="e">
        <f>SUMIF('[1]Consommati par usage et sect '!$C$6:$C$310,'[1]Assiette TIC'!$C205,'[1]Consommati par usage et sect '!AJ$6:AJ$310)</f>
        <v>#VALUE!</v>
      </c>
      <c r="AL198" s="105" t="e">
        <f t="shared" si="80"/>
        <v>#VALUE!</v>
      </c>
      <c r="AM198" s="104" t="e">
        <f t="shared" si="85"/>
        <v>#VALUE!</v>
      </c>
      <c r="AN198" s="104" t="e">
        <f t="shared" si="81"/>
        <v>#VALUE!</v>
      </c>
      <c r="AO198" s="104" t="e">
        <f t="shared" si="82"/>
        <v>#VALUE!</v>
      </c>
      <c r="AP198" s="104" t="e">
        <f t="shared" si="83"/>
        <v>#VALUE!</v>
      </c>
      <c r="AQ198" s="104" t="e">
        <f>SUMIF('[1]Consommati par usage et sect '!$C$6:$C$310,'[1]Assiette TIC'!$C205,'[1]Consommati par usage et sect '!AP$6:AP$310)</f>
        <v>#VALUE!</v>
      </c>
      <c r="AR198" s="104" t="e">
        <f>SUMIF('[1]Consommati par usage et sect '!$C$6:$C$310,'[1]Assiette TIC'!$C205,'[1]Consommati par usage et sect '!AQ$6:AQ$310)</f>
        <v>#VALUE!</v>
      </c>
      <c r="AS198" s="104" t="e">
        <f>SUMIF('[1]Consommati par usage et sect '!$C$6:$C$310,'[1]Assiette TIC'!$C205,'[1]Consommati par usage et sect '!AR$6:AR$310)</f>
        <v>#VALUE!</v>
      </c>
      <c r="AT198" s="104" t="e">
        <f>SUMIF('[1]Consommati par usage et sect '!$C$6:$C$310,'[1]Assiette TIC'!$C205,'[1]Consommati par usage et sect '!AS$6:AS$310)</f>
        <v>#VALUE!</v>
      </c>
      <c r="AU198" s="104" t="e">
        <f>SUMIF('[1]Consommati par usage et sect '!$C$6:$C$310,'[1]Assiette TIC'!$C205,'[1]Consommati par usage et sect '!AT$6:AT$310)</f>
        <v>#VALUE!</v>
      </c>
      <c r="AV198" s="104" t="e">
        <f>SUMIF('[1]Consommati par usage et sect '!$C$6:$C$310,'[1]Assiette TIC'!$C205,'[1]Consommati par usage et sect '!AU$6:AU$310)</f>
        <v>#VALUE!</v>
      </c>
      <c r="AW198" s="104" t="e">
        <f>SUMIF('[1]Consommati par usage et sect '!$C$6:$C$310,'[1]Assiette TIC'!$C205,'[1]Consommati par usage et sect '!AV$6:AV$310)</f>
        <v>#VALUE!</v>
      </c>
      <c r="AX198" s="104" t="e">
        <f>SUMIF('[1]Consommati par usage et sect '!$C$6:$C$310,'[1]Assiette TIC'!$C205,'[1]Consommati par usage et sect '!AW$6:AW$310)</f>
        <v>#VALUE!</v>
      </c>
      <c r="AY198" s="104" t="e">
        <f>SUMIF('[1]Consommati par usage et sect '!$C$6:$C$310,'[1]Assiette TIC'!$C205,'[1]Consommati par usage et sect '!AX$6:AX$310)</f>
        <v>#VALUE!</v>
      </c>
      <c r="AZ198" s="104" t="e">
        <f>SUMIF('[1]Consommati par usage et sect '!$C$6:$C$310,'[1]Assiette TIC'!$C205,'[1]Consommati par usage et sect '!AY$6:AY$310)</f>
        <v>#VALUE!</v>
      </c>
      <c r="BA198" s="104" t="e">
        <f>SUMIF('[1]Consommati par usage et sect '!$C$6:$C$310,'[1]Assiette TIC'!$C205,'[1]Consommati par usage et sect '!AZ$6:AZ$310)</f>
        <v>#VALUE!</v>
      </c>
      <c r="BB198" s="104" t="e">
        <f>SUMIF('[1]Consommati par usage et sect '!$C$6:$C$310,'[1]Assiette TIC'!$C205,'[1]Consommati par usage et sect '!BA$6:BA$310)</f>
        <v>#VALUE!</v>
      </c>
      <c r="BC198" s="104" t="e">
        <f>SUMIF('[1]Consommati par usage et sect '!$C$6:$C$310,'[1]Assiette TIC'!$C205,'[1]Consommati par usage et sect '!BB$6:BB$310)</f>
        <v>#VALUE!</v>
      </c>
      <c r="BD198" s="104" t="e">
        <f>SUMIF('[1]Consommati par usage et sect '!$C$6:$C$310,'[1]Assiette TIC'!$C205,'[1]Consommati par usage et sect '!BC$6:BC$310)</f>
        <v>#VALUE!</v>
      </c>
      <c r="BE198" s="104" t="e">
        <f>SUMIF('[1]Consommati par usage et sect '!$C$6:$C$310,'[1]Assiette TIC'!$C205,'[1]Consommati par usage et sect '!BD$6:BD$310)</f>
        <v>#VALUE!</v>
      </c>
      <c r="BF198" s="104" t="e">
        <f>SUMIF('[1]Consommati par usage et sect '!$C$6:$C$310,'[1]Assiette TIC'!$C205,'[1]Consommati par usage et sect '!BE$6:BE$310)</f>
        <v>#VALUE!</v>
      </c>
      <c r="BG198" s="104" t="e">
        <f>SUMIF('[1]Consommati par usage et sect '!$C$6:$C$310,'[1]Assiette TIC'!$C205,'[1]Consommati par usage et sect '!BF$6:BF$310)</f>
        <v>#VALUE!</v>
      </c>
      <c r="BH198" s="104" t="e">
        <f>SUMIF('[1]Consommati par usage et sect '!$C$6:$C$310,'[1]Assiette TIC'!$C205,'[1]Consommati par usage et sect '!BG$6:BG$310)</f>
        <v>#VALUE!</v>
      </c>
      <c r="BI198" s="104" t="e">
        <f>SUMIF('[1]Consommati par usage et sect '!$C$6:$C$310,'[1]Assiette TIC'!$C205,'[1]Consommati par usage et sect '!BH$6:BH$310)</f>
        <v>#VALUE!</v>
      </c>
      <c r="BJ198" s="104" t="e">
        <f>SUMIF('[1]Consommati par usage et sect '!$C$6:$C$310,'[1]Assiette TIC'!$C205,'[1]Consommati par usage et sect '!BI$6:BI$310)</f>
        <v>#VALUE!</v>
      </c>
      <c r="BK198" s="104" t="e">
        <f>SUMIF('[1]Consommati par usage et sect '!$C$6:$C$310,'[1]Assiette TIC'!$C205,'[1]Consommati par usage et sect '!BJ$6:BJ$310)</f>
        <v>#VALUE!</v>
      </c>
      <c r="BL198" s="104" t="e">
        <f>SUMIF('[1]Consommati par usage et sect '!$C$6:$C$310,'[1]Assiette TIC'!$C205,'[1]Consommati par usage et sect '!BK$6:BK$310)</f>
        <v>#VALUE!</v>
      </c>
      <c r="BM198" s="104" t="e">
        <f>SUMIF('[1]Consommati par usage et sect '!$C$6:$C$310,'[1]Assiette TIC'!$C205,'[1]Consommati par usage et sect '!BL$6:BL$310)</f>
        <v>#VALUE!</v>
      </c>
      <c r="BN198" s="104" t="e">
        <f>SUMIF('[1]Consommati par usage et sect '!$C$6:$C$310,'[1]Assiette TIC'!$C205,'[1]Consommati par usage et sect '!BM$6:BM$310)</f>
        <v>#VALUE!</v>
      </c>
      <c r="BO198" s="104" t="e">
        <f>SUMIF('[1]Consommati par usage et sect '!$C$6:$C$310,'[1]Assiette TIC'!$C205,'[1]Consommati par usage et sect '!BN$6:BN$310)</f>
        <v>#VALUE!</v>
      </c>
      <c r="BP198" s="104" t="e">
        <f>SUMIF('[1]Consommati par usage et sect '!$C$6:$C$310,'[1]Assiette TIC'!$C205,'[1]Consommati par usage et sect '!BO$6:BO$310)</f>
        <v>#VALUE!</v>
      </c>
      <c r="BQ198" s="104" t="e">
        <f>SUMIF('[1]Consommati par usage et sect '!$C$6:$C$310,'[1]Assiette TIC'!$C205,'[1]Consommati par usage et sect '!BP$6:BP$310)</f>
        <v>#VALUE!</v>
      </c>
      <c r="BR198" s="104" t="e">
        <f>SUMIF('[1]Consommati par usage et sect '!$C$6:$C$310,'[1]Assiette TIC'!$C205,'[1]Consommati par usage et sect '!BQ$6:BQ$310)</f>
        <v>#VALUE!</v>
      </c>
      <c r="BS198" s="105" t="e">
        <f t="shared" si="77"/>
        <v>#VALUE!</v>
      </c>
      <c r="BT198" s="106" t="e">
        <f>AL198-E198</f>
        <v>#VALUE!</v>
      </c>
      <c r="BU198" s="102" t="e">
        <f>IF(E198-#REF!-#REF!&gt;=#REF!,AL198-E198+#REF!+#REF!,AL198-#REF!)</f>
        <v>#REF!</v>
      </c>
      <c r="BV198" s="102" t="s">
        <v>264</v>
      </c>
      <c r="BW198" s="102"/>
      <c r="BX198" s="102">
        <f t="shared" si="84"/>
        <v>1</v>
      </c>
      <c r="BY198" s="102">
        <f t="shared" si="86"/>
        <v>0</v>
      </c>
      <c r="BZ198" s="107">
        <f>IF(ISNA(VLOOKUP($D198,'[1]comptes des secteurs'!$B$13:$AW$1568,31,FALSE)),0,VLOOKUP($D198,'[1]comptes des secteurs'!$B$13:$AW$1568,31,FALSE))</f>
        <v>0.6</v>
      </c>
      <c r="CA198" s="102">
        <f>IF(ISNA(VLOOKUP($D198,'[1]comptes des secteurs'!$B$13:$AW$1568,47,FALSE)),0,VLOOKUP($D198,'[1]comptes des secteurs'!$B$13:$AW$1568,47,FALSE))</f>
        <v>6.1</v>
      </c>
      <c r="CB198" s="108">
        <f t="shared" si="72"/>
        <v>0</v>
      </c>
      <c r="CC198" s="108">
        <f t="shared" si="72"/>
        <v>0</v>
      </c>
      <c r="CD198">
        <f>VLOOKUP(D198,Eurostat!$A$11:$H$272,5,TRUE)</f>
        <v>21.8</v>
      </c>
    </row>
    <row r="199" spans="1:82" ht="15.65" customHeight="1" x14ac:dyDescent="0.35">
      <c r="A199" s="121"/>
      <c r="B199" s="196"/>
      <c r="C199" s="131" t="s">
        <v>451</v>
      </c>
      <c r="D199" s="128">
        <v>3317</v>
      </c>
      <c r="E199" s="97">
        <f>IFERROR(VLOOKUP(D199,'[1]Emissions ETS'!$A$2:$B$121,2,FALSE),0)/1000</f>
        <v>0</v>
      </c>
      <c r="F199" s="104" t="e">
        <f>SUMIF('[1]Consommati par usage et sect '!$C$6:$C$310,'[1]Assiette TIC'!$C206,'[1]Consommati par usage et sect '!E$6:E$310)</f>
        <v>#VALUE!</v>
      </c>
      <c r="G199" s="104" t="e">
        <f>SUMIF('[1]Consommati par usage et sect '!$C$6:$C$310,'[1]Assiette TIC'!$C206,'[1]Consommati par usage et sect '!F$6:F$310)</f>
        <v>#VALUE!</v>
      </c>
      <c r="H199" s="104" t="e">
        <f>SUMIF('[1]Consommati par usage et sect '!$C$6:$C$310,'[1]Assiette TIC'!$C206,'[1]Consommati par usage et sect '!G$6:G$310)</f>
        <v>#VALUE!</v>
      </c>
      <c r="I199" s="104" t="e">
        <f>SUMIF('[1]Consommati par usage et sect '!$C$6:$C$310,'[1]Assiette TIC'!$C206,'[1]Consommati par usage et sect '!H$6:H$310)</f>
        <v>#VALUE!</v>
      </c>
      <c r="J199" s="104" t="e">
        <f>SUMIF('[1]Consommati par usage et sect '!$C$6:$C$310,'[1]Assiette TIC'!$C206,'[1]Consommati par usage et sect '!I$6:I$310)</f>
        <v>#VALUE!</v>
      </c>
      <c r="K199" s="104" t="e">
        <f>SUMIF('[1]Consommati par usage et sect '!$C$6:$C$310,'[1]Assiette TIC'!$C206,'[1]Consommati par usage et sect '!J$6:J$310)</f>
        <v>#VALUE!</v>
      </c>
      <c r="L199" s="104" t="e">
        <f>SUMIF('[1]Consommati par usage et sect '!$C$6:$C$310,'[1]Assiette TIC'!$C206,'[1]Consommati par usage et sect '!K$6:K$310)</f>
        <v>#VALUE!</v>
      </c>
      <c r="M199" s="104" t="e">
        <f>SUMIF('[1]Consommati par usage et sect '!$C$6:$C$310,'[1]Assiette TIC'!$C206,'[1]Consommati par usage et sect '!L$6:L$310)</f>
        <v>#VALUE!</v>
      </c>
      <c r="N199" s="104" t="e">
        <f>SUMIF('[1]Consommati par usage et sect '!$C$6:$C$310,'[1]Assiette TIC'!$C206,'[1]Consommati par usage et sect '!M$6:M$310)</f>
        <v>#VALUE!</v>
      </c>
      <c r="O199" s="104" t="e">
        <f>SUMIF('[1]Consommati par usage et sect '!$C$6:$C$310,'[1]Assiette TIC'!$C206,'[1]Consommati par usage et sect '!N$6:N$310)</f>
        <v>#VALUE!</v>
      </c>
      <c r="P199" s="104" t="e">
        <f>SUMIF('[1]Consommati par usage et sect '!$C$6:$C$310,'[1]Assiette TIC'!$C206,'[1]Consommati par usage et sect '!O$6:O$310)</f>
        <v>#VALUE!</v>
      </c>
      <c r="Q199" s="104" t="e">
        <f>SUMIF('[1]Consommati par usage et sect '!$C$6:$C$310,'[1]Assiette TIC'!$C206,'[1]Consommati par usage et sect '!P$6:P$310)</f>
        <v>#VALUE!</v>
      </c>
      <c r="R199" s="104" t="e">
        <f>SUMIF('[1]Consommati par usage et sect '!$C$6:$C$310,'[1]Assiette TIC'!$C206,'[1]Consommati par usage et sect '!Q$6:Q$310)</f>
        <v>#VALUE!</v>
      </c>
      <c r="S199" s="104" t="e">
        <f>SUMIF('[1]Consommati par usage et sect '!$C$6:$C$310,'[1]Assiette TIC'!$C206,'[1]Consommati par usage et sect '!R$6:R$310)</f>
        <v>#VALUE!</v>
      </c>
      <c r="T199" s="104" t="e">
        <f>SUMIF('[1]Consommati par usage et sect '!$C$6:$C$310,'[1]Assiette TIC'!$C206,'[1]Consommati par usage et sect '!S$6:S$310)</f>
        <v>#VALUE!</v>
      </c>
      <c r="U199" s="104" t="e">
        <f>SUMIF('[1]Consommati par usage et sect '!$C$6:$C$310,'[1]Assiette TIC'!$C206,'[1]Consommati par usage et sect '!T$6:T$310)</f>
        <v>#VALUE!</v>
      </c>
      <c r="V199" s="104" t="e">
        <f>SUMIF('[1]Consommati par usage et sect '!$C$6:$C$310,'[1]Assiette TIC'!$C206,'[1]Consommati par usage et sect '!U$6:U$310)</f>
        <v>#VALUE!</v>
      </c>
      <c r="W199" s="104" t="e">
        <f>SUMIF('[1]Consommati par usage et sect '!$C$6:$C$310,'[1]Assiette TIC'!$C206,'[1]Consommati par usage et sect '!V$6:V$310)</f>
        <v>#VALUE!</v>
      </c>
      <c r="X199" s="104" t="e">
        <f>SUMIF('[1]Consommati par usage et sect '!$C$6:$C$310,'[1]Assiette TIC'!$C206,'[1]Consommati par usage et sect '!W$6:W$310)</f>
        <v>#VALUE!</v>
      </c>
      <c r="Y199" s="104" t="e">
        <f>SUMIF('[1]Consommati par usage et sect '!$C$6:$C$310,'[1]Assiette TIC'!$C206,'[1]Consommati par usage et sect '!X$6:X$310)</f>
        <v>#VALUE!</v>
      </c>
      <c r="Z199" s="104" t="e">
        <f>SUMIF('[1]Consommati par usage et sect '!$C$6:$C$310,'[1]Assiette TIC'!$C206,'[1]Consommati par usage et sect '!Y$6:Y$310)</f>
        <v>#VALUE!</v>
      </c>
      <c r="AA199" s="104" t="e">
        <f>SUMIF('[1]Consommati par usage et sect '!$C$6:$C$310,'[1]Assiette TIC'!$C206,'[1]Consommati par usage et sect '!Z$6:Z$310)</f>
        <v>#VALUE!</v>
      </c>
      <c r="AB199" s="104" t="e">
        <f>SUMIF('[1]Consommati par usage et sect '!$C$6:$C$310,'[1]Assiette TIC'!$C206,'[1]Consommati par usage et sect '!AA$6:AA$310)</f>
        <v>#VALUE!</v>
      </c>
      <c r="AC199" s="104" t="e">
        <f>SUMIF('[1]Consommati par usage et sect '!$C$6:$C$310,'[1]Assiette TIC'!$C206,'[1]Consommati par usage et sect '!AB$6:AB$310)</f>
        <v>#VALUE!</v>
      </c>
      <c r="AD199" s="104" t="e">
        <f>SUMIF('[1]Consommati par usage et sect '!$C$6:$C$310,'[1]Assiette TIC'!$C206,'[1]Consommati par usage et sect '!AC$6:AC$310)</f>
        <v>#VALUE!</v>
      </c>
      <c r="AE199" s="104" t="e">
        <f>SUMIF('[1]Consommati par usage et sect '!$C$6:$C$310,'[1]Assiette TIC'!$C206,'[1]Consommati par usage et sect '!AD$6:AD$310)</f>
        <v>#VALUE!</v>
      </c>
      <c r="AF199" s="104" t="e">
        <f>SUMIF('[1]Consommati par usage et sect '!$C$6:$C$310,'[1]Assiette TIC'!$C206,'[1]Consommati par usage et sect '!AE$6:AE$310)</f>
        <v>#VALUE!</v>
      </c>
      <c r="AG199" s="104" t="e">
        <f>SUMIF('[1]Consommati par usage et sect '!$C$6:$C$310,'[1]Assiette TIC'!$C206,'[1]Consommati par usage et sect '!AF$6:AF$310)</f>
        <v>#VALUE!</v>
      </c>
      <c r="AH199" s="104" t="e">
        <f>SUMIF('[1]Consommati par usage et sect '!$C$6:$C$310,'[1]Assiette TIC'!$C206,'[1]Consommati par usage et sect '!AG$6:AG$310)</f>
        <v>#VALUE!</v>
      </c>
      <c r="AI199" s="104" t="e">
        <f>SUMIF('[1]Consommati par usage et sect '!$C$6:$C$310,'[1]Assiette TIC'!$C206,'[1]Consommati par usage et sect '!AH$6:AH$310)</f>
        <v>#VALUE!</v>
      </c>
      <c r="AJ199" s="104" t="e">
        <f>SUMIF('[1]Consommati par usage et sect '!$C$6:$C$310,'[1]Assiette TIC'!$C206,'[1]Consommati par usage et sect '!AI$6:AI$310)</f>
        <v>#VALUE!</v>
      </c>
      <c r="AK199" s="104" t="e">
        <f>SUMIF('[1]Consommati par usage et sect '!$C$6:$C$310,'[1]Assiette TIC'!$C206,'[1]Consommati par usage et sect '!AJ$6:AJ$310)</f>
        <v>#VALUE!</v>
      </c>
      <c r="AL199" s="105" t="e">
        <f t="shared" si="80"/>
        <v>#VALUE!</v>
      </c>
      <c r="AM199" s="104" t="e">
        <f t="shared" si="85"/>
        <v>#VALUE!</v>
      </c>
      <c r="AN199" s="104" t="e">
        <f t="shared" si="81"/>
        <v>#VALUE!</v>
      </c>
      <c r="AO199" s="104" t="e">
        <f t="shared" si="82"/>
        <v>#VALUE!</v>
      </c>
      <c r="AP199" s="104" t="e">
        <f t="shared" si="83"/>
        <v>#VALUE!</v>
      </c>
      <c r="AQ199" s="104" t="e">
        <f>SUMIF('[1]Consommati par usage et sect '!$C$6:$C$310,'[1]Assiette TIC'!$C206,'[1]Consommati par usage et sect '!AP$6:AP$310)</f>
        <v>#VALUE!</v>
      </c>
      <c r="AR199" s="104" t="e">
        <f>SUMIF('[1]Consommati par usage et sect '!$C$6:$C$310,'[1]Assiette TIC'!$C206,'[1]Consommati par usage et sect '!AQ$6:AQ$310)</f>
        <v>#VALUE!</v>
      </c>
      <c r="AS199" s="104" t="e">
        <f>SUMIF('[1]Consommati par usage et sect '!$C$6:$C$310,'[1]Assiette TIC'!$C206,'[1]Consommati par usage et sect '!AR$6:AR$310)</f>
        <v>#VALUE!</v>
      </c>
      <c r="AT199" s="104" t="e">
        <f>SUMIF('[1]Consommati par usage et sect '!$C$6:$C$310,'[1]Assiette TIC'!$C206,'[1]Consommati par usage et sect '!AS$6:AS$310)</f>
        <v>#VALUE!</v>
      </c>
      <c r="AU199" s="104" t="e">
        <f>SUMIF('[1]Consommati par usage et sect '!$C$6:$C$310,'[1]Assiette TIC'!$C206,'[1]Consommati par usage et sect '!AT$6:AT$310)</f>
        <v>#VALUE!</v>
      </c>
      <c r="AV199" s="104" t="e">
        <f>SUMIF('[1]Consommati par usage et sect '!$C$6:$C$310,'[1]Assiette TIC'!$C206,'[1]Consommati par usage et sect '!AU$6:AU$310)</f>
        <v>#VALUE!</v>
      </c>
      <c r="AW199" s="104" t="e">
        <f>SUMIF('[1]Consommati par usage et sect '!$C$6:$C$310,'[1]Assiette TIC'!$C206,'[1]Consommati par usage et sect '!AV$6:AV$310)</f>
        <v>#VALUE!</v>
      </c>
      <c r="AX199" s="104" t="e">
        <f>SUMIF('[1]Consommati par usage et sect '!$C$6:$C$310,'[1]Assiette TIC'!$C206,'[1]Consommati par usage et sect '!AW$6:AW$310)</f>
        <v>#VALUE!</v>
      </c>
      <c r="AY199" s="104" t="e">
        <f>SUMIF('[1]Consommati par usage et sect '!$C$6:$C$310,'[1]Assiette TIC'!$C206,'[1]Consommati par usage et sect '!AX$6:AX$310)</f>
        <v>#VALUE!</v>
      </c>
      <c r="AZ199" s="104" t="e">
        <f>SUMIF('[1]Consommati par usage et sect '!$C$6:$C$310,'[1]Assiette TIC'!$C206,'[1]Consommati par usage et sect '!AY$6:AY$310)</f>
        <v>#VALUE!</v>
      </c>
      <c r="BA199" s="104" t="e">
        <f>SUMIF('[1]Consommati par usage et sect '!$C$6:$C$310,'[1]Assiette TIC'!$C206,'[1]Consommati par usage et sect '!AZ$6:AZ$310)</f>
        <v>#VALUE!</v>
      </c>
      <c r="BB199" s="104" t="e">
        <f>SUMIF('[1]Consommati par usage et sect '!$C$6:$C$310,'[1]Assiette TIC'!$C206,'[1]Consommati par usage et sect '!BA$6:BA$310)</f>
        <v>#VALUE!</v>
      </c>
      <c r="BC199" s="104" t="e">
        <f>SUMIF('[1]Consommati par usage et sect '!$C$6:$C$310,'[1]Assiette TIC'!$C206,'[1]Consommati par usage et sect '!BB$6:BB$310)</f>
        <v>#VALUE!</v>
      </c>
      <c r="BD199" s="104" t="e">
        <f>SUMIF('[1]Consommati par usage et sect '!$C$6:$C$310,'[1]Assiette TIC'!$C206,'[1]Consommati par usage et sect '!BC$6:BC$310)</f>
        <v>#VALUE!</v>
      </c>
      <c r="BE199" s="104" t="e">
        <f>SUMIF('[1]Consommati par usage et sect '!$C$6:$C$310,'[1]Assiette TIC'!$C206,'[1]Consommati par usage et sect '!BD$6:BD$310)</f>
        <v>#VALUE!</v>
      </c>
      <c r="BF199" s="104" t="e">
        <f>SUMIF('[1]Consommati par usage et sect '!$C$6:$C$310,'[1]Assiette TIC'!$C206,'[1]Consommati par usage et sect '!BE$6:BE$310)</f>
        <v>#VALUE!</v>
      </c>
      <c r="BG199" s="104" t="e">
        <f>SUMIF('[1]Consommati par usage et sect '!$C$6:$C$310,'[1]Assiette TIC'!$C206,'[1]Consommati par usage et sect '!BF$6:BF$310)</f>
        <v>#VALUE!</v>
      </c>
      <c r="BH199" s="104" t="e">
        <f>SUMIF('[1]Consommati par usage et sect '!$C$6:$C$310,'[1]Assiette TIC'!$C206,'[1]Consommati par usage et sect '!BG$6:BG$310)</f>
        <v>#VALUE!</v>
      </c>
      <c r="BI199" s="104" t="e">
        <f>SUMIF('[1]Consommati par usage et sect '!$C$6:$C$310,'[1]Assiette TIC'!$C206,'[1]Consommati par usage et sect '!BH$6:BH$310)</f>
        <v>#VALUE!</v>
      </c>
      <c r="BJ199" s="104" t="e">
        <f>SUMIF('[1]Consommati par usage et sect '!$C$6:$C$310,'[1]Assiette TIC'!$C206,'[1]Consommati par usage et sect '!BI$6:BI$310)</f>
        <v>#VALUE!</v>
      </c>
      <c r="BK199" s="104" t="e">
        <f>SUMIF('[1]Consommati par usage et sect '!$C$6:$C$310,'[1]Assiette TIC'!$C206,'[1]Consommati par usage et sect '!BJ$6:BJ$310)</f>
        <v>#VALUE!</v>
      </c>
      <c r="BL199" s="104" t="e">
        <f>SUMIF('[1]Consommati par usage et sect '!$C$6:$C$310,'[1]Assiette TIC'!$C206,'[1]Consommati par usage et sect '!BK$6:BK$310)</f>
        <v>#VALUE!</v>
      </c>
      <c r="BM199" s="104" t="e">
        <f>SUMIF('[1]Consommati par usage et sect '!$C$6:$C$310,'[1]Assiette TIC'!$C206,'[1]Consommati par usage et sect '!BL$6:BL$310)</f>
        <v>#VALUE!</v>
      </c>
      <c r="BN199" s="104" t="e">
        <f>SUMIF('[1]Consommati par usage et sect '!$C$6:$C$310,'[1]Assiette TIC'!$C206,'[1]Consommati par usage et sect '!BM$6:BM$310)</f>
        <v>#VALUE!</v>
      </c>
      <c r="BO199" s="104" t="e">
        <f>SUMIF('[1]Consommati par usage et sect '!$C$6:$C$310,'[1]Assiette TIC'!$C206,'[1]Consommati par usage et sect '!BN$6:BN$310)</f>
        <v>#VALUE!</v>
      </c>
      <c r="BP199" s="104" t="e">
        <f>SUMIF('[1]Consommati par usage et sect '!$C$6:$C$310,'[1]Assiette TIC'!$C206,'[1]Consommati par usage et sect '!BO$6:BO$310)</f>
        <v>#VALUE!</v>
      </c>
      <c r="BQ199" s="104" t="e">
        <f>SUMIF('[1]Consommati par usage et sect '!$C$6:$C$310,'[1]Assiette TIC'!$C206,'[1]Consommati par usage et sect '!BP$6:BP$310)</f>
        <v>#VALUE!</v>
      </c>
      <c r="BR199" s="104" t="e">
        <f>SUMIF('[1]Consommati par usage et sect '!$C$6:$C$310,'[1]Assiette TIC'!$C206,'[1]Consommati par usage et sect '!BQ$6:BQ$310)</f>
        <v>#VALUE!</v>
      </c>
      <c r="BS199" s="105" t="e">
        <f t="shared" si="77"/>
        <v>#VALUE!</v>
      </c>
      <c r="BT199" s="106" t="e">
        <f>AL199-E199</f>
        <v>#VALUE!</v>
      </c>
      <c r="BU199" s="102" t="e">
        <f>IF(E199-#REF!-#REF!&gt;=#REF!,AL199-E199+#REF!+#REF!,AL199-#REF!)</f>
        <v>#REF!</v>
      </c>
      <c r="BV199" s="102"/>
      <c r="BW199" s="102"/>
      <c r="BX199" s="102">
        <f t="shared" si="84"/>
        <v>0</v>
      </c>
      <c r="BY199" s="102" t="e">
        <f t="shared" si="86"/>
        <v>#REF!</v>
      </c>
      <c r="BZ199" s="107">
        <f>IF(ISNA(VLOOKUP($D199,'[1]comptes des secteurs'!$B$13:$AW$1568,31,FALSE)),0,VLOOKUP($D199,'[1]comptes des secteurs'!$B$13:$AW$1568,31,FALSE))</f>
        <v>492.8</v>
      </c>
      <c r="CA199" s="102">
        <f>IF(ISNA(VLOOKUP($D199,'[1]comptes des secteurs'!$B$13:$AW$1568,47,FALSE)),0,VLOOKUP($D199,'[1]comptes des secteurs'!$B$13:$AW$1568,47,FALSE))</f>
        <v>2027.2</v>
      </c>
      <c r="CB199" s="108" t="e">
        <f t="shared" si="72"/>
        <v>#REF!</v>
      </c>
      <c r="CC199" s="108" t="e">
        <f t="shared" si="72"/>
        <v>#REF!</v>
      </c>
      <c r="CD199">
        <f>VLOOKUP(D199,Eurostat!$A$11:$H$272,5,TRUE)</f>
        <v>3047.9</v>
      </c>
    </row>
    <row r="200" spans="1:82" ht="15.65" customHeight="1" x14ac:dyDescent="0.35">
      <c r="A200" s="123"/>
      <c r="B200" s="109"/>
      <c r="C200" s="131" t="s">
        <v>266</v>
      </c>
      <c r="D200" s="126" t="s">
        <v>300</v>
      </c>
      <c r="E200" s="97">
        <f>SUM(E191:E199)</f>
        <v>323.38499999999999</v>
      </c>
      <c r="F200" s="97" t="e">
        <f t="shared" ref="F200:AK200" si="87">SUM(F191:F199)</f>
        <v>#VALUE!</v>
      </c>
      <c r="G200" s="97" t="e">
        <f t="shared" si="87"/>
        <v>#VALUE!</v>
      </c>
      <c r="H200" s="97" t="e">
        <f t="shared" si="87"/>
        <v>#VALUE!</v>
      </c>
      <c r="I200" s="97" t="e">
        <f t="shared" si="87"/>
        <v>#VALUE!</v>
      </c>
      <c r="J200" s="97" t="e">
        <f t="shared" si="87"/>
        <v>#VALUE!</v>
      </c>
      <c r="K200" s="97" t="e">
        <f t="shared" si="87"/>
        <v>#VALUE!</v>
      </c>
      <c r="L200" s="97" t="e">
        <f t="shared" si="87"/>
        <v>#VALUE!</v>
      </c>
      <c r="M200" s="97" t="e">
        <f t="shared" si="87"/>
        <v>#VALUE!</v>
      </c>
      <c r="N200" s="97" t="e">
        <f t="shared" si="87"/>
        <v>#VALUE!</v>
      </c>
      <c r="O200" s="97" t="e">
        <f t="shared" si="87"/>
        <v>#VALUE!</v>
      </c>
      <c r="P200" s="97" t="e">
        <f t="shared" si="87"/>
        <v>#VALUE!</v>
      </c>
      <c r="Q200" s="97" t="e">
        <f t="shared" si="87"/>
        <v>#VALUE!</v>
      </c>
      <c r="R200" s="97" t="e">
        <f t="shared" si="87"/>
        <v>#VALUE!</v>
      </c>
      <c r="S200" s="97" t="e">
        <f t="shared" si="87"/>
        <v>#VALUE!</v>
      </c>
      <c r="T200" s="97" t="e">
        <f t="shared" si="87"/>
        <v>#VALUE!</v>
      </c>
      <c r="U200" s="97" t="e">
        <f t="shared" si="87"/>
        <v>#VALUE!</v>
      </c>
      <c r="V200" s="97" t="e">
        <f t="shared" si="87"/>
        <v>#VALUE!</v>
      </c>
      <c r="W200" s="97" t="e">
        <f t="shared" si="87"/>
        <v>#VALUE!</v>
      </c>
      <c r="X200" s="97" t="e">
        <f t="shared" si="87"/>
        <v>#VALUE!</v>
      </c>
      <c r="Y200" s="97" t="e">
        <f t="shared" si="87"/>
        <v>#VALUE!</v>
      </c>
      <c r="Z200" s="97" t="e">
        <f t="shared" si="87"/>
        <v>#VALUE!</v>
      </c>
      <c r="AA200" s="97" t="e">
        <f t="shared" si="87"/>
        <v>#VALUE!</v>
      </c>
      <c r="AB200" s="97" t="e">
        <f t="shared" si="87"/>
        <v>#VALUE!</v>
      </c>
      <c r="AC200" s="97" t="e">
        <f t="shared" si="87"/>
        <v>#VALUE!</v>
      </c>
      <c r="AD200" s="97" t="e">
        <f t="shared" si="87"/>
        <v>#VALUE!</v>
      </c>
      <c r="AE200" s="97" t="e">
        <f t="shared" si="87"/>
        <v>#VALUE!</v>
      </c>
      <c r="AF200" s="97" t="e">
        <f t="shared" si="87"/>
        <v>#VALUE!</v>
      </c>
      <c r="AG200" s="97" t="e">
        <f t="shared" si="87"/>
        <v>#VALUE!</v>
      </c>
      <c r="AH200" s="97" t="e">
        <f t="shared" si="87"/>
        <v>#VALUE!</v>
      </c>
      <c r="AI200" s="97" t="e">
        <f t="shared" si="87"/>
        <v>#VALUE!</v>
      </c>
      <c r="AJ200" s="97" t="e">
        <f t="shared" si="87"/>
        <v>#VALUE!</v>
      </c>
      <c r="AK200" s="97" t="e">
        <f t="shared" si="87"/>
        <v>#VALUE!</v>
      </c>
      <c r="AL200" s="105" t="e">
        <f t="shared" si="80"/>
        <v>#VALUE!</v>
      </c>
      <c r="AM200" s="104" t="e">
        <f t="shared" si="85"/>
        <v>#VALUE!</v>
      </c>
      <c r="AN200" s="104" t="e">
        <f t="shared" si="81"/>
        <v>#VALUE!</v>
      </c>
      <c r="AO200" s="104" t="e">
        <f t="shared" si="82"/>
        <v>#VALUE!</v>
      </c>
      <c r="AP200" s="104" t="e">
        <f t="shared" si="83"/>
        <v>#VALUE!</v>
      </c>
      <c r="AQ200" s="97" t="e">
        <f t="shared" ref="AQ200:BR200" si="88">SUM(AQ191:AQ199)</f>
        <v>#VALUE!</v>
      </c>
      <c r="AR200" s="97" t="e">
        <f t="shared" si="88"/>
        <v>#VALUE!</v>
      </c>
      <c r="AS200" s="97" t="e">
        <f t="shared" si="88"/>
        <v>#VALUE!</v>
      </c>
      <c r="AT200" s="97" t="e">
        <f t="shared" si="88"/>
        <v>#VALUE!</v>
      </c>
      <c r="AU200" s="97" t="e">
        <f t="shared" si="88"/>
        <v>#VALUE!</v>
      </c>
      <c r="AV200" s="97" t="e">
        <f t="shared" si="88"/>
        <v>#VALUE!</v>
      </c>
      <c r="AW200" s="97" t="e">
        <f t="shared" si="88"/>
        <v>#VALUE!</v>
      </c>
      <c r="AX200" s="97" t="e">
        <f t="shared" si="88"/>
        <v>#VALUE!</v>
      </c>
      <c r="AY200" s="97" t="e">
        <f t="shared" si="88"/>
        <v>#VALUE!</v>
      </c>
      <c r="AZ200" s="97" t="e">
        <f t="shared" si="88"/>
        <v>#VALUE!</v>
      </c>
      <c r="BA200" s="97" t="e">
        <f t="shared" si="88"/>
        <v>#VALUE!</v>
      </c>
      <c r="BB200" s="97" t="e">
        <f t="shared" si="88"/>
        <v>#VALUE!</v>
      </c>
      <c r="BC200" s="97" t="e">
        <f t="shared" si="88"/>
        <v>#VALUE!</v>
      </c>
      <c r="BD200" s="97" t="e">
        <f t="shared" si="88"/>
        <v>#VALUE!</v>
      </c>
      <c r="BE200" s="97" t="e">
        <f t="shared" si="88"/>
        <v>#VALUE!</v>
      </c>
      <c r="BF200" s="97" t="e">
        <f t="shared" si="88"/>
        <v>#VALUE!</v>
      </c>
      <c r="BG200" s="97" t="e">
        <f t="shared" si="88"/>
        <v>#VALUE!</v>
      </c>
      <c r="BH200" s="97" t="e">
        <f t="shared" si="88"/>
        <v>#VALUE!</v>
      </c>
      <c r="BI200" s="97" t="e">
        <f t="shared" si="88"/>
        <v>#VALUE!</v>
      </c>
      <c r="BJ200" s="97" t="e">
        <f t="shared" si="88"/>
        <v>#VALUE!</v>
      </c>
      <c r="BK200" s="97" t="e">
        <f t="shared" si="88"/>
        <v>#VALUE!</v>
      </c>
      <c r="BL200" s="97" t="e">
        <f t="shared" si="88"/>
        <v>#VALUE!</v>
      </c>
      <c r="BM200" s="97" t="e">
        <f t="shared" si="88"/>
        <v>#VALUE!</v>
      </c>
      <c r="BN200" s="97" t="e">
        <f t="shared" si="88"/>
        <v>#VALUE!</v>
      </c>
      <c r="BO200" s="97" t="e">
        <f t="shared" si="88"/>
        <v>#VALUE!</v>
      </c>
      <c r="BP200" s="97" t="e">
        <f t="shared" si="88"/>
        <v>#VALUE!</v>
      </c>
      <c r="BQ200" s="97" t="e">
        <f t="shared" si="88"/>
        <v>#VALUE!</v>
      </c>
      <c r="BR200" s="97" t="e">
        <f t="shared" si="88"/>
        <v>#VALUE!</v>
      </c>
      <c r="BS200" s="105" t="e">
        <f t="shared" si="77"/>
        <v>#VALUE!</v>
      </c>
      <c r="BT200" s="106" t="e">
        <f>SUM(BT191:BT199)</f>
        <v>#VALUE!</v>
      </c>
      <c r="BU200" s="106" t="e">
        <f>SUM(BU191:BU199)</f>
        <v>#REF!</v>
      </c>
      <c r="BV200" s="102"/>
      <c r="BW200" s="102"/>
      <c r="BX200" s="102">
        <f t="shared" si="84"/>
        <v>0</v>
      </c>
      <c r="BY200" s="102" t="e">
        <f t="shared" si="86"/>
        <v>#REF!</v>
      </c>
      <c r="BZ200" s="107">
        <f>SUM(BZ191:BZ199)</f>
        <v>3010.7999999999997</v>
      </c>
      <c r="CA200" s="107">
        <f>SUM(CA191:CA199)</f>
        <v>19297.199999999997</v>
      </c>
      <c r="CB200" s="108" t="e">
        <f t="shared" si="72"/>
        <v>#REF!</v>
      </c>
      <c r="CC200" s="108" t="e">
        <f t="shared" si="72"/>
        <v>#REF!</v>
      </c>
    </row>
    <row r="201" spans="1:82" ht="15.65" customHeight="1" x14ac:dyDescent="0.35">
      <c r="A201" s="122" t="s">
        <v>452</v>
      </c>
      <c r="B201" s="201" t="s">
        <v>581</v>
      </c>
      <c r="C201" s="131" t="s">
        <v>453</v>
      </c>
      <c r="D201" s="128">
        <v>2540</v>
      </c>
      <c r="E201" s="97">
        <f>IFERROR(VLOOKUP(D201,'[1]Emissions ETS'!$A$2:$B$121,2,FALSE),0)/1000</f>
        <v>0</v>
      </c>
      <c r="F201" s="104" t="e">
        <f>SUMIF('[1]Consommati par usage et sect '!$C$6:$C$310,'[1]Assiette TIC'!$C209,'[1]Consommati par usage et sect '!E$6:E$310)</f>
        <v>#VALUE!</v>
      </c>
      <c r="G201" s="104" t="e">
        <f>SUMIF('[1]Consommati par usage et sect '!$C$6:$C$310,'[1]Assiette TIC'!$C209,'[1]Consommati par usage et sect '!F$6:F$310)</f>
        <v>#VALUE!</v>
      </c>
      <c r="H201" s="104" t="e">
        <f>SUMIF('[1]Consommati par usage et sect '!$C$6:$C$310,'[1]Assiette TIC'!$C209,'[1]Consommati par usage et sect '!G$6:G$310)</f>
        <v>#VALUE!</v>
      </c>
      <c r="I201" s="104" t="e">
        <f>SUMIF('[1]Consommati par usage et sect '!$C$6:$C$310,'[1]Assiette TIC'!$C209,'[1]Consommati par usage et sect '!H$6:H$310)</f>
        <v>#VALUE!</v>
      </c>
      <c r="J201" s="104" t="e">
        <f>SUMIF('[1]Consommati par usage et sect '!$C$6:$C$310,'[1]Assiette TIC'!$C209,'[1]Consommati par usage et sect '!I$6:I$310)</f>
        <v>#VALUE!</v>
      </c>
      <c r="K201" s="104" t="e">
        <f>SUMIF('[1]Consommati par usage et sect '!$C$6:$C$310,'[1]Assiette TIC'!$C209,'[1]Consommati par usage et sect '!J$6:J$310)</f>
        <v>#VALUE!</v>
      </c>
      <c r="L201" s="104" t="e">
        <f>SUMIF('[1]Consommati par usage et sect '!$C$6:$C$310,'[1]Assiette TIC'!$C209,'[1]Consommati par usage et sect '!K$6:K$310)</f>
        <v>#VALUE!</v>
      </c>
      <c r="M201" s="104" t="e">
        <f>SUMIF('[1]Consommati par usage et sect '!$C$6:$C$310,'[1]Assiette TIC'!$C209,'[1]Consommati par usage et sect '!L$6:L$310)</f>
        <v>#VALUE!</v>
      </c>
      <c r="N201" s="104" t="e">
        <f>SUMIF('[1]Consommati par usage et sect '!$C$6:$C$310,'[1]Assiette TIC'!$C209,'[1]Consommati par usage et sect '!M$6:M$310)</f>
        <v>#VALUE!</v>
      </c>
      <c r="O201" s="104" t="e">
        <f>SUMIF('[1]Consommati par usage et sect '!$C$6:$C$310,'[1]Assiette TIC'!$C209,'[1]Consommati par usage et sect '!N$6:N$310)</f>
        <v>#VALUE!</v>
      </c>
      <c r="P201" s="104" t="e">
        <f>SUMIF('[1]Consommati par usage et sect '!$C$6:$C$310,'[1]Assiette TIC'!$C209,'[1]Consommati par usage et sect '!O$6:O$310)</f>
        <v>#VALUE!</v>
      </c>
      <c r="Q201" s="104" t="e">
        <f>SUMIF('[1]Consommati par usage et sect '!$C$6:$C$310,'[1]Assiette TIC'!$C209,'[1]Consommati par usage et sect '!P$6:P$310)</f>
        <v>#VALUE!</v>
      </c>
      <c r="R201" s="104" t="e">
        <f>SUMIF('[1]Consommati par usage et sect '!$C$6:$C$310,'[1]Assiette TIC'!$C209,'[1]Consommati par usage et sect '!Q$6:Q$310)</f>
        <v>#VALUE!</v>
      </c>
      <c r="S201" s="104" t="e">
        <f>SUMIF('[1]Consommati par usage et sect '!$C$6:$C$310,'[1]Assiette TIC'!$C209,'[1]Consommati par usage et sect '!R$6:R$310)</f>
        <v>#VALUE!</v>
      </c>
      <c r="T201" s="104" t="e">
        <f>SUMIF('[1]Consommati par usage et sect '!$C$6:$C$310,'[1]Assiette TIC'!$C209,'[1]Consommati par usage et sect '!S$6:S$310)</f>
        <v>#VALUE!</v>
      </c>
      <c r="U201" s="104" t="e">
        <f>SUMIF('[1]Consommati par usage et sect '!$C$6:$C$310,'[1]Assiette TIC'!$C209,'[1]Consommati par usage et sect '!T$6:T$310)</f>
        <v>#VALUE!</v>
      </c>
      <c r="V201" s="104" t="e">
        <f>SUMIF('[1]Consommati par usage et sect '!$C$6:$C$310,'[1]Assiette TIC'!$C209,'[1]Consommati par usage et sect '!U$6:U$310)</f>
        <v>#VALUE!</v>
      </c>
      <c r="W201" s="104" t="e">
        <f>SUMIF('[1]Consommati par usage et sect '!$C$6:$C$310,'[1]Assiette TIC'!$C209,'[1]Consommati par usage et sect '!V$6:V$310)</f>
        <v>#VALUE!</v>
      </c>
      <c r="X201" s="104" t="e">
        <f>SUMIF('[1]Consommati par usage et sect '!$C$6:$C$310,'[1]Assiette TIC'!$C209,'[1]Consommati par usage et sect '!W$6:W$310)</f>
        <v>#VALUE!</v>
      </c>
      <c r="Y201" s="104" t="e">
        <f>SUMIF('[1]Consommati par usage et sect '!$C$6:$C$310,'[1]Assiette TIC'!$C209,'[1]Consommati par usage et sect '!X$6:X$310)</f>
        <v>#VALUE!</v>
      </c>
      <c r="Z201" s="104" t="e">
        <f>SUMIF('[1]Consommati par usage et sect '!$C$6:$C$310,'[1]Assiette TIC'!$C209,'[1]Consommati par usage et sect '!Y$6:Y$310)</f>
        <v>#VALUE!</v>
      </c>
      <c r="AA201" s="104" t="e">
        <f>SUMIF('[1]Consommati par usage et sect '!$C$6:$C$310,'[1]Assiette TIC'!$C209,'[1]Consommati par usage et sect '!Z$6:Z$310)</f>
        <v>#VALUE!</v>
      </c>
      <c r="AB201" s="104" t="e">
        <f>SUMIF('[1]Consommati par usage et sect '!$C$6:$C$310,'[1]Assiette TIC'!$C209,'[1]Consommati par usage et sect '!AA$6:AA$310)</f>
        <v>#VALUE!</v>
      </c>
      <c r="AC201" s="104" t="e">
        <f>SUMIF('[1]Consommati par usage et sect '!$C$6:$C$310,'[1]Assiette TIC'!$C209,'[1]Consommati par usage et sect '!AB$6:AB$310)</f>
        <v>#VALUE!</v>
      </c>
      <c r="AD201" s="104" t="e">
        <f>SUMIF('[1]Consommati par usage et sect '!$C$6:$C$310,'[1]Assiette TIC'!$C209,'[1]Consommati par usage et sect '!AC$6:AC$310)</f>
        <v>#VALUE!</v>
      </c>
      <c r="AE201" s="104" t="e">
        <f>SUMIF('[1]Consommati par usage et sect '!$C$6:$C$310,'[1]Assiette TIC'!$C209,'[1]Consommati par usage et sect '!AD$6:AD$310)</f>
        <v>#VALUE!</v>
      </c>
      <c r="AF201" s="104" t="e">
        <f>SUMIF('[1]Consommati par usage et sect '!$C$6:$C$310,'[1]Assiette TIC'!$C209,'[1]Consommati par usage et sect '!AE$6:AE$310)</f>
        <v>#VALUE!</v>
      </c>
      <c r="AG201" s="104" t="e">
        <f>SUMIF('[1]Consommati par usage et sect '!$C$6:$C$310,'[1]Assiette TIC'!$C209,'[1]Consommati par usage et sect '!AF$6:AF$310)</f>
        <v>#VALUE!</v>
      </c>
      <c r="AH201" s="104" t="e">
        <f>SUMIF('[1]Consommati par usage et sect '!$C$6:$C$310,'[1]Assiette TIC'!$C209,'[1]Consommati par usage et sect '!AG$6:AG$310)</f>
        <v>#VALUE!</v>
      </c>
      <c r="AI201" s="104" t="e">
        <f>SUMIF('[1]Consommati par usage et sect '!$C$6:$C$310,'[1]Assiette TIC'!$C209,'[1]Consommati par usage et sect '!AH$6:AH$310)</f>
        <v>#VALUE!</v>
      </c>
      <c r="AJ201" s="104" t="e">
        <f>SUMIF('[1]Consommati par usage et sect '!$C$6:$C$310,'[1]Assiette TIC'!$C209,'[1]Consommati par usage et sect '!AI$6:AI$310)</f>
        <v>#VALUE!</v>
      </c>
      <c r="AK201" s="104" t="e">
        <f>SUMIF('[1]Consommati par usage et sect '!$C$6:$C$310,'[1]Assiette TIC'!$C209,'[1]Consommati par usage et sect '!AJ$6:AJ$310)</f>
        <v>#VALUE!</v>
      </c>
      <c r="AL201" s="105" t="e">
        <f t="shared" si="80"/>
        <v>#VALUE!</v>
      </c>
      <c r="AM201" s="104" t="e">
        <f t="shared" si="85"/>
        <v>#VALUE!</v>
      </c>
      <c r="AN201" s="104" t="e">
        <f t="shared" si="81"/>
        <v>#VALUE!</v>
      </c>
      <c r="AO201" s="104" t="e">
        <f t="shared" si="82"/>
        <v>#VALUE!</v>
      </c>
      <c r="AP201" s="104" t="e">
        <f t="shared" si="83"/>
        <v>#VALUE!</v>
      </c>
      <c r="AQ201" s="104" t="e">
        <f>SUMIF('[1]Consommati par usage et sect '!$C$6:$C$310,'[1]Assiette TIC'!$C209,'[1]Consommati par usage et sect '!AP$6:AP$310)</f>
        <v>#VALUE!</v>
      </c>
      <c r="AR201" s="104" t="e">
        <f>SUMIF('[1]Consommati par usage et sect '!$C$6:$C$310,'[1]Assiette TIC'!$C209,'[1]Consommati par usage et sect '!AQ$6:AQ$310)</f>
        <v>#VALUE!</v>
      </c>
      <c r="AS201" s="104" t="e">
        <f>SUMIF('[1]Consommati par usage et sect '!$C$6:$C$310,'[1]Assiette TIC'!$C209,'[1]Consommati par usage et sect '!AR$6:AR$310)</f>
        <v>#VALUE!</v>
      </c>
      <c r="AT201" s="104" t="e">
        <f>SUMIF('[1]Consommati par usage et sect '!$C$6:$C$310,'[1]Assiette TIC'!$C209,'[1]Consommati par usage et sect '!AS$6:AS$310)</f>
        <v>#VALUE!</v>
      </c>
      <c r="AU201" s="104" t="e">
        <f>SUMIF('[1]Consommati par usage et sect '!$C$6:$C$310,'[1]Assiette TIC'!$C209,'[1]Consommati par usage et sect '!AT$6:AT$310)</f>
        <v>#VALUE!</v>
      </c>
      <c r="AV201" s="104" t="e">
        <f>SUMIF('[1]Consommati par usage et sect '!$C$6:$C$310,'[1]Assiette TIC'!$C209,'[1]Consommati par usage et sect '!AU$6:AU$310)</f>
        <v>#VALUE!</v>
      </c>
      <c r="AW201" s="104" t="e">
        <f>SUMIF('[1]Consommati par usage et sect '!$C$6:$C$310,'[1]Assiette TIC'!$C209,'[1]Consommati par usage et sect '!AV$6:AV$310)</f>
        <v>#VALUE!</v>
      </c>
      <c r="AX201" s="104" t="e">
        <f>SUMIF('[1]Consommati par usage et sect '!$C$6:$C$310,'[1]Assiette TIC'!$C209,'[1]Consommati par usage et sect '!AW$6:AW$310)</f>
        <v>#VALUE!</v>
      </c>
      <c r="AY201" s="104" t="e">
        <f>SUMIF('[1]Consommati par usage et sect '!$C$6:$C$310,'[1]Assiette TIC'!$C209,'[1]Consommati par usage et sect '!AX$6:AX$310)</f>
        <v>#VALUE!</v>
      </c>
      <c r="AZ201" s="104" t="e">
        <f>SUMIF('[1]Consommati par usage et sect '!$C$6:$C$310,'[1]Assiette TIC'!$C209,'[1]Consommati par usage et sect '!AY$6:AY$310)</f>
        <v>#VALUE!</v>
      </c>
      <c r="BA201" s="104" t="e">
        <f>SUMIF('[1]Consommati par usage et sect '!$C$6:$C$310,'[1]Assiette TIC'!$C209,'[1]Consommati par usage et sect '!AZ$6:AZ$310)</f>
        <v>#VALUE!</v>
      </c>
      <c r="BB201" s="104" t="e">
        <f>SUMIF('[1]Consommati par usage et sect '!$C$6:$C$310,'[1]Assiette TIC'!$C209,'[1]Consommati par usage et sect '!BA$6:BA$310)</f>
        <v>#VALUE!</v>
      </c>
      <c r="BC201" s="104" t="e">
        <f>SUMIF('[1]Consommati par usage et sect '!$C$6:$C$310,'[1]Assiette TIC'!$C209,'[1]Consommati par usage et sect '!BB$6:BB$310)</f>
        <v>#VALUE!</v>
      </c>
      <c r="BD201" s="104" t="e">
        <f>SUMIF('[1]Consommati par usage et sect '!$C$6:$C$310,'[1]Assiette TIC'!$C209,'[1]Consommati par usage et sect '!BC$6:BC$310)</f>
        <v>#VALUE!</v>
      </c>
      <c r="BE201" s="104" t="e">
        <f>SUMIF('[1]Consommati par usage et sect '!$C$6:$C$310,'[1]Assiette TIC'!$C209,'[1]Consommati par usage et sect '!BD$6:BD$310)</f>
        <v>#VALUE!</v>
      </c>
      <c r="BF201" s="104" t="e">
        <f>SUMIF('[1]Consommati par usage et sect '!$C$6:$C$310,'[1]Assiette TIC'!$C209,'[1]Consommati par usage et sect '!BE$6:BE$310)</f>
        <v>#VALUE!</v>
      </c>
      <c r="BG201" s="104" t="e">
        <f>SUMIF('[1]Consommati par usage et sect '!$C$6:$C$310,'[1]Assiette TIC'!$C209,'[1]Consommati par usage et sect '!BF$6:BF$310)</f>
        <v>#VALUE!</v>
      </c>
      <c r="BH201" s="104" t="e">
        <f>SUMIF('[1]Consommati par usage et sect '!$C$6:$C$310,'[1]Assiette TIC'!$C209,'[1]Consommati par usage et sect '!BG$6:BG$310)</f>
        <v>#VALUE!</v>
      </c>
      <c r="BI201" s="104" t="e">
        <f>SUMIF('[1]Consommati par usage et sect '!$C$6:$C$310,'[1]Assiette TIC'!$C209,'[1]Consommati par usage et sect '!BH$6:BH$310)</f>
        <v>#VALUE!</v>
      </c>
      <c r="BJ201" s="104" t="e">
        <f>SUMIF('[1]Consommati par usage et sect '!$C$6:$C$310,'[1]Assiette TIC'!$C209,'[1]Consommati par usage et sect '!BI$6:BI$310)</f>
        <v>#VALUE!</v>
      </c>
      <c r="BK201" s="104" t="e">
        <f>SUMIF('[1]Consommati par usage et sect '!$C$6:$C$310,'[1]Assiette TIC'!$C209,'[1]Consommati par usage et sect '!BJ$6:BJ$310)</f>
        <v>#VALUE!</v>
      </c>
      <c r="BL201" s="104" t="e">
        <f>SUMIF('[1]Consommati par usage et sect '!$C$6:$C$310,'[1]Assiette TIC'!$C209,'[1]Consommati par usage et sect '!BK$6:BK$310)</f>
        <v>#VALUE!</v>
      </c>
      <c r="BM201" s="104" t="e">
        <f>SUMIF('[1]Consommati par usage et sect '!$C$6:$C$310,'[1]Assiette TIC'!$C209,'[1]Consommati par usage et sect '!BL$6:BL$310)</f>
        <v>#VALUE!</v>
      </c>
      <c r="BN201" s="104" t="e">
        <f>SUMIF('[1]Consommati par usage et sect '!$C$6:$C$310,'[1]Assiette TIC'!$C209,'[1]Consommati par usage et sect '!BM$6:BM$310)</f>
        <v>#VALUE!</v>
      </c>
      <c r="BO201" s="104" t="e">
        <f>SUMIF('[1]Consommati par usage et sect '!$C$6:$C$310,'[1]Assiette TIC'!$C209,'[1]Consommati par usage et sect '!BN$6:BN$310)</f>
        <v>#VALUE!</v>
      </c>
      <c r="BP201" s="104" t="e">
        <f>SUMIF('[1]Consommati par usage et sect '!$C$6:$C$310,'[1]Assiette TIC'!$C209,'[1]Consommati par usage et sect '!BO$6:BO$310)</f>
        <v>#VALUE!</v>
      </c>
      <c r="BQ201" s="104" t="e">
        <f>SUMIF('[1]Consommati par usage et sect '!$C$6:$C$310,'[1]Assiette TIC'!$C209,'[1]Consommati par usage et sect '!BP$6:BP$310)</f>
        <v>#VALUE!</v>
      </c>
      <c r="BR201" s="104" t="e">
        <f>SUMIF('[1]Consommati par usage et sect '!$C$6:$C$310,'[1]Assiette TIC'!$C209,'[1]Consommati par usage et sect '!BQ$6:BQ$310)</f>
        <v>#VALUE!</v>
      </c>
      <c r="BS201" s="105" t="e">
        <f t="shared" si="77"/>
        <v>#VALUE!</v>
      </c>
      <c r="BT201" s="106" t="e">
        <f>AL201-E201</f>
        <v>#VALUE!</v>
      </c>
      <c r="BU201" s="102" t="e">
        <f>IF(E201-#REF!-#REF!&gt;=#REF!,AL201-E201+#REF!+#REF!,AL201-#REF!)</f>
        <v>#REF!</v>
      </c>
      <c r="BV201" s="102" t="s">
        <v>264</v>
      </c>
      <c r="BW201" s="102"/>
      <c r="BX201" s="102">
        <f t="shared" si="84"/>
        <v>1</v>
      </c>
      <c r="BY201" s="102">
        <f t="shared" si="86"/>
        <v>0</v>
      </c>
      <c r="BZ201" s="107" t="str">
        <f>IF(ISNA(VLOOKUP($D201,'[1]comptes des secteurs'!$B$13:$AW$1568,31,FALSE)),0,VLOOKUP($D201,'[1]comptes des secteurs'!$B$13:$AW$1568,31,FALSE))</f>
        <v>S</v>
      </c>
      <c r="CA201" s="102" t="str">
        <f>IF(ISNA(VLOOKUP($D201,'[1]comptes des secteurs'!$B$13:$AW$1568,47,FALSE)),0,VLOOKUP($D201,'[1]comptes des secteurs'!$B$13:$AW$1568,47,FALSE))</f>
        <v>S</v>
      </c>
      <c r="CB201" s="108" t="str">
        <f t="shared" si="72"/>
        <v>S</v>
      </c>
      <c r="CC201" s="108" t="str">
        <f t="shared" si="72"/>
        <v>S</v>
      </c>
      <c r="CD201" t="str">
        <f>VLOOKUP(D201,Eurostat!$A$11:$H$272,5,TRUE)</f>
        <v>:</v>
      </c>
    </row>
    <row r="202" spans="1:82" ht="15.65" customHeight="1" x14ac:dyDescent="0.35">
      <c r="A202" s="121"/>
      <c r="B202" s="209"/>
      <c r="C202" s="131" t="s">
        <v>454</v>
      </c>
      <c r="D202" s="128">
        <v>2651</v>
      </c>
      <c r="E202" s="97">
        <f>IFERROR(VLOOKUP(D202,'[1]Emissions ETS'!$A$2:$B$121,2,FALSE),0)/1000</f>
        <v>0</v>
      </c>
      <c r="F202" s="104" t="e">
        <f>SUMIF('[1]Consommati par usage et sect '!$C$6:$C$310,'[1]Assiette TIC'!$C210,'[1]Consommati par usage et sect '!E$6:E$310)</f>
        <v>#VALUE!</v>
      </c>
      <c r="G202" s="104" t="e">
        <f>SUMIF('[1]Consommati par usage et sect '!$C$6:$C$310,'[1]Assiette TIC'!$C210,'[1]Consommati par usage et sect '!F$6:F$310)</f>
        <v>#VALUE!</v>
      </c>
      <c r="H202" s="104" t="e">
        <f>SUMIF('[1]Consommati par usage et sect '!$C$6:$C$310,'[1]Assiette TIC'!$C210,'[1]Consommati par usage et sect '!G$6:G$310)</f>
        <v>#VALUE!</v>
      </c>
      <c r="I202" s="104" t="e">
        <f>SUMIF('[1]Consommati par usage et sect '!$C$6:$C$310,'[1]Assiette TIC'!$C210,'[1]Consommati par usage et sect '!H$6:H$310)</f>
        <v>#VALUE!</v>
      </c>
      <c r="J202" s="104" t="e">
        <f>SUMIF('[1]Consommati par usage et sect '!$C$6:$C$310,'[1]Assiette TIC'!$C210,'[1]Consommati par usage et sect '!I$6:I$310)</f>
        <v>#VALUE!</v>
      </c>
      <c r="K202" s="104" t="e">
        <f>SUMIF('[1]Consommati par usage et sect '!$C$6:$C$310,'[1]Assiette TIC'!$C210,'[1]Consommati par usage et sect '!J$6:J$310)</f>
        <v>#VALUE!</v>
      </c>
      <c r="L202" s="104" t="e">
        <f>SUMIF('[1]Consommati par usage et sect '!$C$6:$C$310,'[1]Assiette TIC'!$C210,'[1]Consommati par usage et sect '!K$6:K$310)</f>
        <v>#VALUE!</v>
      </c>
      <c r="M202" s="104" t="e">
        <f>SUMIF('[1]Consommati par usage et sect '!$C$6:$C$310,'[1]Assiette TIC'!$C210,'[1]Consommati par usage et sect '!L$6:L$310)</f>
        <v>#VALUE!</v>
      </c>
      <c r="N202" s="104" t="e">
        <f>SUMIF('[1]Consommati par usage et sect '!$C$6:$C$310,'[1]Assiette TIC'!$C210,'[1]Consommati par usage et sect '!M$6:M$310)</f>
        <v>#VALUE!</v>
      </c>
      <c r="O202" s="104" t="e">
        <f>SUMIF('[1]Consommati par usage et sect '!$C$6:$C$310,'[1]Assiette TIC'!$C210,'[1]Consommati par usage et sect '!N$6:N$310)</f>
        <v>#VALUE!</v>
      </c>
      <c r="P202" s="104" t="e">
        <f>SUMIF('[1]Consommati par usage et sect '!$C$6:$C$310,'[1]Assiette TIC'!$C210,'[1]Consommati par usage et sect '!O$6:O$310)</f>
        <v>#VALUE!</v>
      </c>
      <c r="Q202" s="104" t="e">
        <f>SUMIF('[1]Consommati par usage et sect '!$C$6:$C$310,'[1]Assiette TIC'!$C210,'[1]Consommati par usage et sect '!P$6:P$310)</f>
        <v>#VALUE!</v>
      </c>
      <c r="R202" s="104" t="e">
        <f>SUMIF('[1]Consommati par usage et sect '!$C$6:$C$310,'[1]Assiette TIC'!$C210,'[1]Consommati par usage et sect '!Q$6:Q$310)</f>
        <v>#VALUE!</v>
      </c>
      <c r="S202" s="104" t="e">
        <f>SUMIF('[1]Consommati par usage et sect '!$C$6:$C$310,'[1]Assiette TIC'!$C210,'[1]Consommati par usage et sect '!R$6:R$310)</f>
        <v>#VALUE!</v>
      </c>
      <c r="T202" s="104" t="e">
        <f>SUMIF('[1]Consommati par usage et sect '!$C$6:$C$310,'[1]Assiette TIC'!$C210,'[1]Consommati par usage et sect '!S$6:S$310)</f>
        <v>#VALUE!</v>
      </c>
      <c r="U202" s="104" t="e">
        <f>SUMIF('[1]Consommati par usage et sect '!$C$6:$C$310,'[1]Assiette TIC'!$C210,'[1]Consommati par usage et sect '!T$6:T$310)</f>
        <v>#VALUE!</v>
      </c>
      <c r="V202" s="104" t="e">
        <f>SUMIF('[1]Consommati par usage et sect '!$C$6:$C$310,'[1]Assiette TIC'!$C210,'[1]Consommati par usage et sect '!U$6:U$310)</f>
        <v>#VALUE!</v>
      </c>
      <c r="W202" s="104" t="e">
        <f>SUMIF('[1]Consommati par usage et sect '!$C$6:$C$310,'[1]Assiette TIC'!$C210,'[1]Consommati par usage et sect '!V$6:V$310)</f>
        <v>#VALUE!</v>
      </c>
      <c r="X202" s="104" t="e">
        <f>SUMIF('[1]Consommati par usage et sect '!$C$6:$C$310,'[1]Assiette TIC'!$C210,'[1]Consommati par usage et sect '!W$6:W$310)</f>
        <v>#VALUE!</v>
      </c>
      <c r="Y202" s="104" t="e">
        <f>SUMIF('[1]Consommati par usage et sect '!$C$6:$C$310,'[1]Assiette TIC'!$C210,'[1]Consommati par usage et sect '!X$6:X$310)</f>
        <v>#VALUE!</v>
      </c>
      <c r="Z202" s="104" t="e">
        <f>SUMIF('[1]Consommati par usage et sect '!$C$6:$C$310,'[1]Assiette TIC'!$C210,'[1]Consommati par usage et sect '!Y$6:Y$310)</f>
        <v>#VALUE!</v>
      </c>
      <c r="AA202" s="104" t="e">
        <f>SUMIF('[1]Consommati par usage et sect '!$C$6:$C$310,'[1]Assiette TIC'!$C210,'[1]Consommati par usage et sect '!Z$6:Z$310)</f>
        <v>#VALUE!</v>
      </c>
      <c r="AB202" s="104" t="e">
        <f>SUMIF('[1]Consommati par usage et sect '!$C$6:$C$310,'[1]Assiette TIC'!$C210,'[1]Consommati par usage et sect '!AA$6:AA$310)</f>
        <v>#VALUE!</v>
      </c>
      <c r="AC202" s="104" t="e">
        <f>SUMIF('[1]Consommati par usage et sect '!$C$6:$C$310,'[1]Assiette TIC'!$C210,'[1]Consommati par usage et sect '!AB$6:AB$310)</f>
        <v>#VALUE!</v>
      </c>
      <c r="AD202" s="104" t="e">
        <f>SUMIF('[1]Consommati par usage et sect '!$C$6:$C$310,'[1]Assiette TIC'!$C210,'[1]Consommati par usage et sect '!AC$6:AC$310)</f>
        <v>#VALUE!</v>
      </c>
      <c r="AE202" s="104" t="e">
        <f>SUMIF('[1]Consommati par usage et sect '!$C$6:$C$310,'[1]Assiette TIC'!$C210,'[1]Consommati par usage et sect '!AD$6:AD$310)</f>
        <v>#VALUE!</v>
      </c>
      <c r="AF202" s="104" t="e">
        <f>SUMIF('[1]Consommati par usage et sect '!$C$6:$C$310,'[1]Assiette TIC'!$C210,'[1]Consommati par usage et sect '!AE$6:AE$310)</f>
        <v>#VALUE!</v>
      </c>
      <c r="AG202" s="104" t="e">
        <f>SUMIF('[1]Consommati par usage et sect '!$C$6:$C$310,'[1]Assiette TIC'!$C210,'[1]Consommati par usage et sect '!AF$6:AF$310)</f>
        <v>#VALUE!</v>
      </c>
      <c r="AH202" s="104" t="e">
        <f>SUMIF('[1]Consommati par usage et sect '!$C$6:$C$310,'[1]Assiette TIC'!$C210,'[1]Consommati par usage et sect '!AG$6:AG$310)</f>
        <v>#VALUE!</v>
      </c>
      <c r="AI202" s="104" t="e">
        <f>SUMIF('[1]Consommati par usage et sect '!$C$6:$C$310,'[1]Assiette TIC'!$C210,'[1]Consommati par usage et sect '!AH$6:AH$310)</f>
        <v>#VALUE!</v>
      </c>
      <c r="AJ202" s="104" t="e">
        <f>SUMIF('[1]Consommati par usage et sect '!$C$6:$C$310,'[1]Assiette TIC'!$C210,'[1]Consommati par usage et sect '!AI$6:AI$310)</f>
        <v>#VALUE!</v>
      </c>
      <c r="AK202" s="104" t="e">
        <f>SUMIF('[1]Consommati par usage et sect '!$C$6:$C$310,'[1]Assiette TIC'!$C210,'[1]Consommati par usage et sect '!AJ$6:AJ$310)</f>
        <v>#VALUE!</v>
      </c>
      <c r="AL202" s="105" t="e">
        <f t="shared" si="80"/>
        <v>#VALUE!</v>
      </c>
      <c r="AM202" s="104" t="e">
        <f t="shared" si="85"/>
        <v>#VALUE!</v>
      </c>
      <c r="AN202" s="104" t="e">
        <f t="shared" si="81"/>
        <v>#VALUE!</v>
      </c>
      <c r="AO202" s="104" t="e">
        <f t="shared" si="82"/>
        <v>#VALUE!</v>
      </c>
      <c r="AP202" s="104" t="e">
        <f t="shared" si="83"/>
        <v>#VALUE!</v>
      </c>
      <c r="AQ202" s="104" t="e">
        <f>SUMIF('[1]Consommati par usage et sect '!$C$6:$C$310,'[1]Assiette TIC'!$C210,'[1]Consommati par usage et sect '!AP$6:AP$310)</f>
        <v>#VALUE!</v>
      </c>
      <c r="AR202" s="104" t="e">
        <f>SUMIF('[1]Consommati par usage et sect '!$C$6:$C$310,'[1]Assiette TIC'!$C210,'[1]Consommati par usage et sect '!AQ$6:AQ$310)</f>
        <v>#VALUE!</v>
      </c>
      <c r="AS202" s="104" t="e">
        <f>SUMIF('[1]Consommati par usage et sect '!$C$6:$C$310,'[1]Assiette TIC'!$C210,'[1]Consommati par usage et sect '!AR$6:AR$310)</f>
        <v>#VALUE!</v>
      </c>
      <c r="AT202" s="104" t="e">
        <f>SUMIF('[1]Consommati par usage et sect '!$C$6:$C$310,'[1]Assiette TIC'!$C210,'[1]Consommati par usage et sect '!AS$6:AS$310)</f>
        <v>#VALUE!</v>
      </c>
      <c r="AU202" s="104" t="e">
        <f>SUMIF('[1]Consommati par usage et sect '!$C$6:$C$310,'[1]Assiette TIC'!$C210,'[1]Consommati par usage et sect '!AT$6:AT$310)</f>
        <v>#VALUE!</v>
      </c>
      <c r="AV202" s="104" t="e">
        <f>SUMIF('[1]Consommati par usage et sect '!$C$6:$C$310,'[1]Assiette TIC'!$C210,'[1]Consommati par usage et sect '!AU$6:AU$310)</f>
        <v>#VALUE!</v>
      </c>
      <c r="AW202" s="104" t="e">
        <f>SUMIF('[1]Consommati par usage et sect '!$C$6:$C$310,'[1]Assiette TIC'!$C210,'[1]Consommati par usage et sect '!AV$6:AV$310)</f>
        <v>#VALUE!</v>
      </c>
      <c r="AX202" s="104" t="e">
        <f>SUMIF('[1]Consommati par usage et sect '!$C$6:$C$310,'[1]Assiette TIC'!$C210,'[1]Consommati par usage et sect '!AW$6:AW$310)</f>
        <v>#VALUE!</v>
      </c>
      <c r="AY202" s="104" t="e">
        <f>SUMIF('[1]Consommati par usage et sect '!$C$6:$C$310,'[1]Assiette TIC'!$C210,'[1]Consommati par usage et sect '!AX$6:AX$310)</f>
        <v>#VALUE!</v>
      </c>
      <c r="AZ202" s="104" t="e">
        <f>SUMIF('[1]Consommati par usage et sect '!$C$6:$C$310,'[1]Assiette TIC'!$C210,'[1]Consommati par usage et sect '!AY$6:AY$310)</f>
        <v>#VALUE!</v>
      </c>
      <c r="BA202" s="104" t="e">
        <f>SUMIF('[1]Consommati par usage et sect '!$C$6:$C$310,'[1]Assiette TIC'!$C210,'[1]Consommati par usage et sect '!AZ$6:AZ$310)</f>
        <v>#VALUE!</v>
      </c>
      <c r="BB202" s="104" t="e">
        <f>SUMIF('[1]Consommati par usage et sect '!$C$6:$C$310,'[1]Assiette TIC'!$C210,'[1]Consommati par usage et sect '!BA$6:BA$310)</f>
        <v>#VALUE!</v>
      </c>
      <c r="BC202" s="104" t="e">
        <f>SUMIF('[1]Consommati par usage et sect '!$C$6:$C$310,'[1]Assiette TIC'!$C210,'[1]Consommati par usage et sect '!BB$6:BB$310)</f>
        <v>#VALUE!</v>
      </c>
      <c r="BD202" s="104" t="e">
        <f>SUMIF('[1]Consommati par usage et sect '!$C$6:$C$310,'[1]Assiette TIC'!$C210,'[1]Consommati par usage et sect '!BC$6:BC$310)</f>
        <v>#VALUE!</v>
      </c>
      <c r="BE202" s="104" t="e">
        <f>SUMIF('[1]Consommati par usage et sect '!$C$6:$C$310,'[1]Assiette TIC'!$C210,'[1]Consommati par usage et sect '!BD$6:BD$310)</f>
        <v>#VALUE!</v>
      </c>
      <c r="BF202" s="104" t="e">
        <f>SUMIF('[1]Consommati par usage et sect '!$C$6:$C$310,'[1]Assiette TIC'!$C210,'[1]Consommati par usage et sect '!BE$6:BE$310)</f>
        <v>#VALUE!</v>
      </c>
      <c r="BG202" s="104" t="e">
        <f>SUMIF('[1]Consommati par usage et sect '!$C$6:$C$310,'[1]Assiette TIC'!$C210,'[1]Consommati par usage et sect '!BF$6:BF$310)</f>
        <v>#VALUE!</v>
      </c>
      <c r="BH202" s="104" t="e">
        <f>SUMIF('[1]Consommati par usage et sect '!$C$6:$C$310,'[1]Assiette TIC'!$C210,'[1]Consommati par usage et sect '!BG$6:BG$310)</f>
        <v>#VALUE!</v>
      </c>
      <c r="BI202" s="104" t="e">
        <f>SUMIF('[1]Consommati par usage et sect '!$C$6:$C$310,'[1]Assiette TIC'!$C210,'[1]Consommati par usage et sect '!BH$6:BH$310)</f>
        <v>#VALUE!</v>
      </c>
      <c r="BJ202" s="104" t="e">
        <f>SUMIF('[1]Consommati par usage et sect '!$C$6:$C$310,'[1]Assiette TIC'!$C210,'[1]Consommati par usage et sect '!BI$6:BI$310)</f>
        <v>#VALUE!</v>
      </c>
      <c r="BK202" s="104" t="e">
        <f>SUMIF('[1]Consommati par usage et sect '!$C$6:$C$310,'[1]Assiette TIC'!$C210,'[1]Consommati par usage et sect '!BJ$6:BJ$310)</f>
        <v>#VALUE!</v>
      </c>
      <c r="BL202" s="104" t="e">
        <f>SUMIF('[1]Consommati par usage et sect '!$C$6:$C$310,'[1]Assiette TIC'!$C210,'[1]Consommati par usage et sect '!BK$6:BK$310)</f>
        <v>#VALUE!</v>
      </c>
      <c r="BM202" s="104" t="e">
        <f>SUMIF('[1]Consommati par usage et sect '!$C$6:$C$310,'[1]Assiette TIC'!$C210,'[1]Consommati par usage et sect '!BL$6:BL$310)</f>
        <v>#VALUE!</v>
      </c>
      <c r="BN202" s="104" t="e">
        <f>SUMIF('[1]Consommati par usage et sect '!$C$6:$C$310,'[1]Assiette TIC'!$C210,'[1]Consommati par usage et sect '!BM$6:BM$310)</f>
        <v>#VALUE!</v>
      </c>
      <c r="BO202" s="104" t="e">
        <f>SUMIF('[1]Consommati par usage et sect '!$C$6:$C$310,'[1]Assiette TIC'!$C210,'[1]Consommati par usage et sect '!BN$6:BN$310)</f>
        <v>#VALUE!</v>
      </c>
      <c r="BP202" s="104" t="e">
        <f>SUMIF('[1]Consommati par usage et sect '!$C$6:$C$310,'[1]Assiette TIC'!$C210,'[1]Consommati par usage et sect '!BO$6:BO$310)</f>
        <v>#VALUE!</v>
      </c>
      <c r="BQ202" s="104" t="e">
        <f>SUMIF('[1]Consommati par usage et sect '!$C$6:$C$310,'[1]Assiette TIC'!$C210,'[1]Consommati par usage et sect '!BP$6:BP$310)</f>
        <v>#VALUE!</v>
      </c>
      <c r="BR202" s="104" t="e">
        <f>SUMIF('[1]Consommati par usage et sect '!$C$6:$C$310,'[1]Assiette TIC'!$C210,'[1]Consommati par usage et sect '!BQ$6:BQ$310)</f>
        <v>#VALUE!</v>
      </c>
      <c r="BS202" s="105" t="e">
        <f t="shared" si="77"/>
        <v>#VALUE!</v>
      </c>
      <c r="BT202" s="106" t="e">
        <f>AL202-E202</f>
        <v>#VALUE!</v>
      </c>
      <c r="BU202" s="102" t="e">
        <f>IF(E202-#REF!-#REF!&gt;=#REF!,AL202-E202+#REF!+#REF!,AL202-#REF!)</f>
        <v>#REF!</v>
      </c>
      <c r="BV202" s="102" t="s">
        <v>264</v>
      </c>
      <c r="BW202" s="102"/>
      <c r="BX202" s="102">
        <f t="shared" si="84"/>
        <v>1</v>
      </c>
      <c r="BY202" s="102">
        <f t="shared" si="86"/>
        <v>0</v>
      </c>
      <c r="BZ202" s="107">
        <f>IF(ISNA(VLOOKUP($D202,'[1]comptes des secteurs'!$B$13:$AW$1568,31,FALSE)),0,VLOOKUP($D202,'[1]comptes des secteurs'!$B$13:$AW$1568,31,FALSE))</f>
        <v>900.4</v>
      </c>
      <c r="CA202" s="102">
        <f>IF(ISNA(VLOOKUP($D202,'[1]comptes des secteurs'!$B$13:$AW$1568,47,FALSE)),0,VLOOKUP($D202,'[1]comptes des secteurs'!$B$13:$AW$1568,47,FALSE))</f>
        <v>4784.3999999999996</v>
      </c>
      <c r="CB202" s="108">
        <f t="shared" si="72"/>
        <v>0</v>
      </c>
      <c r="CC202" s="108">
        <f t="shared" si="72"/>
        <v>0</v>
      </c>
      <c r="CD202">
        <f>VLOOKUP(D202,Eurostat!$A$11:$H$272,5,TRUE)</f>
        <v>11607.2</v>
      </c>
    </row>
    <row r="203" spans="1:82" ht="15.65" customHeight="1" x14ac:dyDescent="0.35">
      <c r="A203" s="121"/>
      <c r="B203" s="209"/>
      <c r="C203" s="131" t="s">
        <v>455</v>
      </c>
      <c r="D203" s="128">
        <v>3011</v>
      </c>
      <c r="E203" s="97">
        <f>IFERROR(VLOOKUP(D203,'[1]Emissions ETS'!$A$2:$B$121,2,FALSE),0)/1000</f>
        <v>3.649</v>
      </c>
      <c r="F203" s="104" t="e">
        <f>SUMIF('[1]Consommati par usage et sect '!$C$6:$C$310,'[1]Assiette TIC'!$C211,'[1]Consommati par usage et sect '!E$6:E$310)</f>
        <v>#VALUE!</v>
      </c>
      <c r="G203" s="104" t="e">
        <f>SUMIF('[1]Consommati par usage et sect '!$C$6:$C$310,'[1]Assiette TIC'!$C211,'[1]Consommati par usage et sect '!F$6:F$310)</f>
        <v>#VALUE!</v>
      </c>
      <c r="H203" s="104" t="e">
        <f>SUMIF('[1]Consommati par usage et sect '!$C$6:$C$310,'[1]Assiette TIC'!$C211,'[1]Consommati par usage et sect '!G$6:G$310)</f>
        <v>#VALUE!</v>
      </c>
      <c r="I203" s="104" t="e">
        <f>SUMIF('[1]Consommati par usage et sect '!$C$6:$C$310,'[1]Assiette TIC'!$C211,'[1]Consommati par usage et sect '!H$6:H$310)</f>
        <v>#VALUE!</v>
      </c>
      <c r="J203" s="104" t="e">
        <f>SUMIF('[1]Consommati par usage et sect '!$C$6:$C$310,'[1]Assiette TIC'!$C211,'[1]Consommati par usage et sect '!I$6:I$310)</f>
        <v>#VALUE!</v>
      </c>
      <c r="K203" s="104" t="e">
        <f>SUMIF('[1]Consommati par usage et sect '!$C$6:$C$310,'[1]Assiette TIC'!$C211,'[1]Consommati par usage et sect '!J$6:J$310)</f>
        <v>#VALUE!</v>
      </c>
      <c r="L203" s="104" t="e">
        <f>SUMIF('[1]Consommati par usage et sect '!$C$6:$C$310,'[1]Assiette TIC'!$C211,'[1]Consommati par usage et sect '!K$6:K$310)</f>
        <v>#VALUE!</v>
      </c>
      <c r="M203" s="104" t="e">
        <f>SUMIF('[1]Consommati par usage et sect '!$C$6:$C$310,'[1]Assiette TIC'!$C211,'[1]Consommati par usage et sect '!L$6:L$310)</f>
        <v>#VALUE!</v>
      </c>
      <c r="N203" s="104" t="e">
        <f>SUMIF('[1]Consommati par usage et sect '!$C$6:$C$310,'[1]Assiette TIC'!$C211,'[1]Consommati par usage et sect '!M$6:M$310)</f>
        <v>#VALUE!</v>
      </c>
      <c r="O203" s="104" t="e">
        <f>SUMIF('[1]Consommati par usage et sect '!$C$6:$C$310,'[1]Assiette TIC'!$C211,'[1]Consommati par usage et sect '!N$6:N$310)</f>
        <v>#VALUE!</v>
      </c>
      <c r="P203" s="104" t="e">
        <f>SUMIF('[1]Consommati par usage et sect '!$C$6:$C$310,'[1]Assiette TIC'!$C211,'[1]Consommati par usage et sect '!O$6:O$310)</f>
        <v>#VALUE!</v>
      </c>
      <c r="Q203" s="104" t="e">
        <f>SUMIF('[1]Consommati par usage et sect '!$C$6:$C$310,'[1]Assiette TIC'!$C211,'[1]Consommati par usage et sect '!P$6:P$310)</f>
        <v>#VALUE!</v>
      </c>
      <c r="R203" s="104" t="e">
        <f>SUMIF('[1]Consommati par usage et sect '!$C$6:$C$310,'[1]Assiette TIC'!$C211,'[1]Consommati par usage et sect '!Q$6:Q$310)</f>
        <v>#VALUE!</v>
      </c>
      <c r="S203" s="104" t="e">
        <f>SUMIF('[1]Consommati par usage et sect '!$C$6:$C$310,'[1]Assiette TIC'!$C211,'[1]Consommati par usage et sect '!R$6:R$310)</f>
        <v>#VALUE!</v>
      </c>
      <c r="T203" s="104" t="e">
        <f>SUMIF('[1]Consommati par usage et sect '!$C$6:$C$310,'[1]Assiette TIC'!$C211,'[1]Consommati par usage et sect '!S$6:S$310)</f>
        <v>#VALUE!</v>
      </c>
      <c r="U203" s="104" t="e">
        <f>SUMIF('[1]Consommati par usage et sect '!$C$6:$C$310,'[1]Assiette TIC'!$C211,'[1]Consommati par usage et sect '!T$6:T$310)</f>
        <v>#VALUE!</v>
      </c>
      <c r="V203" s="104" t="e">
        <f>SUMIF('[1]Consommati par usage et sect '!$C$6:$C$310,'[1]Assiette TIC'!$C211,'[1]Consommati par usage et sect '!U$6:U$310)</f>
        <v>#VALUE!</v>
      </c>
      <c r="W203" s="104" t="e">
        <f>SUMIF('[1]Consommati par usage et sect '!$C$6:$C$310,'[1]Assiette TIC'!$C211,'[1]Consommati par usage et sect '!V$6:V$310)</f>
        <v>#VALUE!</v>
      </c>
      <c r="X203" s="104" t="e">
        <f>SUMIF('[1]Consommati par usage et sect '!$C$6:$C$310,'[1]Assiette TIC'!$C211,'[1]Consommati par usage et sect '!W$6:W$310)</f>
        <v>#VALUE!</v>
      </c>
      <c r="Y203" s="104" t="e">
        <f>SUMIF('[1]Consommati par usage et sect '!$C$6:$C$310,'[1]Assiette TIC'!$C211,'[1]Consommati par usage et sect '!X$6:X$310)</f>
        <v>#VALUE!</v>
      </c>
      <c r="Z203" s="104" t="e">
        <f>SUMIF('[1]Consommati par usage et sect '!$C$6:$C$310,'[1]Assiette TIC'!$C211,'[1]Consommati par usage et sect '!Y$6:Y$310)</f>
        <v>#VALUE!</v>
      </c>
      <c r="AA203" s="104" t="e">
        <f>SUMIF('[1]Consommati par usage et sect '!$C$6:$C$310,'[1]Assiette TIC'!$C211,'[1]Consommati par usage et sect '!Z$6:Z$310)</f>
        <v>#VALUE!</v>
      </c>
      <c r="AB203" s="104" t="e">
        <f>SUMIF('[1]Consommati par usage et sect '!$C$6:$C$310,'[1]Assiette TIC'!$C211,'[1]Consommati par usage et sect '!AA$6:AA$310)</f>
        <v>#VALUE!</v>
      </c>
      <c r="AC203" s="104" t="e">
        <f>SUMIF('[1]Consommati par usage et sect '!$C$6:$C$310,'[1]Assiette TIC'!$C211,'[1]Consommati par usage et sect '!AB$6:AB$310)</f>
        <v>#VALUE!</v>
      </c>
      <c r="AD203" s="104" t="e">
        <f>SUMIF('[1]Consommati par usage et sect '!$C$6:$C$310,'[1]Assiette TIC'!$C211,'[1]Consommati par usage et sect '!AC$6:AC$310)</f>
        <v>#VALUE!</v>
      </c>
      <c r="AE203" s="104" t="e">
        <f>SUMIF('[1]Consommati par usage et sect '!$C$6:$C$310,'[1]Assiette TIC'!$C211,'[1]Consommati par usage et sect '!AD$6:AD$310)</f>
        <v>#VALUE!</v>
      </c>
      <c r="AF203" s="104" t="e">
        <f>SUMIF('[1]Consommati par usage et sect '!$C$6:$C$310,'[1]Assiette TIC'!$C211,'[1]Consommati par usage et sect '!AE$6:AE$310)</f>
        <v>#VALUE!</v>
      </c>
      <c r="AG203" s="104" t="e">
        <f>SUMIF('[1]Consommati par usage et sect '!$C$6:$C$310,'[1]Assiette TIC'!$C211,'[1]Consommati par usage et sect '!AF$6:AF$310)</f>
        <v>#VALUE!</v>
      </c>
      <c r="AH203" s="104" t="e">
        <f>SUMIF('[1]Consommati par usage et sect '!$C$6:$C$310,'[1]Assiette TIC'!$C211,'[1]Consommati par usage et sect '!AG$6:AG$310)</f>
        <v>#VALUE!</v>
      </c>
      <c r="AI203" s="104" t="e">
        <f>SUMIF('[1]Consommati par usage et sect '!$C$6:$C$310,'[1]Assiette TIC'!$C211,'[1]Consommati par usage et sect '!AH$6:AH$310)</f>
        <v>#VALUE!</v>
      </c>
      <c r="AJ203" s="104" t="e">
        <f>SUMIF('[1]Consommati par usage et sect '!$C$6:$C$310,'[1]Assiette TIC'!$C211,'[1]Consommati par usage et sect '!AI$6:AI$310)</f>
        <v>#VALUE!</v>
      </c>
      <c r="AK203" s="104" t="e">
        <f>SUMIF('[1]Consommati par usage et sect '!$C$6:$C$310,'[1]Assiette TIC'!$C211,'[1]Consommati par usage et sect '!AJ$6:AJ$310)</f>
        <v>#VALUE!</v>
      </c>
      <c r="AL203" s="105" t="e">
        <f t="shared" si="80"/>
        <v>#VALUE!</v>
      </c>
      <c r="AM203" s="104" t="e">
        <f t="shared" si="85"/>
        <v>#VALUE!</v>
      </c>
      <c r="AN203" s="104" t="e">
        <f t="shared" si="81"/>
        <v>#VALUE!</v>
      </c>
      <c r="AO203" s="104" t="e">
        <f t="shared" si="82"/>
        <v>#VALUE!</v>
      </c>
      <c r="AP203" s="104" t="e">
        <f t="shared" si="83"/>
        <v>#VALUE!</v>
      </c>
      <c r="AQ203" s="104" t="e">
        <f>SUMIF('[1]Consommati par usage et sect '!$C$6:$C$310,'[1]Assiette TIC'!$C211,'[1]Consommati par usage et sect '!AP$6:AP$310)</f>
        <v>#VALUE!</v>
      </c>
      <c r="AR203" s="104" t="e">
        <f>SUMIF('[1]Consommati par usage et sect '!$C$6:$C$310,'[1]Assiette TIC'!$C211,'[1]Consommati par usage et sect '!AQ$6:AQ$310)</f>
        <v>#VALUE!</v>
      </c>
      <c r="AS203" s="104" t="e">
        <f>SUMIF('[1]Consommati par usage et sect '!$C$6:$C$310,'[1]Assiette TIC'!$C211,'[1]Consommati par usage et sect '!AR$6:AR$310)</f>
        <v>#VALUE!</v>
      </c>
      <c r="AT203" s="104" t="e">
        <f>SUMIF('[1]Consommati par usage et sect '!$C$6:$C$310,'[1]Assiette TIC'!$C211,'[1]Consommati par usage et sect '!AS$6:AS$310)</f>
        <v>#VALUE!</v>
      </c>
      <c r="AU203" s="104" t="e">
        <f>SUMIF('[1]Consommati par usage et sect '!$C$6:$C$310,'[1]Assiette TIC'!$C211,'[1]Consommati par usage et sect '!AT$6:AT$310)</f>
        <v>#VALUE!</v>
      </c>
      <c r="AV203" s="104" t="e">
        <f>SUMIF('[1]Consommati par usage et sect '!$C$6:$C$310,'[1]Assiette TIC'!$C211,'[1]Consommati par usage et sect '!AU$6:AU$310)</f>
        <v>#VALUE!</v>
      </c>
      <c r="AW203" s="104" t="e">
        <f>SUMIF('[1]Consommati par usage et sect '!$C$6:$C$310,'[1]Assiette TIC'!$C211,'[1]Consommati par usage et sect '!AV$6:AV$310)</f>
        <v>#VALUE!</v>
      </c>
      <c r="AX203" s="104" t="e">
        <f>SUMIF('[1]Consommati par usage et sect '!$C$6:$C$310,'[1]Assiette TIC'!$C211,'[1]Consommati par usage et sect '!AW$6:AW$310)</f>
        <v>#VALUE!</v>
      </c>
      <c r="AY203" s="104" t="e">
        <f>SUMIF('[1]Consommati par usage et sect '!$C$6:$C$310,'[1]Assiette TIC'!$C211,'[1]Consommati par usage et sect '!AX$6:AX$310)</f>
        <v>#VALUE!</v>
      </c>
      <c r="AZ203" s="104" t="e">
        <f>SUMIF('[1]Consommati par usage et sect '!$C$6:$C$310,'[1]Assiette TIC'!$C211,'[1]Consommati par usage et sect '!AY$6:AY$310)</f>
        <v>#VALUE!</v>
      </c>
      <c r="BA203" s="104" t="e">
        <f>SUMIF('[1]Consommati par usage et sect '!$C$6:$C$310,'[1]Assiette TIC'!$C211,'[1]Consommati par usage et sect '!AZ$6:AZ$310)</f>
        <v>#VALUE!</v>
      </c>
      <c r="BB203" s="104" t="e">
        <f>SUMIF('[1]Consommati par usage et sect '!$C$6:$C$310,'[1]Assiette TIC'!$C211,'[1]Consommati par usage et sect '!BA$6:BA$310)</f>
        <v>#VALUE!</v>
      </c>
      <c r="BC203" s="104" t="e">
        <f>SUMIF('[1]Consommati par usage et sect '!$C$6:$C$310,'[1]Assiette TIC'!$C211,'[1]Consommati par usage et sect '!BB$6:BB$310)</f>
        <v>#VALUE!</v>
      </c>
      <c r="BD203" s="104" t="e">
        <f>SUMIF('[1]Consommati par usage et sect '!$C$6:$C$310,'[1]Assiette TIC'!$C211,'[1]Consommati par usage et sect '!BC$6:BC$310)</f>
        <v>#VALUE!</v>
      </c>
      <c r="BE203" s="104" t="e">
        <f>SUMIF('[1]Consommati par usage et sect '!$C$6:$C$310,'[1]Assiette TIC'!$C211,'[1]Consommati par usage et sect '!BD$6:BD$310)</f>
        <v>#VALUE!</v>
      </c>
      <c r="BF203" s="104" t="e">
        <f>SUMIF('[1]Consommati par usage et sect '!$C$6:$C$310,'[1]Assiette TIC'!$C211,'[1]Consommati par usage et sect '!BE$6:BE$310)</f>
        <v>#VALUE!</v>
      </c>
      <c r="BG203" s="104" t="e">
        <f>SUMIF('[1]Consommati par usage et sect '!$C$6:$C$310,'[1]Assiette TIC'!$C211,'[1]Consommati par usage et sect '!BF$6:BF$310)</f>
        <v>#VALUE!</v>
      </c>
      <c r="BH203" s="104" t="e">
        <f>SUMIF('[1]Consommati par usage et sect '!$C$6:$C$310,'[1]Assiette TIC'!$C211,'[1]Consommati par usage et sect '!BG$6:BG$310)</f>
        <v>#VALUE!</v>
      </c>
      <c r="BI203" s="104" t="e">
        <f>SUMIF('[1]Consommati par usage et sect '!$C$6:$C$310,'[1]Assiette TIC'!$C211,'[1]Consommati par usage et sect '!BH$6:BH$310)</f>
        <v>#VALUE!</v>
      </c>
      <c r="BJ203" s="104" t="e">
        <f>SUMIF('[1]Consommati par usage et sect '!$C$6:$C$310,'[1]Assiette TIC'!$C211,'[1]Consommati par usage et sect '!BI$6:BI$310)</f>
        <v>#VALUE!</v>
      </c>
      <c r="BK203" s="104" t="e">
        <f>SUMIF('[1]Consommati par usage et sect '!$C$6:$C$310,'[1]Assiette TIC'!$C211,'[1]Consommati par usage et sect '!BJ$6:BJ$310)</f>
        <v>#VALUE!</v>
      </c>
      <c r="BL203" s="104" t="e">
        <f>SUMIF('[1]Consommati par usage et sect '!$C$6:$C$310,'[1]Assiette TIC'!$C211,'[1]Consommati par usage et sect '!BK$6:BK$310)</f>
        <v>#VALUE!</v>
      </c>
      <c r="BM203" s="104" t="e">
        <f>SUMIF('[1]Consommati par usage et sect '!$C$6:$C$310,'[1]Assiette TIC'!$C211,'[1]Consommati par usage et sect '!BL$6:BL$310)</f>
        <v>#VALUE!</v>
      </c>
      <c r="BN203" s="104" t="e">
        <f>SUMIF('[1]Consommati par usage et sect '!$C$6:$C$310,'[1]Assiette TIC'!$C211,'[1]Consommati par usage et sect '!BM$6:BM$310)</f>
        <v>#VALUE!</v>
      </c>
      <c r="BO203" s="104" t="e">
        <f>SUMIF('[1]Consommati par usage et sect '!$C$6:$C$310,'[1]Assiette TIC'!$C211,'[1]Consommati par usage et sect '!BN$6:BN$310)</f>
        <v>#VALUE!</v>
      </c>
      <c r="BP203" s="104" t="e">
        <f>SUMIF('[1]Consommati par usage et sect '!$C$6:$C$310,'[1]Assiette TIC'!$C211,'[1]Consommati par usage et sect '!BO$6:BO$310)</f>
        <v>#VALUE!</v>
      </c>
      <c r="BQ203" s="104" t="e">
        <f>SUMIF('[1]Consommati par usage et sect '!$C$6:$C$310,'[1]Assiette TIC'!$C211,'[1]Consommati par usage et sect '!BP$6:BP$310)</f>
        <v>#VALUE!</v>
      </c>
      <c r="BR203" s="104" t="e">
        <f>SUMIF('[1]Consommati par usage et sect '!$C$6:$C$310,'[1]Assiette TIC'!$C211,'[1]Consommati par usage et sect '!BQ$6:BQ$310)</f>
        <v>#VALUE!</v>
      </c>
      <c r="BS203" s="105" t="e">
        <f t="shared" si="77"/>
        <v>#VALUE!</v>
      </c>
      <c r="BT203" s="106" t="e">
        <f>AL203-E203+#REF!+#REF!</f>
        <v>#VALUE!</v>
      </c>
      <c r="BU203" s="102" t="e">
        <f>IF(E203-#REF!-#REF!&gt;=#REF!,AL203-E203+#REF!+#REF!,AL203-#REF!)</f>
        <v>#REF!</v>
      </c>
      <c r="BV203" s="102" t="s">
        <v>264</v>
      </c>
      <c r="BW203" s="102"/>
      <c r="BX203" s="102">
        <f t="shared" si="84"/>
        <v>1</v>
      </c>
      <c r="BY203" s="102">
        <f t="shared" si="86"/>
        <v>0</v>
      </c>
      <c r="BZ203" s="107">
        <f>IF(ISNA(VLOOKUP($D203,'[1]comptes des secteurs'!$B$13:$AW$1568,31,FALSE)),0,VLOOKUP($D203,'[1]comptes des secteurs'!$B$13:$AW$1568,31,FALSE))</f>
        <v>74.3</v>
      </c>
      <c r="CA203" s="102">
        <f>IF(ISNA(VLOOKUP($D203,'[1]comptes des secteurs'!$B$13:$AW$1568,47,FALSE)),0,VLOOKUP($D203,'[1]comptes des secteurs'!$B$13:$AW$1568,47,FALSE))</f>
        <v>1123.0999999999999</v>
      </c>
      <c r="CB203" s="108">
        <f t="shared" si="72"/>
        <v>0</v>
      </c>
      <c r="CC203" s="108">
        <f t="shared" si="72"/>
        <v>0</v>
      </c>
      <c r="CD203">
        <f>VLOOKUP(D203,Eurostat!$A$11:$H$272,5,TRUE)</f>
        <v>4306.5</v>
      </c>
    </row>
    <row r="204" spans="1:82" ht="15.65" customHeight="1" x14ac:dyDescent="0.35">
      <c r="A204" s="121"/>
      <c r="B204" s="209"/>
      <c r="C204" s="131" t="s">
        <v>456</v>
      </c>
      <c r="D204" s="128">
        <v>3012</v>
      </c>
      <c r="E204" s="97">
        <f>IFERROR(VLOOKUP(D204,'[1]Emissions ETS'!$A$2:$B$121,2,FALSE),0)/1000</f>
        <v>0</v>
      </c>
      <c r="F204" s="104" t="e">
        <f>SUMIF('[1]Consommati par usage et sect '!$C$6:$C$310,'[1]Assiette TIC'!$C212,'[1]Consommati par usage et sect '!E$6:E$310)</f>
        <v>#VALUE!</v>
      </c>
      <c r="G204" s="104" t="e">
        <f>SUMIF('[1]Consommati par usage et sect '!$C$6:$C$310,'[1]Assiette TIC'!$C212,'[1]Consommati par usage et sect '!F$6:F$310)</f>
        <v>#VALUE!</v>
      </c>
      <c r="H204" s="104" t="e">
        <f>SUMIF('[1]Consommati par usage et sect '!$C$6:$C$310,'[1]Assiette TIC'!$C212,'[1]Consommati par usage et sect '!G$6:G$310)</f>
        <v>#VALUE!</v>
      </c>
      <c r="I204" s="104" t="e">
        <f>SUMIF('[1]Consommati par usage et sect '!$C$6:$C$310,'[1]Assiette TIC'!$C212,'[1]Consommati par usage et sect '!H$6:H$310)</f>
        <v>#VALUE!</v>
      </c>
      <c r="J204" s="104" t="e">
        <f>SUMIF('[1]Consommati par usage et sect '!$C$6:$C$310,'[1]Assiette TIC'!$C212,'[1]Consommati par usage et sect '!I$6:I$310)</f>
        <v>#VALUE!</v>
      </c>
      <c r="K204" s="104" t="e">
        <f>SUMIF('[1]Consommati par usage et sect '!$C$6:$C$310,'[1]Assiette TIC'!$C212,'[1]Consommati par usage et sect '!J$6:J$310)</f>
        <v>#VALUE!</v>
      </c>
      <c r="L204" s="104" t="e">
        <f>SUMIF('[1]Consommati par usage et sect '!$C$6:$C$310,'[1]Assiette TIC'!$C212,'[1]Consommati par usage et sect '!K$6:K$310)</f>
        <v>#VALUE!</v>
      </c>
      <c r="M204" s="104" t="e">
        <f>SUMIF('[1]Consommati par usage et sect '!$C$6:$C$310,'[1]Assiette TIC'!$C212,'[1]Consommati par usage et sect '!L$6:L$310)</f>
        <v>#VALUE!</v>
      </c>
      <c r="N204" s="104" t="e">
        <f>SUMIF('[1]Consommati par usage et sect '!$C$6:$C$310,'[1]Assiette TIC'!$C212,'[1]Consommati par usage et sect '!M$6:M$310)</f>
        <v>#VALUE!</v>
      </c>
      <c r="O204" s="104" t="e">
        <f>SUMIF('[1]Consommati par usage et sect '!$C$6:$C$310,'[1]Assiette TIC'!$C212,'[1]Consommati par usage et sect '!N$6:N$310)</f>
        <v>#VALUE!</v>
      </c>
      <c r="P204" s="104" t="e">
        <f>SUMIF('[1]Consommati par usage et sect '!$C$6:$C$310,'[1]Assiette TIC'!$C212,'[1]Consommati par usage et sect '!O$6:O$310)</f>
        <v>#VALUE!</v>
      </c>
      <c r="Q204" s="104" t="e">
        <f>SUMIF('[1]Consommati par usage et sect '!$C$6:$C$310,'[1]Assiette TIC'!$C212,'[1]Consommati par usage et sect '!P$6:P$310)</f>
        <v>#VALUE!</v>
      </c>
      <c r="R204" s="104" t="e">
        <f>SUMIF('[1]Consommati par usage et sect '!$C$6:$C$310,'[1]Assiette TIC'!$C212,'[1]Consommati par usage et sect '!Q$6:Q$310)</f>
        <v>#VALUE!</v>
      </c>
      <c r="S204" s="104" t="e">
        <f>SUMIF('[1]Consommati par usage et sect '!$C$6:$C$310,'[1]Assiette TIC'!$C212,'[1]Consommati par usage et sect '!R$6:R$310)</f>
        <v>#VALUE!</v>
      </c>
      <c r="T204" s="104" t="e">
        <f>SUMIF('[1]Consommati par usage et sect '!$C$6:$C$310,'[1]Assiette TIC'!$C212,'[1]Consommati par usage et sect '!S$6:S$310)</f>
        <v>#VALUE!</v>
      </c>
      <c r="U204" s="104" t="e">
        <f>SUMIF('[1]Consommati par usage et sect '!$C$6:$C$310,'[1]Assiette TIC'!$C212,'[1]Consommati par usage et sect '!T$6:T$310)</f>
        <v>#VALUE!</v>
      </c>
      <c r="V204" s="104" t="e">
        <f>SUMIF('[1]Consommati par usage et sect '!$C$6:$C$310,'[1]Assiette TIC'!$C212,'[1]Consommati par usage et sect '!U$6:U$310)</f>
        <v>#VALUE!</v>
      </c>
      <c r="W204" s="104" t="e">
        <f>SUMIF('[1]Consommati par usage et sect '!$C$6:$C$310,'[1]Assiette TIC'!$C212,'[1]Consommati par usage et sect '!V$6:V$310)</f>
        <v>#VALUE!</v>
      </c>
      <c r="X204" s="104" t="e">
        <f>SUMIF('[1]Consommati par usage et sect '!$C$6:$C$310,'[1]Assiette TIC'!$C212,'[1]Consommati par usage et sect '!W$6:W$310)</f>
        <v>#VALUE!</v>
      </c>
      <c r="Y204" s="104" t="e">
        <f>SUMIF('[1]Consommati par usage et sect '!$C$6:$C$310,'[1]Assiette TIC'!$C212,'[1]Consommati par usage et sect '!X$6:X$310)</f>
        <v>#VALUE!</v>
      </c>
      <c r="Z204" s="104" t="e">
        <f>SUMIF('[1]Consommati par usage et sect '!$C$6:$C$310,'[1]Assiette TIC'!$C212,'[1]Consommati par usage et sect '!Y$6:Y$310)</f>
        <v>#VALUE!</v>
      </c>
      <c r="AA204" s="104" t="e">
        <f>SUMIF('[1]Consommati par usage et sect '!$C$6:$C$310,'[1]Assiette TIC'!$C212,'[1]Consommati par usage et sect '!Z$6:Z$310)</f>
        <v>#VALUE!</v>
      </c>
      <c r="AB204" s="104" t="e">
        <f>SUMIF('[1]Consommati par usage et sect '!$C$6:$C$310,'[1]Assiette TIC'!$C212,'[1]Consommati par usage et sect '!AA$6:AA$310)</f>
        <v>#VALUE!</v>
      </c>
      <c r="AC204" s="104" t="e">
        <f>SUMIF('[1]Consommati par usage et sect '!$C$6:$C$310,'[1]Assiette TIC'!$C212,'[1]Consommati par usage et sect '!AB$6:AB$310)</f>
        <v>#VALUE!</v>
      </c>
      <c r="AD204" s="104" t="e">
        <f>SUMIF('[1]Consommati par usage et sect '!$C$6:$C$310,'[1]Assiette TIC'!$C212,'[1]Consommati par usage et sect '!AC$6:AC$310)</f>
        <v>#VALUE!</v>
      </c>
      <c r="AE204" s="104" t="e">
        <f>SUMIF('[1]Consommati par usage et sect '!$C$6:$C$310,'[1]Assiette TIC'!$C212,'[1]Consommati par usage et sect '!AD$6:AD$310)</f>
        <v>#VALUE!</v>
      </c>
      <c r="AF204" s="104" t="e">
        <f>SUMIF('[1]Consommati par usage et sect '!$C$6:$C$310,'[1]Assiette TIC'!$C212,'[1]Consommati par usage et sect '!AE$6:AE$310)</f>
        <v>#VALUE!</v>
      </c>
      <c r="AG204" s="104" t="e">
        <f>SUMIF('[1]Consommati par usage et sect '!$C$6:$C$310,'[1]Assiette TIC'!$C212,'[1]Consommati par usage et sect '!AF$6:AF$310)</f>
        <v>#VALUE!</v>
      </c>
      <c r="AH204" s="104" t="e">
        <f>SUMIF('[1]Consommati par usage et sect '!$C$6:$C$310,'[1]Assiette TIC'!$C212,'[1]Consommati par usage et sect '!AG$6:AG$310)</f>
        <v>#VALUE!</v>
      </c>
      <c r="AI204" s="104" t="e">
        <f>SUMIF('[1]Consommati par usage et sect '!$C$6:$C$310,'[1]Assiette TIC'!$C212,'[1]Consommati par usage et sect '!AH$6:AH$310)</f>
        <v>#VALUE!</v>
      </c>
      <c r="AJ204" s="104" t="e">
        <f>SUMIF('[1]Consommati par usage et sect '!$C$6:$C$310,'[1]Assiette TIC'!$C212,'[1]Consommati par usage et sect '!AI$6:AI$310)</f>
        <v>#VALUE!</v>
      </c>
      <c r="AK204" s="104" t="e">
        <f>SUMIF('[1]Consommati par usage et sect '!$C$6:$C$310,'[1]Assiette TIC'!$C212,'[1]Consommati par usage et sect '!AJ$6:AJ$310)</f>
        <v>#VALUE!</v>
      </c>
      <c r="AL204" s="105" t="e">
        <f t="shared" si="80"/>
        <v>#VALUE!</v>
      </c>
      <c r="AM204" s="104" t="e">
        <f t="shared" si="85"/>
        <v>#VALUE!</v>
      </c>
      <c r="AN204" s="104" t="e">
        <f t="shared" si="81"/>
        <v>#VALUE!</v>
      </c>
      <c r="AO204" s="104" t="e">
        <f t="shared" si="82"/>
        <v>#VALUE!</v>
      </c>
      <c r="AP204" s="104" t="e">
        <f t="shared" si="83"/>
        <v>#VALUE!</v>
      </c>
      <c r="AQ204" s="104" t="e">
        <f>SUMIF('[1]Consommati par usage et sect '!$C$6:$C$310,'[1]Assiette TIC'!$C212,'[1]Consommati par usage et sect '!AP$6:AP$310)</f>
        <v>#VALUE!</v>
      </c>
      <c r="AR204" s="104" t="e">
        <f>SUMIF('[1]Consommati par usage et sect '!$C$6:$C$310,'[1]Assiette TIC'!$C212,'[1]Consommati par usage et sect '!AQ$6:AQ$310)</f>
        <v>#VALUE!</v>
      </c>
      <c r="AS204" s="104" t="e">
        <f>SUMIF('[1]Consommati par usage et sect '!$C$6:$C$310,'[1]Assiette TIC'!$C212,'[1]Consommati par usage et sect '!AR$6:AR$310)</f>
        <v>#VALUE!</v>
      </c>
      <c r="AT204" s="104" t="e">
        <f>SUMIF('[1]Consommati par usage et sect '!$C$6:$C$310,'[1]Assiette TIC'!$C212,'[1]Consommati par usage et sect '!AS$6:AS$310)</f>
        <v>#VALUE!</v>
      </c>
      <c r="AU204" s="104" t="e">
        <f>SUMIF('[1]Consommati par usage et sect '!$C$6:$C$310,'[1]Assiette TIC'!$C212,'[1]Consommati par usage et sect '!AT$6:AT$310)</f>
        <v>#VALUE!</v>
      </c>
      <c r="AV204" s="104" t="e">
        <f>SUMIF('[1]Consommati par usage et sect '!$C$6:$C$310,'[1]Assiette TIC'!$C212,'[1]Consommati par usage et sect '!AU$6:AU$310)</f>
        <v>#VALUE!</v>
      </c>
      <c r="AW204" s="104" t="e">
        <f>SUMIF('[1]Consommati par usage et sect '!$C$6:$C$310,'[1]Assiette TIC'!$C212,'[1]Consommati par usage et sect '!AV$6:AV$310)</f>
        <v>#VALUE!</v>
      </c>
      <c r="AX204" s="104" t="e">
        <f>SUMIF('[1]Consommati par usage et sect '!$C$6:$C$310,'[1]Assiette TIC'!$C212,'[1]Consommati par usage et sect '!AW$6:AW$310)</f>
        <v>#VALUE!</v>
      </c>
      <c r="AY204" s="104" t="e">
        <f>SUMIF('[1]Consommati par usage et sect '!$C$6:$C$310,'[1]Assiette TIC'!$C212,'[1]Consommati par usage et sect '!AX$6:AX$310)</f>
        <v>#VALUE!</v>
      </c>
      <c r="AZ204" s="104" t="e">
        <f>SUMIF('[1]Consommati par usage et sect '!$C$6:$C$310,'[1]Assiette TIC'!$C212,'[1]Consommati par usage et sect '!AY$6:AY$310)</f>
        <v>#VALUE!</v>
      </c>
      <c r="BA204" s="104" t="e">
        <f>SUMIF('[1]Consommati par usage et sect '!$C$6:$C$310,'[1]Assiette TIC'!$C212,'[1]Consommati par usage et sect '!AZ$6:AZ$310)</f>
        <v>#VALUE!</v>
      </c>
      <c r="BB204" s="104" t="e">
        <f>SUMIF('[1]Consommati par usage et sect '!$C$6:$C$310,'[1]Assiette TIC'!$C212,'[1]Consommati par usage et sect '!BA$6:BA$310)</f>
        <v>#VALUE!</v>
      </c>
      <c r="BC204" s="104" t="e">
        <f>SUMIF('[1]Consommati par usage et sect '!$C$6:$C$310,'[1]Assiette TIC'!$C212,'[1]Consommati par usage et sect '!BB$6:BB$310)</f>
        <v>#VALUE!</v>
      </c>
      <c r="BD204" s="104" t="e">
        <f>SUMIF('[1]Consommati par usage et sect '!$C$6:$C$310,'[1]Assiette TIC'!$C212,'[1]Consommati par usage et sect '!BC$6:BC$310)</f>
        <v>#VALUE!</v>
      </c>
      <c r="BE204" s="104" t="e">
        <f>SUMIF('[1]Consommati par usage et sect '!$C$6:$C$310,'[1]Assiette TIC'!$C212,'[1]Consommati par usage et sect '!BD$6:BD$310)</f>
        <v>#VALUE!</v>
      </c>
      <c r="BF204" s="104" t="e">
        <f>SUMIF('[1]Consommati par usage et sect '!$C$6:$C$310,'[1]Assiette TIC'!$C212,'[1]Consommati par usage et sect '!BE$6:BE$310)</f>
        <v>#VALUE!</v>
      </c>
      <c r="BG204" s="104" t="e">
        <f>SUMIF('[1]Consommati par usage et sect '!$C$6:$C$310,'[1]Assiette TIC'!$C212,'[1]Consommati par usage et sect '!BF$6:BF$310)</f>
        <v>#VALUE!</v>
      </c>
      <c r="BH204" s="104" t="e">
        <f>SUMIF('[1]Consommati par usage et sect '!$C$6:$C$310,'[1]Assiette TIC'!$C212,'[1]Consommati par usage et sect '!BG$6:BG$310)</f>
        <v>#VALUE!</v>
      </c>
      <c r="BI204" s="104" t="e">
        <f>SUMIF('[1]Consommati par usage et sect '!$C$6:$C$310,'[1]Assiette TIC'!$C212,'[1]Consommati par usage et sect '!BH$6:BH$310)</f>
        <v>#VALUE!</v>
      </c>
      <c r="BJ204" s="104" t="e">
        <f>SUMIF('[1]Consommati par usage et sect '!$C$6:$C$310,'[1]Assiette TIC'!$C212,'[1]Consommati par usage et sect '!BI$6:BI$310)</f>
        <v>#VALUE!</v>
      </c>
      <c r="BK204" s="104" t="e">
        <f>SUMIF('[1]Consommati par usage et sect '!$C$6:$C$310,'[1]Assiette TIC'!$C212,'[1]Consommati par usage et sect '!BJ$6:BJ$310)</f>
        <v>#VALUE!</v>
      </c>
      <c r="BL204" s="104" t="e">
        <f>SUMIF('[1]Consommati par usage et sect '!$C$6:$C$310,'[1]Assiette TIC'!$C212,'[1]Consommati par usage et sect '!BK$6:BK$310)</f>
        <v>#VALUE!</v>
      </c>
      <c r="BM204" s="104" t="e">
        <f>SUMIF('[1]Consommati par usage et sect '!$C$6:$C$310,'[1]Assiette TIC'!$C212,'[1]Consommati par usage et sect '!BL$6:BL$310)</f>
        <v>#VALUE!</v>
      </c>
      <c r="BN204" s="104" t="e">
        <f>SUMIF('[1]Consommati par usage et sect '!$C$6:$C$310,'[1]Assiette TIC'!$C212,'[1]Consommati par usage et sect '!BM$6:BM$310)</f>
        <v>#VALUE!</v>
      </c>
      <c r="BO204" s="104" t="e">
        <f>SUMIF('[1]Consommati par usage et sect '!$C$6:$C$310,'[1]Assiette TIC'!$C212,'[1]Consommati par usage et sect '!BN$6:BN$310)</f>
        <v>#VALUE!</v>
      </c>
      <c r="BP204" s="104" t="e">
        <f>SUMIF('[1]Consommati par usage et sect '!$C$6:$C$310,'[1]Assiette TIC'!$C212,'[1]Consommati par usage et sect '!BO$6:BO$310)</f>
        <v>#VALUE!</v>
      </c>
      <c r="BQ204" s="104" t="e">
        <f>SUMIF('[1]Consommati par usage et sect '!$C$6:$C$310,'[1]Assiette TIC'!$C212,'[1]Consommati par usage et sect '!BP$6:BP$310)</f>
        <v>#VALUE!</v>
      </c>
      <c r="BR204" s="104" t="e">
        <f>SUMIF('[1]Consommati par usage et sect '!$C$6:$C$310,'[1]Assiette TIC'!$C212,'[1]Consommati par usage et sect '!BQ$6:BQ$310)</f>
        <v>#VALUE!</v>
      </c>
      <c r="BS204" s="105" t="e">
        <f t="shared" si="77"/>
        <v>#VALUE!</v>
      </c>
      <c r="BT204" s="106" t="e">
        <f>AL204-E204</f>
        <v>#VALUE!</v>
      </c>
      <c r="BU204" s="102" t="e">
        <f>IF(E204-#REF!-#REF!&gt;=#REF!,AL204-E204+#REF!+#REF!,AL204-#REF!)</f>
        <v>#REF!</v>
      </c>
      <c r="BV204" s="102" t="s">
        <v>264</v>
      </c>
      <c r="BW204" s="102"/>
      <c r="BX204" s="102">
        <f t="shared" si="84"/>
        <v>1</v>
      </c>
      <c r="BY204" s="102">
        <f t="shared" si="86"/>
        <v>0</v>
      </c>
      <c r="BZ204" s="107">
        <f>IF(ISNA(VLOOKUP($D204,'[1]comptes des secteurs'!$B$13:$AW$1568,31,FALSE)),0,VLOOKUP($D204,'[1]comptes des secteurs'!$B$13:$AW$1568,31,FALSE))</f>
        <v>35.799999999999997</v>
      </c>
      <c r="CA204" s="102">
        <f>IF(ISNA(VLOOKUP($D204,'[1]comptes des secteurs'!$B$13:$AW$1568,47,FALSE)),0,VLOOKUP($D204,'[1]comptes des secteurs'!$B$13:$AW$1568,47,FALSE))</f>
        <v>337.8</v>
      </c>
      <c r="CB204" s="108">
        <f t="shared" si="72"/>
        <v>0</v>
      </c>
      <c r="CC204" s="108">
        <f t="shared" si="72"/>
        <v>0</v>
      </c>
      <c r="CD204">
        <f>VLOOKUP(D204,Eurostat!$A$11:$H$272,5,TRUE)</f>
        <v>982.4</v>
      </c>
    </row>
    <row r="205" spans="1:82" ht="15.65" customHeight="1" x14ac:dyDescent="0.35">
      <c r="A205" s="121"/>
      <c r="B205" s="209"/>
      <c r="C205" s="131" t="s">
        <v>457</v>
      </c>
      <c r="D205" s="128">
        <v>3030</v>
      </c>
      <c r="E205" s="97">
        <f>IFERROR(VLOOKUP(D205,'[1]Emissions ETS'!$A$2:$B$121,2,FALSE),0)/1000</f>
        <v>312.38799999999998</v>
      </c>
      <c r="F205" s="104" t="e">
        <f>SUMIF('[1]Consommati par usage et sect '!$C$6:$C$310,'[1]Assiette TIC'!$C213,'[1]Consommati par usage et sect '!E$6:E$310)</f>
        <v>#VALUE!</v>
      </c>
      <c r="G205" s="104" t="e">
        <f>SUMIF('[1]Consommati par usage et sect '!$C$6:$C$310,'[1]Assiette TIC'!$C213,'[1]Consommati par usage et sect '!F$6:F$310)</f>
        <v>#VALUE!</v>
      </c>
      <c r="H205" s="104" t="e">
        <f>SUMIF('[1]Consommati par usage et sect '!$C$6:$C$310,'[1]Assiette TIC'!$C213,'[1]Consommati par usage et sect '!G$6:G$310)</f>
        <v>#VALUE!</v>
      </c>
      <c r="I205" s="104" t="e">
        <f>SUMIF('[1]Consommati par usage et sect '!$C$6:$C$310,'[1]Assiette TIC'!$C213,'[1]Consommati par usage et sect '!H$6:H$310)</f>
        <v>#VALUE!</v>
      </c>
      <c r="J205" s="104" t="e">
        <f>SUMIF('[1]Consommati par usage et sect '!$C$6:$C$310,'[1]Assiette TIC'!$C213,'[1]Consommati par usage et sect '!I$6:I$310)</f>
        <v>#VALUE!</v>
      </c>
      <c r="K205" s="104" t="e">
        <f>SUMIF('[1]Consommati par usage et sect '!$C$6:$C$310,'[1]Assiette TIC'!$C213,'[1]Consommati par usage et sect '!J$6:J$310)</f>
        <v>#VALUE!</v>
      </c>
      <c r="L205" s="104" t="e">
        <f>SUMIF('[1]Consommati par usage et sect '!$C$6:$C$310,'[1]Assiette TIC'!$C213,'[1]Consommati par usage et sect '!K$6:K$310)</f>
        <v>#VALUE!</v>
      </c>
      <c r="M205" s="104" t="e">
        <f>SUMIF('[1]Consommati par usage et sect '!$C$6:$C$310,'[1]Assiette TIC'!$C213,'[1]Consommati par usage et sect '!L$6:L$310)</f>
        <v>#VALUE!</v>
      </c>
      <c r="N205" s="104" t="e">
        <f>SUMIF('[1]Consommati par usage et sect '!$C$6:$C$310,'[1]Assiette TIC'!$C213,'[1]Consommati par usage et sect '!M$6:M$310)</f>
        <v>#VALUE!</v>
      </c>
      <c r="O205" s="104" t="e">
        <f>SUMIF('[1]Consommati par usage et sect '!$C$6:$C$310,'[1]Assiette TIC'!$C213,'[1]Consommati par usage et sect '!N$6:N$310)</f>
        <v>#VALUE!</v>
      </c>
      <c r="P205" s="104" t="e">
        <f>SUMIF('[1]Consommati par usage et sect '!$C$6:$C$310,'[1]Assiette TIC'!$C213,'[1]Consommati par usage et sect '!O$6:O$310)</f>
        <v>#VALUE!</v>
      </c>
      <c r="Q205" s="104" t="e">
        <f>SUMIF('[1]Consommati par usage et sect '!$C$6:$C$310,'[1]Assiette TIC'!$C213,'[1]Consommati par usage et sect '!P$6:P$310)</f>
        <v>#VALUE!</v>
      </c>
      <c r="R205" s="104" t="e">
        <f>SUMIF('[1]Consommati par usage et sect '!$C$6:$C$310,'[1]Assiette TIC'!$C213,'[1]Consommati par usage et sect '!Q$6:Q$310)</f>
        <v>#VALUE!</v>
      </c>
      <c r="S205" s="104" t="e">
        <f>SUMIF('[1]Consommati par usage et sect '!$C$6:$C$310,'[1]Assiette TIC'!$C213,'[1]Consommati par usage et sect '!R$6:R$310)</f>
        <v>#VALUE!</v>
      </c>
      <c r="T205" s="104" t="e">
        <f>SUMIF('[1]Consommati par usage et sect '!$C$6:$C$310,'[1]Assiette TIC'!$C213,'[1]Consommati par usage et sect '!S$6:S$310)</f>
        <v>#VALUE!</v>
      </c>
      <c r="U205" s="104" t="e">
        <f>SUMIF('[1]Consommati par usage et sect '!$C$6:$C$310,'[1]Assiette TIC'!$C213,'[1]Consommati par usage et sect '!T$6:T$310)</f>
        <v>#VALUE!</v>
      </c>
      <c r="V205" s="104" t="e">
        <f>SUMIF('[1]Consommati par usage et sect '!$C$6:$C$310,'[1]Assiette TIC'!$C213,'[1]Consommati par usage et sect '!U$6:U$310)</f>
        <v>#VALUE!</v>
      </c>
      <c r="W205" s="104" t="e">
        <f>SUMIF('[1]Consommati par usage et sect '!$C$6:$C$310,'[1]Assiette TIC'!$C213,'[1]Consommati par usage et sect '!V$6:V$310)</f>
        <v>#VALUE!</v>
      </c>
      <c r="X205" s="104" t="e">
        <f>SUMIF('[1]Consommati par usage et sect '!$C$6:$C$310,'[1]Assiette TIC'!$C213,'[1]Consommati par usage et sect '!W$6:W$310)</f>
        <v>#VALUE!</v>
      </c>
      <c r="Y205" s="104" t="e">
        <f>SUMIF('[1]Consommati par usage et sect '!$C$6:$C$310,'[1]Assiette TIC'!$C213,'[1]Consommati par usage et sect '!X$6:X$310)</f>
        <v>#VALUE!</v>
      </c>
      <c r="Z205" s="104" t="e">
        <f>SUMIF('[1]Consommati par usage et sect '!$C$6:$C$310,'[1]Assiette TIC'!$C213,'[1]Consommati par usage et sect '!Y$6:Y$310)</f>
        <v>#VALUE!</v>
      </c>
      <c r="AA205" s="104" t="e">
        <f>SUMIF('[1]Consommati par usage et sect '!$C$6:$C$310,'[1]Assiette TIC'!$C213,'[1]Consommati par usage et sect '!Z$6:Z$310)</f>
        <v>#VALUE!</v>
      </c>
      <c r="AB205" s="104" t="e">
        <f>SUMIF('[1]Consommati par usage et sect '!$C$6:$C$310,'[1]Assiette TIC'!$C213,'[1]Consommati par usage et sect '!AA$6:AA$310)</f>
        <v>#VALUE!</v>
      </c>
      <c r="AC205" s="104" t="e">
        <f>SUMIF('[1]Consommati par usage et sect '!$C$6:$C$310,'[1]Assiette TIC'!$C213,'[1]Consommati par usage et sect '!AB$6:AB$310)</f>
        <v>#VALUE!</v>
      </c>
      <c r="AD205" s="104" t="e">
        <f>SUMIF('[1]Consommati par usage et sect '!$C$6:$C$310,'[1]Assiette TIC'!$C213,'[1]Consommati par usage et sect '!AC$6:AC$310)</f>
        <v>#VALUE!</v>
      </c>
      <c r="AE205" s="104" t="e">
        <f>SUMIF('[1]Consommati par usage et sect '!$C$6:$C$310,'[1]Assiette TIC'!$C213,'[1]Consommati par usage et sect '!AD$6:AD$310)</f>
        <v>#VALUE!</v>
      </c>
      <c r="AF205" s="104" t="e">
        <f>SUMIF('[1]Consommati par usage et sect '!$C$6:$C$310,'[1]Assiette TIC'!$C213,'[1]Consommati par usage et sect '!AE$6:AE$310)</f>
        <v>#VALUE!</v>
      </c>
      <c r="AG205" s="104" t="e">
        <f>SUMIF('[1]Consommati par usage et sect '!$C$6:$C$310,'[1]Assiette TIC'!$C213,'[1]Consommati par usage et sect '!AF$6:AF$310)</f>
        <v>#VALUE!</v>
      </c>
      <c r="AH205" s="104" t="e">
        <f>SUMIF('[1]Consommati par usage et sect '!$C$6:$C$310,'[1]Assiette TIC'!$C213,'[1]Consommati par usage et sect '!AG$6:AG$310)</f>
        <v>#VALUE!</v>
      </c>
      <c r="AI205" s="104" t="e">
        <f>SUMIF('[1]Consommati par usage et sect '!$C$6:$C$310,'[1]Assiette TIC'!$C213,'[1]Consommati par usage et sect '!AH$6:AH$310)</f>
        <v>#VALUE!</v>
      </c>
      <c r="AJ205" s="104" t="e">
        <f>SUMIF('[1]Consommati par usage et sect '!$C$6:$C$310,'[1]Assiette TIC'!$C213,'[1]Consommati par usage et sect '!AI$6:AI$310)</f>
        <v>#VALUE!</v>
      </c>
      <c r="AK205" s="104" t="e">
        <f>SUMIF('[1]Consommati par usage et sect '!$C$6:$C$310,'[1]Assiette TIC'!$C213,'[1]Consommati par usage et sect '!AJ$6:AJ$310)</f>
        <v>#VALUE!</v>
      </c>
      <c r="AL205" s="105" t="e">
        <f t="shared" si="80"/>
        <v>#VALUE!</v>
      </c>
      <c r="AM205" s="104" t="e">
        <f t="shared" si="85"/>
        <v>#VALUE!</v>
      </c>
      <c r="AN205" s="104" t="e">
        <f t="shared" si="81"/>
        <v>#VALUE!</v>
      </c>
      <c r="AO205" s="104" t="e">
        <f t="shared" si="82"/>
        <v>#VALUE!</v>
      </c>
      <c r="AP205" s="104" t="e">
        <f t="shared" si="83"/>
        <v>#VALUE!</v>
      </c>
      <c r="AQ205" s="104" t="e">
        <f>SUMIF('[1]Consommati par usage et sect '!$C$6:$C$310,'[1]Assiette TIC'!$C213,'[1]Consommati par usage et sect '!AP$6:AP$310)</f>
        <v>#VALUE!</v>
      </c>
      <c r="AR205" s="104" t="e">
        <f>SUMIF('[1]Consommati par usage et sect '!$C$6:$C$310,'[1]Assiette TIC'!$C213,'[1]Consommati par usage et sect '!AQ$6:AQ$310)</f>
        <v>#VALUE!</v>
      </c>
      <c r="AS205" s="104" t="e">
        <f>SUMIF('[1]Consommati par usage et sect '!$C$6:$C$310,'[1]Assiette TIC'!$C213,'[1]Consommati par usage et sect '!AR$6:AR$310)</f>
        <v>#VALUE!</v>
      </c>
      <c r="AT205" s="104" t="e">
        <f>SUMIF('[1]Consommati par usage et sect '!$C$6:$C$310,'[1]Assiette TIC'!$C213,'[1]Consommati par usage et sect '!AS$6:AS$310)</f>
        <v>#VALUE!</v>
      </c>
      <c r="AU205" s="104" t="e">
        <f>SUMIF('[1]Consommati par usage et sect '!$C$6:$C$310,'[1]Assiette TIC'!$C213,'[1]Consommati par usage et sect '!AT$6:AT$310)</f>
        <v>#VALUE!</v>
      </c>
      <c r="AV205" s="104" t="e">
        <f>SUMIF('[1]Consommati par usage et sect '!$C$6:$C$310,'[1]Assiette TIC'!$C213,'[1]Consommati par usage et sect '!AU$6:AU$310)</f>
        <v>#VALUE!</v>
      </c>
      <c r="AW205" s="104" t="e">
        <f>SUMIF('[1]Consommati par usage et sect '!$C$6:$C$310,'[1]Assiette TIC'!$C213,'[1]Consommati par usage et sect '!AV$6:AV$310)</f>
        <v>#VALUE!</v>
      </c>
      <c r="AX205" s="104" t="e">
        <f>SUMIF('[1]Consommati par usage et sect '!$C$6:$C$310,'[1]Assiette TIC'!$C213,'[1]Consommati par usage et sect '!AW$6:AW$310)</f>
        <v>#VALUE!</v>
      </c>
      <c r="AY205" s="104" t="e">
        <f>SUMIF('[1]Consommati par usage et sect '!$C$6:$C$310,'[1]Assiette TIC'!$C213,'[1]Consommati par usage et sect '!AX$6:AX$310)</f>
        <v>#VALUE!</v>
      </c>
      <c r="AZ205" s="104" t="e">
        <f>SUMIF('[1]Consommati par usage et sect '!$C$6:$C$310,'[1]Assiette TIC'!$C213,'[1]Consommati par usage et sect '!AY$6:AY$310)</f>
        <v>#VALUE!</v>
      </c>
      <c r="BA205" s="104" t="e">
        <f>SUMIF('[1]Consommati par usage et sect '!$C$6:$C$310,'[1]Assiette TIC'!$C213,'[1]Consommati par usage et sect '!AZ$6:AZ$310)</f>
        <v>#VALUE!</v>
      </c>
      <c r="BB205" s="104" t="e">
        <f>SUMIF('[1]Consommati par usage et sect '!$C$6:$C$310,'[1]Assiette TIC'!$C213,'[1]Consommati par usage et sect '!BA$6:BA$310)</f>
        <v>#VALUE!</v>
      </c>
      <c r="BC205" s="104" t="e">
        <f>SUMIF('[1]Consommati par usage et sect '!$C$6:$C$310,'[1]Assiette TIC'!$C213,'[1]Consommati par usage et sect '!BB$6:BB$310)</f>
        <v>#VALUE!</v>
      </c>
      <c r="BD205" s="104" t="e">
        <f>SUMIF('[1]Consommati par usage et sect '!$C$6:$C$310,'[1]Assiette TIC'!$C213,'[1]Consommati par usage et sect '!BC$6:BC$310)</f>
        <v>#VALUE!</v>
      </c>
      <c r="BE205" s="104" t="e">
        <f>SUMIF('[1]Consommati par usage et sect '!$C$6:$C$310,'[1]Assiette TIC'!$C213,'[1]Consommati par usage et sect '!BD$6:BD$310)</f>
        <v>#VALUE!</v>
      </c>
      <c r="BF205" s="104" t="e">
        <f>SUMIF('[1]Consommati par usage et sect '!$C$6:$C$310,'[1]Assiette TIC'!$C213,'[1]Consommati par usage et sect '!BE$6:BE$310)</f>
        <v>#VALUE!</v>
      </c>
      <c r="BG205" s="104" t="e">
        <f>SUMIF('[1]Consommati par usage et sect '!$C$6:$C$310,'[1]Assiette TIC'!$C213,'[1]Consommati par usage et sect '!BF$6:BF$310)</f>
        <v>#VALUE!</v>
      </c>
      <c r="BH205" s="104" t="e">
        <f>SUMIF('[1]Consommati par usage et sect '!$C$6:$C$310,'[1]Assiette TIC'!$C213,'[1]Consommati par usage et sect '!BG$6:BG$310)</f>
        <v>#VALUE!</v>
      </c>
      <c r="BI205" s="104" t="e">
        <f>SUMIF('[1]Consommati par usage et sect '!$C$6:$C$310,'[1]Assiette TIC'!$C213,'[1]Consommati par usage et sect '!BH$6:BH$310)</f>
        <v>#VALUE!</v>
      </c>
      <c r="BJ205" s="104" t="e">
        <f>SUMIF('[1]Consommati par usage et sect '!$C$6:$C$310,'[1]Assiette TIC'!$C213,'[1]Consommati par usage et sect '!BI$6:BI$310)</f>
        <v>#VALUE!</v>
      </c>
      <c r="BK205" s="104" t="e">
        <f>SUMIF('[1]Consommati par usage et sect '!$C$6:$C$310,'[1]Assiette TIC'!$C213,'[1]Consommati par usage et sect '!BJ$6:BJ$310)</f>
        <v>#VALUE!</v>
      </c>
      <c r="BL205" s="104" t="e">
        <f>SUMIF('[1]Consommati par usage et sect '!$C$6:$C$310,'[1]Assiette TIC'!$C213,'[1]Consommati par usage et sect '!BK$6:BK$310)</f>
        <v>#VALUE!</v>
      </c>
      <c r="BM205" s="104" t="e">
        <f>SUMIF('[1]Consommati par usage et sect '!$C$6:$C$310,'[1]Assiette TIC'!$C213,'[1]Consommati par usage et sect '!BL$6:BL$310)</f>
        <v>#VALUE!</v>
      </c>
      <c r="BN205" s="104" t="e">
        <f>SUMIF('[1]Consommati par usage et sect '!$C$6:$C$310,'[1]Assiette TIC'!$C213,'[1]Consommati par usage et sect '!BM$6:BM$310)</f>
        <v>#VALUE!</v>
      </c>
      <c r="BO205" s="104" t="e">
        <f>SUMIF('[1]Consommati par usage et sect '!$C$6:$C$310,'[1]Assiette TIC'!$C213,'[1]Consommati par usage et sect '!BN$6:BN$310)</f>
        <v>#VALUE!</v>
      </c>
      <c r="BP205" s="104" t="e">
        <f>SUMIF('[1]Consommati par usage et sect '!$C$6:$C$310,'[1]Assiette TIC'!$C213,'[1]Consommati par usage et sect '!BO$6:BO$310)</f>
        <v>#VALUE!</v>
      </c>
      <c r="BQ205" s="104" t="e">
        <f>SUMIF('[1]Consommati par usage et sect '!$C$6:$C$310,'[1]Assiette TIC'!$C213,'[1]Consommati par usage et sect '!BP$6:BP$310)</f>
        <v>#VALUE!</v>
      </c>
      <c r="BR205" s="104" t="e">
        <f>SUMIF('[1]Consommati par usage et sect '!$C$6:$C$310,'[1]Assiette TIC'!$C213,'[1]Consommati par usage et sect '!BQ$6:BQ$310)</f>
        <v>#VALUE!</v>
      </c>
      <c r="BS205" s="105" t="e">
        <f t="shared" si="77"/>
        <v>#VALUE!</v>
      </c>
      <c r="BT205" s="106" t="e">
        <f>AL205-E205+#REF!+#REF!</f>
        <v>#VALUE!</v>
      </c>
      <c r="BU205" s="102" t="e">
        <f>IF(E205-#REF!-#REF!&gt;=#REF!,AL205-E205+#REF!+#REF!,AL205-#REF!)</f>
        <v>#REF!</v>
      </c>
      <c r="BV205" s="102" t="s">
        <v>264</v>
      </c>
      <c r="BW205" s="102"/>
      <c r="BX205" s="102">
        <f t="shared" si="84"/>
        <v>1</v>
      </c>
      <c r="BY205" s="102">
        <f t="shared" si="86"/>
        <v>0</v>
      </c>
      <c r="BZ205" s="107">
        <f>IF(ISNA(VLOOKUP($D205,'[1]comptes des secteurs'!$B$13:$AW$1568,31,FALSE)),0,VLOOKUP($D205,'[1]comptes des secteurs'!$B$13:$AW$1568,31,FALSE))</f>
        <v>3785.9</v>
      </c>
      <c r="CA205" s="102">
        <f>IF(ISNA(VLOOKUP($D205,'[1]comptes des secteurs'!$B$13:$AW$1568,47,FALSE)),0,VLOOKUP($D205,'[1]comptes des secteurs'!$B$13:$AW$1568,47,FALSE))</f>
        <v>12696.9</v>
      </c>
      <c r="CB205" s="108">
        <f t="shared" si="72"/>
        <v>0</v>
      </c>
      <c r="CC205" s="108">
        <f t="shared" si="72"/>
        <v>0</v>
      </c>
      <c r="CD205">
        <f>VLOOKUP(D205,Eurostat!$A$11:$H$272,5,TRUE)</f>
        <v>41308.1</v>
      </c>
    </row>
    <row r="206" spans="1:82" ht="15.65" customHeight="1" x14ac:dyDescent="0.35">
      <c r="A206" s="121"/>
      <c r="B206" s="209"/>
      <c r="C206" s="131" t="s">
        <v>458</v>
      </c>
      <c r="D206" s="128">
        <v>3040</v>
      </c>
      <c r="E206" s="97">
        <f>IFERROR(VLOOKUP(D206,'[1]Emissions ETS'!$A$2:$B$121,2,FALSE),0)/1000</f>
        <v>0</v>
      </c>
      <c r="F206" s="104" t="e">
        <f>SUMIF('[1]Consommati par usage et sect '!$C$6:$C$310,'[1]Assiette TIC'!$C214,'[1]Consommati par usage et sect '!E$6:E$310)</f>
        <v>#VALUE!</v>
      </c>
      <c r="G206" s="104" t="e">
        <f>SUMIF('[1]Consommati par usage et sect '!$C$6:$C$310,'[1]Assiette TIC'!$C214,'[1]Consommati par usage et sect '!F$6:F$310)</f>
        <v>#VALUE!</v>
      </c>
      <c r="H206" s="104" t="e">
        <f>SUMIF('[1]Consommati par usage et sect '!$C$6:$C$310,'[1]Assiette TIC'!$C214,'[1]Consommati par usage et sect '!G$6:G$310)</f>
        <v>#VALUE!</v>
      </c>
      <c r="I206" s="104" t="e">
        <f>SUMIF('[1]Consommati par usage et sect '!$C$6:$C$310,'[1]Assiette TIC'!$C214,'[1]Consommati par usage et sect '!H$6:H$310)</f>
        <v>#VALUE!</v>
      </c>
      <c r="J206" s="104" t="e">
        <f>SUMIF('[1]Consommati par usage et sect '!$C$6:$C$310,'[1]Assiette TIC'!$C214,'[1]Consommati par usage et sect '!I$6:I$310)</f>
        <v>#VALUE!</v>
      </c>
      <c r="K206" s="104" t="e">
        <f>SUMIF('[1]Consommati par usage et sect '!$C$6:$C$310,'[1]Assiette TIC'!$C214,'[1]Consommati par usage et sect '!J$6:J$310)</f>
        <v>#VALUE!</v>
      </c>
      <c r="L206" s="104" t="e">
        <f>SUMIF('[1]Consommati par usage et sect '!$C$6:$C$310,'[1]Assiette TIC'!$C214,'[1]Consommati par usage et sect '!K$6:K$310)</f>
        <v>#VALUE!</v>
      </c>
      <c r="M206" s="104" t="e">
        <f>SUMIF('[1]Consommati par usage et sect '!$C$6:$C$310,'[1]Assiette TIC'!$C214,'[1]Consommati par usage et sect '!L$6:L$310)</f>
        <v>#VALUE!</v>
      </c>
      <c r="N206" s="104" t="e">
        <f>SUMIF('[1]Consommati par usage et sect '!$C$6:$C$310,'[1]Assiette TIC'!$C214,'[1]Consommati par usage et sect '!M$6:M$310)</f>
        <v>#VALUE!</v>
      </c>
      <c r="O206" s="104" t="e">
        <f>SUMIF('[1]Consommati par usage et sect '!$C$6:$C$310,'[1]Assiette TIC'!$C214,'[1]Consommati par usage et sect '!N$6:N$310)</f>
        <v>#VALUE!</v>
      </c>
      <c r="P206" s="104" t="e">
        <f>SUMIF('[1]Consommati par usage et sect '!$C$6:$C$310,'[1]Assiette TIC'!$C214,'[1]Consommati par usage et sect '!O$6:O$310)</f>
        <v>#VALUE!</v>
      </c>
      <c r="Q206" s="104" t="e">
        <f>SUMIF('[1]Consommati par usage et sect '!$C$6:$C$310,'[1]Assiette TIC'!$C214,'[1]Consommati par usage et sect '!P$6:P$310)</f>
        <v>#VALUE!</v>
      </c>
      <c r="R206" s="104" t="e">
        <f>SUMIF('[1]Consommati par usage et sect '!$C$6:$C$310,'[1]Assiette TIC'!$C214,'[1]Consommati par usage et sect '!Q$6:Q$310)</f>
        <v>#VALUE!</v>
      </c>
      <c r="S206" s="104" t="e">
        <f>SUMIF('[1]Consommati par usage et sect '!$C$6:$C$310,'[1]Assiette TIC'!$C214,'[1]Consommati par usage et sect '!R$6:R$310)</f>
        <v>#VALUE!</v>
      </c>
      <c r="T206" s="104" t="e">
        <f>SUMIF('[1]Consommati par usage et sect '!$C$6:$C$310,'[1]Assiette TIC'!$C214,'[1]Consommati par usage et sect '!S$6:S$310)</f>
        <v>#VALUE!</v>
      </c>
      <c r="U206" s="104" t="e">
        <f>SUMIF('[1]Consommati par usage et sect '!$C$6:$C$310,'[1]Assiette TIC'!$C214,'[1]Consommati par usage et sect '!T$6:T$310)</f>
        <v>#VALUE!</v>
      </c>
      <c r="V206" s="104" t="e">
        <f>SUMIF('[1]Consommati par usage et sect '!$C$6:$C$310,'[1]Assiette TIC'!$C214,'[1]Consommati par usage et sect '!U$6:U$310)</f>
        <v>#VALUE!</v>
      </c>
      <c r="W206" s="104" t="e">
        <f>SUMIF('[1]Consommati par usage et sect '!$C$6:$C$310,'[1]Assiette TIC'!$C214,'[1]Consommati par usage et sect '!V$6:V$310)</f>
        <v>#VALUE!</v>
      </c>
      <c r="X206" s="104" t="e">
        <f>SUMIF('[1]Consommati par usage et sect '!$C$6:$C$310,'[1]Assiette TIC'!$C214,'[1]Consommati par usage et sect '!W$6:W$310)</f>
        <v>#VALUE!</v>
      </c>
      <c r="Y206" s="104" t="e">
        <f>SUMIF('[1]Consommati par usage et sect '!$C$6:$C$310,'[1]Assiette TIC'!$C214,'[1]Consommati par usage et sect '!X$6:X$310)</f>
        <v>#VALUE!</v>
      </c>
      <c r="Z206" s="104" t="e">
        <f>SUMIF('[1]Consommati par usage et sect '!$C$6:$C$310,'[1]Assiette TIC'!$C214,'[1]Consommati par usage et sect '!Y$6:Y$310)</f>
        <v>#VALUE!</v>
      </c>
      <c r="AA206" s="104" t="e">
        <f>SUMIF('[1]Consommati par usage et sect '!$C$6:$C$310,'[1]Assiette TIC'!$C214,'[1]Consommati par usage et sect '!Z$6:Z$310)</f>
        <v>#VALUE!</v>
      </c>
      <c r="AB206" s="104" t="e">
        <f>SUMIF('[1]Consommati par usage et sect '!$C$6:$C$310,'[1]Assiette TIC'!$C214,'[1]Consommati par usage et sect '!AA$6:AA$310)</f>
        <v>#VALUE!</v>
      </c>
      <c r="AC206" s="104" t="e">
        <f>SUMIF('[1]Consommati par usage et sect '!$C$6:$C$310,'[1]Assiette TIC'!$C214,'[1]Consommati par usage et sect '!AB$6:AB$310)</f>
        <v>#VALUE!</v>
      </c>
      <c r="AD206" s="104" t="e">
        <f>SUMIF('[1]Consommati par usage et sect '!$C$6:$C$310,'[1]Assiette TIC'!$C214,'[1]Consommati par usage et sect '!AC$6:AC$310)</f>
        <v>#VALUE!</v>
      </c>
      <c r="AE206" s="104" t="e">
        <f>SUMIF('[1]Consommati par usage et sect '!$C$6:$C$310,'[1]Assiette TIC'!$C214,'[1]Consommati par usage et sect '!AD$6:AD$310)</f>
        <v>#VALUE!</v>
      </c>
      <c r="AF206" s="104" t="e">
        <f>SUMIF('[1]Consommati par usage et sect '!$C$6:$C$310,'[1]Assiette TIC'!$C214,'[1]Consommati par usage et sect '!AE$6:AE$310)</f>
        <v>#VALUE!</v>
      </c>
      <c r="AG206" s="104" t="e">
        <f>SUMIF('[1]Consommati par usage et sect '!$C$6:$C$310,'[1]Assiette TIC'!$C214,'[1]Consommati par usage et sect '!AF$6:AF$310)</f>
        <v>#VALUE!</v>
      </c>
      <c r="AH206" s="104" t="e">
        <f>SUMIF('[1]Consommati par usage et sect '!$C$6:$C$310,'[1]Assiette TIC'!$C214,'[1]Consommati par usage et sect '!AG$6:AG$310)</f>
        <v>#VALUE!</v>
      </c>
      <c r="AI206" s="104" t="e">
        <f>SUMIF('[1]Consommati par usage et sect '!$C$6:$C$310,'[1]Assiette TIC'!$C214,'[1]Consommati par usage et sect '!AH$6:AH$310)</f>
        <v>#VALUE!</v>
      </c>
      <c r="AJ206" s="104" t="e">
        <f>SUMIF('[1]Consommati par usage et sect '!$C$6:$C$310,'[1]Assiette TIC'!$C214,'[1]Consommati par usage et sect '!AI$6:AI$310)</f>
        <v>#VALUE!</v>
      </c>
      <c r="AK206" s="104" t="e">
        <f>SUMIF('[1]Consommati par usage et sect '!$C$6:$C$310,'[1]Assiette TIC'!$C214,'[1]Consommati par usage et sect '!AJ$6:AJ$310)</f>
        <v>#VALUE!</v>
      </c>
      <c r="AL206" s="105" t="e">
        <f t="shared" si="80"/>
        <v>#VALUE!</v>
      </c>
      <c r="AM206" s="104" t="e">
        <f t="shared" si="85"/>
        <v>#VALUE!</v>
      </c>
      <c r="AN206" s="104" t="e">
        <f t="shared" si="81"/>
        <v>#VALUE!</v>
      </c>
      <c r="AO206" s="104" t="e">
        <f t="shared" si="82"/>
        <v>#VALUE!</v>
      </c>
      <c r="AP206" s="104" t="e">
        <f t="shared" si="83"/>
        <v>#VALUE!</v>
      </c>
      <c r="AQ206" s="104" t="e">
        <f>SUMIF('[1]Consommati par usage et sect '!$C$6:$C$310,'[1]Assiette TIC'!$C214,'[1]Consommati par usage et sect '!AP$6:AP$310)</f>
        <v>#VALUE!</v>
      </c>
      <c r="AR206" s="104" t="e">
        <f>SUMIF('[1]Consommati par usage et sect '!$C$6:$C$310,'[1]Assiette TIC'!$C214,'[1]Consommati par usage et sect '!AQ$6:AQ$310)</f>
        <v>#VALUE!</v>
      </c>
      <c r="AS206" s="104" t="e">
        <f>SUMIF('[1]Consommati par usage et sect '!$C$6:$C$310,'[1]Assiette TIC'!$C214,'[1]Consommati par usage et sect '!AR$6:AR$310)</f>
        <v>#VALUE!</v>
      </c>
      <c r="AT206" s="104" t="e">
        <f>SUMIF('[1]Consommati par usage et sect '!$C$6:$C$310,'[1]Assiette TIC'!$C214,'[1]Consommati par usage et sect '!AS$6:AS$310)</f>
        <v>#VALUE!</v>
      </c>
      <c r="AU206" s="104" t="e">
        <f>SUMIF('[1]Consommati par usage et sect '!$C$6:$C$310,'[1]Assiette TIC'!$C214,'[1]Consommati par usage et sect '!AT$6:AT$310)</f>
        <v>#VALUE!</v>
      </c>
      <c r="AV206" s="104" t="e">
        <f>SUMIF('[1]Consommati par usage et sect '!$C$6:$C$310,'[1]Assiette TIC'!$C214,'[1]Consommati par usage et sect '!AU$6:AU$310)</f>
        <v>#VALUE!</v>
      </c>
      <c r="AW206" s="104" t="e">
        <f>SUMIF('[1]Consommati par usage et sect '!$C$6:$C$310,'[1]Assiette TIC'!$C214,'[1]Consommati par usage et sect '!AV$6:AV$310)</f>
        <v>#VALUE!</v>
      </c>
      <c r="AX206" s="104" t="e">
        <f>SUMIF('[1]Consommati par usage et sect '!$C$6:$C$310,'[1]Assiette TIC'!$C214,'[1]Consommati par usage et sect '!AW$6:AW$310)</f>
        <v>#VALUE!</v>
      </c>
      <c r="AY206" s="104" t="e">
        <f>SUMIF('[1]Consommati par usage et sect '!$C$6:$C$310,'[1]Assiette TIC'!$C214,'[1]Consommati par usage et sect '!AX$6:AX$310)</f>
        <v>#VALUE!</v>
      </c>
      <c r="AZ206" s="104" t="e">
        <f>SUMIF('[1]Consommati par usage et sect '!$C$6:$C$310,'[1]Assiette TIC'!$C214,'[1]Consommati par usage et sect '!AY$6:AY$310)</f>
        <v>#VALUE!</v>
      </c>
      <c r="BA206" s="104" t="e">
        <f>SUMIF('[1]Consommati par usage et sect '!$C$6:$C$310,'[1]Assiette TIC'!$C214,'[1]Consommati par usage et sect '!AZ$6:AZ$310)</f>
        <v>#VALUE!</v>
      </c>
      <c r="BB206" s="104" t="e">
        <f>SUMIF('[1]Consommati par usage et sect '!$C$6:$C$310,'[1]Assiette TIC'!$C214,'[1]Consommati par usage et sect '!BA$6:BA$310)</f>
        <v>#VALUE!</v>
      </c>
      <c r="BC206" s="104" t="e">
        <f>SUMIF('[1]Consommati par usage et sect '!$C$6:$C$310,'[1]Assiette TIC'!$C214,'[1]Consommati par usage et sect '!BB$6:BB$310)</f>
        <v>#VALUE!</v>
      </c>
      <c r="BD206" s="104" t="e">
        <f>SUMIF('[1]Consommati par usage et sect '!$C$6:$C$310,'[1]Assiette TIC'!$C214,'[1]Consommati par usage et sect '!BC$6:BC$310)</f>
        <v>#VALUE!</v>
      </c>
      <c r="BE206" s="104" t="e">
        <f>SUMIF('[1]Consommati par usage et sect '!$C$6:$C$310,'[1]Assiette TIC'!$C214,'[1]Consommati par usage et sect '!BD$6:BD$310)</f>
        <v>#VALUE!</v>
      </c>
      <c r="BF206" s="104" t="e">
        <f>SUMIF('[1]Consommati par usage et sect '!$C$6:$C$310,'[1]Assiette TIC'!$C214,'[1]Consommati par usage et sect '!BE$6:BE$310)</f>
        <v>#VALUE!</v>
      </c>
      <c r="BG206" s="104" t="e">
        <f>SUMIF('[1]Consommati par usage et sect '!$C$6:$C$310,'[1]Assiette TIC'!$C214,'[1]Consommati par usage et sect '!BF$6:BF$310)</f>
        <v>#VALUE!</v>
      </c>
      <c r="BH206" s="104" t="e">
        <f>SUMIF('[1]Consommati par usage et sect '!$C$6:$C$310,'[1]Assiette TIC'!$C214,'[1]Consommati par usage et sect '!BG$6:BG$310)</f>
        <v>#VALUE!</v>
      </c>
      <c r="BI206" s="104" t="e">
        <f>SUMIF('[1]Consommati par usage et sect '!$C$6:$C$310,'[1]Assiette TIC'!$C214,'[1]Consommati par usage et sect '!BH$6:BH$310)</f>
        <v>#VALUE!</v>
      </c>
      <c r="BJ206" s="104" t="e">
        <f>SUMIF('[1]Consommati par usage et sect '!$C$6:$C$310,'[1]Assiette TIC'!$C214,'[1]Consommati par usage et sect '!BI$6:BI$310)</f>
        <v>#VALUE!</v>
      </c>
      <c r="BK206" s="104" t="e">
        <f>SUMIF('[1]Consommati par usage et sect '!$C$6:$C$310,'[1]Assiette TIC'!$C214,'[1]Consommati par usage et sect '!BJ$6:BJ$310)</f>
        <v>#VALUE!</v>
      </c>
      <c r="BL206" s="104" t="e">
        <f>SUMIF('[1]Consommati par usage et sect '!$C$6:$C$310,'[1]Assiette TIC'!$C214,'[1]Consommati par usage et sect '!BK$6:BK$310)</f>
        <v>#VALUE!</v>
      </c>
      <c r="BM206" s="104" t="e">
        <f>SUMIF('[1]Consommati par usage et sect '!$C$6:$C$310,'[1]Assiette TIC'!$C214,'[1]Consommati par usage et sect '!BL$6:BL$310)</f>
        <v>#VALUE!</v>
      </c>
      <c r="BN206" s="104" t="e">
        <f>SUMIF('[1]Consommati par usage et sect '!$C$6:$C$310,'[1]Assiette TIC'!$C214,'[1]Consommati par usage et sect '!BM$6:BM$310)</f>
        <v>#VALUE!</v>
      </c>
      <c r="BO206" s="104" t="e">
        <f>SUMIF('[1]Consommati par usage et sect '!$C$6:$C$310,'[1]Assiette TIC'!$C214,'[1]Consommati par usage et sect '!BN$6:BN$310)</f>
        <v>#VALUE!</v>
      </c>
      <c r="BP206" s="104" t="e">
        <f>SUMIF('[1]Consommati par usage et sect '!$C$6:$C$310,'[1]Assiette TIC'!$C214,'[1]Consommati par usage et sect '!BO$6:BO$310)</f>
        <v>#VALUE!</v>
      </c>
      <c r="BQ206" s="104" t="e">
        <f>SUMIF('[1]Consommati par usage et sect '!$C$6:$C$310,'[1]Assiette TIC'!$C214,'[1]Consommati par usage et sect '!BP$6:BP$310)</f>
        <v>#VALUE!</v>
      </c>
      <c r="BR206" s="104" t="e">
        <f>SUMIF('[1]Consommati par usage et sect '!$C$6:$C$310,'[1]Assiette TIC'!$C214,'[1]Consommati par usage et sect '!BQ$6:BQ$310)</f>
        <v>#VALUE!</v>
      </c>
      <c r="BS206" s="105" t="e">
        <f t="shared" si="77"/>
        <v>#VALUE!</v>
      </c>
      <c r="BT206" s="106" t="e">
        <f>AL206-E206</f>
        <v>#VALUE!</v>
      </c>
      <c r="BU206" s="102" t="e">
        <f>IF(E206-#REF!-#REF!&gt;=#REF!,AL206-E206+#REF!+#REF!,AL206-#REF!)</f>
        <v>#REF!</v>
      </c>
      <c r="BV206" s="102"/>
      <c r="BW206" s="102"/>
      <c r="BX206" s="102">
        <f t="shared" si="84"/>
        <v>0</v>
      </c>
      <c r="BY206" s="102" t="e">
        <f t="shared" si="86"/>
        <v>#REF!</v>
      </c>
      <c r="BZ206" s="107">
        <f>IF(ISNA(VLOOKUP($D206,'[1]comptes des secteurs'!$B$13:$AW$1568,31,FALSE)),0,VLOOKUP($D206,'[1]comptes des secteurs'!$B$13:$AW$1568,31,FALSE))</f>
        <v>113.2</v>
      </c>
      <c r="CA206" s="102">
        <f>IF(ISNA(VLOOKUP($D206,'[1]comptes des secteurs'!$B$13:$AW$1568,47,FALSE)),0,VLOOKUP($D206,'[1]comptes des secteurs'!$B$13:$AW$1568,47,FALSE))</f>
        <v>286</v>
      </c>
      <c r="CB206" s="108" t="e">
        <f t="shared" si="72"/>
        <v>#REF!</v>
      </c>
      <c r="CC206" s="108" t="e">
        <f t="shared" si="72"/>
        <v>#REF!</v>
      </c>
      <c r="CD206">
        <f>VLOOKUP(D206,Eurostat!$A$11:$H$272,5,TRUE)</f>
        <v>801.9</v>
      </c>
    </row>
    <row r="207" spans="1:82" ht="15.65" customHeight="1" x14ac:dyDescent="0.35">
      <c r="A207" s="121"/>
      <c r="B207" s="209"/>
      <c r="C207" s="131" t="s">
        <v>459</v>
      </c>
      <c r="D207" s="128">
        <v>3315</v>
      </c>
      <c r="E207" s="97">
        <f>IFERROR(VLOOKUP(D207,'[1]Emissions ETS'!$A$2:$B$121,2,FALSE),0)/1000</f>
        <v>0</v>
      </c>
      <c r="F207" s="104" t="e">
        <f>SUMIF('[1]Consommati par usage et sect '!$C$6:$C$310,'[1]Assiette TIC'!$C215,'[1]Consommati par usage et sect '!E$6:E$310)</f>
        <v>#VALUE!</v>
      </c>
      <c r="G207" s="104" t="e">
        <f>SUMIF('[1]Consommati par usage et sect '!$C$6:$C$310,'[1]Assiette TIC'!$C215,'[1]Consommati par usage et sect '!F$6:F$310)</f>
        <v>#VALUE!</v>
      </c>
      <c r="H207" s="104" t="e">
        <f>SUMIF('[1]Consommati par usage et sect '!$C$6:$C$310,'[1]Assiette TIC'!$C215,'[1]Consommati par usage et sect '!G$6:G$310)</f>
        <v>#VALUE!</v>
      </c>
      <c r="I207" s="104" t="e">
        <f>SUMIF('[1]Consommati par usage et sect '!$C$6:$C$310,'[1]Assiette TIC'!$C215,'[1]Consommati par usage et sect '!H$6:H$310)</f>
        <v>#VALUE!</v>
      </c>
      <c r="J207" s="104" t="e">
        <f>SUMIF('[1]Consommati par usage et sect '!$C$6:$C$310,'[1]Assiette TIC'!$C215,'[1]Consommati par usage et sect '!I$6:I$310)</f>
        <v>#VALUE!</v>
      </c>
      <c r="K207" s="104" t="e">
        <f>SUMIF('[1]Consommati par usage et sect '!$C$6:$C$310,'[1]Assiette TIC'!$C215,'[1]Consommati par usage et sect '!J$6:J$310)</f>
        <v>#VALUE!</v>
      </c>
      <c r="L207" s="104" t="e">
        <f>SUMIF('[1]Consommati par usage et sect '!$C$6:$C$310,'[1]Assiette TIC'!$C215,'[1]Consommati par usage et sect '!K$6:K$310)</f>
        <v>#VALUE!</v>
      </c>
      <c r="M207" s="104" t="e">
        <f>SUMIF('[1]Consommati par usage et sect '!$C$6:$C$310,'[1]Assiette TIC'!$C215,'[1]Consommati par usage et sect '!L$6:L$310)</f>
        <v>#VALUE!</v>
      </c>
      <c r="N207" s="104" t="e">
        <f>SUMIF('[1]Consommati par usage et sect '!$C$6:$C$310,'[1]Assiette TIC'!$C215,'[1]Consommati par usage et sect '!M$6:M$310)</f>
        <v>#VALUE!</v>
      </c>
      <c r="O207" s="104" t="e">
        <f>SUMIF('[1]Consommati par usage et sect '!$C$6:$C$310,'[1]Assiette TIC'!$C215,'[1]Consommati par usage et sect '!N$6:N$310)</f>
        <v>#VALUE!</v>
      </c>
      <c r="P207" s="104" t="e">
        <f>SUMIF('[1]Consommati par usage et sect '!$C$6:$C$310,'[1]Assiette TIC'!$C215,'[1]Consommati par usage et sect '!O$6:O$310)</f>
        <v>#VALUE!</v>
      </c>
      <c r="Q207" s="104" t="e">
        <f>SUMIF('[1]Consommati par usage et sect '!$C$6:$C$310,'[1]Assiette TIC'!$C215,'[1]Consommati par usage et sect '!P$6:P$310)</f>
        <v>#VALUE!</v>
      </c>
      <c r="R207" s="104" t="e">
        <f>SUMIF('[1]Consommati par usage et sect '!$C$6:$C$310,'[1]Assiette TIC'!$C215,'[1]Consommati par usage et sect '!Q$6:Q$310)</f>
        <v>#VALUE!</v>
      </c>
      <c r="S207" s="104" t="e">
        <f>SUMIF('[1]Consommati par usage et sect '!$C$6:$C$310,'[1]Assiette TIC'!$C215,'[1]Consommati par usage et sect '!R$6:R$310)</f>
        <v>#VALUE!</v>
      </c>
      <c r="T207" s="104" t="e">
        <f>SUMIF('[1]Consommati par usage et sect '!$C$6:$C$310,'[1]Assiette TIC'!$C215,'[1]Consommati par usage et sect '!S$6:S$310)</f>
        <v>#VALUE!</v>
      </c>
      <c r="U207" s="104" t="e">
        <f>SUMIF('[1]Consommati par usage et sect '!$C$6:$C$310,'[1]Assiette TIC'!$C215,'[1]Consommati par usage et sect '!T$6:T$310)</f>
        <v>#VALUE!</v>
      </c>
      <c r="V207" s="104" t="e">
        <f>SUMIF('[1]Consommati par usage et sect '!$C$6:$C$310,'[1]Assiette TIC'!$C215,'[1]Consommati par usage et sect '!U$6:U$310)</f>
        <v>#VALUE!</v>
      </c>
      <c r="W207" s="104" t="e">
        <f>SUMIF('[1]Consommati par usage et sect '!$C$6:$C$310,'[1]Assiette TIC'!$C215,'[1]Consommati par usage et sect '!V$6:V$310)</f>
        <v>#VALUE!</v>
      </c>
      <c r="X207" s="104" t="e">
        <f>SUMIF('[1]Consommati par usage et sect '!$C$6:$C$310,'[1]Assiette TIC'!$C215,'[1]Consommati par usage et sect '!W$6:W$310)</f>
        <v>#VALUE!</v>
      </c>
      <c r="Y207" s="104" t="e">
        <f>SUMIF('[1]Consommati par usage et sect '!$C$6:$C$310,'[1]Assiette TIC'!$C215,'[1]Consommati par usage et sect '!X$6:X$310)</f>
        <v>#VALUE!</v>
      </c>
      <c r="Z207" s="104" t="e">
        <f>SUMIF('[1]Consommati par usage et sect '!$C$6:$C$310,'[1]Assiette TIC'!$C215,'[1]Consommati par usage et sect '!Y$6:Y$310)</f>
        <v>#VALUE!</v>
      </c>
      <c r="AA207" s="104" t="e">
        <f>SUMIF('[1]Consommati par usage et sect '!$C$6:$C$310,'[1]Assiette TIC'!$C215,'[1]Consommati par usage et sect '!Z$6:Z$310)</f>
        <v>#VALUE!</v>
      </c>
      <c r="AB207" s="104" t="e">
        <f>SUMIF('[1]Consommati par usage et sect '!$C$6:$C$310,'[1]Assiette TIC'!$C215,'[1]Consommati par usage et sect '!AA$6:AA$310)</f>
        <v>#VALUE!</v>
      </c>
      <c r="AC207" s="104" t="e">
        <f>SUMIF('[1]Consommati par usage et sect '!$C$6:$C$310,'[1]Assiette TIC'!$C215,'[1]Consommati par usage et sect '!AB$6:AB$310)</f>
        <v>#VALUE!</v>
      </c>
      <c r="AD207" s="104" t="e">
        <f>SUMIF('[1]Consommati par usage et sect '!$C$6:$C$310,'[1]Assiette TIC'!$C215,'[1]Consommati par usage et sect '!AC$6:AC$310)</f>
        <v>#VALUE!</v>
      </c>
      <c r="AE207" s="104" t="e">
        <f>SUMIF('[1]Consommati par usage et sect '!$C$6:$C$310,'[1]Assiette TIC'!$C215,'[1]Consommati par usage et sect '!AD$6:AD$310)</f>
        <v>#VALUE!</v>
      </c>
      <c r="AF207" s="104" t="e">
        <f>SUMIF('[1]Consommati par usage et sect '!$C$6:$C$310,'[1]Assiette TIC'!$C215,'[1]Consommati par usage et sect '!AE$6:AE$310)</f>
        <v>#VALUE!</v>
      </c>
      <c r="AG207" s="104" t="e">
        <f>SUMIF('[1]Consommati par usage et sect '!$C$6:$C$310,'[1]Assiette TIC'!$C215,'[1]Consommati par usage et sect '!AF$6:AF$310)</f>
        <v>#VALUE!</v>
      </c>
      <c r="AH207" s="104" t="e">
        <f>SUMIF('[1]Consommati par usage et sect '!$C$6:$C$310,'[1]Assiette TIC'!$C215,'[1]Consommati par usage et sect '!AG$6:AG$310)</f>
        <v>#VALUE!</v>
      </c>
      <c r="AI207" s="104" t="e">
        <f>SUMIF('[1]Consommati par usage et sect '!$C$6:$C$310,'[1]Assiette TIC'!$C215,'[1]Consommati par usage et sect '!AH$6:AH$310)</f>
        <v>#VALUE!</v>
      </c>
      <c r="AJ207" s="104" t="e">
        <f>SUMIF('[1]Consommati par usage et sect '!$C$6:$C$310,'[1]Assiette TIC'!$C215,'[1]Consommati par usage et sect '!AI$6:AI$310)</f>
        <v>#VALUE!</v>
      </c>
      <c r="AK207" s="104" t="e">
        <f>SUMIF('[1]Consommati par usage et sect '!$C$6:$C$310,'[1]Assiette TIC'!$C215,'[1]Consommati par usage et sect '!AJ$6:AJ$310)</f>
        <v>#VALUE!</v>
      </c>
      <c r="AL207" s="105" t="e">
        <f t="shared" si="80"/>
        <v>#VALUE!</v>
      </c>
      <c r="AM207" s="104" t="e">
        <f t="shared" si="85"/>
        <v>#VALUE!</v>
      </c>
      <c r="AN207" s="104" t="e">
        <f t="shared" si="81"/>
        <v>#VALUE!</v>
      </c>
      <c r="AO207" s="104" t="e">
        <f t="shared" si="82"/>
        <v>#VALUE!</v>
      </c>
      <c r="AP207" s="104" t="e">
        <f t="shared" si="83"/>
        <v>#VALUE!</v>
      </c>
      <c r="AQ207" s="104" t="e">
        <f>SUMIF('[1]Consommati par usage et sect '!$C$6:$C$310,'[1]Assiette TIC'!$C215,'[1]Consommati par usage et sect '!AP$6:AP$310)</f>
        <v>#VALUE!</v>
      </c>
      <c r="AR207" s="104" t="e">
        <f>SUMIF('[1]Consommati par usage et sect '!$C$6:$C$310,'[1]Assiette TIC'!$C215,'[1]Consommati par usage et sect '!AQ$6:AQ$310)</f>
        <v>#VALUE!</v>
      </c>
      <c r="AS207" s="104" t="e">
        <f>SUMIF('[1]Consommati par usage et sect '!$C$6:$C$310,'[1]Assiette TIC'!$C215,'[1]Consommati par usage et sect '!AR$6:AR$310)</f>
        <v>#VALUE!</v>
      </c>
      <c r="AT207" s="104" t="e">
        <f>SUMIF('[1]Consommati par usage et sect '!$C$6:$C$310,'[1]Assiette TIC'!$C215,'[1]Consommati par usage et sect '!AS$6:AS$310)</f>
        <v>#VALUE!</v>
      </c>
      <c r="AU207" s="104" t="e">
        <f>SUMIF('[1]Consommati par usage et sect '!$C$6:$C$310,'[1]Assiette TIC'!$C215,'[1]Consommati par usage et sect '!AT$6:AT$310)</f>
        <v>#VALUE!</v>
      </c>
      <c r="AV207" s="104" t="e">
        <f>SUMIF('[1]Consommati par usage et sect '!$C$6:$C$310,'[1]Assiette TIC'!$C215,'[1]Consommati par usage et sect '!AU$6:AU$310)</f>
        <v>#VALUE!</v>
      </c>
      <c r="AW207" s="104" t="e">
        <f>SUMIF('[1]Consommati par usage et sect '!$C$6:$C$310,'[1]Assiette TIC'!$C215,'[1]Consommati par usage et sect '!AV$6:AV$310)</f>
        <v>#VALUE!</v>
      </c>
      <c r="AX207" s="104" t="e">
        <f>SUMIF('[1]Consommati par usage et sect '!$C$6:$C$310,'[1]Assiette TIC'!$C215,'[1]Consommati par usage et sect '!AW$6:AW$310)</f>
        <v>#VALUE!</v>
      </c>
      <c r="AY207" s="104" t="e">
        <f>SUMIF('[1]Consommati par usage et sect '!$C$6:$C$310,'[1]Assiette TIC'!$C215,'[1]Consommati par usage et sect '!AX$6:AX$310)</f>
        <v>#VALUE!</v>
      </c>
      <c r="AZ207" s="104" t="e">
        <f>SUMIF('[1]Consommati par usage et sect '!$C$6:$C$310,'[1]Assiette TIC'!$C215,'[1]Consommati par usage et sect '!AY$6:AY$310)</f>
        <v>#VALUE!</v>
      </c>
      <c r="BA207" s="104" t="e">
        <f>SUMIF('[1]Consommati par usage et sect '!$C$6:$C$310,'[1]Assiette TIC'!$C215,'[1]Consommati par usage et sect '!AZ$6:AZ$310)</f>
        <v>#VALUE!</v>
      </c>
      <c r="BB207" s="104" t="e">
        <f>SUMIF('[1]Consommati par usage et sect '!$C$6:$C$310,'[1]Assiette TIC'!$C215,'[1]Consommati par usage et sect '!BA$6:BA$310)</f>
        <v>#VALUE!</v>
      </c>
      <c r="BC207" s="104" t="e">
        <f>SUMIF('[1]Consommati par usage et sect '!$C$6:$C$310,'[1]Assiette TIC'!$C215,'[1]Consommati par usage et sect '!BB$6:BB$310)</f>
        <v>#VALUE!</v>
      </c>
      <c r="BD207" s="104" t="e">
        <f>SUMIF('[1]Consommati par usage et sect '!$C$6:$C$310,'[1]Assiette TIC'!$C215,'[1]Consommati par usage et sect '!BC$6:BC$310)</f>
        <v>#VALUE!</v>
      </c>
      <c r="BE207" s="104" t="e">
        <f>SUMIF('[1]Consommati par usage et sect '!$C$6:$C$310,'[1]Assiette TIC'!$C215,'[1]Consommati par usage et sect '!BD$6:BD$310)</f>
        <v>#VALUE!</v>
      </c>
      <c r="BF207" s="104" t="e">
        <f>SUMIF('[1]Consommati par usage et sect '!$C$6:$C$310,'[1]Assiette TIC'!$C215,'[1]Consommati par usage et sect '!BE$6:BE$310)</f>
        <v>#VALUE!</v>
      </c>
      <c r="BG207" s="104" t="e">
        <f>SUMIF('[1]Consommati par usage et sect '!$C$6:$C$310,'[1]Assiette TIC'!$C215,'[1]Consommati par usage et sect '!BF$6:BF$310)</f>
        <v>#VALUE!</v>
      </c>
      <c r="BH207" s="104" t="e">
        <f>SUMIF('[1]Consommati par usage et sect '!$C$6:$C$310,'[1]Assiette TIC'!$C215,'[1]Consommati par usage et sect '!BG$6:BG$310)</f>
        <v>#VALUE!</v>
      </c>
      <c r="BI207" s="104" t="e">
        <f>SUMIF('[1]Consommati par usage et sect '!$C$6:$C$310,'[1]Assiette TIC'!$C215,'[1]Consommati par usage et sect '!BH$6:BH$310)</f>
        <v>#VALUE!</v>
      </c>
      <c r="BJ207" s="104" t="e">
        <f>SUMIF('[1]Consommati par usage et sect '!$C$6:$C$310,'[1]Assiette TIC'!$C215,'[1]Consommati par usage et sect '!BI$6:BI$310)</f>
        <v>#VALUE!</v>
      </c>
      <c r="BK207" s="104" t="e">
        <f>SUMIF('[1]Consommati par usage et sect '!$C$6:$C$310,'[1]Assiette TIC'!$C215,'[1]Consommati par usage et sect '!BJ$6:BJ$310)</f>
        <v>#VALUE!</v>
      </c>
      <c r="BL207" s="104" t="e">
        <f>SUMIF('[1]Consommati par usage et sect '!$C$6:$C$310,'[1]Assiette TIC'!$C215,'[1]Consommati par usage et sect '!BK$6:BK$310)</f>
        <v>#VALUE!</v>
      </c>
      <c r="BM207" s="104" t="e">
        <f>SUMIF('[1]Consommati par usage et sect '!$C$6:$C$310,'[1]Assiette TIC'!$C215,'[1]Consommati par usage et sect '!BL$6:BL$310)</f>
        <v>#VALUE!</v>
      </c>
      <c r="BN207" s="104" t="e">
        <f>SUMIF('[1]Consommati par usage et sect '!$C$6:$C$310,'[1]Assiette TIC'!$C215,'[1]Consommati par usage et sect '!BM$6:BM$310)</f>
        <v>#VALUE!</v>
      </c>
      <c r="BO207" s="104" t="e">
        <f>SUMIF('[1]Consommati par usage et sect '!$C$6:$C$310,'[1]Assiette TIC'!$C215,'[1]Consommati par usage et sect '!BN$6:BN$310)</f>
        <v>#VALUE!</v>
      </c>
      <c r="BP207" s="104" t="e">
        <f>SUMIF('[1]Consommati par usage et sect '!$C$6:$C$310,'[1]Assiette TIC'!$C215,'[1]Consommati par usage et sect '!BO$6:BO$310)</f>
        <v>#VALUE!</v>
      </c>
      <c r="BQ207" s="104" t="e">
        <f>SUMIF('[1]Consommati par usage et sect '!$C$6:$C$310,'[1]Assiette TIC'!$C215,'[1]Consommati par usage et sect '!BP$6:BP$310)</f>
        <v>#VALUE!</v>
      </c>
      <c r="BR207" s="104" t="e">
        <f>SUMIF('[1]Consommati par usage et sect '!$C$6:$C$310,'[1]Assiette TIC'!$C215,'[1]Consommati par usage et sect '!BQ$6:BQ$310)</f>
        <v>#VALUE!</v>
      </c>
      <c r="BS207" s="105" t="e">
        <f t="shared" si="77"/>
        <v>#VALUE!</v>
      </c>
      <c r="BT207" s="106" t="e">
        <f>AL207-E207</f>
        <v>#VALUE!</v>
      </c>
      <c r="BU207" s="102" t="e">
        <f>IF(E207-#REF!-#REF!&gt;=#REF!,AL207-E207+#REF!+#REF!,AL207-#REF!)</f>
        <v>#REF!</v>
      </c>
      <c r="BV207" s="102"/>
      <c r="BW207" s="102"/>
      <c r="BX207" s="102">
        <f t="shared" si="84"/>
        <v>0</v>
      </c>
      <c r="BY207" s="102" t="e">
        <f t="shared" si="86"/>
        <v>#REF!</v>
      </c>
      <c r="BZ207" s="107">
        <f>IF(ISNA(VLOOKUP($D207,'[1]comptes des secteurs'!$B$13:$AW$1568,31,FALSE)),0,VLOOKUP($D207,'[1]comptes des secteurs'!$B$13:$AW$1568,31,FALSE))</f>
        <v>45.3</v>
      </c>
      <c r="CA207" s="102">
        <f>IF(ISNA(VLOOKUP($D207,'[1]comptes des secteurs'!$B$13:$AW$1568,47,FALSE)),0,VLOOKUP($D207,'[1]comptes des secteurs'!$B$13:$AW$1568,47,FALSE))</f>
        <v>315.2</v>
      </c>
      <c r="CB207" s="108" t="e">
        <f t="shared" ref="CB207:CC265" si="89">IF(BZ207="S","S",IF(BZ207&gt;0,($BY207/BZ207),""))</f>
        <v>#REF!</v>
      </c>
      <c r="CC207" s="108" t="e">
        <f t="shared" si="89"/>
        <v>#REF!</v>
      </c>
      <c r="CD207">
        <f>VLOOKUP(D207,Eurostat!$A$11:$H$272,5,TRUE)</f>
        <v>961.2</v>
      </c>
    </row>
    <row r="208" spans="1:82" ht="15.65" customHeight="1" x14ac:dyDescent="0.35">
      <c r="A208" s="121"/>
      <c r="B208" s="202"/>
      <c r="C208" s="131" t="s">
        <v>460</v>
      </c>
      <c r="D208" s="128">
        <v>3316</v>
      </c>
      <c r="E208" s="97">
        <f>IFERROR(VLOOKUP(D208,'[1]Emissions ETS'!$A$2:$B$121,2,FALSE),0)/1000</f>
        <v>0</v>
      </c>
      <c r="F208" s="104" t="e">
        <f>SUMIF('[1]Consommati par usage et sect '!$C$6:$C$310,'[1]Assiette TIC'!$C216,'[1]Consommati par usage et sect '!E$6:E$310)</f>
        <v>#VALUE!</v>
      </c>
      <c r="G208" s="104" t="e">
        <f>SUMIF('[1]Consommati par usage et sect '!$C$6:$C$310,'[1]Assiette TIC'!$C216,'[1]Consommati par usage et sect '!F$6:F$310)</f>
        <v>#VALUE!</v>
      </c>
      <c r="H208" s="104" t="e">
        <f>SUMIF('[1]Consommati par usage et sect '!$C$6:$C$310,'[1]Assiette TIC'!$C216,'[1]Consommati par usage et sect '!G$6:G$310)</f>
        <v>#VALUE!</v>
      </c>
      <c r="I208" s="104" t="e">
        <f>SUMIF('[1]Consommati par usage et sect '!$C$6:$C$310,'[1]Assiette TIC'!$C216,'[1]Consommati par usage et sect '!H$6:H$310)</f>
        <v>#VALUE!</v>
      </c>
      <c r="J208" s="104" t="e">
        <f>SUMIF('[1]Consommati par usage et sect '!$C$6:$C$310,'[1]Assiette TIC'!$C216,'[1]Consommati par usage et sect '!I$6:I$310)</f>
        <v>#VALUE!</v>
      </c>
      <c r="K208" s="104" t="e">
        <f>SUMIF('[1]Consommati par usage et sect '!$C$6:$C$310,'[1]Assiette TIC'!$C216,'[1]Consommati par usage et sect '!J$6:J$310)</f>
        <v>#VALUE!</v>
      </c>
      <c r="L208" s="104" t="e">
        <f>SUMIF('[1]Consommati par usage et sect '!$C$6:$C$310,'[1]Assiette TIC'!$C216,'[1]Consommati par usage et sect '!K$6:K$310)</f>
        <v>#VALUE!</v>
      </c>
      <c r="M208" s="104" t="e">
        <f>SUMIF('[1]Consommati par usage et sect '!$C$6:$C$310,'[1]Assiette TIC'!$C216,'[1]Consommati par usage et sect '!L$6:L$310)</f>
        <v>#VALUE!</v>
      </c>
      <c r="N208" s="104" t="e">
        <f>SUMIF('[1]Consommati par usage et sect '!$C$6:$C$310,'[1]Assiette TIC'!$C216,'[1]Consommati par usage et sect '!M$6:M$310)</f>
        <v>#VALUE!</v>
      </c>
      <c r="O208" s="104" t="e">
        <f>SUMIF('[1]Consommati par usage et sect '!$C$6:$C$310,'[1]Assiette TIC'!$C216,'[1]Consommati par usage et sect '!N$6:N$310)</f>
        <v>#VALUE!</v>
      </c>
      <c r="P208" s="104" t="e">
        <f>SUMIF('[1]Consommati par usage et sect '!$C$6:$C$310,'[1]Assiette TIC'!$C216,'[1]Consommati par usage et sect '!O$6:O$310)</f>
        <v>#VALUE!</v>
      </c>
      <c r="Q208" s="104" t="e">
        <f>SUMIF('[1]Consommati par usage et sect '!$C$6:$C$310,'[1]Assiette TIC'!$C216,'[1]Consommati par usage et sect '!P$6:P$310)</f>
        <v>#VALUE!</v>
      </c>
      <c r="R208" s="104" t="e">
        <f>SUMIF('[1]Consommati par usage et sect '!$C$6:$C$310,'[1]Assiette TIC'!$C216,'[1]Consommati par usage et sect '!Q$6:Q$310)</f>
        <v>#VALUE!</v>
      </c>
      <c r="S208" s="104" t="e">
        <f>SUMIF('[1]Consommati par usage et sect '!$C$6:$C$310,'[1]Assiette TIC'!$C216,'[1]Consommati par usage et sect '!R$6:R$310)</f>
        <v>#VALUE!</v>
      </c>
      <c r="T208" s="104" t="e">
        <f>SUMIF('[1]Consommati par usage et sect '!$C$6:$C$310,'[1]Assiette TIC'!$C216,'[1]Consommati par usage et sect '!S$6:S$310)</f>
        <v>#VALUE!</v>
      </c>
      <c r="U208" s="104" t="e">
        <f>SUMIF('[1]Consommati par usage et sect '!$C$6:$C$310,'[1]Assiette TIC'!$C216,'[1]Consommati par usage et sect '!T$6:T$310)</f>
        <v>#VALUE!</v>
      </c>
      <c r="V208" s="104" t="e">
        <f>SUMIF('[1]Consommati par usage et sect '!$C$6:$C$310,'[1]Assiette TIC'!$C216,'[1]Consommati par usage et sect '!U$6:U$310)</f>
        <v>#VALUE!</v>
      </c>
      <c r="W208" s="104" t="e">
        <f>SUMIF('[1]Consommati par usage et sect '!$C$6:$C$310,'[1]Assiette TIC'!$C216,'[1]Consommati par usage et sect '!V$6:V$310)</f>
        <v>#VALUE!</v>
      </c>
      <c r="X208" s="104" t="e">
        <f>SUMIF('[1]Consommati par usage et sect '!$C$6:$C$310,'[1]Assiette TIC'!$C216,'[1]Consommati par usage et sect '!W$6:W$310)</f>
        <v>#VALUE!</v>
      </c>
      <c r="Y208" s="104" t="e">
        <f>SUMIF('[1]Consommati par usage et sect '!$C$6:$C$310,'[1]Assiette TIC'!$C216,'[1]Consommati par usage et sect '!X$6:X$310)</f>
        <v>#VALUE!</v>
      </c>
      <c r="Z208" s="104" t="e">
        <f>SUMIF('[1]Consommati par usage et sect '!$C$6:$C$310,'[1]Assiette TIC'!$C216,'[1]Consommati par usage et sect '!Y$6:Y$310)</f>
        <v>#VALUE!</v>
      </c>
      <c r="AA208" s="104" t="e">
        <f>SUMIF('[1]Consommati par usage et sect '!$C$6:$C$310,'[1]Assiette TIC'!$C216,'[1]Consommati par usage et sect '!Z$6:Z$310)</f>
        <v>#VALUE!</v>
      </c>
      <c r="AB208" s="104" t="e">
        <f>SUMIF('[1]Consommati par usage et sect '!$C$6:$C$310,'[1]Assiette TIC'!$C216,'[1]Consommati par usage et sect '!AA$6:AA$310)</f>
        <v>#VALUE!</v>
      </c>
      <c r="AC208" s="104" t="e">
        <f>SUMIF('[1]Consommati par usage et sect '!$C$6:$C$310,'[1]Assiette TIC'!$C216,'[1]Consommati par usage et sect '!AB$6:AB$310)</f>
        <v>#VALUE!</v>
      </c>
      <c r="AD208" s="104" t="e">
        <f>SUMIF('[1]Consommati par usage et sect '!$C$6:$C$310,'[1]Assiette TIC'!$C216,'[1]Consommati par usage et sect '!AC$6:AC$310)</f>
        <v>#VALUE!</v>
      </c>
      <c r="AE208" s="104" t="e">
        <f>SUMIF('[1]Consommati par usage et sect '!$C$6:$C$310,'[1]Assiette TIC'!$C216,'[1]Consommati par usage et sect '!AD$6:AD$310)</f>
        <v>#VALUE!</v>
      </c>
      <c r="AF208" s="104" t="e">
        <f>SUMIF('[1]Consommati par usage et sect '!$C$6:$C$310,'[1]Assiette TIC'!$C216,'[1]Consommati par usage et sect '!AE$6:AE$310)</f>
        <v>#VALUE!</v>
      </c>
      <c r="AG208" s="104" t="e">
        <f>SUMIF('[1]Consommati par usage et sect '!$C$6:$C$310,'[1]Assiette TIC'!$C216,'[1]Consommati par usage et sect '!AF$6:AF$310)</f>
        <v>#VALUE!</v>
      </c>
      <c r="AH208" s="104" t="e">
        <f>SUMIF('[1]Consommati par usage et sect '!$C$6:$C$310,'[1]Assiette TIC'!$C216,'[1]Consommati par usage et sect '!AG$6:AG$310)</f>
        <v>#VALUE!</v>
      </c>
      <c r="AI208" s="104" t="e">
        <f>SUMIF('[1]Consommati par usage et sect '!$C$6:$C$310,'[1]Assiette TIC'!$C216,'[1]Consommati par usage et sect '!AH$6:AH$310)</f>
        <v>#VALUE!</v>
      </c>
      <c r="AJ208" s="104" t="e">
        <f>SUMIF('[1]Consommati par usage et sect '!$C$6:$C$310,'[1]Assiette TIC'!$C216,'[1]Consommati par usage et sect '!AI$6:AI$310)</f>
        <v>#VALUE!</v>
      </c>
      <c r="AK208" s="104" t="e">
        <f>SUMIF('[1]Consommati par usage et sect '!$C$6:$C$310,'[1]Assiette TIC'!$C216,'[1]Consommati par usage et sect '!AJ$6:AJ$310)</f>
        <v>#VALUE!</v>
      </c>
      <c r="AL208" s="105" t="e">
        <f t="shared" si="80"/>
        <v>#VALUE!</v>
      </c>
      <c r="AM208" s="104" t="e">
        <f t="shared" si="85"/>
        <v>#VALUE!</v>
      </c>
      <c r="AN208" s="104" t="e">
        <f t="shared" si="81"/>
        <v>#VALUE!</v>
      </c>
      <c r="AO208" s="104" t="e">
        <f t="shared" si="82"/>
        <v>#VALUE!</v>
      </c>
      <c r="AP208" s="104" t="e">
        <f t="shared" si="83"/>
        <v>#VALUE!</v>
      </c>
      <c r="AQ208" s="104" t="e">
        <f>SUMIF('[1]Consommati par usage et sect '!$C$6:$C$310,'[1]Assiette TIC'!$C216,'[1]Consommati par usage et sect '!AP$6:AP$310)</f>
        <v>#VALUE!</v>
      </c>
      <c r="AR208" s="104" t="e">
        <f>SUMIF('[1]Consommati par usage et sect '!$C$6:$C$310,'[1]Assiette TIC'!$C216,'[1]Consommati par usage et sect '!AQ$6:AQ$310)</f>
        <v>#VALUE!</v>
      </c>
      <c r="AS208" s="104" t="e">
        <f>SUMIF('[1]Consommati par usage et sect '!$C$6:$C$310,'[1]Assiette TIC'!$C216,'[1]Consommati par usage et sect '!AR$6:AR$310)</f>
        <v>#VALUE!</v>
      </c>
      <c r="AT208" s="104" t="e">
        <f>SUMIF('[1]Consommati par usage et sect '!$C$6:$C$310,'[1]Assiette TIC'!$C216,'[1]Consommati par usage et sect '!AS$6:AS$310)</f>
        <v>#VALUE!</v>
      </c>
      <c r="AU208" s="104" t="e">
        <f>SUMIF('[1]Consommati par usage et sect '!$C$6:$C$310,'[1]Assiette TIC'!$C216,'[1]Consommati par usage et sect '!AT$6:AT$310)</f>
        <v>#VALUE!</v>
      </c>
      <c r="AV208" s="104" t="e">
        <f>SUMIF('[1]Consommati par usage et sect '!$C$6:$C$310,'[1]Assiette TIC'!$C216,'[1]Consommati par usage et sect '!AU$6:AU$310)</f>
        <v>#VALUE!</v>
      </c>
      <c r="AW208" s="104" t="e">
        <f>SUMIF('[1]Consommati par usage et sect '!$C$6:$C$310,'[1]Assiette TIC'!$C216,'[1]Consommati par usage et sect '!AV$6:AV$310)</f>
        <v>#VALUE!</v>
      </c>
      <c r="AX208" s="104" t="e">
        <f>SUMIF('[1]Consommati par usage et sect '!$C$6:$C$310,'[1]Assiette TIC'!$C216,'[1]Consommati par usage et sect '!AW$6:AW$310)</f>
        <v>#VALUE!</v>
      </c>
      <c r="AY208" s="104" t="e">
        <f>SUMIF('[1]Consommati par usage et sect '!$C$6:$C$310,'[1]Assiette TIC'!$C216,'[1]Consommati par usage et sect '!AX$6:AX$310)</f>
        <v>#VALUE!</v>
      </c>
      <c r="AZ208" s="104" t="e">
        <f>SUMIF('[1]Consommati par usage et sect '!$C$6:$C$310,'[1]Assiette TIC'!$C216,'[1]Consommati par usage et sect '!AY$6:AY$310)</f>
        <v>#VALUE!</v>
      </c>
      <c r="BA208" s="104" t="e">
        <f>SUMIF('[1]Consommati par usage et sect '!$C$6:$C$310,'[1]Assiette TIC'!$C216,'[1]Consommati par usage et sect '!AZ$6:AZ$310)</f>
        <v>#VALUE!</v>
      </c>
      <c r="BB208" s="104" t="e">
        <f>SUMIF('[1]Consommati par usage et sect '!$C$6:$C$310,'[1]Assiette TIC'!$C216,'[1]Consommati par usage et sect '!BA$6:BA$310)</f>
        <v>#VALUE!</v>
      </c>
      <c r="BC208" s="104" t="e">
        <f>SUMIF('[1]Consommati par usage et sect '!$C$6:$C$310,'[1]Assiette TIC'!$C216,'[1]Consommati par usage et sect '!BB$6:BB$310)</f>
        <v>#VALUE!</v>
      </c>
      <c r="BD208" s="104" t="e">
        <f>SUMIF('[1]Consommati par usage et sect '!$C$6:$C$310,'[1]Assiette TIC'!$C216,'[1]Consommati par usage et sect '!BC$6:BC$310)</f>
        <v>#VALUE!</v>
      </c>
      <c r="BE208" s="104" t="e">
        <f>SUMIF('[1]Consommati par usage et sect '!$C$6:$C$310,'[1]Assiette TIC'!$C216,'[1]Consommati par usage et sect '!BD$6:BD$310)</f>
        <v>#VALUE!</v>
      </c>
      <c r="BF208" s="104" t="e">
        <f>SUMIF('[1]Consommati par usage et sect '!$C$6:$C$310,'[1]Assiette TIC'!$C216,'[1]Consommati par usage et sect '!BE$6:BE$310)</f>
        <v>#VALUE!</v>
      </c>
      <c r="BG208" s="104" t="e">
        <f>SUMIF('[1]Consommati par usage et sect '!$C$6:$C$310,'[1]Assiette TIC'!$C216,'[1]Consommati par usage et sect '!BF$6:BF$310)</f>
        <v>#VALUE!</v>
      </c>
      <c r="BH208" s="104" t="e">
        <f>SUMIF('[1]Consommati par usage et sect '!$C$6:$C$310,'[1]Assiette TIC'!$C216,'[1]Consommati par usage et sect '!BG$6:BG$310)</f>
        <v>#VALUE!</v>
      </c>
      <c r="BI208" s="104" t="e">
        <f>SUMIF('[1]Consommati par usage et sect '!$C$6:$C$310,'[1]Assiette TIC'!$C216,'[1]Consommati par usage et sect '!BH$6:BH$310)</f>
        <v>#VALUE!</v>
      </c>
      <c r="BJ208" s="104" t="e">
        <f>SUMIF('[1]Consommati par usage et sect '!$C$6:$C$310,'[1]Assiette TIC'!$C216,'[1]Consommati par usage et sect '!BI$6:BI$310)</f>
        <v>#VALUE!</v>
      </c>
      <c r="BK208" s="104" t="e">
        <f>SUMIF('[1]Consommati par usage et sect '!$C$6:$C$310,'[1]Assiette TIC'!$C216,'[1]Consommati par usage et sect '!BJ$6:BJ$310)</f>
        <v>#VALUE!</v>
      </c>
      <c r="BL208" s="104" t="e">
        <f>SUMIF('[1]Consommati par usage et sect '!$C$6:$C$310,'[1]Assiette TIC'!$C216,'[1]Consommati par usage et sect '!BK$6:BK$310)</f>
        <v>#VALUE!</v>
      </c>
      <c r="BM208" s="104" t="e">
        <f>SUMIF('[1]Consommati par usage et sect '!$C$6:$C$310,'[1]Assiette TIC'!$C216,'[1]Consommati par usage et sect '!BL$6:BL$310)</f>
        <v>#VALUE!</v>
      </c>
      <c r="BN208" s="104" t="e">
        <f>SUMIF('[1]Consommati par usage et sect '!$C$6:$C$310,'[1]Assiette TIC'!$C216,'[1]Consommati par usage et sect '!BM$6:BM$310)</f>
        <v>#VALUE!</v>
      </c>
      <c r="BO208" s="104" t="e">
        <f>SUMIF('[1]Consommati par usage et sect '!$C$6:$C$310,'[1]Assiette TIC'!$C216,'[1]Consommati par usage et sect '!BN$6:BN$310)</f>
        <v>#VALUE!</v>
      </c>
      <c r="BP208" s="104" t="e">
        <f>SUMIF('[1]Consommati par usage et sect '!$C$6:$C$310,'[1]Assiette TIC'!$C216,'[1]Consommati par usage et sect '!BO$6:BO$310)</f>
        <v>#VALUE!</v>
      </c>
      <c r="BQ208" s="104" t="e">
        <f>SUMIF('[1]Consommati par usage et sect '!$C$6:$C$310,'[1]Assiette TIC'!$C216,'[1]Consommati par usage et sect '!BP$6:BP$310)</f>
        <v>#VALUE!</v>
      </c>
      <c r="BR208" s="104" t="e">
        <f>SUMIF('[1]Consommati par usage et sect '!$C$6:$C$310,'[1]Assiette TIC'!$C216,'[1]Consommati par usage et sect '!BQ$6:BQ$310)</f>
        <v>#VALUE!</v>
      </c>
      <c r="BS208" s="105" t="e">
        <f t="shared" si="77"/>
        <v>#VALUE!</v>
      </c>
      <c r="BT208" s="106" t="e">
        <f>AL208-E208</f>
        <v>#VALUE!</v>
      </c>
      <c r="BU208" s="102" t="e">
        <f>IF(E208-#REF!-#REF!&gt;=#REF!,AL208-E208+#REF!+#REF!,AL208-#REF!)</f>
        <v>#REF!</v>
      </c>
      <c r="BV208" s="102"/>
      <c r="BW208" s="102"/>
      <c r="BX208" s="102">
        <f t="shared" si="84"/>
        <v>0</v>
      </c>
      <c r="BY208" s="102" t="e">
        <f t="shared" si="86"/>
        <v>#REF!</v>
      </c>
      <c r="BZ208" s="107">
        <f>IF(ISNA(VLOOKUP($D208,'[1]comptes des secteurs'!$B$13:$AW$1568,31,FALSE)),0,VLOOKUP($D208,'[1]comptes des secteurs'!$B$13:$AW$1568,31,FALSE))</f>
        <v>11.6</v>
      </c>
      <c r="CA208" s="102">
        <f>IF(ISNA(VLOOKUP($D208,'[1]comptes des secteurs'!$B$13:$AW$1568,47,FALSE)),0,VLOOKUP($D208,'[1]comptes des secteurs'!$B$13:$AW$1568,47,FALSE))</f>
        <v>421.4</v>
      </c>
      <c r="CB208" s="108" t="e">
        <f t="shared" si="89"/>
        <v>#REF!</v>
      </c>
      <c r="CC208" s="108" t="e">
        <f t="shared" si="89"/>
        <v>#REF!</v>
      </c>
      <c r="CD208">
        <f>VLOOKUP(D208,Eurostat!$A$11:$H$272,5,TRUE)</f>
        <v>1479</v>
      </c>
    </row>
    <row r="209" spans="1:82" ht="15.65" customHeight="1" x14ac:dyDescent="0.35">
      <c r="A209" s="123"/>
      <c r="B209" s="109"/>
      <c r="C209" s="131" t="s">
        <v>266</v>
      </c>
      <c r="D209" s="126" t="s">
        <v>300</v>
      </c>
      <c r="E209" s="97">
        <f>SUM(E201:E208)</f>
        <v>316.03699999999998</v>
      </c>
      <c r="F209" s="97" t="e">
        <f t="shared" ref="F209:AK209" si="90">SUM(F201:F208)</f>
        <v>#VALUE!</v>
      </c>
      <c r="G209" s="97" t="e">
        <f t="shared" si="90"/>
        <v>#VALUE!</v>
      </c>
      <c r="H209" s="97" t="e">
        <f t="shared" si="90"/>
        <v>#VALUE!</v>
      </c>
      <c r="I209" s="97" t="e">
        <f t="shared" si="90"/>
        <v>#VALUE!</v>
      </c>
      <c r="J209" s="97" t="e">
        <f t="shared" si="90"/>
        <v>#VALUE!</v>
      </c>
      <c r="K209" s="97" t="e">
        <f t="shared" si="90"/>
        <v>#VALUE!</v>
      </c>
      <c r="L209" s="97" t="e">
        <f t="shared" si="90"/>
        <v>#VALUE!</v>
      </c>
      <c r="M209" s="97" t="e">
        <f t="shared" si="90"/>
        <v>#VALUE!</v>
      </c>
      <c r="N209" s="97" t="e">
        <f t="shared" si="90"/>
        <v>#VALUE!</v>
      </c>
      <c r="O209" s="97" t="e">
        <f t="shared" si="90"/>
        <v>#VALUE!</v>
      </c>
      <c r="P209" s="97" t="e">
        <f t="shared" si="90"/>
        <v>#VALUE!</v>
      </c>
      <c r="Q209" s="97" t="e">
        <f t="shared" si="90"/>
        <v>#VALUE!</v>
      </c>
      <c r="R209" s="97" t="e">
        <f t="shared" si="90"/>
        <v>#VALUE!</v>
      </c>
      <c r="S209" s="97" t="e">
        <f t="shared" si="90"/>
        <v>#VALUE!</v>
      </c>
      <c r="T209" s="97" t="e">
        <f t="shared" si="90"/>
        <v>#VALUE!</v>
      </c>
      <c r="U209" s="97" t="e">
        <f t="shared" si="90"/>
        <v>#VALUE!</v>
      </c>
      <c r="V209" s="97" t="e">
        <f t="shared" si="90"/>
        <v>#VALUE!</v>
      </c>
      <c r="W209" s="97" t="e">
        <f t="shared" si="90"/>
        <v>#VALUE!</v>
      </c>
      <c r="X209" s="97" t="e">
        <f t="shared" si="90"/>
        <v>#VALUE!</v>
      </c>
      <c r="Y209" s="97" t="e">
        <f t="shared" si="90"/>
        <v>#VALUE!</v>
      </c>
      <c r="Z209" s="97" t="e">
        <f t="shared" si="90"/>
        <v>#VALUE!</v>
      </c>
      <c r="AA209" s="97" t="e">
        <f t="shared" si="90"/>
        <v>#VALUE!</v>
      </c>
      <c r="AB209" s="97" t="e">
        <f t="shared" si="90"/>
        <v>#VALUE!</v>
      </c>
      <c r="AC209" s="97" t="e">
        <f t="shared" si="90"/>
        <v>#VALUE!</v>
      </c>
      <c r="AD209" s="97" t="e">
        <f t="shared" si="90"/>
        <v>#VALUE!</v>
      </c>
      <c r="AE209" s="97" t="e">
        <f t="shared" si="90"/>
        <v>#VALUE!</v>
      </c>
      <c r="AF209" s="97" t="e">
        <f t="shared" si="90"/>
        <v>#VALUE!</v>
      </c>
      <c r="AG209" s="97" t="e">
        <f t="shared" si="90"/>
        <v>#VALUE!</v>
      </c>
      <c r="AH209" s="97" t="e">
        <f t="shared" si="90"/>
        <v>#VALUE!</v>
      </c>
      <c r="AI209" s="97" t="e">
        <f t="shared" si="90"/>
        <v>#VALUE!</v>
      </c>
      <c r="AJ209" s="97" t="e">
        <f t="shared" si="90"/>
        <v>#VALUE!</v>
      </c>
      <c r="AK209" s="97" t="e">
        <f t="shared" si="90"/>
        <v>#VALUE!</v>
      </c>
      <c r="AL209" s="105" t="e">
        <f t="shared" si="80"/>
        <v>#VALUE!</v>
      </c>
      <c r="AM209" s="104" t="e">
        <f t="shared" si="85"/>
        <v>#VALUE!</v>
      </c>
      <c r="AN209" s="104" t="e">
        <f t="shared" si="81"/>
        <v>#VALUE!</v>
      </c>
      <c r="AO209" s="104" t="e">
        <f t="shared" si="82"/>
        <v>#VALUE!</v>
      </c>
      <c r="AP209" s="104" t="e">
        <f t="shared" si="83"/>
        <v>#VALUE!</v>
      </c>
      <c r="AQ209" s="97" t="e">
        <f t="shared" ref="AQ209:BR209" si="91">SUM(AQ201:AQ208)</f>
        <v>#VALUE!</v>
      </c>
      <c r="AR209" s="97" t="e">
        <f t="shared" si="91"/>
        <v>#VALUE!</v>
      </c>
      <c r="AS209" s="97" t="e">
        <f t="shared" si="91"/>
        <v>#VALUE!</v>
      </c>
      <c r="AT209" s="97" t="e">
        <f t="shared" si="91"/>
        <v>#VALUE!</v>
      </c>
      <c r="AU209" s="97" t="e">
        <f t="shared" si="91"/>
        <v>#VALUE!</v>
      </c>
      <c r="AV209" s="97" t="e">
        <f t="shared" si="91"/>
        <v>#VALUE!</v>
      </c>
      <c r="AW209" s="97" t="e">
        <f t="shared" si="91"/>
        <v>#VALUE!</v>
      </c>
      <c r="AX209" s="97" t="e">
        <f t="shared" si="91"/>
        <v>#VALUE!</v>
      </c>
      <c r="AY209" s="97" t="e">
        <f t="shared" si="91"/>
        <v>#VALUE!</v>
      </c>
      <c r="AZ209" s="97" t="e">
        <f t="shared" si="91"/>
        <v>#VALUE!</v>
      </c>
      <c r="BA209" s="97" t="e">
        <f t="shared" si="91"/>
        <v>#VALUE!</v>
      </c>
      <c r="BB209" s="97" t="e">
        <f t="shared" si="91"/>
        <v>#VALUE!</v>
      </c>
      <c r="BC209" s="97" t="e">
        <f t="shared" si="91"/>
        <v>#VALUE!</v>
      </c>
      <c r="BD209" s="97" t="e">
        <f t="shared" si="91"/>
        <v>#VALUE!</v>
      </c>
      <c r="BE209" s="97" t="e">
        <f t="shared" si="91"/>
        <v>#VALUE!</v>
      </c>
      <c r="BF209" s="97" t="e">
        <f t="shared" si="91"/>
        <v>#VALUE!</v>
      </c>
      <c r="BG209" s="97" t="e">
        <f t="shared" si="91"/>
        <v>#VALUE!</v>
      </c>
      <c r="BH209" s="97" t="e">
        <f t="shared" si="91"/>
        <v>#VALUE!</v>
      </c>
      <c r="BI209" s="97" t="e">
        <f t="shared" si="91"/>
        <v>#VALUE!</v>
      </c>
      <c r="BJ209" s="97" t="e">
        <f t="shared" si="91"/>
        <v>#VALUE!</v>
      </c>
      <c r="BK209" s="97" t="e">
        <f t="shared" si="91"/>
        <v>#VALUE!</v>
      </c>
      <c r="BL209" s="97" t="e">
        <f t="shared" si="91"/>
        <v>#VALUE!</v>
      </c>
      <c r="BM209" s="97" t="e">
        <f t="shared" si="91"/>
        <v>#VALUE!</v>
      </c>
      <c r="BN209" s="97" t="e">
        <f t="shared" si="91"/>
        <v>#VALUE!</v>
      </c>
      <c r="BO209" s="97" t="e">
        <f t="shared" si="91"/>
        <v>#VALUE!</v>
      </c>
      <c r="BP209" s="97" t="e">
        <f t="shared" si="91"/>
        <v>#VALUE!</v>
      </c>
      <c r="BQ209" s="97" t="e">
        <f t="shared" si="91"/>
        <v>#VALUE!</v>
      </c>
      <c r="BR209" s="97" t="e">
        <f t="shared" si="91"/>
        <v>#VALUE!</v>
      </c>
      <c r="BS209" s="105" t="e">
        <f t="shared" si="77"/>
        <v>#VALUE!</v>
      </c>
      <c r="BT209" s="106" t="e">
        <f>SUM(BT201:BT208)</f>
        <v>#VALUE!</v>
      </c>
      <c r="BU209" s="106" t="e">
        <f>SUM(BU201:BU208)</f>
        <v>#REF!</v>
      </c>
      <c r="BV209" s="102"/>
      <c r="BW209" s="102"/>
      <c r="BX209" s="102">
        <f t="shared" si="84"/>
        <v>0</v>
      </c>
      <c r="BY209" s="102" t="e">
        <f t="shared" si="86"/>
        <v>#REF!</v>
      </c>
      <c r="BZ209" s="107">
        <f>SUM(BZ202:BZ208)</f>
        <v>4966.5</v>
      </c>
      <c r="CA209" s="107">
        <f>SUM(CA202:CA208)</f>
        <v>19964.800000000003</v>
      </c>
      <c r="CB209" s="108" t="e">
        <f t="shared" si="89"/>
        <v>#REF!</v>
      </c>
      <c r="CC209" s="108" t="e">
        <f t="shared" si="89"/>
        <v>#REF!</v>
      </c>
    </row>
    <row r="210" spans="1:82" ht="15.65" customHeight="1" x14ac:dyDescent="0.35">
      <c r="A210" s="122" t="s">
        <v>461</v>
      </c>
      <c r="B210" s="195" t="s">
        <v>591</v>
      </c>
      <c r="C210" s="131" t="s">
        <v>462</v>
      </c>
      <c r="D210" s="128">
        <v>1310</v>
      </c>
      <c r="E210" s="97">
        <f>IFERROR(VLOOKUP(D210,'[1]Emissions ETS'!$A$2:$B$121,2,FALSE),0)/1000</f>
        <v>0</v>
      </c>
      <c r="F210" s="104" t="e">
        <f>SUMIF('[1]Consommati par usage et sect '!$C$6:$C$310,'[1]Assiette TIC'!$C219,'[1]Consommati par usage et sect '!E$6:E$310)</f>
        <v>#VALUE!</v>
      </c>
      <c r="G210" s="104" t="e">
        <f>SUMIF('[1]Consommati par usage et sect '!$C$6:$C$310,'[1]Assiette TIC'!$C219,'[1]Consommati par usage et sect '!F$6:F$310)</f>
        <v>#VALUE!</v>
      </c>
      <c r="H210" s="104" t="e">
        <f>SUMIF('[1]Consommati par usage et sect '!$C$6:$C$310,'[1]Assiette TIC'!$C219,'[1]Consommati par usage et sect '!G$6:G$310)</f>
        <v>#VALUE!</v>
      </c>
      <c r="I210" s="104" t="e">
        <f>SUMIF('[1]Consommati par usage et sect '!$C$6:$C$310,'[1]Assiette TIC'!$C219,'[1]Consommati par usage et sect '!H$6:H$310)</f>
        <v>#VALUE!</v>
      </c>
      <c r="J210" s="104" t="e">
        <f>SUMIF('[1]Consommati par usage et sect '!$C$6:$C$310,'[1]Assiette TIC'!$C219,'[1]Consommati par usage et sect '!I$6:I$310)</f>
        <v>#VALUE!</v>
      </c>
      <c r="K210" s="104" t="e">
        <f>SUMIF('[1]Consommati par usage et sect '!$C$6:$C$310,'[1]Assiette TIC'!$C219,'[1]Consommati par usage et sect '!J$6:J$310)</f>
        <v>#VALUE!</v>
      </c>
      <c r="L210" s="104" t="e">
        <f>SUMIF('[1]Consommati par usage et sect '!$C$6:$C$310,'[1]Assiette TIC'!$C219,'[1]Consommati par usage et sect '!K$6:K$310)</f>
        <v>#VALUE!</v>
      </c>
      <c r="M210" s="104" t="e">
        <f>SUMIF('[1]Consommati par usage et sect '!$C$6:$C$310,'[1]Assiette TIC'!$C219,'[1]Consommati par usage et sect '!L$6:L$310)</f>
        <v>#VALUE!</v>
      </c>
      <c r="N210" s="104" t="e">
        <f>SUMIF('[1]Consommati par usage et sect '!$C$6:$C$310,'[1]Assiette TIC'!$C219,'[1]Consommati par usage et sect '!M$6:M$310)</f>
        <v>#VALUE!</v>
      </c>
      <c r="O210" s="104" t="e">
        <f>SUMIF('[1]Consommati par usage et sect '!$C$6:$C$310,'[1]Assiette TIC'!$C219,'[1]Consommati par usage et sect '!N$6:N$310)</f>
        <v>#VALUE!</v>
      </c>
      <c r="P210" s="104" t="e">
        <f>SUMIF('[1]Consommati par usage et sect '!$C$6:$C$310,'[1]Assiette TIC'!$C219,'[1]Consommati par usage et sect '!O$6:O$310)</f>
        <v>#VALUE!</v>
      </c>
      <c r="Q210" s="104" t="e">
        <f>SUMIF('[1]Consommati par usage et sect '!$C$6:$C$310,'[1]Assiette TIC'!$C219,'[1]Consommati par usage et sect '!P$6:P$310)</f>
        <v>#VALUE!</v>
      </c>
      <c r="R210" s="104" t="e">
        <f>SUMIF('[1]Consommati par usage et sect '!$C$6:$C$310,'[1]Assiette TIC'!$C219,'[1]Consommati par usage et sect '!Q$6:Q$310)</f>
        <v>#VALUE!</v>
      </c>
      <c r="S210" s="104" t="e">
        <f>SUMIF('[1]Consommati par usage et sect '!$C$6:$C$310,'[1]Assiette TIC'!$C219,'[1]Consommati par usage et sect '!R$6:R$310)</f>
        <v>#VALUE!</v>
      </c>
      <c r="T210" s="104" t="e">
        <f>SUMIF('[1]Consommati par usage et sect '!$C$6:$C$310,'[1]Assiette TIC'!$C219,'[1]Consommati par usage et sect '!S$6:S$310)</f>
        <v>#VALUE!</v>
      </c>
      <c r="U210" s="104" t="e">
        <f>SUMIF('[1]Consommati par usage et sect '!$C$6:$C$310,'[1]Assiette TIC'!$C219,'[1]Consommati par usage et sect '!T$6:T$310)</f>
        <v>#VALUE!</v>
      </c>
      <c r="V210" s="104" t="e">
        <f>SUMIF('[1]Consommati par usage et sect '!$C$6:$C$310,'[1]Assiette TIC'!$C219,'[1]Consommati par usage et sect '!U$6:U$310)</f>
        <v>#VALUE!</v>
      </c>
      <c r="W210" s="104" t="e">
        <f>SUMIF('[1]Consommati par usage et sect '!$C$6:$C$310,'[1]Assiette TIC'!$C219,'[1]Consommati par usage et sect '!V$6:V$310)</f>
        <v>#VALUE!</v>
      </c>
      <c r="X210" s="104" t="e">
        <f>SUMIF('[1]Consommati par usage et sect '!$C$6:$C$310,'[1]Assiette TIC'!$C219,'[1]Consommati par usage et sect '!W$6:W$310)</f>
        <v>#VALUE!</v>
      </c>
      <c r="Y210" s="104" t="e">
        <f>SUMIF('[1]Consommati par usage et sect '!$C$6:$C$310,'[1]Assiette TIC'!$C219,'[1]Consommati par usage et sect '!X$6:X$310)</f>
        <v>#VALUE!</v>
      </c>
      <c r="Z210" s="104" t="e">
        <f>SUMIF('[1]Consommati par usage et sect '!$C$6:$C$310,'[1]Assiette TIC'!$C219,'[1]Consommati par usage et sect '!Y$6:Y$310)</f>
        <v>#VALUE!</v>
      </c>
      <c r="AA210" s="104" t="e">
        <f>SUMIF('[1]Consommati par usage et sect '!$C$6:$C$310,'[1]Assiette TIC'!$C219,'[1]Consommati par usage et sect '!Z$6:Z$310)</f>
        <v>#VALUE!</v>
      </c>
      <c r="AB210" s="104" t="e">
        <f>SUMIF('[1]Consommati par usage et sect '!$C$6:$C$310,'[1]Assiette TIC'!$C219,'[1]Consommati par usage et sect '!AA$6:AA$310)</f>
        <v>#VALUE!</v>
      </c>
      <c r="AC210" s="104" t="e">
        <f>SUMIF('[1]Consommati par usage et sect '!$C$6:$C$310,'[1]Assiette TIC'!$C219,'[1]Consommati par usage et sect '!AB$6:AB$310)</f>
        <v>#VALUE!</v>
      </c>
      <c r="AD210" s="104" t="e">
        <f>SUMIF('[1]Consommati par usage et sect '!$C$6:$C$310,'[1]Assiette TIC'!$C219,'[1]Consommati par usage et sect '!AC$6:AC$310)</f>
        <v>#VALUE!</v>
      </c>
      <c r="AE210" s="104" t="e">
        <f>SUMIF('[1]Consommati par usage et sect '!$C$6:$C$310,'[1]Assiette TIC'!$C219,'[1]Consommati par usage et sect '!AD$6:AD$310)</f>
        <v>#VALUE!</v>
      </c>
      <c r="AF210" s="104" t="e">
        <f>SUMIF('[1]Consommati par usage et sect '!$C$6:$C$310,'[1]Assiette TIC'!$C219,'[1]Consommati par usage et sect '!AE$6:AE$310)</f>
        <v>#VALUE!</v>
      </c>
      <c r="AG210" s="104" t="e">
        <f>SUMIF('[1]Consommati par usage et sect '!$C$6:$C$310,'[1]Assiette TIC'!$C219,'[1]Consommati par usage et sect '!AF$6:AF$310)</f>
        <v>#VALUE!</v>
      </c>
      <c r="AH210" s="104" t="e">
        <f>SUMIF('[1]Consommati par usage et sect '!$C$6:$C$310,'[1]Assiette TIC'!$C219,'[1]Consommati par usage et sect '!AG$6:AG$310)</f>
        <v>#VALUE!</v>
      </c>
      <c r="AI210" s="104" t="e">
        <f>SUMIF('[1]Consommati par usage et sect '!$C$6:$C$310,'[1]Assiette TIC'!$C219,'[1]Consommati par usage et sect '!AH$6:AH$310)</f>
        <v>#VALUE!</v>
      </c>
      <c r="AJ210" s="104" t="e">
        <f>SUMIF('[1]Consommati par usage et sect '!$C$6:$C$310,'[1]Assiette TIC'!$C219,'[1]Consommati par usage et sect '!AI$6:AI$310)</f>
        <v>#VALUE!</v>
      </c>
      <c r="AK210" s="104" t="e">
        <f>SUMIF('[1]Consommati par usage et sect '!$C$6:$C$310,'[1]Assiette TIC'!$C219,'[1]Consommati par usage et sect '!AJ$6:AJ$310)</f>
        <v>#VALUE!</v>
      </c>
      <c r="AL210" s="105" t="e">
        <f t="shared" si="80"/>
        <v>#VALUE!</v>
      </c>
      <c r="AM210" s="104" t="e">
        <f t="shared" si="85"/>
        <v>#VALUE!</v>
      </c>
      <c r="AN210" s="104" t="e">
        <f t="shared" si="81"/>
        <v>#VALUE!</v>
      </c>
      <c r="AO210" s="104" t="e">
        <f t="shared" si="82"/>
        <v>#VALUE!</v>
      </c>
      <c r="AP210" s="104" t="e">
        <f t="shared" si="83"/>
        <v>#VALUE!</v>
      </c>
      <c r="AQ210" s="104" t="e">
        <f>SUMIF('[1]Consommati par usage et sect '!$C$6:$C$310,'[1]Assiette TIC'!$C219,'[1]Consommati par usage et sect '!AP$6:AP$310)</f>
        <v>#VALUE!</v>
      </c>
      <c r="AR210" s="104" t="e">
        <f>SUMIF('[1]Consommati par usage et sect '!$C$6:$C$310,'[1]Assiette TIC'!$C219,'[1]Consommati par usage et sect '!AQ$6:AQ$310)</f>
        <v>#VALUE!</v>
      </c>
      <c r="AS210" s="104" t="e">
        <f>SUMIF('[1]Consommati par usage et sect '!$C$6:$C$310,'[1]Assiette TIC'!$C219,'[1]Consommati par usage et sect '!AR$6:AR$310)</f>
        <v>#VALUE!</v>
      </c>
      <c r="AT210" s="104" t="e">
        <f>SUMIF('[1]Consommati par usage et sect '!$C$6:$C$310,'[1]Assiette TIC'!$C219,'[1]Consommati par usage et sect '!AS$6:AS$310)</f>
        <v>#VALUE!</v>
      </c>
      <c r="AU210" s="104" t="e">
        <f>SUMIF('[1]Consommati par usage et sect '!$C$6:$C$310,'[1]Assiette TIC'!$C219,'[1]Consommati par usage et sect '!AT$6:AT$310)</f>
        <v>#VALUE!</v>
      </c>
      <c r="AV210" s="104" t="e">
        <f>SUMIF('[1]Consommati par usage et sect '!$C$6:$C$310,'[1]Assiette TIC'!$C219,'[1]Consommati par usage et sect '!AU$6:AU$310)</f>
        <v>#VALUE!</v>
      </c>
      <c r="AW210" s="104" t="e">
        <f>SUMIF('[1]Consommati par usage et sect '!$C$6:$C$310,'[1]Assiette TIC'!$C219,'[1]Consommati par usage et sect '!AV$6:AV$310)</f>
        <v>#VALUE!</v>
      </c>
      <c r="AX210" s="104" t="e">
        <f>SUMIF('[1]Consommati par usage et sect '!$C$6:$C$310,'[1]Assiette TIC'!$C219,'[1]Consommati par usage et sect '!AW$6:AW$310)</f>
        <v>#VALUE!</v>
      </c>
      <c r="AY210" s="104" t="e">
        <f>SUMIF('[1]Consommati par usage et sect '!$C$6:$C$310,'[1]Assiette TIC'!$C219,'[1]Consommati par usage et sect '!AX$6:AX$310)</f>
        <v>#VALUE!</v>
      </c>
      <c r="AZ210" s="104" t="e">
        <f>SUMIF('[1]Consommati par usage et sect '!$C$6:$C$310,'[1]Assiette TIC'!$C219,'[1]Consommati par usage et sect '!AY$6:AY$310)</f>
        <v>#VALUE!</v>
      </c>
      <c r="BA210" s="104" t="e">
        <f>SUMIF('[1]Consommati par usage et sect '!$C$6:$C$310,'[1]Assiette TIC'!$C219,'[1]Consommati par usage et sect '!AZ$6:AZ$310)</f>
        <v>#VALUE!</v>
      </c>
      <c r="BB210" s="104" t="e">
        <f>SUMIF('[1]Consommati par usage et sect '!$C$6:$C$310,'[1]Assiette TIC'!$C219,'[1]Consommati par usage et sect '!BA$6:BA$310)</f>
        <v>#VALUE!</v>
      </c>
      <c r="BC210" s="104" t="e">
        <f>SUMIF('[1]Consommati par usage et sect '!$C$6:$C$310,'[1]Assiette TIC'!$C219,'[1]Consommati par usage et sect '!BB$6:BB$310)</f>
        <v>#VALUE!</v>
      </c>
      <c r="BD210" s="104" t="e">
        <f>SUMIF('[1]Consommati par usage et sect '!$C$6:$C$310,'[1]Assiette TIC'!$C219,'[1]Consommati par usage et sect '!BC$6:BC$310)</f>
        <v>#VALUE!</v>
      </c>
      <c r="BE210" s="104" t="e">
        <f>SUMIF('[1]Consommati par usage et sect '!$C$6:$C$310,'[1]Assiette TIC'!$C219,'[1]Consommati par usage et sect '!BD$6:BD$310)</f>
        <v>#VALUE!</v>
      </c>
      <c r="BF210" s="104" t="e">
        <f>SUMIF('[1]Consommati par usage et sect '!$C$6:$C$310,'[1]Assiette TIC'!$C219,'[1]Consommati par usage et sect '!BE$6:BE$310)</f>
        <v>#VALUE!</v>
      </c>
      <c r="BG210" s="104" t="e">
        <f>SUMIF('[1]Consommati par usage et sect '!$C$6:$C$310,'[1]Assiette TIC'!$C219,'[1]Consommati par usage et sect '!BF$6:BF$310)</f>
        <v>#VALUE!</v>
      </c>
      <c r="BH210" s="104" t="e">
        <f>SUMIF('[1]Consommati par usage et sect '!$C$6:$C$310,'[1]Assiette TIC'!$C219,'[1]Consommati par usage et sect '!BG$6:BG$310)</f>
        <v>#VALUE!</v>
      </c>
      <c r="BI210" s="104" t="e">
        <f>SUMIF('[1]Consommati par usage et sect '!$C$6:$C$310,'[1]Assiette TIC'!$C219,'[1]Consommati par usage et sect '!BH$6:BH$310)</f>
        <v>#VALUE!</v>
      </c>
      <c r="BJ210" s="104" t="e">
        <f>SUMIF('[1]Consommati par usage et sect '!$C$6:$C$310,'[1]Assiette TIC'!$C219,'[1]Consommati par usage et sect '!BI$6:BI$310)</f>
        <v>#VALUE!</v>
      </c>
      <c r="BK210" s="104" t="e">
        <f>SUMIF('[1]Consommati par usage et sect '!$C$6:$C$310,'[1]Assiette TIC'!$C219,'[1]Consommati par usage et sect '!BJ$6:BJ$310)</f>
        <v>#VALUE!</v>
      </c>
      <c r="BL210" s="104" t="e">
        <f>SUMIF('[1]Consommati par usage et sect '!$C$6:$C$310,'[1]Assiette TIC'!$C219,'[1]Consommati par usage et sect '!BK$6:BK$310)</f>
        <v>#VALUE!</v>
      </c>
      <c r="BM210" s="104" t="e">
        <f>SUMIF('[1]Consommati par usage et sect '!$C$6:$C$310,'[1]Assiette TIC'!$C219,'[1]Consommati par usage et sect '!BL$6:BL$310)</f>
        <v>#VALUE!</v>
      </c>
      <c r="BN210" s="104" t="e">
        <f>SUMIF('[1]Consommati par usage et sect '!$C$6:$C$310,'[1]Assiette TIC'!$C219,'[1]Consommati par usage et sect '!BM$6:BM$310)</f>
        <v>#VALUE!</v>
      </c>
      <c r="BO210" s="104" t="e">
        <f>SUMIF('[1]Consommati par usage et sect '!$C$6:$C$310,'[1]Assiette TIC'!$C219,'[1]Consommati par usage et sect '!BN$6:BN$310)</f>
        <v>#VALUE!</v>
      </c>
      <c r="BP210" s="104" t="e">
        <f>SUMIF('[1]Consommati par usage et sect '!$C$6:$C$310,'[1]Assiette TIC'!$C219,'[1]Consommati par usage et sect '!BO$6:BO$310)</f>
        <v>#VALUE!</v>
      </c>
      <c r="BQ210" s="104" t="e">
        <f>SUMIF('[1]Consommati par usage et sect '!$C$6:$C$310,'[1]Assiette TIC'!$C219,'[1]Consommati par usage et sect '!BP$6:BP$310)</f>
        <v>#VALUE!</v>
      </c>
      <c r="BR210" s="104" t="e">
        <f>SUMIF('[1]Consommati par usage et sect '!$C$6:$C$310,'[1]Assiette TIC'!$C219,'[1]Consommati par usage et sect '!BQ$6:BQ$310)</f>
        <v>#VALUE!</v>
      </c>
      <c r="BS210" s="105" t="e">
        <f t="shared" si="77"/>
        <v>#VALUE!</v>
      </c>
      <c r="BT210" s="106" t="e">
        <f>AL210-E210</f>
        <v>#VALUE!</v>
      </c>
      <c r="BU210" s="102" t="e">
        <f>IF(E210-#REF!-#REF!&gt;=#REF!,AL210-E210+#REF!+#REF!,AL210-#REF!)</f>
        <v>#REF!</v>
      </c>
      <c r="BV210" s="102" t="s">
        <v>264</v>
      </c>
      <c r="BW210" s="102"/>
      <c r="BX210" s="102">
        <f t="shared" si="84"/>
        <v>1</v>
      </c>
      <c r="BY210" s="102">
        <f t="shared" si="86"/>
        <v>0</v>
      </c>
      <c r="BZ210" s="107">
        <f>IF(ISNA(VLOOKUP($D210,'[1]comptes des secteurs'!$B$13:$AW$1568,31,FALSE)),0,VLOOKUP($D210,'[1]comptes des secteurs'!$B$13:$AW$1568,31,FALSE))</f>
        <v>29.7</v>
      </c>
      <c r="CA210" s="102">
        <f>IF(ISNA(VLOOKUP($D210,'[1]comptes des secteurs'!$B$13:$AW$1568,47,FALSE)),0,VLOOKUP($D210,'[1]comptes des secteurs'!$B$13:$AW$1568,47,FALSE))</f>
        <v>159.80000000000001</v>
      </c>
      <c r="CB210" s="108">
        <f t="shared" si="89"/>
        <v>0</v>
      </c>
      <c r="CC210" s="108">
        <f t="shared" si="89"/>
        <v>0</v>
      </c>
      <c r="CD210">
        <f>VLOOKUP(D210,Eurostat!$A$11:$H$272,5,TRUE)</f>
        <v>613</v>
      </c>
    </row>
    <row r="211" spans="1:82" ht="15.65" customHeight="1" x14ac:dyDescent="0.35">
      <c r="A211" s="121"/>
      <c r="B211" s="196"/>
      <c r="C211" s="131" t="s">
        <v>463</v>
      </c>
      <c r="D211" s="128">
        <v>1320</v>
      </c>
      <c r="E211" s="97">
        <f>IFERROR(VLOOKUP(D211,'[1]Emissions ETS'!$A$2:$B$121,2,FALSE),0)/1000</f>
        <v>0</v>
      </c>
      <c r="F211" s="104" t="e">
        <f>SUMIF('[1]Consommati par usage et sect '!$C$6:$C$310,'[1]Assiette TIC'!$C220,'[1]Consommati par usage et sect '!E$6:E$310)</f>
        <v>#VALUE!</v>
      </c>
      <c r="G211" s="104" t="e">
        <f>SUMIF('[1]Consommati par usage et sect '!$C$6:$C$310,'[1]Assiette TIC'!$C220,'[1]Consommati par usage et sect '!F$6:F$310)</f>
        <v>#VALUE!</v>
      </c>
      <c r="H211" s="104" t="e">
        <f>SUMIF('[1]Consommati par usage et sect '!$C$6:$C$310,'[1]Assiette TIC'!$C220,'[1]Consommati par usage et sect '!G$6:G$310)</f>
        <v>#VALUE!</v>
      </c>
      <c r="I211" s="104" t="e">
        <f>SUMIF('[1]Consommati par usage et sect '!$C$6:$C$310,'[1]Assiette TIC'!$C220,'[1]Consommati par usage et sect '!H$6:H$310)</f>
        <v>#VALUE!</v>
      </c>
      <c r="J211" s="104" t="e">
        <f>SUMIF('[1]Consommati par usage et sect '!$C$6:$C$310,'[1]Assiette TIC'!$C220,'[1]Consommati par usage et sect '!I$6:I$310)</f>
        <v>#VALUE!</v>
      </c>
      <c r="K211" s="104" t="e">
        <f>SUMIF('[1]Consommati par usage et sect '!$C$6:$C$310,'[1]Assiette TIC'!$C220,'[1]Consommati par usage et sect '!J$6:J$310)</f>
        <v>#VALUE!</v>
      </c>
      <c r="L211" s="104" t="e">
        <f>SUMIF('[1]Consommati par usage et sect '!$C$6:$C$310,'[1]Assiette TIC'!$C220,'[1]Consommati par usage et sect '!K$6:K$310)</f>
        <v>#VALUE!</v>
      </c>
      <c r="M211" s="104" t="e">
        <f>SUMIF('[1]Consommati par usage et sect '!$C$6:$C$310,'[1]Assiette TIC'!$C220,'[1]Consommati par usage et sect '!L$6:L$310)</f>
        <v>#VALUE!</v>
      </c>
      <c r="N211" s="104" t="e">
        <f>SUMIF('[1]Consommati par usage et sect '!$C$6:$C$310,'[1]Assiette TIC'!$C220,'[1]Consommati par usage et sect '!M$6:M$310)</f>
        <v>#VALUE!</v>
      </c>
      <c r="O211" s="104" t="e">
        <f>SUMIF('[1]Consommati par usage et sect '!$C$6:$C$310,'[1]Assiette TIC'!$C220,'[1]Consommati par usage et sect '!N$6:N$310)</f>
        <v>#VALUE!</v>
      </c>
      <c r="P211" s="104" t="e">
        <f>SUMIF('[1]Consommati par usage et sect '!$C$6:$C$310,'[1]Assiette TIC'!$C220,'[1]Consommati par usage et sect '!O$6:O$310)</f>
        <v>#VALUE!</v>
      </c>
      <c r="Q211" s="104" t="e">
        <f>SUMIF('[1]Consommati par usage et sect '!$C$6:$C$310,'[1]Assiette TIC'!$C220,'[1]Consommati par usage et sect '!P$6:P$310)</f>
        <v>#VALUE!</v>
      </c>
      <c r="R211" s="104" t="e">
        <f>SUMIF('[1]Consommati par usage et sect '!$C$6:$C$310,'[1]Assiette TIC'!$C220,'[1]Consommati par usage et sect '!Q$6:Q$310)</f>
        <v>#VALUE!</v>
      </c>
      <c r="S211" s="104" t="e">
        <f>SUMIF('[1]Consommati par usage et sect '!$C$6:$C$310,'[1]Assiette TIC'!$C220,'[1]Consommati par usage et sect '!R$6:R$310)</f>
        <v>#VALUE!</v>
      </c>
      <c r="T211" s="104" t="e">
        <f>SUMIF('[1]Consommati par usage et sect '!$C$6:$C$310,'[1]Assiette TIC'!$C220,'[1]Consommati par usage et sect '!S$6:S$310)</f>
        <v>#VALUE!</v>
      </c>
      <c r="U211" s="104" t="e">
        <f>SUMIF('[1]Consommati par usage et sect '!$C$6:$C$310,'[1]Assiette TIC'!$C220,'[1]Consommati par usage et sect '!T$6:T$310)</f>
        <v>#VALUE!</v>
      </c>
      <c r="V211" s="104" t="e">
        <f>SUMIF('[1]Consommati par usage et sect '!$C$6:$C$310,'[1]Assiette TIC'!$C220,'[1]Consommati par usage et sect '!U$6:U$310)</f>
        <v>#VALUE!</v>
      </c>
      <c r="W211" s="104" t="e">
        <f>SUMIF('[1]Consommati par usage et sect '!$C$6:$C$310,'[1]Assiette TIC'!$C220,'[1]Consommati par usage et sect '!V$6:V$310)</f>
        <v>#VALUE!</v>
      </c>
      <c r="X211" s="104" t="e">
        <f>SUMIF('[1]Consommati par usage et sect '!$C$6:$C$310,'[1]Assiette TIC'!$C220,'[1]Consommati par usage et sect '!W$6:W$310)</f>
        <v>#VALUE!</v>
      </c>
      <c r="Y211" s="104" t="e">
        <f>SUMIF('[1]Consommati par usage et sect '!$C$6:$C$310,'[1]Assiette TIC'!$C220,'[1]Consommati par usage et sect '!X$6:X$310)</f>
        <v>#VALUE!</v>
      </c>
      <c r="Z211" s="104" t="e">
        <f>SUMIF('[1]Consommati par usage et sect '!$C$6:$C$310,'[1]Assiette TIC'!$C220,'[1]Consommati par usage et sect '!Y$6:Y$310)</f>
        <v>#VALUE!</v>
      </c>
      <c r="AA211" s="104" t="e">
        <f>SUMIF('[1]Consommati par usage et sect '!$C$6:$C$310,'[1]Assiette TIC'!$C220,'[1]Consommati par usage et sect '!Z$6:Z$310)</f>
        <v>#VALUE!</v>
      </c>
      <c r="AB211" s="104" t="e">
        <f>SUMIF('[1]Consommati par usage et sect '!$C$6:$C$310,'[1]Assiette TIC'!$C220,'[1]Consommati par usage et sect '!AA$6:AA$310)</f>
        <v>#VALUE!</v>
      </c>
      <c r="AC211" s="104" t="e">
        <f>SUMIF('[1]Consommati par usage et sect '!$C$6:$C$310,'[1]Assiette TIC'!$C220,'[1]Consommati par usage et sect '!AB$6:AB$310)</f>
        <v>#VALUE!</v>
      </c>
      <c r="AD211" s="104" t="e">
        <f>SUMIF('[1]Consommati par usage et sect '!$C$6:$C$310,'[1]Assiette TIC'!$C220,'[1]Consommati par usage et sect '!AC$6:AC$310)</f>
        <v>#VALUE!</v>
      </c>
      <c r="AE211" s="104" t="e">
        <f>SUMIF('[1]Consommati par usage et sect '!$C$6:$C$310,'[1]Assiette TIC'!$C220,'[1]Consommati par usage et sect '!AD$6:AD$310)</f>
        <v>#VALUE!</v>
      </c>
      <c r="AF211" s="104" t="e">
        <f>SUMIF('[1]Consommati par usage et sect '!$C$6:$C$310,'[1]Assiette TIC'!$C220,'[1]Consommati par usage et sect '!AE$6:AE$310)</f>
        <v>#VALUE!</v>
      </c>
      <c r="AG211" s="104" t="e">
        <f>SUMIF('[1]Consommati par usage et sect '!$C$6:$C$310,'[1]Assiette TIC'!$C220,'[1]Consommati par usage et sect '!AF$6:AF$310)</f>
        <v>#VALUE!</v>
      </c>
      <c r="AH211" s="104" t="e">
        <f>SUMIF('[1]Consommati par usage et sect '!$C$6:$C$310,'[1]Assiette TIC'!$C220,'[1]Consommati par usage et sect '!AG$6:AG$310)</f>
        <v>#VALUE!</v>
      </c>
      <c r="AI211" s="104" t="e">
        <f>SUMIF('[1]Consommati par usage et sect '!$C$6:$C$310,'[1]Assiette TIC'!$C220,'[1]Consommati par usage et sect '!AH$6:AH$310)</f>
        <v>#VALUE!</v>
      </c>
      <c r="AJ211" s="104" t="e">
        <f>SUMIF('[1]Consommati par usage et sect '!$C$6:$C$310,'[1]Assiette TIC'!$C220,'[1]Consommati par usage et sect '!AI$6:AI$310)</f>
        <v>#VALUE!</v>
      </c>
      <c r="AK211" s="104" t="e">
        <f>SUMIF('[1]Consommati par usage et sect '!$C$6:$C$310,'[1]Assiette TIC'!$C220,'[1]Consommati par usage et sect '!AJ$6:AJ$310)</f>
        <v>#VALUE!</v>
      </c>
      <c r="AL211" s="105" t="e">
        <f t="shared" si="80"/>
        <v>#VALUE!</v>
      </c>
      <c r="AM211" s="104" t="e">
        <f t="shared" si="85"/>
        <v>#VALUE!</v>
      </c>
      <c r="AN211" s="104" t="e">
        <f t="shared" si="81"/>
        <v>#VALUE!</v>
      </c>
      <c r="AO211" s="104" t="e">
        <f t="shared" si="82"/>
        <v>#VALUE!</v>
      </c>
      <c r="AP211" s="104" t="e">
        <f t="shared" si="83"/>
        <v>#VALUE!</v>
      </c>
      <c r="AQ211" s="104" t="e">
        <f>SUMIF('[1]Consommati par usage et sect '!$C$6:$C$310,'[1]Assiette TIC'!$C220,'[1]Consommati par usage et sect '!AP$6:AP$310)</f>
        <v>#VALUE!</v>
      </c>
      <c r="AR211" s="104" t="e">
        <f>SUMIF('[1]Consommati par usage et sect '!$C$6:$C$310,'[1]Assiette TIC'!$C220,'[1]Consommati par usage et sect '!AQ$6:AQ$310)</f>
        <v>#VALUE!</v>
      </c>
      <c r="AS211" s="104" t="e">
        <f>SUMIF('[1]Consommati par usage et sect '!$C$6:$C$310,'[1]Assiette TIC'!$C220,'[1]Consommati par usage et sect '!AR$6:AR$310)</f>
        <v>#VALUE!</v>
      </c>
      <c r="AT211" s="104" t="e">
        <f>SUMIF('[1]Consommati par usage et sect '!$C$6:$C$310,'[1]Assiette TIC'!$C220,'[1]Consommati par usage et sect '!AS$6:AS$310)</f>
        <v>#VALUE!</v>
      </c>
      <c r="AU211" s="104" t="e">
        <f>SUMIF('[1]Consommati par usage et sect '!$C$6:$C$310,'[1]Assiette TIC'!$C220,'[1]Consommati par usage et sect '!AT$6:AT$310)</f>
        <v>#VALUE!</v>
      </c>
      <c r="AV211" s="104" t="e">
        <f>SUMIF('[1]Consommati par usage et sect '!$C$6:$C$310,'[1]Assiette TIC'!$C220,'[1]Consommati par usage et sect '!AU$6:AU$310)</f>
        <v>#VALUE!</v>
      </c>
      <c r="AW211" s="104" t="e">
        <f>SUMIF('[1]Consommati par usage et sect '!$C$6:$C$310,'[1]Assiette TIC'!$C220,'[1]Consommati par usage et sect '!AV$6:AV$310)</f>
        <v>#VALUE!</v>
      </c>
      <c r="AX211" s="104" t="e">
        <f>SUMIF('[1]Consommati par usage et sect '!$C$6:$C$310,'[1]Assiette TIC'!$C220,'[1]Consommati par usage et sect '!AW$6:AW$310)</f>
        <v>#VALUE!</v>
      </c>
      <c r="AY211" s="104" t="e">
        <f>SUMIF('[1]Consommati par usage et sect '!$C$6:$C$310,'[1]Assiette TIC'!$C220,'[1]Consommati par usage et sect '!AX$6:AX$310)</f>
        <v>#VALUE!</v>
      </c>
      <c r="AZ211" s="104" t="e">
        <f>SUMIF('[1]Consommati par usage et sect '!$C$6:$C$310,'[1]Assiette TIC'!$C220,'[1]Consommati par usage et sect '!AY$6:AY$310)</f>
        <v>#VALUE!</v>
      </c>
      <c r="BA211" s="104" t="e">
        <f>SUMIF('[1]Consommati par usage et sect '!$C$6:$C$310,'[1]Assiette TIC'!$C220,'[1]Consommati par usage et sect '!AZ$6:AZ$310)</f>
        <v>#VALUE!</v>
      </c>
      <c r="BB211" s="104" t="e">
        <f>SUMIF('[1]Consommati par usage et sect '!$C$6:$C$310,'[1]Assiette TIC'!$C220,'[1]Consommati par usage et sect '!BA$6:BA$310)</f>
        <v>#VALUE!</v>
      </c>
      <c r="BC211" s="104" t="e">
        <f>SUMIF('[1]Consommati par usage et sect '!$C$6:$C$310,'[1]Assiette TIC'!$C220,'[1]Consommati par usage et sect '!BB$6:BB$310)</f>
        <v>#VALUE!</v>
      </c>
      <c r="BD211" s="104" t="e">
        <f>SUMIF('[1]Consommati par usage et sect '!$C$6:$C$310,'[1]Assiette TIC'!$C220,'[1]Consommati par usage et sect '!BC$6:BC$310)</f>
        <v>#VALUE!</v>
      </c>
      <c r="BE211" s="104" t="e">
        <f>SUMIF('[1]Consommati par usage et sect '!$C$6:$C$310,'[1]Assiette TIC'!$C220,'[1]Consommati par usage et sect '!BD$6:BD$310)</f>
        <v>#VALUE!</v>
      </c>
      <c r="BF211" s="104" t="e">
        <f>SUMIF('[1]Consommati par usage et sect '!$C$6:$C$310,'[1]Assiette TIC'!$C220,'[1]Consommati par usage et sect '!BE$6:BE$310)</f>
        <v>#VALUE!</v>
      </c>
      <c r="BG211" s="104" t="e">
        <f>SUMIF('[1]Consommati par usage et sect '!$C$6:$C$310,'[1]Assiette TIC'!$C220,'[1]Consommati par usage et sect '!BF$6:BF$310)</f>
        <v>#VALUE!</v>
      </c>
      <c r="BH211" s="104" t="e">
        <f>SUMIF('[1]Consommati par usage et sect '!$C$6:$C$310,'[1]Assiette TIC'!$C220,'[1]Consommati par usage et sect '!BG$6:BG$310)</f>
        <v>#VALUE!</v>
      </c>
      <c r="BI211" s="104" t="e">
        <f>SUMIF('[1]Consommati par usage et sect '!$C$6:$C$310,'[1]Assiette TIC'!$C220,'[1]Consommati par usage et sect '!BH$6:BH$310)</f>
        <v>#VALUE!</v>
      </c>
      <c r="BJ211" s="104" t="e">
        <f>SUMIF('[1]Consommati par usage et sect '!$C$6:$C$310,'[1]Assiette TIC'!$C220,'[1]Consommati par usage et sect '!BI$6:BI$310)</f>
        <v>#VALUE!</v>
      </c>
      <c r="BK211" s="104" t="e">
        <f>SUMIF('[1]Consommati par usage et sect '!$C$6:$C$310,'[1]Assiette TIC'!$C220,'[1]Consommati par usage et sect '!BJ$6:BJ$310)</f>
        <v>#VALUE!</v>
      </c>
      <c r="BL211" s="104" t="e">
        <f>SUMIF('[1]Consommati par usage et sect '!$C$6:$C$310,'[1]Assiette TIC'!$C220,'[1]Consommati par usage et sect '!BK$6:BK$310)</f>
        <v>#VALUE!</v>
      </c>
      <c r="BM211" s="104" t="e">
        <f>SUMIF('[1]Consommati par usage et sect '!$C$6:$C$310,'[1]Assiette TIC'!$C220,'[1]Consommati par usage et sect '!BL$6:BL$310)</f>
        <v>#VALUE!</v>
      </c>
      <c r="BN211" s="104" t="e">
        <f>SUMIF('[1]Consommati par usage et sect '!$C$6:$C$310,'[1]Assiette TIC'!$C220,'[1]Consommati par usage et sect '!BM$6:BM$310)</f>
        <v>#VALUE!</v>
      </c>
      <c r="BO211" s="104" t="e">
        <f>SUMIF('[1]Consommati par usage et sect '!$C$6:$C$310,'[1]Assiette TIC'!$C220,'[1]Consommati par usage et sect '!BN$6:BN$310)</f>
        <v>#VALUE!</v>
      </c>
      <c r="BP211" s="104" t="e">
        <f>SUMIF('[1]Consommati par usage et sect '!$C$6:$C$310,'[1]Assiette TIC'!$C220,'[1]Consommati par usage et sect '!BO$6:BO$310)</f>
        <v>#VALUE!</v>
      </c>
      <c r="BQ211" s="104" t="e">
        <f>SUMIF('[1]Consommati par usage et sect '!$C$6:$C$310,'[1]Assiette TIC'!$C220,'[1]Consommati par usage et sect '!BP$6:BP$310)</f>
        <v>#VALUE!</v>
      </c>
      <c r="BR211" s="104" t="e">
        <f>SUMIF('[1]Consommati par usage et sect '!$C$6:$C$310,'[1]Assiette TIC'!$C220,'[1]Consommati par usage et sect '!BQ$6:BQ$310)</f>
        <v>#VALUE!</v>
      </c>
      <c r="BS211" s="105" t="e">
        <f t="shared" si="77"/>
        <v>#VALUE!</v>
      </c>
      <c r="BT211" s="106" t="e">
        <f>AL211-E211</f>
        <v>#VALUE!</v>
      </c>
      <c r="BU211" s="102" t="e">
        <f>IF(E211-#REF!-#REF!&gt;=#REF!,AL211-E211+#REF!+#REF!,AL211-#REF!)</f>
        <v>#REF!</v>
      </c>
      <c r="BV211" s="102" t="s">
        <v>264</v>
      </c>
      <c r="BW211" s="102"/>
      <c r="BX211" s="102">
        <f t="shared" si="84"/>
        <v>1</v>
      </c>
      <c r="BY211" s="102">
        <f t="shared" si="86"/>
        <v>0</v>
      </c>
      <c r="BZ211" s="107">
        <f>IF(ISNA(VLOOKUP($D211,'[1]comptes des secteurs'!$B$13:$AW$1568,31,FALSE)),0,VLOOKUP($D211,'[1]comptes des secteurs'!$B$13:$AW$1568,31,FALSE))</f>
        <v>65.099999999999994</v>
      </c>
      <c r="CA211" s="102">
        <f>IF(ISNA(VLOOKUP($D211,'[1]comptes des secteurs'!$B$13:$AW$1568,47,FALSE)),0,VLOOKUP($D211,'[1]comptes des secteurs'!$B$13:$AW$1568,47,FALSE))</f>
        <v>348.1</v>
      </c>
      <c r="CB211" s="108">
        <f t="shared" si="89"/>
        <v>0</v>
      </c>
      <c r="CC211" s="108">
        <f t="shared" si="89"/>
        <v>0</v>
      </c>
      <c r="CD211">
        <f>VLOOKUP(D211,Eurostat!$A$11:$H$272,5,TRUE)</f>
        <v>1300.3</v>
      </c>
    </row>
    <row r="212" spans="1:82" ht="15.65" customHeight="1" x14ac:dyDescent="0.35">
      <c r="A212" s="121"/>
      <c r="B212" s="191" t="s">
        <v>592</v>
      </c>
      <c r="C212" s="131" t="s">
        <v>464</v>
      </c>
      <c r="D212" s="128">
        <v>1330</v>
      </c>
      <c r="E212" s="97">
        <f>IFERROR(VLOOKUP(D212,'[1]Emissions ETS'!$A$2:$B$121,2,FALSE),0)/1000</f>
        <v>9.1809999999999992</v>
      </c>
      <c r="F212" s="104" t="e">
        <f>SUMIF('[1]Consommati par usage et sect '!$C$6:$C$310,'[1]Assiette TIC'!$C221,'[1]Consommati par usage et sect '!E$6:E$310)</f>
        <v>#VALUE!</v>
      </c>
      <c r="G212" s="104" t="e">
        <f>SUMIF('[1]Consommati par usage et sect '!$C$6:$C$310,'[1]Assiette TIC'!$C221,'[1]Consommati par usage et sect '!F$6:F$310)</f>
        <v>#VALUE!</v>
      </c>
      <c r="H212" s="104" t="e">
        <f>SUMIF('[1]Consommati par usage et sect '!$C$6:$C$310,'[1]Assiette TIC'!$C221,'[1]Consommati par usage et sect '!G$6:G$310)</f>
        <v>#VALUE!</v>
      </c>
      <c r="I212" s="104" t="e">
        <f>SUMIF('[1]Consommati par usage et sect '!$C$6:$C$310,'[1]Assiette TIC'!$C221,'[1]Consommati par usage et sect '!H$6:H$310)</f>
        <v>#VALUE!</v>
      </c>
      <c r="J212" s="104" t="e">
        <f>SUMIF('[1]Consommati par usage et sect '!$C$6:$C$310,'[1]Assiette TIC'!$C221,'[1]Consommati par usage et sect '!I$6:I$310)</f>
        <v>#VALUE!</v>
      </c>
      <c r="K212" s="104" t="e">
        <f>SUMIF('[1]Consommati par usage et sect '!$C$6:$C$310,'[1]Assiette TIC'!$C221,'[1]Consommati par usage et sect '!J$6:J$310)</f>
        <v>#VALUE!</v>
      </c>
      <c r="L212" s="104" t="e">
        <f>SUMIF('[1]Consommati par usage et sect '!$C$6:$C$310,'[1]Assiette TIC'!$C221,'[1]Consommati par usage et sect '!K$6:K$310)</f>
        <v>#VALUE!</v>
      </c>
      <c r="M212" s="104" t="e">
        <f>SUMIF('[1]Consommati par usage et sect '!$C$6:$C$310,'[1]Assiette TIC'!$C221,'[1]Consommati par usage et sect '!L$6:L$310)</f>
        <v>#VALUE!</v>
      </c>
      <c r="N212" s="104" t="e">
        <f>SUMIF('[1]Consommati par usage et sect '!$C$6:$C$310,'[1]Assiette TIC'!$C221,'[1]Consommati par usage et sect '!M$6:M$310)</f>
        <v>#VALUE!</v>
      </c>
      <c r="O212" s="104" t="e">
        <f>SUMIF('[1]Consommati par usage et sect '!$C$6:$C$310,'[1]Assiette TIC'!$C221,'[1]Consommati par usage et sect '!N$6:N$310)</f>
        <v>#VALUE!</v>
      </c>
      <c r="P212" s="104" t="e">
        <f>SUMIF('[1]Consommati par usage et sect '!$C$6:$C$310,'[1]Assiette TIC'!$C221,'[1]Consommati par usage et sect '!O$6:O$310)</f>
        <v>#VALUE!</v>
      </c>
      <c r="Q212" s="104" t="e">
        <f>SUMIF('[1]Consommati par usage et sect '!$C$6:$C$310,'[1]Assiette TIC'!$C221,'[1]Consommati par usage et sect '!P$6:P$310)</f>
        <v>#VALUE!</v>
      </c>
      <c r="R212" s="104" t="e">
        <f>SUMIF('[1]Consommati par usage et sect '!$C$6:$C$310,'[1]Assiette TIC'!$C221,'[1]Consommati par usage et sect '!Q$6:Q$310)</f>
        <v>#VALUE!</v>
      </c>
      <c r="S212" s="104" t="e">
        <f>SUMIF('[1]Consommati par usage et sect '!$C$6:$C$310,'[1]Assiette TIC'!$C221,'[1]Consommati par usage et sect '!R$6:R$310)</f>
        <v>#VALUE!</v>
      </c>
      <c r="T212" s="104" t="e">
        <f>SUMIF('[1]Consommati par usage et sect '!$C$6:$C$310,'[1]Assiette TIC'!$C221,'[1]Consommati par usage et sect '!S$6:S$310)</f>
        <v>#VALUE!</v>
      </c>
      <c r="U212" s="104" t="e">
        <f>SUMIF('[1]Consommati par usage et sect '!$C$6:$C$310,'[1]Assiette TIC'!$C221,'[1]Consommati par usage et sect '!T$6:T$310)</f>
        <v>#VALUE!</v>
      </c>
      <c r="V212" s="104" t="e">
        <f>SUMIF('[1]Consommati par usage et sect '!$C$6:$C$310,'[1]Assiette TIC'!$C221,'[1]Consommati par usage et sect '!U$6:U$310)</f>
        <v>#VALUE!</v>
      </c>
      <c r="W212" s="104" t="e">
        <f>SUMIF('[1]Consommati par usage et sect '!$C$6:$C$310,'[1]Assiette TIC'!$C221,'[1]Consommati par usage et sect '!V$6:V$310)</f>
        <v>#VALUE!</v>
      </c>
      <c r="X212" s="104" t="e">
        <f>SUMIF('[1]Consommati par usage et sect '!$C$6:$C$310,'[1]Assiette TIC'!$C221,'[1]Consommati par usage et sect '!W$6:W$310)</f>
        <v>#VALUE!</v>
      </c>
      <c r="Y212" s="104" t="e">
        <f>SUMIF('[1]Consommati par usage et sect '!$C$6:$C$310,'[1]Assiette TIC'!$C221,'[1]Consommati par usage et sect '!X$6:X$310)</f>
        <v>#VALUE!</v>
      </c>
      <c r="Z212" s="104" t="e">
        <f>SUMIF('[1]Consommati par usage et sect '!$C$6:$C$310,'[1]Assiette TIC'!$C221,'[1]Consommati par usage et sect '!Y$6:Y$310)</f>
        <v>#VALUE!</v>
      </c>
      <c r="AA212" s="104" t="e">
        <f>SUMIF('[1]Consommati par usage et sect '!$C$6:$C$310,'[1]Assiette TIC'!$C221,'[1]Consommati par usage et sect '!Z$6:Z$310)</f>
        <v>#VALUE!</v>
      </c>
      <c r="AB212" s="104" t="e">
        <f>SUMIF('[1]Consommati par usage et sect '!$C$6:$C$310,'[1]Assiette TIC'!$C221,'[1]Consommati par usage et sect '!AA$6:AA$310)</f>
        <v>#VALUE!</v>
      </c>
      <c r="AC212" s="104" t="e">
        <f>SUMIF('[1]Consommati par usage et sect '!$C$6:$C$310,'[1]Assiette TIC'!$C221,'[1]Consommati par usage et sect '!AB$6:AB$310)</f>
        <v>#VALUE!</v>
      </c>
      <c r="AD212" s="104" t="e">
        <f>SUMIF('[1]Consommati par usage et sect '!$C$6:$C$310,'[1]Assiette TIC'!$C221,'[1]Consommati par usage et sect '!AC$6:AC$310)</f>
        <v>#VALUE!</v>
      </c>
      <c r="AE212" s="104" t="e">
        <f>SUMIF('[1]Consommati par usage et sect '!$C$6:$C$310,'[1]Assiette TIC'!$C221,'[1]Consommati par usage et sect '!AD$6:AD$310)</f>
        <v>#VALUE!</v>
      </c>
      <c r="AF212" s="104" t="e">
        <f>SUMIF('[1]Consommati par usage et sect '!$C$6:$C$310,'[1]Assiette TIC'!$C221,'[1]Consommati par usage et sect '!AE$6:AE$310)</f>
        <v>#VALUE!</v>
      </c>
      <c r="AG212" s="104" t="e">
        <f>SUMIF('[1]Consommati par usage et sect '!$C$6:$C$310,'[1]Assiette TIC'!$C221,'[1]Consommati par usage et sect '!AF$6:AF$310)</f>
        <v>#VALUE!</v>
      </c>
      <c r="AH212" s="104" t="e">
        <f>SUMIF('[1]Consommati par usage et sect '!$C$6:$C$310,'[1]Assiette TIC'!$C221,'[1]Consommati par usage et sect '!AG$6:AG$310)</f>
        <v>#VALUE!</v>
      </c>
      <c r="AI212" s="104" t="e">
        <f>SUMIF('[1]Consommati par usage et sect '!$C$6:$C$310,'[1]Assiette TIC'!$C221,'[1]Consommati par usage et sect '!AH$6:AH$310)</f>
        <v>#VALUE!</v>
      </c>
      <c r="AJ212" s="104" t="e">
        <f>SUMIF('[1]Consommati par usage et sect '!$C$6:$C$310,'[1]Assiette TIC'!$C221,'[1]Consommati par usage et sect '!AI$6:AI$310)</f>
        <v>#VALUE!</v>
      </c>
      <c r="AK212" s="104" t="e">
        <f>SUMIF('[1]Consommati par usage et sect '!$C$6:$C$310,'[1]Assiette TIC'!$C221,'[1]Consommati par usage et sect '!AJ$6:AJ$310)</f>
        <v>#VALUE!</v>
      </c>
      <c r="AL212" s="105" t="e">
        <f t="shared" si="80"/>
        <v>#VALUE!</v>
      </c>
      <c r="AM212" s="104" t="e">
        <f t="shared" si="85"/>
        <v>#VALUE!</v>
      </c>
      <c r="AN212" s="104" t="e">
        <f t="shared" si="81"/>
        <v>#VALUE!</v>
      </c>
      <c r="AO212" s="104" t="e">
        <f t="shared" si="82"/>
        <v>#VALUE!</v>
      </c>
      <c r="AP212" s="104" t="e">
        <f t="shared" si="83"/>
        <v>#VALUE!</v>
      </c>
      <c r="AQ212" s="104" t="e">
        <f>SUMIF('[1]Consommati par usage et sect '!$C$6:$C$310,'[1]Assiette TIC'!$C221,'[1]Consommati par usage et sect '!AP$6:AP$310)</f>
        <v>#VALUE!</v>
      </c>
      <c r="AR212" s="104" t="e">
        <f>SUMIF('[1]Consommati par usage et sect '!$C$6:$C$310,'[1]Assiette TIC'!$C221,'[1]Consommati par usage et sect '!AQ$6:AQ$310)</f>
        <v>#VALUE!</v>
      </c>
      <c r="AS212" s="104" t="e">
        <f>SUMIF('[1]Consommati par usage et sect '!$C$6:$C$310,'[1]Assiette TIC'!$C221,'[1]Consommati par usage et sect '!AR$6:AR$310)</f>
        <v>#VALUE!</v>
      </c>
      <c r="AT212" s="104" t="e">
        <f>SUMIF('[1]Consommati par usage et sect '!$C$6:$C$310,'[1]Assiette TIC'!$C221,'[1]Consommati par usage et sect '!AS$6:AS$310)</f>
        <v>#VALUE!</v>
      </c>
      <c r="AU212" s="104" t="e">
        <f>SUMIF('[1]Consommati par usage et sect '!$C$6:$C$310,'[1]Assiette TIC'!$C221,'[1]Consommati par usage et sect '!AT$6:AT$310)</f>
        <v>#VALUE!</v>
      </c>
      <c r="AV212" s="104" t="e">
        <f>SUMIF('[1]Consommati par usage et sect '!$C$6:$C$310,'[1]Assiette TIC'!$C221,'[1]Consommati par usage et sect '!AU$6:AU$310)</f>
        <v>#VALUE!</v>
      </c>
      <c r="AW212" s="104" t="e">
        <f>SUMIF('[1]Consommati par usage et sect '!$C$6:$C$310,'[1]Assiette TIC'!$C221,'[1]Consommati par usage et sect '!AV$6:AV$310)</f>
        <v>#VALUE!</v>
      </c>
      <c r="AX212" s="104" t="e">
        <f>SUMIF('[1]Consommati par usage et sect '!$C$6:$C$310,'[1]Assiette TIC'!$C221,'[1]Consommati par usage et sect '!AW$6:AW$310)</f>
        <v>#VALUE!</v>
      </c>
      <c r="AY212" s="104" t="e">
        <f>SUMIF('[1]Consommati par usage et sect '!$C$6:$C$310,'[1]Assiette TIC'!$C221,'[1]Consommati par usage et sect '!AX$6:AX$310)</f>
        <v>#VALUE!</v>
      </c>
      <c r="AZ212" s="104" t="e">
        <f>SUMIF('[1]Consommati par usage et sect '!$C$6:$C$310,'[1]Assiette TIC'!$C221,'[1]Consommati par usage et sect '!AY$6:AY$310)</f>
        <v>#VALUE!</v>
      </c>
      <c r="BA212" s="104" t="e">
        <f>SUMIF('[1]Consommati par usage et sect '!$C$6:$C$310,'[1]Assiette TIC'!$C221,'[1]Consommati par usage et sect '!AZ$6:AZ$310)</f>
        <v>#VALUE!</v>
      </c>
      <c r="BB212" s="104" t="e">
        <f>SUMIF('[1]Consommati par usage et sect '!$C$6:$C$310,'[1]Assiette TIC'!$C221,'[1]Consommati par usage et sect '!BA$6:BA$310)</f>
        <v>#VALUE!</v>
      </c>
      <c r="BC212" s="104" t="e">
        <f>SUMIF('[1]Consommati par usage et sect '!$C$6:$C$310,'[1]Assiette TIC'!$C221,'[1]Consommati par usage et sect '!BB$6:BB$310)</f>
        <v>#VALUE!</v>
      </c>
      <c r="BD212" s="104" t="e">
        <f>SUMIF('[1]Consommati par usage et sect '!$C$6:$C$310,'[1]Assiette TIC'!$C221,'[1]Consommati par usage et sect '!BC$6:BC$310)</f>
        <v>#VALUE!</v>
      </c>
      <c r="BE212" s="104" t="e">
        <f>SUMIF('[1]Consommati par usage et sect '!$C$6:$C$310,'[1]Assiette TIC'!$C221,'[1]Consommati par usage et sect '!BD$6:BD$310)</f>
        <v>#VALUE!</v>
      </c>
      <c r="BF212" s="104" t="e">
        <f>SUMIF('[1]Consommati par usage et sect '!$C$6:$C$310,'[1]Assiette TIC'!$C221,'[1]Consommati par usage et sect '!BE$6:BE$310)</f>
        <v>#VALUE!</v>
      </c>
      <c r="BG212" s="104" t="e">
        <f>SUMIF('[1]Consommati par usage et sect '!$C$6:$C$310,'[1]Assiette TIC'!$C221,'[1]Consommati par usage et sect '!BF$6:BF$310)</f>
        <v>#VALUE!</v>
      </c>
      <c r="BH212" s="104" t="e">
        <f>SUMIF('[1]Consommati par usage et sect '!$C$6:$C$310,'[1]Assiette TIC'!$C221,'[1]Consommati par usage et sect '!BG$6:BG$310)</f>
        <v>#VALUE!</v>
      </c>
      <c r="BI212" s="104" t="e">
        <f>SUMIF('[1]Consommati par usage et sect '!$C$6:$C$310,'[1]Assiette TIC'!$C221,'[1]Consommati par usage et sect '!BH$6:BH$310)</f>
        <v>#VALUE!</v>
      </c>
      <c r="BJ212" s="104" t="e">
        <f>SUMIF('[1]Consommati par usage et sect '!$C$6:$C$310,'[1]Assiette TIC'!$C221,'[1]Consommati par usage et sect '!BI$6:BI$310)</f>
        <v>#VALUE!</v>
      </c>
      <c r="BK212" s="104" t="e">
        <f>SUMIF('[1]Consommati par usage et sect '!$C$6:$C$310,'[1]Assiette TIC'!$C221,'[1]Consommati par usage et sect '!BJ$6:BJ$310)</f>
        <v>#VALUE!</v>
      </c>
      <c r="BL212" s="104" t="e">
        <f>SUMIF('[1]Consommati par usage et sect '!$C$6:$C$310,'[1]Assiette TIC'!$C221,'[1]Consommati par usage et sect '!BK$6:BK$310)</f>
        <v>#VALUE!</v>
      </c>
      <c r="BM212" s="104" t="e">
        <f>SUMIF('[1]Consommati par usage et sect '!$C$6:$C$310,'[1]Assiette TIC'!$C221,'[1]Consommati par usage et sect '!BL$6:BL$310)</f>
        <v>#VALUE!</v>
      </c>
      <c r="BN212" s="104" t="e">
        <f>SUMIF('[1]Consommati par usage et sect '!$C$6:$C$310,'[1]Assiette TIC'!$C221,'[1]Consommati par usage et sect '!BM$6:BM$310)</f>
        <v>#VALUE!</v>
      </c>
      <c r="BO212" s="104" t="e">
        <f>SUMIF('[1]Consommati par usage et sect '!$C$6:$C$310,'[1]Assiette TIC'!$C221,'[1]Consommati par usage et sect '!BN$6:BN$310)</f>
        <v>#VALUE!</v>
      </c>
      <c r="BP212" s="104" t="e">
        <f>SUMIF('[1]Consommati par usage et sect '!$C$6:$C$310,'[1]Assiette TIC'!$C221,'[1]Consommati par usage et sect '!BO$6:BO$310)</f>
        <v>#VALUE!</v>
      </c>
      <c r="BQ212" s="104" t="e">
        <f>SUMIF('[1]Consommati par usage et sect '!$C$6:$C$310,'[1]Assiette TIC'!$C221,'[1]Consommati par usage et sect '!BP$6:BP$310)</f>
        <v>#VALUE!</v>
      </c>
      <c r="BR212" s="104" t="e">
        <f>SUMIF('[1]Consommati par usage et sect '!$C$6:$C$310,'[1]Assiette TIC'!$C221,'[1]Consommati par usage et sect '!BQ$6:BQ$310)</f>
        <v>#VALUE!</v>
      </c>
      <c r="BS212" s="105" t="e">
        <f t="shared" si="77"/>
        <v>#VALUE!</v>
      </c>
      <c r="BT212" s="106" t="e">
        <f>AL212-E212+#REF!+#REF!</f>
        <v>#VALUE!</v>
      </c>
      <c r="BU212" s="102" t="e">
        <f>IF(E212-#REF!-#REF!&gt;=#REF!,AL212-E212+#REF!+#REF!,AL212-#REF!)</f>
        <v>#REF!</v>
      </c>
      <c r="BV212" s="102" t="s">
        <v>264</v>
      </c>
      <c r="BW212" s="102"/>
      <c r="BX212" s="102">
        <f t="shared" si="84"/>
        <v>1</v>
      </c>
      <c r="BY212" s="102">
        <f t="shared" si="86"/>
        <v>0</v>
      </c>
      <c r="BZ212" s="107">
        <f>IF(ISNA(VLOOKUP($D212,'[1]comptes des secteurs'!$B$13:$AW$1568,31,FALSE)),0,VLOOKUP($D212,'[1]comptes des secteurs'!$B$13:$AW$1568,31,FALSE))</f>
        <v>-130.5</v>
      </c>
      <c r="CA212" s="102">
        <f>IF(ISNA(VLOOKUP($D212,'[1]comptes des secteurs'!$B$13:$AW$1568,47,FALSE)),0,VLOOKUP($D212,'[1]comptes des secteurs'!$B$13:$AW$1568,47,FALSE))</f>
        <v>-34</v>
      </c>
      <c r="CB212" s="108" t="str">
        <f t="shared" si="89"/>
        <v/>
      </c>
      <c r="CC212" s="108" t="str">
        <f t="shared" si="89"/>
        <v/>
      </c>
      <c r="CD212">
        <f>VLOOKUP(D212,Eurostat!$A$11:$H$272,5,TRUE)</f>
        <v>285.3</v>
      </c>
    </row>
    <row r="213" spans="1:82" ht="15.65" customHeight="1" x14ac:dyDescent="0.35">
      <c r="A213" s="121"/>
      <c r="B213" s="191"/>
      <c r="C213" s="131" t="s">
        <v>465</v>
      </c>
      <c r="D213" s="128">
        <v>1391</v>
      </c>
      <c r="E213" s="97">
        <f>IFERROR(VLOOKUP(D213,'[1]Emissions ETS'!$A$2:$B$121,2,FALSE),0)/1000</f>
        <v>0</v>
      </c>
      <c r="F213" s="104" t="e">
        <f>SUMIF('[1]Consommati par usage et sect '!$C$6:$C$310,'[1]Assiette TIC'!$C222,'[1]Consommati par usage et sect '!E$6:E$310)</f>
        <v>#VALUE!</v>
      </c>
      <c r="G213" s="104" t="e">
        <f>SUMIF('[1]Consommati par usage et sect '!$C$6:$C$310,'[1]Assiette TIC'!$C222,'[1]Consommati par usage et sect '!F$6:F$310)</f>
        <v>#VALUE!</v>
      </c>
      <c r="H213" s="104" t="e">
        <f>SUMIF('[1]Consommati par usage et sect '!$C$6:$C$310,'[1]Assiette TIC'!$C222,'[1]Consommati par usage et sect '!G$6:G$310)</f>
        <v>#VALUE!</v>
      </c>
      <c r="I213" s="104" t="e">
        <f>SUMIF('[1]Consommati par usage et sect '!$C$6:$C$310,'[1]Assiette TIC'!$C222,'[1]Consommati par usage et sect '!H$6:H$310)</f>
        <v>#VALUE!</v>
      </c>
      <c r="J213" s="104" t="e">
        <f>SUMIF('[1]Consommati par usage et sect '!$C$6:$C$310,'[1]Assiette TIC'!$C222,'[1]Consommati par usage et sect '!I$6:I$310)</f>
        <v>#VALUE!</v>
      </c>
      <c r="K213" s="104" t="e">
        <f>SUMIF('[1]Consommati par usage et sect '!$C$6:$C$310,'[1]Assiette TIC'!$C222,'[1]Consommati par usage et sect '!J$6:J$310)</f>
        <v>#VALUE!</v>
      </c>
      <c r="L213" s="104" t="e">
        <f>SUMIF('[1]Consommati par usage et sect '!$C$6:$C$310,'[1]Assiette TIC'!$C222,'[1]Consommati par usage et sect '!K$6:K$310)</f>
        <v>#VALUE!</v>
      </c>
      <c r="M213" s="104" t="e">
        <f>SUMIF('[1]Consommati par usage et sect '!$C$6:$C$310,'[1]Assiette TIC'!$C222,'[1]Consommati par usage et sect '!L$6:L$310)</f>
        <v>#VALUE!</v>
      </c>
      <c r="N213" s="104" t="e">
        <f>SUMIF('[1]Consommati par usage et sect '!$C$6:$C$310,'[1]Assiette TIC'!$C222,'[1]Consommati par usage et sect '!M$6:M$310)</f>
        <v>#VALUE!</v>
      </c>
      <c r="O213" s="104" t="e">
        <f>SUMIF('[1]Consommati par usage et sect '!$C$6:$C$310,'[1]Assiette TIC'!$C222,'[1]Consommati par usage et sect '!N$6:N$310)</f>
        <v>#VALUE!</v>
      </c>
      <c r="P213" s="104" t="e">
        <f>SUMIF('[1]Consommati par usage et sect '!$C$6:$C$310,'[1]Assiette TIC'!$C222,'[1]Consommati par usage et sect '!O$6:O$310)</f>
        <v>#VALUE!</v>
      </c>
      <c r="Q213" s="104" t="e">
        <f>SUMIF('[1]Consommati par usage et sect '!$C$6:$C$310,'[1]Assiette TIC'!$C222,'[1]Consommati par usage et sect '!P$6:P$310)</f>
        <v>#VALUE!</v>
      </c>
      <c r="R213" s="104" t="e">
        <f>SUMIF('[1]Consommati par usage et sect '!$C$6:$C$310,'[1]Assiette TIC'!$C222,'[1]Consommati par usage et sect '!Q$6:Q$310)</f>
        <v>#VALUE!</v>
      </c>
      <c r="S213" s="104" t="e">
        <f>SUMIF('[1]Consommati par usage et sect '!$C$6:$C$310,'[1]Assiette TIC'!$C222,'[1]Consommati par usage et sect '!R$6:R$310)</f>
        <v>#VALUE!</v>
      </c>
      <c r="T213" s="104" t="e">
        <f>SUMIF('[1]Consommati par usage et sect '!$C$6:$C$310,'[1]Assiette TIC'!$C222,'[1]Consommati par usage et sect '!S$6:S$310)</f>
        <v>#VALUE!</v>
      </c>
      <c r="U213" s="104" t="e">
        <f>SUMIF('[1]Consommati par usage et sect '!$C$6:$C$310,'[1]Assiette TIC'!$C222,'[1]Consommati par usage et sect '!T$6:T$310)</f>
        <v>#VALUE!</v>
      </c>
      <c r="V213" s="104" t="e">
        <f>SUMIF('[1]Consommati par usage et sect '!$C$6:$C$310,'[1]Assiette TIC'!$C222,'[1]Consommati par usage et sect '!U$6:U$310)</f>
        <v>#VALUE!</v>
      </c>
      <c r="W213" s="104" t="e">
        <f>SUMIF('[1]Consommati par usage et sect '!$C$6:$C$310,'[1]Assiette TIC'!$C222,'[1]Consommati par usage et sect '!V$6:V$310)</f>
        <v>#VALUE!</v>
      </c>
      <c r="X213" s="104" t="e">
        <f>SUMIF('[1]Consommati par usage et sect '!$C$6:$C$310,'[1]Assiette TIC'!$C222,'[1]Consommati par usage et sect '!W$6:W$310)</f>
        <v>#VALUE!</v>
      </c>
      <c r="Y213" s="104" t="e">
        <f>SUMIF('[1]Consommati par usage et sect '!$C$6:$C$310,'[1]Assiette TIC'!$C222,'[1]Consommati par usage et sect '!X$6:X$310)</f>
        <v>#VALUE!</v>
      </c>
      <c r="Z213" s="104" t="e">
        <f>SUMIF('[1]Consommati par usage et sect '!$C$6:$C$310,'[1]Assiette TIC'!$C222,'[1]Consommati par usage et sect '!Y$6:Y$310)</f>
        <v>#VALUE!</v>
      </c>
      <c r="AA213" s="104" t="e">
        <f>SUMIF('[1]Consommati par usage et sect '!$C$6:$C$310,'[1]Assiette TIC'!$C222,'[1]Consommati par usage et sect '!Z$6:Z$310)</f>
        <v>#VALUE!</v>
      </c>
      <c r="AB213" s="104" t="e">
        <f>SUMIF('[1]Consommati par usage et sect '!$C$6:$C$310,'[1]Assiette TIC'!$C222,'[1]Consommati par usage et sect '!AA$6:AA$310)</f>
        <v>#VALUE!</v>
      </c>
      <c r="AC213" s="104" t="e">
        <f>SUMIF('[1]Consommati par usage et sect '!$C$6:$C$310,'[1]Assiette TIC'!$C222,'[1]Consommati par usage et sect '!AB$6:AB$310)</f>
        <v>#VALUE!</v>
      </c>
      <c r="AD213" s="104" t="e">
        <f>SUMIF('[1]Consommati par usage et sect '!$C$6:$C$310,'[1]Assiette TIC'!$C222,'[1]Consommati par usage et sect '!AC$6:AC$310)</f>
        <v>#VALUE!</v>
      </c>
      <c r="AE213" s="104" t="e">
        <f>SUMIF('[1]Consommati par usage et sect '!$C$6:$C$310,'[1]Assiette TIC'!$C222,'[1]Consommati par usage et sect '!AD$6:AD$310)</f>
        <v>#VALUE!</v>
      </c>
      <c r="AF213" s="104" t="e">
        <f>SUMIF('[1]Consommati par usage et sect '!$C$6:$C$310,'[1]Assiette TIC'!$C222,'[1]Consommati par usage et sect '!AE$6:AE$310)</f>
        <v>#VALUE!</v>
      </c>
      <c r="AG213" s="104" t="e">
        <f>SUMIF('[1]Consommati par usage et sect '!$C$6:$C$310,'[1]Assiette TIC'!$C222,'[1]Consommati par usage et sect '!AF$6:AF$310)</f>
        <v>#VALUE!</v>
      </c>
      <c r="AH213" s="104" t="e">
        <f>SUMIF('[1]Consommati par usage et sect '!$C$6:$C$310,'[1]Assiette TIC'!$C222,'[1]Consommati par usage et sect '!AG$6:AG$310)</f>
        <v>#VALUE!</v>
      </c>
      <c r="AI213" s="104" t="e">
        <f>SUMIF('[1]Consommati par usage et sect '!$C$6:$C$310,'[1]Assiette TIC'!$C222,'[1]Consommati par usage et sect '!AH$6:AH$310)</f>
        <v>#VALUE!</v>
      </c>
      <c r="AJ213" s="104" t="e">
        <f>SUMIF('[1]Consommati par usage et sect '!$C$6:$C$310,'[1]Assiette TIC'!$C222,'[1]Consommati par usage et sect '!AI$6:AI$310)</f>
        <v>#VALUE!</v>
      </c>
      <c r="AK213" s="104" t="e">
        <f>SUMIF('[1]Consommati par usage et sect '!$C$6:$C$310,'[1]Assiette TIC'!$C222,'[1]Consommati par usage et sect '!AJ$6:AJ$310)</f>
        <v>#VALUE!</v>
      </c>
      <c r="AL213" s="105" t="e">
        <f t="shared" si="80"/>
        <v>#VALUE!</v>
      </c>
      <c r="AM213" s="104" t="e">
        <f t="shared" si="85"/>
        <v>#VALUE!</v>
      </c>
      <c r="AN213" s="104" t="e">
        <f t="shared" si="81"/>
        <v>#VALUE!</v>
      </c>
      <c r="AO213" s="104" t="e">
        <f t="shared" si="82"/>
        <v>#VALUE!</v>
      </c>
      <c r="AP213" s="104" t="e">
        <f t="shared" si="83"/>
        <v>#VALUE!</v>
      </c>
      <c r="AQ213" s="104" t="e">
        <f>SUMIF('[1]Consommati par usage et sect '!$C$6:$C$310,'[1]Assiette TIC'!$C222,'[1]Consommati par usage et sect '!AP$6:AP$310)</f>
        <v>#VALUE!</v>
      </c>
      <c r="AR213" s="104" t="e">
        <f>SUMIF('[1]Consommati par usage et sect '!$C$6:$C$310,'[1]Assiette TIC'!$C222,'[1]Consommati par usage et sect '!AQ$6:AQ$310)</f>
        <v>#VALUE!</v>
      </c>
      <c r="AS213" s="104" t="e">
        <f>SUMIF('[1]Consommati par usage et sect '!$C$6:$C$310,'[1]Assiette TIC'!$C222,'[1]Consommati par usage et sect '!AR$6:AR$310)</f>
        <v>#VALUE!</v>
      </c>
      <c r="AT213" s="104" t="e">
        <f>SUMIF('[1]Consommati par usage et sect '!$C$6:$C$310,'[1]Assiette TIC'!$C222,'[1]Consommati par usage et sect '!AS$6:AS$310)</f>
        <v>#VALUE!</v>
      </c>
      <c r="AU213" s="104" t="e">
        <f>SUMIF('[1]Consommati par usage et sect '!$C$6:$C$310,'[1]Assiette TIC'!$C222,'[1]Consommati par usage et sect '!AT$6:AT$310)</f>
        <v>#VALUE!</v>
      </c>
      <c r="AV213" s="104" t="e">
        <f>SUMIF('[1]Consommati par usage et sect '!$C$6:$C$310,'[1]Assiette TIC'!$C222,'[1]Consommati par usage et sect '!AU$6:AU$310)</f>
        <v>#VALUE!</v>
      </c>
      <c r="AW213" s="104" t="e">
        <f>SUMIF('[1]Consommati par usage et sect '!$C$6:$C$310,'[1]Assiette TIC'!$C222,'[1]Consommati par usage et sect '!AV$6:AV$310)</f>
        <v>#VALUE!</v>
      </c>
      <c r="AX213" s="104" t="e">
        <f>SUMIF('[1]Consommati par usage et sect '!$C$6:$C$310,'[1]Assiette TIC'!$C222,'[1]Consommati par usage et sect '!AW$6:AW$310)</f>
        <v>#VALUE!</v>
      </c>
      <c r="AY213" s="104" t="e">
        <f>SUMIF('[1]Consommati par usage et sect '!$C$6:$C$310,'[1]Assiette TIC'!$C222,'[1]Consommati par usage et sect '!AX$6:AX$310)</f>
        <v>#VALUE!</v>
      </c>
      <c r="AZ213" s="104" t="e">
        <f>SUMIF('[1]Consommati par usage et sect '!$C$6:$C$310,'[1]Assiette TIC'!$C222,'[1]Consommati par usage et sect '!AY$6:AY$310)</f>
        <v>#VALUE!</v>
      </c>
      <c r="BA213" s="104" t="e">
        <f>SUMIF('[1]Consommati par usage et sect '!$C$6:$C$310,'[1]Assiette TIC'!$C222,'[1]Consommati par usage et sect '!AZ$6:AZ$310)</f>
        <v>#VALUE!</v>
      </c>
      <c r="BB213" s="104" t="e">
        <f>SUMIF('[1]Consommati par usage et sect '!$C$6:$C$310,'[1]Assiette TIC'!$C222,'[1]Consommati par usage et sect '!BA$6:BA$310)</f>
        <v>#VALUE!</v>
      </c>
      <c r="BC213" s="104" t="e">
        <f>SUMIF('[1]Consommati par usage et sect '!$C$6:$C$310,'[1]Assiette TIC'!$C222,'[1]Consommati par usage et sect '!BB$6:BB$310)</f>
        <v>#VALUE!</v>
      </c>
      <c r="BD213" s="104" t="e">
        <f>SUMIF('[1]Consommati par usage et sect '!$C$6:$C$310,'[1]Assiette TIC'!$C222,'[1]Consommati par usage et sect '!BC$6:BC$310)</f>
        <v>#VALUE!</v>
      </c>
      <c r="BE213" s="104" t="e">
        <f>SUMIF('[1]Consommati par usage et sect '!$C$6:$C$310,'[1]Assiette TIC'!$C222,'[1]Consommati par usage et sect '!BD$6:BD$310)</f>
        <v>#VALUE!</v>
      </c>
      <c r="BF213" s="104" t="e">
        <f>SUMIF('[1]Consommati par usage et sect '!$C$6:$C$310,'[1]Assiette TIC'!$C222,'[1]Consommati par usage et sect '!BE$6:BE$310)</f>
        <v>#VALUE!</v>
      </c>
      <c r="BG213" s="104" t="e">
        <f>SUMIF('[1]Consommati par usage et sect '!$C$6:$C$310,'[1]Assiette TIC'!$C222,'[1]Consommati par usage et sect '!BF$6:BF$310)</f>
        <v>#VALUE!</v>
      </c>
      <c r="BH213" s="104" t="e">
        <f>SUMIF('[1]Consommati par usage et sect '!$C$6:$C$310,'[1]Assiette TIC'!$C222,'[1]Consommati par usage et sect '!BG$6:BG$310)</f>
        <v>#VALUE!</v>
      </c>
      <c r="BI213" s="104" t="e">
        <f>SUMIF('[1]Consommati par usage et sect '!$C$6:$C$310,'[1]Assiette TIC'!$C222,'[1]Consommati par usage et sect '!BH$6:BH$310)</f>
        <v>#VALUE!</v>
      </c>
      <c r="BJ213" s="104" t="e">
        <f>SUMIF('[1]Consommati par usage et sect '!$C$6:$C$310,'[1]Assiette TIC'!$C222,'[1]Consommati par usage et sect '!BI$6:BI$310)</f>
        <v>#VALUE!</v>
      </c>
      <c r="BK213" s="104" t="e">
        <f>SUMIF('[1]Consommati par usage et sect '!$C$6:$C$310,'[1]Assiette TIC'!$C222,'[1]Consommati par usage et sect '!BJ$6:BJ$310)</f>
        <v>#VALUE!</v>
      </c>
      <c r="BL213" s="104" t="e">
        <f>SUMIF('[1]Consommati par usage et sect '!$C$6:$C$310,'[1]Assiette TIC'!$C222,'[1]Consommati par usage et sect '!BK$6:BK$310)</f>
        <v>#VALUE!</v>
      </c>
      <c r="BM213" s="104" t="e">
        <f>SUMIF('[1]Consommati par usage et sect '!$C$6:$C$310,'[1]Assiette TIC'!$C222,'[1]Consommati par usage et sect '!BL$6:BL$310)</f>
        <v>#VALUE!</v>
      </c>
      <c r="BN213" s="104" t="e">
        <f>SUMIF('[1]Consommati par usage et sect '!$C$6:$C$310,'[1]Assiette TIC'!$C222,'[1]Consommati par usage et sect '!BM$6:BM$310)</f>
        <v>#VALUE!</v>
      </c>
      <c r="BO213" s="104" t="e">
        <f>SUMIF('[1]Consommati par usage et sect '!$C$6:$C$310,'[1]Assiette TIC'!$C222,'[1]Consommati par usage et sect '!BN$6:BN$310)</f>
        <v>#VALUE!</v>
      </c>
      <c r="BP213" s="104" t="e">
        <f>SUMIF('[1]Consommati par usage et sect '!$C$6:$C$310,'[1]Assiette TIC'!$C222,'[1]Consommati par usage et sect '!BO$6:BO$310)</f>
        <v>#VALUE!</v>
      </c>
      <c r="BQ213" s="104" t="e">
        <f>SUMIF('[1]Consommati par usage et sect '!$C$6:$C$310,'[1]Assiette TIC'!$C222,'[1]Consommati par usage et sect '!BP$6:BP$310)</f>
        <v>#VALUE!</v>
      </c>
      <c r="BR213" s="104" t="e">
        <f>SUMIF('[1]Consommati par usage et sect '!$C$6:$C$310,'[1]Assiette TIC'!$C222,'[1]Consommati par usage et sect '!BQ$6:BQ$310)</f>
        <v>#VALUE!</v>
      </c>
      <c r="BS213" s="105" t="e">
        <f t="shared" si="77"/>
        <v>#VALUE!</v>
      </c>
      <c r="BT213" s="106" t="e">
        <f>AL213-E213</f>
        <v>#VALUE!</v>
      </c>
      <c r="BU213" s="102" t="e">
        <f>IF(E213-#REF!-#REF!&gt;=#REF!,AL213-E213+#REF!+#REF!,AL213-#REF!)</f>
        <v>#REF!</v>
      </c>
      <c r="BV213" s="102" t="s">
        <v>264</v>
      </c>
      <c r="BW213" s="102"/>
      <c r="BX213" s="102">
        <f t="shared" si="84"/>
        <v>1</v>
      </c>
      <c r="BY213" s="102">
        <f t="shared" si="86"/>
        <v>0</v>
      </c>
      <c r="BZ213" s="107">
        <f>IF(ISNA(VLOOKUP($D213,'[1]comptes des secteurs'!$B$13:$AW$1568,31,FALSE)),0,VLOOKUP($D213,'[1]comptes des secteurs'!$B$13:$AW$1568,31,FALSE))</f>
        <v>-0.3</v>
      </c>
      <c r="CA213" s="102">
        <f>IF(ISNA(VLOOKUP($D213,'[1]comptes des secteurs'!$B$13:$AW$1568,47,FALSE)),0,VLOOKUP($D213,'[1]comptes des secteurs'!$B$13:$AW$1568,47,FALSE))</f>
        <v>38.4</v>
      </c>
      <c r="CB213" s="108" t="str">
        <f t="shared" si="89"/>
        <v/>
      </c>
      <c r="CC213" s="108">
        <f t="shared" si="89"/>
        <v>0</v>
      </c>
      <c r="CD213">
        <f>VLOOKUP(D213,Eurostat!$A$11:$H$272,5,TRUE)</f>
        <v>156.30000000000001</v>
      </c>
    </row>
    <row r="214" spans="1:82" ht="15.65" customHeight="1" x14ac:dyDescent="0.35">
      <c r="A214" s="121"/>
      <c r="B214" s="191"/>
      <c r="C214" s="131" t="s">
        <v>466</v>
      </c>
      <c r="D214" s="128">
        <v>1392</v>
      </c>
      <c r="E214" s="97">
        <f>IFERROR(VLOOKUP(D214,'[1]Emissions ETS'!$A$2:$B$121,2,FALSE),0)/1000</f>
        <v>0</v>
      </c>
      <c r="F214" s="104" t="e">
        <f>SUMIF('[1]Consommati par usage et sect '!$C$6:$C$310,'[1]Assiette TIC'!$C223,'[1]Consommati par usage et sect '!E$6:E$310)</f>
        <v>#VALUE!</v>
      </c>
      <c r="G214" s="104" t="e">
        <f>SUMIF('[1]Consommati par usage et sect '!$C$6:$C$310,'[1]Assiette TIC'!$C223,'[1]Consommati par usage et sect '!F$6:F$310)</f>
        <v>#VALUE!</v>
      </c>
      <c r="H214" s="104" t="e">
        <f>SUMIF('[1]Consommati par usage et sect '!$C$6:$C$310,'[1]Assiette TIC'!$C223,'[1]Consommati par usage et sect '!G$6:G$310)</f>
        <v>#VALUE!</v>
      </c>
      <c r="I214" s="104" t="e">
        <f>SUMIF('[1]Consommati par usage et sect '!$C$6:$C$310,'[1]Assiette TIC'!$C223,'[1]Consommati par usage et sect '!H$6:H$310)</f>
        <v>#VALUE!</v>
      </c>
      <c r="J214" s="104" t="e">
        <f>SUMIF('[1]Consommati par usage et sect '!$C$6:$C$310,'[1]Assiette TIC'!$C223,'[1]Consommati par usage et sect '!I$6:I$310)</f>
        <v>#VALUE!</v>
      </c>
      <c r="K214" s="104" t="e">
        <f>SUMIF('[1]Consommati par usage et sect '!$C$6:$C$310,'[1]Assiette TIC'!$C223,'[1]Consommati par usage et sect '!J$6:J$310)</f>
        <v>#VALUE!</v>
      </c>
      <c r="L214" s="104" t="e">
        <f>SUMIF('[1]Consommati par usage et sect '!$C$6:$C$310,'[1]Assiette TIC'!$C223,'[1]Consommati par usage et sect '!K$6:K$310)</f>
        <v>#VALUE!</v>
      </c>
      <c r="M214" s="104" t="e">
        <f>SUMIF('[1]Consommati par usage et sect '!$C$6:$C$310,'[1]Assiette TIC'!$C223,'[1]Consommati par usage et sect '!L$6:L$310)</f>
        <v>#VALUE!</v>
      </c>
      <c r="N214" s="104" t="e">
        <f>SUMIF('[1]Consommati par usage et sect '!$C$6:$C$310,'[1]Assiette TIC'!$C223,'[1]Consommati par usage et sect '!M$6:M$310)</f>
        <v>#VALUE!</v>
      </c>
      <c r="O214" s="104" t="e">
        <f>SUMIF('[1]Consommati par usage et sect '!$C$6:$C$310,'[1]Assiette TIC'!$C223,'[1]Consommati par usage et sect '!N$6:N$310)</f>
        <v>#VALUE!</v>
      </c>
      <c r="P214" s="104" t="e">
        <f>SUMIF('[1]Consommati par usage et sect '!$C$6:$C$310,'[1]Assiette TIC'!$C223,'[1]Consommati par usage et sect '!O$6:O$310)</f>
        <v>#VALUE!</v>
      </c>
      <c r="Q214" s="104" t="e">
        <f>SUMIF('[1]Consommati par usage et sect '!$C$6:$C$310,'[1]Assiette TIC'!$C223,'[1]Consommati par usage et sect '!P$6:P$310)</f>
        <v>#VALUE!</v>
      </c>
      <c r="R214" s="104" t="e">
        <f>SUMIF('[1]Consommati par usage et sect '!$C$6:$C$310,'[1]Assiette TIC'!$C223,'[1]Consommati par usage et sect '!Q$6:Q$310)</f>
        <v>#VALUE!</v>
      </c>
      <c r="S214" s="104" t="e">
        <f>SUMIF('[1]Consommati par usage et sect '!$C$6:$C$310,'[1]Assiette TIC'!$C223,'[1]Consommati par usage et sect '!R$6:R$310)</f>
        <v>#VALUE!</v>
      </c>
      <c r="T214" s="104" t="e">
        <f>SUMIF('[1]Consommati par usage et sect '!$C$6:$C$310,'[1]Assiette TIC'!$C223,'[1]Consommati par usage et sect '!S$6:S$310)</f>
        <v>#VALUE!</v>
      </c>
      <c r="U214" s="104" t="e">
        <f>SUMIF('[1]Consommati par usage et sect '!$C$6:$C$310,'[1]Assiette TIC'!$C223,'[1]Consommati par usage et sect '!T$6:T$310)</f>
        <v>#VALUE!</v>
      </c>
      <c r="V214" s="104" t="e">
        <f>SUMIF('[1]Consommati par usage et sect '!$C$6:$C$310,'[1]Assiette TIC'!$C223,'[1]Consommati par usage et sect '!U$6:U$310)</f>
        <v>#VALUE!</v>
      </c>
      <c r="W214" s="104" t="e">
        <f>SUMIF('[1]Consommati par usage et sect '!$C$6:$C$310,'[1]Assiette TIC'!$C223,'[1]Consommati par usage et sect '!V$6:V$310)</f>
        <v>#VALUE!</v>
      </c>
      <c r="X214" s="104" t="e">
        <f>SUMIF('[1]Consommati par usage et sect '!$C$6:$C$310,'[1]Assiette TIC'!$C223,'[1]Consommati par usage et sect '!W$6:W$310)</f>
        <v>#VALUE!</v>
      </c>
      <c r="Y214" s="104" t="e">
        <f>SUMIF('[1]Consommati par usage et sect '!$C$6:$C$310,'[1]Assiette TIC'!$C223,'[1]Consommati par usage et sect '!X$6:X$310)</f>
        <v>#VALUE!</v>
      </c>
      <c r="Z214" s="104" t="e">
        <f>SUMIF('[1]Consommati par usage et sect '!$C$6:$C$310,'[1]Assiette TIC'!$C223,'[1]Consommati par usage et sect '!Y$6:Y$310)</f>
        <v>#VALUE!</v>
      </c>
      <c r="AA214" s="104" t="e">
        <f>SUMIF('[1]Consommati par usage et sect '!$C$6:$C$310,'[1]Assiette TIC'!$C223,'[1]Consommati par usage et sect '!Z$6:Z$310)</f>
        <v>#VALUE!</v>
      </c>
      <c r="AB214" s="104" t="e">
        <f>SUMIF('[1]Consommati par usage et sect '!$C$6:$C$310,'[1]Assiette TIC'!$C223,'[1]Consommati par usage et sect '!AA$6:AA$310)</f>
        <v>#VALUE!</v>
      </c>
      <c r="AC214" s="104" t="e">
        <f>SUMIF('[1]Consommati par usage et sect '!$C$6:$C$310,'[1]Assiette TIC'!$C223,'[1]Consommati par usage et sect '!AB$6:AB$310)</f>
        <v>#VALUE!</v>
      </c>
      <c r="AD214" s="104" t="e">
        <f>SUMIF('[1]Consommati par usage et sect '!$C$6:$C$310,'[1]Assiette TIC'!$C223,'[1]Consommati par usage et sect '!AC$6:AC$310)</f>
        <v>#VALUE!</v>
      </c>
      <c r="AE214" s="104" t="e">
        <f>SUMIF('[1]Consommati par usage et sect '!$C$6:$C$310,'[1]Assiette TIC'!$C223,'[1]Consommati par usage et sect '!AD$6:AD$310)</f>
        <v>#VALUE!</v>
      </c>
      <c r="AF214" s="104" t="e">
        <f>SUMIF('[1]Consommati par usage et sect '!$C$6:$C$310,'[1]Assiette TIC'!$C223,'[1]Consommati par usage et sect '!AE$6:AE$310)</f>
        <v>#VALUE!</v>
      </c>
      <c r="AG214" s="104" t="e">
        <f>SUMIF('[1]Consommati par usage et sect '!$C$6:$C$310,'[1]Assiette TIC'!$C223,'[1]Consommati par usage et sect '!AF$6:AF$310)</f>
        <v>#VALUE!</v>
      </c>
      <c r="AH214" s="104" t="e">
        <f>SUMIF('[1]Consommati par usage et sect '!$C$6:$C$310,'[1]Assiette TIC'!$C223,'[1]Consommati par usage et sect '!AG$6:AG$310)</f>
        <v>#VALUE!</v>
      </c>
      <c r="AI214" s="104" t="e">
        <f>SUMIF('[1]Consommati par usage et sect '!$C$6:$C$310,'[1]Assiette TIC'!$C223,'[1]Consommati par usage et sect '!AH$6:AH$310)</f>
        <v>#VALUE!</v>
      </c>
      <c r="AJ214" s="104" t="e">
        <f>SUMIF('[1]Consommati par usage et sect '!$C$6:$C$310,'[1]Assiette TIC'!$C223,'[1]Consommati par usage et sect '!AI$6:AI$310)</f>
        <v>#VALUE!</v>
      </c>
      <c r="AK214" s="104" t="e">
        <f>SUMIF('[1]Consommati par usage et sect '!$C$6:$C$310,'[1]Assiette TIC'!$C223,'[1]Consommati par usage et sect '!AJ$6:AJ$310)</f>
        <v>#VALUE!</v>
      </c>
      <c r="AL214" s="105" t="e">
        <f t="shared" si="80"/>
        <v>#VALUE!</v>
      </c>
      <c r="AM214" s="104" t="e">
        <f t="shared" si="85"/>
        <v>#VALUE!</v>
      </c>
      <c r="AN214" s="104" t="e">
        <f t="shared" si="81"/>
        <v>#VALUE!</v>
      </c>
      <c r="AO214" s="104" t="e">
        <f t="shared" si="82"/>
        <v>#VALUE!</v>
      </c>
      <c r="AP214" s="104" t="e">
        <f t="shared" si="83"/>
        <v>#VALUE!</v>
      </c>
      <c r="AQ214" s="104" t="e">
        <f>SUMIF('[1]Consommati par usage et sect '!$C$6:$C$310,'[1]Assiette TIC'!$C223,'[1]Consommati par usage et sect '!AP$6:AP$310)</f>
        <v>#VALUE!</v>
      </c>
      <c r="AR214" s="104" t="e">
        <f>SUMIF('[1]Consommati par usage et sect '!$C$6:$C$310,'[1]Assiette TIC'!$C223,'[1]Consommati par usage et sect '!AQ$6:AQ$310)</f>
        <v>#VALUE!</v>
      </c>
      <c r="AS214" s="104" t="e">
        <f>SUMIF('[1]Consommati par usage et sect '!$C$6:$C$310,'[1]Assiette TIC'!$C223,'[1]Consommati par usage et sect '!AR$6:AR$310)</f>
        <v>#VALUE!</v>
      </c>
      <c r="AT214" s="104" t="e">
        <f>SUMIF('[1]Consommati par usage et sect '!$C$6:$C$310,'[1]Assiette TIC'!$C223,'[1]Consommati par usage et sect '!AS$6:AS$310)</f>
        <v>#VALUE!</v>
      </c>
      <c r="AU214" s="104" t="e">
        <f>SUMIF('[1]Consommati par usage et sect '!$C$6:$C$310,'[1]Assiette TIC'!$C223,'[1]Consommati par usage et sect '!AT$6:AT$310)</f>
        <v>#VALUE!</v>
      </c>
      <c r="AV214" s="104" t="e">
        <f>SUMIF('[1]Consommati par usage et sect '!$C$6:$C$310,'[1]Assiette TIC'!$C223,'[1]Consommati par usage et sect '!AU$6:AU$310)</f>
        <v>#VALUE!</v>
      </c>
      <c r="AW214" s="104" t="e">
        <f>SUMIF('[1]Consommati par usage et sect '!$C$6:$C$310,'[1]Assiette TIC'!$C223,'[1]Consommati par usage et sect '!AV$6:AV$310)</f>
        <v>#VALUE!</v>
      </c>
      <c r="AX214" s="104" t="e">
        <f>SUMIF('[1]Consommati par usage et sect '!$C$6:$C$310,'[1]Assiette TIC'!$C223,'[1]Consommati par usage et sect '!AW$6:AW$310)</f>
        <v>#VALUE!</v>
      </c>
      <c r="AY214" s="104" t="e">
        <f>SUMIF('[1]Consommati par usage et sect '!$C$6:$C$310,'[1]Assiette TIC'!$C223,'[1]Consommati par usage et sect '!AX$6:AX$310)</f>
        <v>#VALUE!</v>
      </c>
      <c r="AZ214" s="104" t="e">
        <f>SUMIF('[1]Consommati par usage et sect '!$C$6:$C$310,'[1]Assiette TIC'!$C223,'[1]Consommati par usage et sect '!AY$6:AY$310)</f>
        <v>#VALUE!</v>
      </c>
      <c r="BA214" s="104" t="e">
        <f>SUMIF('[1]Consommati par usage et sect '!$C$6:$C$310,'[1]Assiette TIC'!$C223,'[1]Consommati par usage et sect '!AZ$6:AZ$310)</f>
        <v>#VALUE!</v>
      </c>
      <c r="BB214" s="104" t="e">
        <f>SUMIF('[1]Consommati par usage et sect '!$C$6:$C$310,'[1]Assiette TIC'!$C223,'[1]Consommati par usage et sect '!BA$6:BA$310)</f>
        <v>#VALUE!</v>
      </c>
      <c r="BC214" s="104" t="e">
        <f>SUMIF('[1]Consommati par usage et sect '!$C$6:$C$310,'[1]Assiette TIC'!$C223,'[1]Consommati par usage et sect '!BB$6:BB$310)</f>
        <v>#VALUE!</v>
      </c>
      <c r="BD214" s="104" t="e">
        <f>SUMIF('[1]Consommati par usage et sect '!$C$6:$C$310,'[1]Assiette TIC'!$C223,'[1]Consommati par usage et sect '!BC$6:BC$310)</f>
        <v>#VALUE!</v>
      </c>
      <c r="BE214" s="104" t="e">
        <f>SUMIF('[1]Consommati par usage et sect '!$C$6:$C$310,'[1]Assiette TIC'!$C223,'[1]Consommati par usage et sect '!BD$6:BD$310)</f>
        <v>#VALUE!</v>
      </c>
      <c r="BF214" s="104" t="e">
        <f>SUMIF('[1]Consommati par usage et sect '!$C$6:$C$310,'[1]Assiette TIC'!$C223,'[1]Consommati par usage et sect '!BE$6:BE$310)</f>
        <v>#VALUE!</v>
      </c>
      <c r="BG214" s="104" t="e">
        <f>SUMIF('[1]Consommati par usage et sect '!$C$6:$C$310,'[1]Assiette TIC'!$C223,'[1]Consommati par usage et sect '!BF$6:BF$310)</f>
        <v>#VALUE!</v>
      </c>
      <c r="BH214" s="104" t="e">
        <f>SUMIF('[1]Consommati par usage et sect '!$C$6:$C$310,'[1]Assiette TIC'!$C223,'[1]Consommati par usage et sect '!BG$6:BG$310)</f>
        <v>#VALUE!</v>
      </c>
      <c r="BI214" s="104" t="e">
        <f>SUMIF('[1]Consommati par usage et sect '!$C$6:$C$310,'[1]Assiette TIC'!$C223,'[1]Consommati par usage et sect '!BH$6:BH$310)</f>
        <v>#VALUE!</v>
      </c>
      <c r="BJ214" s="104" t="e">
        <f>SUMIF('[1]Consommati par usage et sect '!$C$6:$C$310,'[1]Assiette TIC'!$C223,'[1]Consommati par usage et sect '!BI$6:BI$310)</f>
        <v>#VALUE!</v>
      </c>
      <c r="BK214" s="104" t="e">
        <f>SUMIF('[1]Consommati par usage et sect '!$C$6:$C$310,'[1]Assiette TIC'!$C223,'[1]Consommati par usage et sect '!BJ$6:BJ$310)</f>
        <v>#VALUE!</v>
      </c>
      <c r="BL214" s="104" t="e">
        <f>SUMIF('[1]Consommati par usage et sect '!$C$6:$C$310,'[1]Assiette TIC'!$C223,'[1]Consommati par usage et sect '!BK$6:BK$310)</f>
        <v>#VALUE!</v>
      </c>
      <c r="BM214" s="104" t="e">
        <f>SUMIF('[1]Consommati par usage et sect '!$C$6:$C$310,'[1]Assiette TIC'!$C223,'[1]Consommati par usage et sect '!BL$6:BL$310)</f>
        <v>#VALUE!</v>
      </c>
      <c r="BN214" s="104" t="e">
        <f>SUMIF('[1]Consommati par usage et sect '!$C$6:$C$310,'[1]Assiette TIC'!$C223,'[1]Consommati par usage et sect '!BM$6:BM$310)</f>
        <v>#VALUE!</v>
      </c>
      <c r="BO214" s="104" t="e">
        <f>SUMIF('[1]Consommati par usage et sect '!$C$6:$C$310,'[1]Assiette TIC'!$C223,'[1]Consommati par usage et sect '!BN$6:BN$310)</f>
        <v>#VALUE!</v>
      </c>
      <c r="BP214" s="104" t="e">
        <f>SUMIF('[1]Consommati par usage et sect '!$C$6:$C$310,'[1]Assiette TIC'!$C223,'[1]Consommati par usage et sect '!BO$6:BO$310)</f>
        <v>#VALUE!</v>
      </c>
      <c r="BQ214" s="104" t="e">
        <f>SUMIF('[1]Consommati par usage et sect '!$C$6:$C$310,'[1]Assiette TIC'!$C223,'[1]Consommati par usage et sect '!BP$6:BP$310)</f>
        <v>#VALUE!</v>
      </c>
      <c r="BR214" s="104" t="e">
        <f>SUMIF('[1]Consommati par usage et sect '!$C$6:$C$310,'[1]Assiette TIC'!$C223,'[1]Consommati par usage et sect '!BQ$6:BQ$310)</f>
        <v>#VALUE!</v>
      </c>
      <c r="BS214" s="105" t="e">
        <f t="shared" si="77"/>
        <v>#VALUE!</v>
      </c>
      <c r="BT214" s="106" t="e">
        <f>AL214-E214</f>
        <v>#VALUE!</v>
      </c>
      <c r="BU214" s="102" t="e">
        <f>IF(E214-#REF!-#REF!&gt;=#REF!,AL214-E214+#REF!+#REF!,AL214-#REF!)</f>
        <v>#REF!</v>
      </c>
      <c r="BV214" s="102" t="s">
        <v>264</v>
      </c>
      <c r="BW214" s="102"/>
      <c r="BX214" s="102">
        <f t="shared" si="84"/>
        <v>1</v>
      </c>
      <c r="BY214" s="102">
        <f t="shared" si="86"/>
        <v>0</v>
      </c>
      <c r="BZ214" s="107">
        <f>IF(ISNA(VLOOKUP($D214,'[1]comptes des secteurs'!$B$13:$AW$1568,31,FALSE)),0,VLOOKUP($D214,'[1]comptes des secteurs'!$B$13:$AW$1568,31,FALSE))</f>
        <v>56.1</v>
      </c>
      <c r="CA214" s="102">
        <f>IF(ISNA(VLOOKUP($D214,'[1]comptes des secteurs'!$B$13:$AW$1568,47,FALSE)),0,VLOOKUP($D214,'[1]comptes des secteurs'!$B$13:$AW$1568,47,FALSE))</f>
        <v>516.6</v>
      </c>
      <c r="CB214" s="108">
        <f t="shared" si="89"/>
        <v>0</v>
      </c>
      <c r="CC214" s="108">
        <f t="shared" si="89"/>
        <v>0</v>
      </c>
      <c r="CD214">
        <f>VLOOKUP(D214,Eurostat!$A$11:$H$272,5,TRUE)</f>
        <v>1568.1</v>
      </c>
    </row>
    <row r="215" spans="1:82" ht="15.65" customHeight="1" x14ac:dyDescent="0.35">
      <c r="A215" s="121"/>
      <c r="B215" s="191"/>
      <c r="C215" s="131" t="s">
        <v>467</v>
      </c>
      <c r="D215" s="128">
        <v>1393</v>
      </c>
      <c r="E215" s="97">
        <f>IFERROR(VLOOKUP(D215,'[1]Emissions ETS'!$A$2:$B$121,2,FALSE),0)/1000</f>
        <v>4.2279999999999998</v>
      </c>
      <c r="F215" s="104" t="e">
        <f>SUMIF('[1]Consommati par usage et sect '!$C$6:$C$310,'[1]Assiette TIC'!$C224,'[1]Consommati par usage et sect '!E$6:E$310)</f>
        <v>#VALUE!</v>
      </c>
      <c r="G215" s="104" t="e">
        <f>SUMIF('[1]Consommati par usage et sect '!$C$6:$C$310,'[1]Assiette TIC'!$C224,'[1]Consommati par usage et sect '!F$6:F$310)</f>
        <v>#VALUE!</v>
      </c>
      <c r="H215" s="104" t="e">
        <f>SUMIF('[1]Consommati par usage et sect '!$C$6:$C$310,'[1]Assiette TIC'!$C224,'[1]Consommati par usage et sect '!G$6:G$310)</f>
        <v>#VALUE!</v>
      </c>
      <c r="I215" s="104" t="e">
        <f>SUMIF('[1]Consommati par usage et sect '!$C$6:$C$310,'[1]Assiette TIC'!$C224,'[1]Consommati par usage et sect '!H$6:H$310)</f>
        <v>#VALUE!</v>
      </c>
      <c r="J215" s="104" t="e">
        <f>SUMIF('[1]Consommati par usage et sect '!$C$6:$C$310,'[1]Assiette TIC'!$C224,'[1]Consommati par usage et sect '!I$6:I$310)</f>
        <v>#VALUE!</v>
      </c>
      <c r="K215" s="104" t="e">
        <f>SUMIF('[1]Consommati par usage et sect '!$C$6:$C$310,'[1]Assiette TIC'!$C224,'[1]Consommati par usage et sect '!J$6:J$310)</f>
        <v>#VALUE!</v>
      </c>
      <c r="L215" s="104" t="e">
        <f>SUMIF('[1]Consommati par usage et sect '!$C$6:$C$310,'[1]Assiette TIC'!$C224,'[1]Consommati par usage et sect '!K$6:K$310)</f>
        <v>#VALUE!</v>
      </c>
      <c r="M215" s="104" t="e">
        <f>SUMIF('[1]Consommati par usage et sect '!$C$6:$C$310,'[1]Assiette TIC'!$C224,'[1]Consommati par usage et sect '!L$6:L$310)</f>
        <v>#VALUE!</v>
      </c>
      <c r="N215" s="104" t="e">
        <f>SUMIF('[1]Consommati par usage et sect '!$C$6:$C$310,'[1]Assiette TIC'!$C224,'[1]Consommati par usage et sect '!M$6:M$310)</f>
        <v>#VALUE!</v>
      </c>
      <c r="O215" s="104" t="e">
        <f>SUMIF('[1]Consommati par usage et sect '!$C$6:$C$310,'[1]Assiette TIC'!$C224,'[1]Consommati par usage et sect '!N$6:N$310)</f>
        <v>#VALUE!</v>
      </c>
      <c r="P215" s="104" t="e">
        <f>SUMIF('[1]Consommati par usage et sect '!$C$6:$C$310,'[1]Assiette TIC'!$C224,'[1]Consommati par usage et sect '!O$6:O$310)</f>
        <v>#VALUE!</v>
      </c>
      <c r="Q215" s="104" t="e">
        <f>SUMIF('[1]Consommati par usage et sect '!$C$6:$C$310,'[1]Assiette TIC'!$C224,'[1]Consommati par usage et sect '!P$6:P$310)</f>
        <v>#VALUE!</v>
      </c>
      <c r="R215" s="104" t="e">
        <f>SUMIF('[1]Consommati par usage et sect '!$C$6:$C$310,'[1]Assiette TIC'!$C224,'[1]Consommati par usage et sect '!Q$6:Q$310)</f>
        <v>#VALUE!</v>
      </c>
      <c r="S215" s="104" t="e">
        <f>SUMIF('[1]Consommati par usage et sect '!$C$6:$C$310,'[1]Assiette TIC'!$C224,'[1]Consommati par usage et sect '!R$6:R$310)</f>
        <v>#VALUE!</v>
      </c>
      <c r="T215" s="104" t="e">
        <f>SUMIF('[1]Consommati par usage et sect '!$C$6:$C$310,'[1]Assiette TIC'!$C224,'[1]Consommati par usage et sect '!S$6:S$310)</f>
        <v>#VALUE!</v>
      </c>
      <c r="U215" s="104" t="e">
        <f>SUMIF('[1]Consommati par usage et sect '!$C$6:$C$310,'[1]Assiette TIC'!$C224,'[1]Consommati par usage et sect '!T$6:T$310)</f>
        <v>#VALUE!</v>
      </c>
      <c r="V215" s="104" t="e">
        <f>SUMIF('[1]Consommati par usage et sect '!$C$6:$C$310,'[1]Assiette TIC'!$C224,'[1]Consommati par usage et sect '!U$6:U$310)</f>
        <v>#VALUE!</v>
      </c>
      <c r="W215" s="104" t="e">
        <f>SUMIF('[1]Consommati par usage et sect '!$C$6:$C$310,'[1]Assiette TIC'!$C224,'[1]Consommati par usage et sect '!V$6:V$310)</f>
        <v>#VALUE!</v>
      </c>
      <c r="X215" s="104" t="e">
        <f>SUMIF('[1]Consommati par usage et sect '!$C$6:$C$310,'[1]Assiette TIC'!$C224,'[1]Consommati par usage et sect '!W$6:W$310)</f>
        <v>#VALUE!</v>
      </c>
      <c r="Y215" s="104" t="e">
        <f>SUMIF('[1]Consommati par usage et sect '!$C$6:$C$310,'[1]Assiette TIC'!$C224,'[1]Consommati par usage et sect '!X$6:X$310)</f>
        <v>#VALUE!</v>
      </c>
      <c r="Z215" s="104" t="e">
        <f>SUMIF('[1]Consommati par usage et sect '!$C$6:$C$310,'[1]Assiette TIC'!$C224,'[1]Consommati par usage et sect '!Y$6:Y$310)</f>
        <v>#VALUE!</v>
      </c>
      <c r="AA215" s="104" t="e">
        <f>SUMIF('[1]Consommati par usage et sect '!$C$6:$C$310,'[1]Assiette TIC'!$C224,'[1]Consommati par usage et sect '!Z$6:Z$310)</f>
        <v>#VALUE!</v>
      </c>
      <c r="AB215" s="104" t="e">
        <f>SUMIF('[1]Consommati par usage et sect '!$C$6:$C$310,'[1]Assiette TIC'!$C224,'[1]Consommati par usage et sect '!AA$6:AA$310)</f>
        <v>#VALUE!</v>
      </c>
      <c r="AC215" s="104" t="e">
        <f>SUMIF('[1]Consommati par usage et sect '!$C$6:$C$310,'[1]Assiette TIC'!$C224,'[1]Consommati par usage et sect '!AB$6:AB$310)</f>
        <v>#VALUE!</v>
      </c>
      <c r="AD215" s="104" t="e">
        <f>SUMIF('[1]Consommati par usage et sect '!$C$6:$C$310,'[1]Assiette TIC'!$C224,'[1]Consommati par usage et sect '!AC$6:AC$310)</f>
        <v>#VALUE!</v>
      </c>
      <c r="AE215" s="104" t="e">
        <f>SUMIF('[1]Consommati par usage et sect '!$C$6:$C$310,'[1]Assiette TIC'!$C224,'[1]Consommati par usage et sect '!AD$6:AD$310)</f>
        <v>#VALUE!</v>
      </c>
      <c r="AF215" s="104" t="e">
        <f>SUMIF('[1]Consommati par usage et sect '!$C$6:$C$310,'[1]Assiette TIC'!$C224,'[1]Consommati par usage et sect '!AE$6:AE$310)</f>
        <v>#VALUE!</v>
      </c>
      <c r="AG215" s="104" t="e">
        <f>SUMIF('[1]Consommati par usage et sect '!$C$6:$C$310,'[1]Assiette TIC'!$C224,'[1]Consommati par usage et sect '!AF$6:AF$310)</f>
        <v>#VALUE!</v>
      </c>
      <c r="AH215" s="104" t="e">
        <f>SUMIF('[1]Consommati par usage et sect '!$C$6:$C$310,'[1]Assiette TIC'!$C224,'[1]Consommati par usage et sect '!AG$6:AG$310)</f>
        <v>#VALUE!</v>
      </c>
      <c r="AI215" s="104" t="e">
        <f>SUMIF('[1]Consommati par usage et sect '!$C$6:$C$310,'[1]Assiette TIC'!$C224,'[1]Consommati par usage et sect '!AH$6:AH$310)</f>
        <v>#VALUE!</v>
      </c>
      <c r="AJ215" s="104" t="e">
        <f>SUMIF('[1]Consommati par usage et sect '!$C$6:$C$310,'[1]Assiette TIC'!$C224,'[1]Consommati par usage et sect '!AI$6:AI$310)</f>
        <v>#VALUE!</v>
      </c>
      <c r="AK215" s="104" t="e">
        <f>SUMIF('[1]Consommati par usage et sect '!$C$6:$C$310,'[1]Assiette TIC'!$C224,'[1]Consommati par usage et sect '!AJ$6:AJ$310)</f>
        <v>#VALUE!</v>
      </c>
      <c r="AL215" s="105" t="e">
        <f t="shared" si="80"/>
        <v>#VALUE!</v>
      </c>
      <c r="AM215" s="104" t="e">
        <f t="shared" si="85"/>
        <v>#VALUE!</v>
      </c>
      <c r="AN215" s="104" t="e">
        <f t="shared" si="81"/>
        <v>#VALUE!</v>
      </c>
      <c r="AO215" s="104" t="e">
        <f t="shared" si="82"/>
        <v>#VALUE!</v>
      </c>
      <c r="AP215" s="104" t="e">
        <f t="shared" si="83"/>
        <v>#VALUE!</v>
      </c>
      <c r="AQ215" s="104" t="e">
        <f>SUMIF('[1]Consommati par usage et sect '!$C$6:$C$310,'[1]Assiette TIC'!$C224,'[1]Consommati par usage et sect '!AP$6:AP$310)</f>
        <v>#VALUE!</v>
      </c>
      <c r="AR215" s="104" t="e">
        <f>SUMIF('[1]Consommati par usage et sect '!$C$6:$C$310,'[1]Assiette TIC'!$C224,'[1]Consommati par usage et sect '!AQ$6:AQ$310)</f>
        <v>#VALUE!</v>
      </c>
      <c r="AS215" s="104" t="e">
        <f>SUMIF('[1]Consommati par usage et sect '!$C$6:$C$310,'[1]Assiette TIC'!$C224,'[1]Consommati par usage et sect '!AR$6:AR$310)</f>
        <v>#VALUE!</v>
      </c>
      <c r="AT215" s="104" t="e">
        <f>SUMIF('[1]Consommati par usage et sect '!$C$6:$C$310,'[1]Assiette TIC'!$C224,'[1]Consommati par usage et sect '!AS$6:AS$310)</f>
        <v>#VALUE!</v>
      </c>
      <c r="AU215" s="104" t="e">
        <f>SUMIF('[1]Consommati par usage et sect '!$C$6:$C$310,'[1]Assiette TIC'!$C224,'[1]Consommati par usage et sect '!AT$6:AT$310)</f>
        <v>#VALUE!</v>
      </c>
      <c r="AV215" s="104" t="e">
        <f>SUMIF('[1]Consommati par usage et sect '!$C$6:$C$310,'[1]Assiette TIC'!$C224,'[1]Consommati par usage et sect '!AU$6:AU$310)</f>
        <v>#VALUE!</v>
      </c>
      <c r="AW215" s="104" t="e">
        <f>SUMIF('[1]Consommati par usage et sect '!$C$6:$C$310,'[1]Assiette TIC'!$C224,'[1]Consommati par usage et sect '!AV$6:AV$310)</f>
        <v>#VALUE!</v>
      </c>
      <c r="AX215" s="104" t="e">
        <f>SUMIF('[1]Consommati par usage et sect '!$C$6:$C$310,'[1]Assiette TIC'!$C224,'[1]Consommati par usage et sect '!AW$6:AW$310)</f>
        <v>#VALUE!</v>
      </c>
      <c r="AY215" s="104" t="e">
        <f>SUMIF('[1]Consommati par usage et sect '!$C$6:$C$310,'[1]Assiette TIC'!$C224,'[1]Consommati par usage et sect '!AX$6:AX$310)</f>
        <v>#VALUE!</v>
      </c>
      <c r="AZ215" s="104" t="e">
        <f>SUMIF('[1]Consommati par usage et sect '!$C$6:$C$310,'[1]Assiette TIC'!$C224,'[1]Consommati par usage et sect '!AY$6:AY$310)</f>
        <v>#VALUE!</v>
      </c>
      <c r="BA215" s="104" t="e">
        <f>SUMIF('[1]Consommati par usage et sect '!$C$6:$C$310,'[1]Assiette TIC'!$C224,'[1]Consommati par usage et sect '!AZ$6:AZ$310)</f>
        <v>#VALUE!</v>
      </c>
      <c r="BB215" s="104" t="e">
        <f>SUMIF('[1]Consommati par usage et sect '!$C$6:$C$310,'[1]Assiette TIC'!$C224,'[1]Consommati par usage et sect '!BA$6:BA$310)</f>
        <v>#VALUE!</v>
      </c>
      <c r="BC215" s="104" t="e">
        <f>SUMIF('[1]Consommati par usage et sect '!$C$6:$C$310,'[1]Assiette TIC'!$C224,'[1]Consommati par usage et sect '!BB$6:BB$310)</f>
        <v>#VALUE!</v>
      </c>
      <c r="BD215" s="104" t="e">
        <f>SUMIF('[1]Consommati par usage et sect '!$C$6:$C$310,'[1]Assiette TIC'!$C224,'[1]Consommati par usage et sect '!BC$6:BC$310)</f>
        <v>#VALUE!</v>
      </c>
      <c r="BE215" s="104" t="e">
        <f>SUMIF('[1]Consommati par usage et sect '!$C$6:$C$310,'[1]Assiette TIC'!$C224,'[1]Consommati par usage et sect '!BD$6:BD$310)</f>
        <v>#VALUE!</v>
      </c>
      <c r="BF215" s="104" t="e">
        <f>SUMIF('[1]Consommati par usage et sect '!$C$6:$C$310,'[1]Assiette TIC'!$C224,'[1]Consommati par usage et sect '!BE$6:BE$310)</f>
        <v>#VALUE!</v>
      </c>
      <c r="BG215" s="104" t="e">
        <f>SUMIF('[1]Consommati par usage et sect '!$C$6:$C$310,'[1]Assiette TIC'!$C224,'[1]Consommati par usage et sect '!BF$6:BF$310)</f>
        <v>#VALUE!</v>
      </c>
      <c r="BH215" s="104" t="e">
        <f>SUMIF('[1]Consommati par usage et sect '!$C$6:$C$310,'[1]Assiette TIC'!$C224,'[1]Consommati par usage et sect '!BG$6:BG$310)</f>
        <v>#VALUE!</v>
      </c>
      <c r="BI215" s="104" t="e">
        <f>SUMIF('[1]Consommati par usage et sect '!$C$6:$C$310,'[1]Assiette TIC'!$C224,'[1]Consommati par usage et sect '!BH$6:BH$310)</f>
        <v>#VALUE!</v>
      </c>
      <c r="BJ215" s="104" t="e">
        <f>SUMIF('[1]Consommati par usage et sect '!$C$6:$C$310,'[1]Assiette TIC'!$C224,'[1]Consommati par usage et sect '!BI$6:BI$310)</f>
        <v>#VALUE!</v>
      </c>
      <c r="BK215" s="104" t="e">
        <f>SUMIF('[1]Consommati par usage et sect '!$C$6:$C$310,'[1]Assiette TIC'!$C224,'[1]Consommati par usage et sect '!BJ$6:BJ$310)</f>
        <v>#VALUE!</v>
      </c>
      <c r="BL215" s="104" t="e">
        <f>SUMIF('[1]Consommati par usage et sect '!$C$6:$C$310,'[1]Assiette TIC'!$C224,'[1]Consommati par usage et sect '!BK$6:BK$310)</f>
        <v>#VALUE!</v>
      </c>
      <c r="BM215" s="104" t="e">
        <f>SUMIF('[1]Consommati par usage et sect '!$C$6:$C$310,'[1]Assiette TIC'!$C224,'[1]Consommati par usage et sect '!BL$6:BL$310)</f>
        <v>#VALUE!</v>
      </c>
      <c r="BN215" s="104" t="e">
        <f>SUMIF('[1]Consommati par usage et sect '!$C$6:$C$310,'[1]Assiette TIC'!$C224,'[1]Consommati par usage et sect '!BM$6:BM$310)</f>
        <v>#VALUE!</v>
      </c>
      <c r="BO215" s="104" t="e">
        <f>SUMIF('[1]Consommati par usage et sect '!$C$6:$C$310,'[1]Assiette TIC'!$C224,'[1]Consommati par usage et sect '!BN$6:BN$310)</f>
        <v>#VALUE!</v>
      </c>
      <c r="BP215" s="104" t="e">
        <f>SUMIF('[1]Consommati par usage et sect '!$C$6:$C$310,'[1]Assiette TIC'!$C224,'[1]Consommati par usage et sect '!BO$6:BO$310)</f>
        <v>#VALUE!</v>
      </c>
      <c r="BQ215" s="104" t="e">
        <f>SUMIF('[1]Consommati par usage et sect '!$C$6:$C$310,'[1]Assiette TIC'!$C224,'[1]Consommati par usage et sect '!BP$6:BP$310)</f>
        <v>#VALUE!</v>
      </c>
      <c r="BR215" s="104" t="e">
        <f>SUMIF('[1]Consommati par usage et sect '!$C$6:$C$310,'[1]Assiette TIC'!$C224,'[1]Consommati par usage et sect '!BQ$6:BQ$310)</f>
        <v>#VALUE!</v>
      </c>
      <c r="BS215" s="105" t="e">
        <f t="shared" si="77"/>
        <v>#VALUE!</v>
      </c>
      <c r="BT215" s="106" t="e">
        <f>AL215-E215+#REF!+#REF!</f>
        <v>#VALUE!</v>
      </c>
      <c r="BU215" s="102" t="e">
        <f>IF(E215-#REF!-#REF!&gt;=#REF!,AL215-E215+#REF!+#REF!,AL215-#REF!)</f>
        <v>#REF!</v>
      </c>
      <c r="BV215" s="102" t="s">
        <v>264</v>
      </c>
      <c r="BW215" s="102"/>
      <c r="BX215" s="102">
        <f t="shared" si="84"/>
        <v>1</v>
      </c>
      <c r="BY215" s="102">
        <f t="shared" si="86"/>
        <v>0</v>
      </c>
      <c r="BZ215" s="107">
        <f>IF(ISNA(VLOOKUP($D215,'[1]comptes des secteurs'!$B$13:$AW$1568,31,FALSE)),0,VLOOKUP($D215,'[1]comptes des secteurs'!$B$13:$AW$1568,31,FALSE))</f>
        <v>-5.7</v>
      </c>
      <c r="CA215" s="102">
        <f>IF(ISNA(VLOOKUP($D215,'[1]comptes des secteurs'!$B$13:$AW$1568,47,FALSE)),0,VLOOKUP($D215,'[1]comptes des secteurs'!$B$13:$AW$1568,47,FALSE))</f>
        <v>97.3</v>
      </c>
      <c r="CB215" s="108" t="str">
        <f t="shared" si="89"/>
        <v/>
      </c>
      <c r="CC215" s="108">
        <f t="shared" si="89"/>
        <v>0</v>
      </c>
      <c r="CD215">
        <f>VLOOKUP(D215,Eurostat!$A$11:$H$272,5,TRUE)</f>
        <v>383.4</v>
      </c>
    </row>
    <row r="216" spans="1:82" ht="15.65" customHeight="1" x14ac:dyDescent="0.35">
      <c r="A216" s="121"/>
      <c r="B216" s="191"/>
      <c r="C216" s="131" t="s">
        <v>468</v>
      </c>
      <c r="D216" s="128">
        <v>1394</v>
      </c>
      <c r="E216" s="97">
        <f>IFERROR(VLOOKUP(D216,'[1]Emissions ETS'!$A$2:$B$121,2,FALSE),0)/1000</f>
        <v>0</v>
      </c>
      <c r="F216" s="104" t="e">
        <f>SUMIF('[1]Consommati par usage et sect '!$C$6:$C$310,'[1]Assiette TIC'!$C225,'[1]Consommati par usage et sect '!E$6:E$310)</f>
        <v>#VALUE!</v>
      </c>
      <c r="G216" s="104" t="e">
        <f>SUMIF('[1]Consommati par usage et sect '!$C$6:$C$310,'[1]Assiette TIC'!$C225,'[1]Consommati par usage et sect '!F$6:F$310)</f>
        <v>#VALUE!</v>
      </c>
      <c r="H216" s="104" t="e">
        <f>SUMIF('[1]Consommati par usage et sect '!$C$6:$C$310,'[1]Assiette TIC'!$C225,'[1]Consommati par usage et sect '!G$6:G$310)</f>
        <v>#VALUE!</v>
      </c>
      <c r="I216" s="104" t="e">
        <f>SUMIF('[1]Consommati par usage et sect '!$C$6:$C$310,'[1]Assiette TIC'!$C225,'[1]Consommati par usage et sect '!H$6:H$310)</f>
        <v>#VALUE!</v>
      </c>
      <c r="J216" s="104" t="e">
        <f>SUMIF('[1]Consommati par usage et sect '!$C$6:$C$310,'[1]Assiette TIC'!$C225,'[1]Consommati par usage et sect '!I$6:I$310)</f>
        <v>#VALUE!</v>
      </c>
      <c r="K216" s="104" t="e">
        <f>SUMIF('[1]Consommati par usage et sect '!$C$6:$C$310,'[1]Assiette TIC'!$C225,'[1]Consommati par usage et sect '!J$6:J$310)</f>
        <v>#VALUE!</v>
      </c>
      <c r="L216" s="104" t="e">
        <f>SUMIF('[1]Consommati par usage et sect '!$C$6:$C$310,'[1]Assiette TIC'!$C225,'[1]Consommati par usage et sect '!K$6:K$310)</f>
        <v>#VALUE!</v>
      </c>
      <c r="M216" s="104" t="e">
        <f>SUMIF('[1]Consommati par usage et sect '!$C$6:$C$310,'[1]Assiette TIC'!$C225,'[1]Consommati par usage et sect '!L$6:L$310)</f>
        <v>#VALUE!</v>
      </c>
      <c r="N216" s="104" t="e">
        <f>SUMIF('[1]Consommati par usage et sect '!$C$6:$C$310,'[1]Assiette TIC'!$C225,'[1]Consommati par usage et sect '!M$6:M$310)</f>
        <v>#VALUE!</v>
      </c>
      <c r="O216" s="104" t="e">
        <f>SUMIF('[1]Consommati par usage et sect '!$C$6:$C$310,'[1]Assiette TIC'!$C225,'[1]Consommati par usage et sect '!N$6:N$310)</f>
        <v>#VALUE!</v>
      </c>
      <c r="P216" s="104" t="e">
        <f>SUMIF('[1]Consommati par usage et sect '!$C$6:$C$310,'[1]Assiette TIC'!$C225,'[1]Consommati par usage et sect '!O$6:O$310)</f>
        <v>#VALUE!</v>
      </c>
      <c r="Q216" s="104" t="e">
        <f>SUMIF('[1]Consommati par usage et sect '!$C$6:$C$310,'[1]Assiette TIC'!$C225,'[1]Consommati par usage et sect '!P$6:P$310)</f>
        <v>#VALUE!</v>
      </c>
      <c r="R216" s="104" t="e">
        <f>SUMIF('[1]Consommati par usage et sect '!$C$6:$C$310,'[1]Assiette TIC'!$C225,'[1]Consommati par usage et sect '!Q$6:Q$310)</f>
        <v>#VALUE!</v>
      </c>
      <c r="S216" s="104" t="e">
        <f>SUMIF('[1]Consommati par usage et sect '!$C$6:$C$310,'[1]Assiette TIC'!$C225,'[1]Consommati par usage et sect '!R$6:R$310)</f>
        <v>#VALUE!</v>
      </c>
      <c r="T216" s="104" t="e">
        <f>SUMIF('[1]Consommati par usage et sect '!$C$6:$C$310,'[1]Assiette TIC'!$C225,'[1]Consommati par usage et sect '!S$6:S$310)</f>
        <v>#VALUE!</v>
      </c>
      <c r="U216" s="104" t="e">
        <f>SUMIF('[1]Consommati par usage et sect '!$C$6:$C$310,'[1]Assiette TIC'!$C225,'[1]Consommati par usage et sect '!T$6:T$310)</f>
        <v>#VALUE!</v>
      </c>
      <c r="V216" s="104" t="e">
        <f>SUMIF('[1]Consommati par usage et sect '!$C$6:$C$310,'[1]Assiette TIC'!$C225,'[1]Consommati par usage et sect '!U$6:U$310)</f>
        <v>#VALUE!</v>
      </c>
      <c r="W216" s="104" t="e">
        <f>SUMIF('[1]Consommati par usage et sect '!$C$6:$C$310,'[1]Assiette TIC'!$C225,'[1]Consommati par usage et sect '!V$6:V$310)</f>
        <v>#VALUE!</v>
      </c>
      <c r="X216" s="104" t="e">
        <f>SUMIF('[1]Consommati par usage et sect '!$C$6:$C$310,'[1]Assiette TIC'!$C225,'[1]Consommati par usage et sect '!W$6:W$310)</f>
        <v>#VALUE!</v>
      </c>
      <c r="Y216" s="104" t="e">
        <f>SUMIF('[1]Consommati par usage et sect '!$C$6:$C$310,'[1]Assiette TIC'!$C225,'[1]Consommati par usage et sect '!X$6:X$310)</f>
        <v>#VALUE!</v>
      </c>
      <c r="Z216" s="104" t="e">
        <f>SUMIF('[1]Consommati par usage et sect '!$C$6:$C$310,'[1]Assiette TIC'!$C225,'[1]Consommati par usage et sect '!Y$6:Y$310)</f>
        <v>#VALUE!</v>
      </c>
      <c r="AA216" s="104" t="e">
        <f>SUMIF('[1]Consommati par usage et sect '!$C$6:$C$310,'[1]Assiette TIC'!$C225,'[1]Consommati par usage et sect '!Z$6:Z$310)</f>
        <v>#VALUE!</v>
      </c>
      <c r="AB216" s="104" t="e">
        <f>SUMIF('[1]Consommati par usage et sect '!$C$6:$C$310,'[1]Assiette TIC'!$C225,'[1]Consommati par usage et sect '!AA$6:AA$310)</f>
        <v>#VALUE!</v>
      </c>
      <c r="AC216" s="104" t="e">
        <f>SUMIF('[1]Consommati par usage et sect '!$C$6:$C$310,'[1]Assiette TIC'!$C225,'[1]Consommati par usage et sect '!AB$6:AB$310)</f>
        <v>#VALUE!</v>
      </c>
      <c r="AD216" s="104" t="e">
        <f>SUMIF('[1]Consommati par usage et sect '!$C$6:$C$310,'[1]Assiette TIC'!$C225,'[1]Consommati par usage et sect '!AC$6:AC$310)</f>
        <v>#VALUE!</v>
      </c>
      <c r="AE216" s="104" t="e">
        <f>SUMIF('[1]Consommati par usage et sect '!$C$6:$C$310,'[1]Assiette TIC'!$C225,'[1]Consommati par usage et sect '!AD$6:AD$310)</f>
        <v>#VALUE!</v>
      </c>
      <c r="AF216" s="104" t="e">
        <f>SUMIF('[1]Consommati par usage et sect '!$C$6:$C$310,'[1]Assiette TIC'!$C225,'[1]Consommati par usage et sect '!AE$6:AE$310)</f>
        <v>#VALUE!</v>
      </c>
      <c r="AG216" s="104" t="e">
        <f>SUMIF('[1]Consommati par usage et sect '!$C$6:$C$310,'[1]Assiette TIC'!$C225,'[1]Consommati par usage et sect '!AF$6:AF$310)</f>
        <v>#VALUE!</v>
      </c>
      <c r="AH216" s="104" t="e">
        <f>SUMIF('[1]Consommati par usage et sect '!$C$6:$C$310,'[1]Assiette TIC'!$C225,'[1]Consommati par usage et sect '!AG$6:AG$310)</f>
        <v>#VALUE!</v>
      </c>
      <c r="AI216" s="104" t="e">
        <f>SUMIF('[1]Consommati par usage et sect '!$C$6:$C$310,'[1]Assiette TIC'!$C225,'[1]Consommati par usage et sect '!AH$6:AH$310)</f>
        <v>#VALUE!</v>
      </c>
      <c r="AJ216" s="104" t="e">
        <f>SUMIF('[1]Consommati par usage et sect '!$C$6:$C$310,'[1]Assiette TIC'!$C225,'[1]Consommati par usage et sect '!AI$6:AI$310)</f>
        <v>#VALUE!</v>
      </c>
      <c r="AK216" s="104" t="e">
        <f>SUMIF('[1]Consommati par usage et sect '!$C$6:$C$310,'[1]Assiette TIC'!$C225,'[1]Consommati par usage et sect '!AJ$6:AJ$310)</f>
        <v>#VALUE!</v>
      </c>
      <c r="AL216" s="105" t="e">
        <f t="shared" si="80"/>
        <v>#VALUE!</v>
      </c>
      <c r="AM216" s="104" t="e">
        <f t="shared" si="85"/>
        <v>#VALUE!</v>
      </c>
      <c r="AN216" s="104" t="e">
        <f t="shared" si="81"/>
        <v>#VALUE!</v>
      </c>
      <c r="AO216" s="104" t="e">
        <f t="shared" si="82"/>
        <v>#VALUE!</v>
      </c>
      <c r="AP216" s="104" t="e">
        <f t="shared" si="83"/>
        <v>#VALUE!</v>
      </c>
      <c r="AQ216" s="104" t="e">
        <f>SUMIF('[1]Consommati par usage et sect '!$C$6:$C$310,'[1]Assiette TIC'!$C225,'[1]Consommati par usage et sect '!AP$6:AP$310)</f>
        <v>#VALUE!</v>
      </c>
      <c r="AR216" s="104" t="e">
        <f>SUMIF('[1]Consommati par usage et sect '!$C$6:$C$310,'[1]Assiette TIC'!$C225,'[1]Consommati par usage et sect '!AQ$6:AQ$310)</f>
        <v>#VALUE!</v>
      </c>
      <c r="AS216" s="104" t="e">
        <f>SUMIF('[1]Consommati par usage et sect '!$C$6:$C$310,'[1]Assiette TIC'!$C225,'[1]Consommati par usage et sect '!AR$6:AR$310)</f>
        <v>#VALUE!</v>
      </c>
      <c r="AT216" s="104" t="e">
        <f>SUMIF('[1]Consommati par usage et sect '!$C$6:$C$310,'[1]Assiette TIC'!$C225,'[1]Consommati par usage et sect '!AS$6:AS$310)</f>
        <v>#VALUE!</v>
      </c>
      <c r="AU216" s="104" t="e">
        <f>SUMIF('[1]Consommati par usage et sect '!$C$6:$C$310,'[1]Assiette TIC'!$C225,'[1]Consommati par usage et sect '!AT$6:AT$310)</f>
        <v>#VALUE!</v>
      </c>
      <c r="AV216" s="104" t="e">
        <f>SUMIF('[1]Consommati par usage et sect '!$C$6:$C$310,'[1]Assiette TIC'!$C225,'[1]Consommati par usage et sect '!AU$6:AU$310)</f>
        <v>#VALUE!</v>
      </c>
      <c r="AW216" s="104" t="e">
        <f>SUMIF('[1]Consommati par usage et sect '!$C$6:$C$310,'[1]Assiette TIC'!$C225,'[1]Consommati par usage et sect '!AV$6:AV$310)</f>
        <v>#VALUE!</v>
      </c>
      <c r="AX216" s="104" t="e">
        <f>SUMIF('[1]Consommati par usage et sect '!$C$6:$C$310,'[1]Assiette TIC'!$C225,'[1]Consommati par usage et sect '!AW$6:AW$310)</f>
        <v>#VALUE!</v>
      </c>
      <c r="AY216" s="104" t="e">
        <f>SUMIF('[1]Consommati par usage et sect '!$C$6:$C$310,'[1]Assiette TIC'!$C225,'[1]Consommati par usage et sect '!AX$6:AX$310)</f>
        <v>#VALUE!</v>
      </c>
      <c r="AZ216" s="104" t="e">
        <f>SUMIF('[1]Consommati par usage et sect '!$C$6:$C$310,'[1]Assiette TIC'!$C225,'[1]Consommati par usage et sect '!AY$6:AY$310)</f>
        <v>#VALUE!</v>
      </c>
      <c r="BA216" s="104" t="e">
        <f>SUMIF('[1]Consommati par usage et sect '!$C$6:$C$310,'[1]Assiette TIC'!$C225,'[1]Consommati par usage et sect '!AZ$6:AZ$310)</f>
        <v>#VALUE!</v>
      </c>
      <c r="BB216" s="104" t="e">
        <f>SUMIF('[1]Consommati par usage et sect '!$C$6:$C$310,'[1]Assiette TIC'!$C225,'[1]Consommati par usage et sect '!BA$6:BA$310)</f>
        <v>#VALUE!</v>
      </c>
      <c r="BC216" s="104" t="e">
        <f>SUMIF('[1]Consommati par usage et sect '!$C$6:$C$310,'[1]Assiette TIC'!$C225,'[1]Consommati par usage et sect '!BB$6:BB$310)</f>
        <v>#VALUE!</v>
      </c>
      <c r="BD216" s="104" t="e">
        <f>SUMIF('[1]Consommati par usage et sect '!$C$6:$C$310,'[1]Assiette TIC'!$C225,'[1]Consommati par usage et sect '!BC$6:BC$310)</f>
        <v>#VALUE!</v>
      </c>
      <c r="BE216" s="104" t="e">
        <f>SUMIF('[1]Consommati par usage et sect '!$C$6:$C$310,'[1]Assiette TIC'!$C225,'[1]Consommati par usage et sect '!BD$6:BD$310)</f>
        <v>#VALUE!</v>
      </c>
      <c r="BF216" s="104" t="e">
        <f>SUMIF('[1]Consommati par usage et sect '!$C$6:$C$310,'[1]Assiette TIC'!$C225,'[1]Consommati par usage et sect '!BE$6:BE$310)</f>
        <v>#VALUE!</v>
      </c>
      <c r="BG216" s="104" t="e">
        <f>SUMIF('[1]Consommati par usage et sect '!$C$6:$C$310,'[1]Assiette TIC'!$C225,'[1]Consommati par usage et sect '!BF$6:BF$310)</f>
        <v>#VALUE!</v>
      </c>
      <c r="BH216" s="104" t="e">
        <f>SUMIF('[1]Consommati par usage et sect '!$C$6:$C$310,'[1]Assiette TIC'!$C225,'[1]Consommati par usage et sect '!BG$6:BG$310)</f>
        <v>#VALUE!</v>
      </c>
      <c r="BI216" s="104" t="e">
        <f>SUMIF('[1]Consommati par usage et sect '!$C$6:$C$310,'[1]Assiette TIC'!$C225,'[1]Consommati par usage et sect '!BH$6:BH$310)</f>
        <v>#VALUE!</v>
      </c>
      <c r="BJ216" s="104" t="e">
        <f>SUMIF('[1]Consommati par usage et sect '!$C$6:$C$310,'[1]Assiette TIC'!$C225,'[1]Consommati par usage et sect '!BI$6:BI$310)</f>
        <v>#VALUE!</v>
      </c>
      <c r="BK216" s="104" t="e">
        <f>SUMIF('[1]Consommati par usage et sect '!$C$6:$C$310,'[1]Assiette TIC'!$C225,'[1]Consommati par usage et sect '!BJ$6:BJ$310)</f>
        <v>#VALUE!</v>
      </c>
      <c r="BL216" s="104" t="e">
        <f>SUMIF('[1]Consommati par usage et sect '!$C$6:$C$310,'[1]Assiette TIC'!$C225,'[1]Consommati par usage et sect '!BK$6:BK$310)</f>
        <v>#VALUE!</v>
      </c>
      <c r="BM216" s="104" t="e">
        <f>SUMIF('[1]Consommati par usage et sect '!$C$6:$C$310,'[1]Assiette TIC'!$C225,'[1]Consommati par usage et sect '!BL$6:BL$310)</f>
        <v>#VALUE!</v>
      </c>
      <c r="BN216" s="104" t="e">
        <f>SUMIF('[1]Consommati par usage et sect '!$C$6:$C$310,'[1]Assiette TIC'!$C225,'[1]Consommati par usage et sect '!BM$6:BM$310)</f>
        <v>#VALUE!</v>
      </c>
      <c r="BO216" s="104" t="e">
        <f>SUMIF('[1]Consommati par usage et sect '!$C$6:$C$310,'[1]Assiette TIC'!$C225,'[1]Consommati par usage et sect '!BN$6:BN$310)</f>
        <v>#VALUE!</v>
      </c>
      <c r="BP216" s="104" t="e">
        <f>SUMIF('[1]Consommati par usage et sect '!$C$6:$C$310,'[1]Assiette TIC'!$C225,'[1]Consommati par usage et sect '!BO$6:BO$310)</f>
        <v>#VALUE!</v>
      </c>
      <c r="BQ216" s="104" t="e">
        <f>SUMIF('[1]Consommati par usage et sect '!$C$6:$C$310,'[1]Assiette TIC'!$C225,'[1]Consommati par usage et sect '!BP$6:BP$310)</f>
        <v>#VALUE!</v>
      </c>
      <c r="BR216" s="104" t="e">
        <f>SUMIF('[1]Consommati par usage et sect '!$C$6:$C$310,'[1]Assiette TIC'!$C225,'[1]Consommati par usage et sect '!BQ$6:BQ$310)</f>
        <v>#VALUE!</v>
      </c>
      <c r="BS216" s="105" t="e">
        <f t="shared" si="77"/>
        <v>#VALUE!</v>
      </c>
      <c r="BT216" s="106" t="e">
        <f>AL216-E216</f>
        <v>#VALUE!</v>
      </c>
      <c r="BU216" s="102" t="e">
        <f>IF(E216-#REF!-#REF!&gt;=#REF!,AL216-E216+#REF!+#REF!,AL216-#REF!)</f>
        <v>#REF!</v>
      </c>
      <c r="BV216" s="102" t="s">
        <v>264</v>
      </c>
      <c r="BW216" s="102"/>
      <c r="BX216" s="102">
        <f t="shared" si="84"/>
        <v>1</v>
      </c>
      <c r="BY216" s="102">
        <f t="shared" si="86"/>
        <v>0</v>
      </c>
      <c r="BZ216" s="107">
        <f>IF(ISNA(VLOOKUP($D216,'[1]comptes des secteurs'!$B$13:$AW$1568,31,FALSE)),0,VLOOKUP($D216,'[1]comptes des secteurs'!$B$13:$AW$1568,31,FALSE))</f>
        <v>8.6999999999999993</v>
      </c>
      <c r="CA216" s="102">
        <f>IF(ISNA(VLOOKUP($D216,'[1]comptes des secteurs'!$B$13:$AW$1568,47,FALSE)),0,VLOOKUP($D216,'[1]comptes des secteurs'!$B$13:$AW$1568,47,FALSE))</f>
        <v>37.4</v>
      </c>
      <c r="CB216" s="108">
        <f t="shared" si="89"/>
        <v>0</v>
      </c>
      <c r="CC216" s="108">
        <f t="shared" si="89"/>
        <v>0</v>
      </c>
      <c r="CD216">
        <f>VLOOKUP(D216,Eurostat!$A$11:$H$272,5,TRUE)</f>
        <v>126.2</v>
      </c>
    </row>
    <row r="217" spans="1:82" ht="15.65" customHeight="1" x14ac:dyDescent="0.35">
      <c r="A217" s="121"/>
      <c r="B217" s="191"/>
      <c r="C217" s="131" t="s">
        <v>469</v>
      </c>
      <c r="D217" s="128">
        <v>1395</v>
      </c>
      <c r="E217" s="97">
        <f>IFERROR(VLOOKUP(D217,'[1]Emissions ETS'!$A$2:$B$121,2,FALSE),0)/1000</f>
        <v>6.0940000000000003</v>
      </c>
      <c r="F217" s="104" t="e">
        <f>SUMIF('[1]Consommati par usage et sect '!$C$6:$C$310,'[1]Assiette TIC'!$C226,'[1]Consommati par usage et sect '!E$6:E$310)</f>
        <v>#VALUE!</v>
      </c>
      <c r="G217" s="104" t="e">
        <f>SUMIF('[1]Consommati par usage et sect '!$C$6:$C$310,'[1]Assiette TIC'!$C226,'[1]Consommati par usage et sect '!F$6:F$310)</f>
        <v>#VALUE!</v>
      </c>
      <c r="H217" s="104" t="e">
        <f>SUMIF('[1]Consommati par usage et sect '!$C$6:$C$310,'[1]Assiette TIC'!$C226,'[1]Consommati par usage et sect '!G$6:G$310)</f>
        <v>#VALUE!</v>
      </c>
      <c r="I217" s="104" t="e">
        <f>SUMIF('[1]Consommati par usage et sect '!$C$6:$C$310,'[1]Assiette TIC'!$C226,'[1]Consommati par usage et sect '!H$6:H$310)</f>
        <v>#VALUE!</v>
      </c>
      <c r="J217" s="104" t="e">
        <f>SUMIF('[1]Consommati par usage et sect '!$C$6:$C$310,'[1]Assiette TIC'!$C226,'[1]Consommati par usage et sect '!I$6:I$310)</f>
        <v>#VALUE!</v>
      </c>
      <c r="K217" s="104" t="e">
        <f>SUMIF('[1]Consommati par usage et sect '!$C$6:$C$310,'[1]Assiette TIC'!$C226,'[1]Consommati par usage et sect '!J$6:J$310)</f>
        <v>#VALUE!</v>
      </c>
      <c r="L217" s="104" t="e">
        <f>SUMIF('[1]Consommati par usage et sect '!$C$6:$C$310,'[1]Assiette TIC'!$C226,'[1]Consommati par usage et sect '!K$6:K$310)</f>
        <v>#VALUE!</v>
      </c>
      <c r="M217" s="104" t="e">
        <f>SUMIF('[1]Consommati par usage et sect '!$C$6:$C$310,'[1]Assiette TIC'!$C226,'[1]Consommati par usage et sect '!L$6:L$310)</f>
        <v>#VALUE!</v>
      </c>
      <c r="N217" s="104" t="e">
        <f>SUMIF('[1]Consommati par usage et sect '!$C$6:$C$310,'[1]Assiette TIC'!$C226,'[1]Consommati par usage et sect '!M$6:M$310)</f>
        <v>#VALUE!</v>
      </c>
      <c r="O217" s="104" t="e">
        <f>SUMIF('[1]Consommati par usage et sect '!$C$6:$C$310,'[1]Assiette TIC'!$C226,'[1]Consommati par usage et sect '!N$6:N$310)</f>
        <v>#VALUE!</v>
      </c>
      <c r="P217" s="104" t="e">
        <f>SUMIF('[1]Consommati par usage et sect '!$C$6:$C$310,'[1]Assiette TIC'!$C226,'[1]Consommati par usage et sect '!O$6:O$310)</f>
        <v>#VALUE!</v>
      </c>
      <c r="Q217" s="104" t="e">
        <f>SUMIF('[1]Consommati par usage et sect '!$C$6:$C$310,'[1]Assiette TIC'!$C226,'[1]Consommati par usage et sect '!P$6:P$310)</f>
        <v>#VALUE!</v>
      </c>
      <c r="R217" s="104" t="e">
        <f>SUMIF('[1]Consommati par usage et sect '!$C$6:$C$310,'[1]Assiette TIC'!$C226,'[1]Consommati par usage et sect '!Q$6:Q$310)</f>
        <v>#VALUE!</v>
      </c>
      <c r="S217" s="104" t="e">
        <f>SUMIF('[1]Consommati par usage et sect '!$C$6:$C$310,'[1]Assiette TIC'!$C226,'[1]Consommati par usage et sect '!R$6:R$310)</f>
        <v>#VALUE!</v>
      </c>
      <c r="T217" s="104" t="e">
        <f>SUMIF('[1]Consommati par usage et sect '!$C$6:$C$310,'[1]Assiette TIC'!$C226,'[1]Consommati par usage et sect '!S$6:S$310)</f>
        <v>#VALUE!</v>
      </c>
      <c r="U217" s="104" t="e">
        <f>SUMIF('[1]Consommati par usage et sect '!$C$6:$C$310,'[1]Assiette TIC'!$C226,'[1]Consommati par usage et sect '!T$6:T$310)</f>
        <v>#VALUE!</v>
      </c>
      <c r="V217" s="104" t="e">
        <f>SUMIF('[1]Consommati par usage et sect '!$C$6:$C$310,'[1]Assiette TIC'!$C226,'[1]Consommati par usage et sect '!U$6:U$310)</f>
        <v>#VALUE!</v>
      </c>
      <c r="W217" s="104" t="e">
        <f>SUMIF('[1]Consommati par usage et sect '!$C$6:$C$310,'[1]Assiette TIC'!$C226,'[1]Consommati par usage et sect '!V$6:V$310)</f>
        <v>#VALUE!</v>
      </c>
      <c r="X217" s="104" t="e">
        <f>SUMIF('[1]Consommati par usage et sect '!$C$6:$C$310,'[1]Assiette TIC'!$C226,'[1]Consommati par usage et sect '!W$6:W$310)</f>
        <v>#VALUE!</v>
      </c>
      <c r="Y217" s="104" t="e">
        <f>SUMIF('[1]Consommati par usage et sect '!$C$6:$C$310,'[1]Assiette TIC'!$C226,'[1]Consommati par usage et sect '!X$6:X$310)</f>
        <v>#VALUE!</v>
      </c>
      <c r="Z217" s="104" t="e">
        <f>SUMIF('[1]Consommati par usage et sect '!$C$6:$C$310,'[1]Assiette TIC'!$C226,'[1]Consommati par usage et sect '!Y$6:Y$310)</f>
        <v>#VALUE!</v>
      </c>
      <c r="AA217" s="104" t="e">
        <f>SUMIF('[1]Consommati par usage et sect '!$C$6:$C$310,'[1]Assiette TIC'!$C226,'[1]Consommati par usage et sect '!Z$6:Z$310)</f>
        <v>#VALUE!</v>
      </c>
      <c r="AB217" s="104" t="e">
        <f>SUMIF('[1]Consommati par usage et sect '!$C$6:$C$310,'[1]Assiette TIC'!$C226,'[1]Consommati par usage et sect '!AA$6:AA$310)</f>
        <v>#VALUE!</v>
      </c>
      <c r="AC217" s="104" t="e">
        <f>SUMIF('[1]Consommati par usage et sect '!$C$6:$C$310,'[1]Assiette TIC'!$C226,'[1]Consommati par usage et sect '!AB$6:AB$310)</f>
        <v>#VALUE!</v>
      </c>
      <c r="AD217" s="104" t="e">
        <f>SUMIF('[1]Consommati par usage et sect '!$C$6:$C$310,'[1]Assiette TIC'!$C226,'[1]Consommati par usage et sect '!AC$6:AC$310)</f>
        <v>#VALUE!</v>
      </c>
      <c r="AE217" s="104" t="e">
        <f>SUMIF('[1]Consommati par usage et sect '!$C$6:$C$310,'[1]Assiette TIC'!$C226,'[1]Consommati par usage et sect '!AD$6:AD$310)</f>
        <v>#VALUE!</v>
      </c>
      <c r="AF217" s="104" t="e">
        <f>SUMIF('[1]Consommati par usage et sect '!$C$6:$C$310,'[1]Assiette TIC'!$C226,'[1]Consommati par usage et sect '!AE$6:AE$310)</f>
        <v>#VALUE!</v>
      </c>
      <c r="AG217" s="104" t="e">
        <f>SUMIF('[1]Consommati par usage et sect '!$C$6:$C$310,'[1]Assiette TIC'!$C226,'[1]Consommati par usage et sect '!AF$6:AF$310)</f>
        <v>#VALUE!</v>
      </c>
      <c r="AH217" s="104" t="e">
        <f>SUMIF('[1]Consommati par usage et sect '!$C$6:$C$310,'[1]Assiette TIC'!$C226,'[1]Consommati par usage et sect '!AG$6:AG$310)</f>
        <v>#VALUE!</v>
      </c>
      <c r="AI217" s="104" t="e">
        <f>SUMIF('[1]Consommati par usage et sect '!$C$6:$C$310,'[1]Assiette TIC'!$C226,'[1]Consommati par usage et sect '!AH$6:AH$310)</f>
        <v>#VALUE!</v>
      </c>
      <c r="AJ217" s="104" t="e">
        <f>SUMIF('[1]Consommati par usage et sect '!$C$6:$C$310,'[1]Assiette TIC'!$C226,'[1]Consommati par usage et sect '!AI$6:AI$310)</f>
        <v>#VALUE!</v>
      </c>
      <c r="AK217" s="104" t="e">
        <f>SUMIF('[1]Consommati par usage et sect '!$C$6:$C$310,'[1]Assiette TIC'!$C226,'[1]Consommati par usage et sect '!AJ$6:AJ$310)</f>
        <v>#VALUE!</v>
      </c>
      <c r="AL217" s="105" t="e">
        <f t="shared" si="80"/>
        <v>#VALUE!</v>
      </c>
      <c r="AM217" s="104" t="e">
        <f t="shared" si="85"/>
        <v>#VALUE!</v>
      </c>
      <c r="AN217" s="104" t="e">
        <f t="shared" si="81"/>
        <v>#VALUE!</v>
      </c>
      <c r="AO217" s="104" t="e">
        <f t="shared" si="82"/>
        <v>#VALUE!</v>
      </c>
      <c r="AP217" s="104" t="e">
        <f t="shared" si="83"/>
        <v>#VALUE!</v>
      </c>
      <c r="AQ217" s="104" t="e">
        <f>SUMIF('[1]Consommati par usage et sect '!$C$6:$C$310,'[1]Assiette TIC'!$C226,'[1]Consommati par usage et sect '!AP$6:AP$310)</f>
        <v>#VALUE!</v>
      </c>
      <c r="AR217" s="104" t="e">
        <f>SUMIF('[1]Consommati par usage et sect '!$C$6:$C$310,'[1]Assiette TIC'!$C226,'[1]Consommati par usage et sect '!AQ$6:AQ$310)</f>
        <v>#VALUE!</v>
      </c>
      <c r="AS217" s="104" t="e">
        <f>SUMIF('[1]Consommati par usage et sect '!$C$6:$C$310,'[1]Assiette TIC'!$C226,'[1]Consommati par usage et sect '!AR$6:AR$310)</f>
        <v>#VALUE!</v>
      </c>
      <c r="AT217" s="104" t="e">
        <f>SUMIF('[1]Consommati par usage et sect '!$C$6:$C$310,'[1]Assiette TIC'!$C226,'[1]Consommati par usage et sect '!AS$6:AS$310)</f>
        <v>#VALUE!</v>
      </c>
      <c r="AU217" s="104" t="e">
        <f>SUMIF('[1]Consommati par usage et sect '!$C$6:$C$310,'[1]Assiette TIC'!$C226,'[1]Consommati par usage et sect '!AT$6:AT$310)</f>
        <v>#VALUE!</v>
      </c>
      <c r="AV217" s="104" t="e">
        <f>SUMIF('[1]Consommati par usage et sect '!$C$6:$C$310,'[1]Assiette TIC'!$C226,'[1]Consommati par usage et sect '!AU$6:AU$310)</f>
        <v>#VALUE!</v>
      </c>
      <c r="AW217" s="104" t="e">
        <f>SUMIF('[1]Consommati par usage et sect '!$C$6:$C$310,'[1]Assiette TIC'!$C226,'[1]Consommati par usage et sect '!AV$6:AV$310)</f>
        <v>#VALUE!</v>
      </c>
      <c r="AX217" s="104" t="e">
        <f>SUMIF('[1]Consommati par usage et sect '!$C$6:$C$310,'[1]Assiette TIC'!$C226,'[1]Consommati par usage et sect '!AW$6:AW$310)</f>
        <v>#VALUE!</v>
      </c>
      <c r="AY217" s="104" t="e">
        <f>SUMIF('[1]Consommati par usage et sect '!$C$6:$C$310,'[1]Assiette TIC'!$C226,'[1]Consommati par usage et sect '!AX$6:AX$310)</f>
        <v>#VALUE!</v>
      </c>
      <c r="AZ217" s="104" t="e">
        <f>SUMIF('[1]Consommati par usage et sect '!$C$6:$C$310,'[1]Assiette TIC'!$C226,'[1]Consommati par usage et sect '!AY$6:AY$310)</f>
        <v>#VALUE!</v>
      </c>
      <c r="BA217" s="104" t="e">
        <f>SUMIF('[1]Consommati par usage et sect '!$C$6:$C$310,'[1]Assiette TIC'!$C226,'[1]Consommati par usage et sect '!AZ$6:AZ$310)</f>
        <v>#VALUE!</v>
      </c>
      <c r="BB217" s="104" t="e">
        <f>SUMIF('[1]Consommati par usage et sect '!$C$6:$C$310,'[1]Assiette TIC'!$C226,'[1]Consommati par usage et sect '!BA$6:BA$310)</f>
        <v>#VALUE!</v>
      </c>
      <c r="BC217" s="104" t="e">
        <f>SUMIF('[1]Consommati par usage et sect '!$C$6:$C$310,'[1]Assiette TIC'!$C226,'[1]Consommati par usage et sect '!BB$6:BB$310)</f>
        <v>#VALUE!</v>
      </c>
      <c r="BD217" s="104" t="e">
        <f>SUMIF('[1]Consommati par usage et sect '!$C$6:$C$310,'[1]Assiette TIC'!$C226,'[1]Consommati par usage et sect '!BC$6:BC$310)</f>
        <v>#VALUE!</v>
      </c>
      <c r="BE217" s="104" t="e">
        <f>SUMIF('[1]Consommati par usage et sect '!$C$6:$C$310,'[1]Assiette TIC'!$C226,'[1]Consommati par usage et sect '!BD$6:BD$310)</f>
        <v>#VALUE!</v>
      </c>
      <c r="BF217" s="104" t="e">
        <f>SUMIF('[1]Consommati par usage et sect '!$C$6:$C$310,'[1]Assiette TIC'!$C226,'[1]Consommati par usage et sect '!BE$6:BE$310)</f>
        <v>#VALUE!</v>
      </c>
      <c r="BG217" s="104" t="e">
        <f>SUMIF('[1]Consommati par usage et sect '!$C$6:$C$310,'[1]Assiette TIC'!$C226,'[1]Consommati par usage et sect '!BF$6:BF$310)</f>
        <v>#VALUE!</v>
      </c>
      <c r="BH217" s="104" t="e">
        <f>SUMIF('[1]Consommati par usage et sect '!$C$6:$C$310,'[1]Assiette TIC'!$C226,'[1]Consommati par usage et sect '!BG$6:BG$310)</f>
        <v>#VALUE!</v>
      </c>
      <c r="BI217" s="104" t="e">
        <f>SUMIF('[1]Consommati par usage et sect '!$C$6:$C$310,'[1]Assiette TIC'!$C226,'[1]Consommati par usage et sect '!BH$6:BH$310)</f>
        <v>#VALUE!</v>
      </c>
      <c r="BJ217" s="104" t="e">
        <f>SUMIF('[1]Consommati par usage et sect '!$C$6:$C$310,'[1]Assiette TIC'!$C226,'[1]Consommati par usage et sect '!BI$6:BI$310)</f>
        <v>#VALUE!</v>
      </c>
      <c r="BK217" s="104" t="e">
        <f>SUMIF('[1]Consommati par usage et sect '!$C$6:$C$310,'[1]Assiette TIC'!$C226,'[1]Consommati par usage et sect '!BJ$6:BJ$310)</f>
        <v>#VALUE!</v>
      </c>
      <c r="BL217" s="104" t="e">
        <f>SUMIF('[1]Consommati par usage et sect '!$C$6:$C$310,'[1]Assiette TIC'!$C226,'[1]Consommati par usage et sect '!BK$6:BK$310)</f>
        <v>#VALUE!</v>
      </c>
      <c r="BM217" s="104" t="e">
        <f>SUMIF('[1]Consommati par usage et sect '!$C$6:$C$310,'[1]Assiette TIC'!$C226,'[1]Consommati par usage et sect '!BL$6:BL$310)</f>
        <v>#VALUE!</v>
      </c>
      <c r="BN217" s="104" t="e">
        <f>SUMIF('[1]Consommati par usage et sect '!$C$6:$C$310,'[1]Assiette TIC'!$C226,'[1]Consommati par usage et sect '!BM$6:BM$310)</f>
        <v>#VALUE!</v>
      </c>
      <c r="BO217" s="104" t="e">
        <f>SUMIF('[1]Consommati par usage et sect '!$C$6:$C$310,'[1]Assiette TIC'!$C226,'[1]Consommati par usage et sect '!BN$6:BN$310)</f>
        <v>#VALUE!</v>
      </c>
      <c r="BP217" s="104" t="e">
        <f>SUMIF('[1]Consommati par usage et sect '!$C$6:$C$310,'[1]Assiette TIC'!$C226,'[1]Consommati par usage et sect '!BO$6:BO$310)</f>
        <v>#VALUE!</v>
      </c>
      <c r="BQ217" s="104" t="e">
        <f>SUMIF('[1]Consommati par usage et sect '!$C$6:$C$310,'[1]Assiette TIC'!$C226,'[1]Consommati par usage et sect '!BP$6:BP$310)</f>
        <v>#VALUE!</v>
      </c>
      <c r="BR217" s="104" t="e">
        <f>SUMIF('[1]Consommati par usage et sect '!$C$6:$C$310,'[1]Assiette TIC'!$C226,'[1]Consommati par usage et sect '!BQ$6:BQ$310)</f>
        <v>#VALUE!</v>
      </c>
      <c r="BS217" s="105" t="e">
        <f t="shared" si="77"/>
        <v>#VALUE!</v>
      </c>
      <c r="BT217" s="106" t="e">
        <f>AL217-E217+#REF!+#REF!</f>
        <v>#VALUE!</v>
      </c>
      <c r="BU217" s="102" t="e">
        <f>IF(E217-#REF!-#REF!&gt;=#REF!,AL217-E217+#REF!+#REF!,AL217-#REF!)</f>
        <v>#REF!</v>
      </c>
      <c r="BV217" s="102" t="s">
        <v>264</v>
      </c>
      <c r="BW217" s="102"/>
      <c r="BX217" s="102">
        <f t="shared" si="84"/>
        <v>1</v>
      </c>
      <c r="BY217" s="102">
        <f t="shared" si="86"/>
        <v>0</v>
      </c>
      <c r="BZ217" s="107">
        <f>IF(ISNA(VLOOKUP($D217,'[1]comptes des secteurs'!$B$13:$AW$1568,31,FALSE)),0,VLOOKUP($D217,'[1]comptes des secteurs'!$B$13:$AW$1568,31,FALSE))</f>
        <v>44.9</v>
      </c>
      <c r="CA217" s="102">
        <f>IF(ISNA(VLOOKUP($D217,'[1]comptes des secteurs'!$B$13:$AW$1568,47,FALSE)),0,VLOOKUP($D217,'[1]comptes des secteurs'!$B$13:$AW$1568,47,FALSE))</f>
        <v>140.30000000000001</v>
      </c>
      <c r="CB217" s="108">
        <f t="shared" si="89"/>
        <v>0</v>
      </c>
      <c r="CC217" s="108">
        <f t="shared" si="89"/>
        <v>0</v>
      </c>
      <c r="CD217">
        <f>VLOOKUP(D217,Eurostat!$A$11:$H$272,5,TRUE)</f>
        <v>561.1</v>
      </c>
    </row>
    <row r="218" spans="1:82" ht="15.65" customHeight="1" x14ac:dyDescent="0.35">
      <c r="A218" s="121"/>
      <c r="B218" s="191"/>
      <c r="C218" s="131" t="s">
        <v>470</v>
      </c>
      <c r="D218" s="128">
        <v>1396</v>
      </c>
      <c r="E218" s="97">
        <f>IFERROR(VLOOKUP(D218,'[1]Emissions ETS'!$A$2:$B$121,2,FALSE),0)/1000</f>
        <v>0</v>
      </c>
      <c r="F218" s="104" t="e">
        <f>SUMIF('[1]Consommati par usage et sect '!$C$6:$C$310,'[1]Assiette TIC'!$C227,'[1]Consommati par usage et sect '!E$6:E$310)</f>
        <v>#VALUE!</v>
      </c>
      <c r="G218" s="104" t="e">
        <f>SUMIF('[1]Consommati par usage et sect '!$C$6:$C$310,'[1]Assiette TIC'!$C227,'[1]Consommati par usage et sect '!F$6:F$310)</f>
        <v>#VALUE!</v>
      </c>
      <c r="H218" s="104" t="e">
        <f>SUMIF('[1]Consommati par usage et sect '!$C$6:$C$310,'[1]Assiette TIC'!$C227,'[1]Consommati par usage et sect '!G$6:G$310)</f>
        <v>#VALUE!</v>
      </c>
      <c r="I218" s="104" t="e">
        <f>SUMIF('[1]Consommati par usage et sect '!$C$6:$C$310,'[1]Assiette TIC'!$C227,'[1]Consommati par usage et sect '!H$6:H$310)</f>
        <v>#VALUE!</v>
      </c>
      <c r="J218" s="104" t="e">
        <f>SUMIF('[1]Consommati par usage et sect '!$C$6:$C$310,'[1]Assiette TIC'!$C227,'[1]Consommati par usage et sect '!I$6:I$310)</f>
        <v>#VALUE!</v>
      </c>
      <c r="K218" s="104" t="e">
        <f>SUMIF('[1]Consommati par usage et sect '!$C$6:$C$310,'[1]Assiette TIC'!$C227,'[1]Consommati par usage et sect '!J$6:J$310)</f>
        <v>#VALUE!</v>
      </c>
      <c r="L218" s="104" t="e">
        <f>SUMIF('[1]Consommati par usage et sect '!$C$6:$C$310,'[1]Assiette TIC'!$C227,'[1]Consommati par usage et sect '!K$6:K$310)</f>
        <v>#VALUE!</v>
      </c>
      <c r="M218" s="104" t="e">
        <f>SUMIF('[1]Consommati par usage et sect '!$C$6:$C$310,'[1]Assiette TIC'!$C227,'[1]Consommati par usage et sect '!L$6:L$310)</f>
        <v>#VALUE!</v>
      </c>
      <c r="N218" s="104" t="e">
        <f>SUMIF('[1]Consommati par usage et sect '!$C$6:$C$310,'[1]Assiette TIC'!$C227,'[1]Consommati par usage et sect '!M$6:M$310)</f>
        <v>#VALUE!</v>
      </c>
      <c r="O218" s="104" t="e">
        <f>SUMIF('[1]Consommati par usage et sect '!$C$6:$C$310,'[1]Assiette TIC'!$C227,'[1]Consommati par usage et sect '!N$6:N$310)</f>
        <v>#VALUE!</v>
      </c>
      <c r="P218" s="104" t="e">
        <f>SUMIF('[1]Consommati par usage et sect '!$C$6:$C$310,'[1]Assiette TIC'!$C227,'[1]Consommati par usage et sect '!O$6:O$310)</f>
        <v>#VALUE!</v>
      </c>
      <c r="Q218" s="104" t="e">
        <f>SUMIF('[1]Consommati par usage et sect '!$C$6:$C$310,'[1]Assiette TIC'!$C227,'[1]Consommati par usage et sect '!P$6:P$310)</f>
        <v>#VALUE!</v>
      </c>
      <c r="R218" s="104" t="e">
        <f>SUMIF('[1]Consommati par usage et sect '!$C$6:$C$310,'[1]Assiette TIC'!$C227,'[1]Consommati par usage et sect '!Q$6:Q$310)</f>
        <v>#VALUE!</v>
      </c>
      <c r="S218" s="104" t="e">
        <f>SUMIF('[1]Consommati par usage et sect '!$C$6:$C$310,'[1]Assiette TIC'!$C227,'[1]Consommati par usage et sect '!R$6:R$310)</f>
        <v>#VALUE!</v>
      </c>
      <c r="T218" s="104" t="e">
        <f>SUMIF('[1]Consommati par usage et sect '!$C$6:$C$310,'[1]Assiette TIC'!$C227,'[1]Consommati par usage et sect '!S$6:S$310)</f>
        <v>#VALUE!</v>
      </c>
      <c r="U218" s="104" t="e">
        <f>SUMIF('[1]Consommati par usage et sect '!$C$6:$C$310,'[1]Assiette TIC'!$C227,'[1]Consommati par usage et sect '!T$6:T$310)</f>
        <v>#VALUE!</v>
      </c>
      <c r="V218" s="104" t="e">
        <f>SUMIF('[1]Consommati par usage et sect '!$C$6:$C$310,'[1]Assiette TIC'!$C227,'[1]Consommati par usage et sect '!U$6:U$310)</f>
        <v>#VALUE!</v>
      </c>
      <c r="W218" s="104" t="e">
        <f>SUMIF('[1]Consommati par usage et sect '!$C$6:$C$310,'[1]Assiette TIC'!$C227,'[1]Consommati par usage et sect '!V$6:V$310)</f>
        <v>#VALUE!</v>
      </c>
      <c r="X218" s="104" t="e">
        <f>SUMIF('[1]Consommati par usage et sect '!$C$6:$C$310,'[1]Assiette TIC'!$C227,'[1]Consommati par usage et sect '!W$6:W$310)</f>
        <v>#VALUE!</v>
      </c>
      <c r="Y218" s="104" t="e">
        <f>SUMIF('[1]Consommati par usage et sect '!$C$6:$C$310,'[1]Assiette TIC'!$C227,'[1]Consommati par usage et sect '!X$6:X$310)</f>
        <v>#VALUE!</v>
      </c>
      <c r="Z218" s="104" t="e">
        <f>SUMIF('[1]Consommati par usage et sect '!$C$6:$C$310,'[1]Assiette TIC'!$C227,'[1]Consommati par usage et sect '!Y$6:Y$310)</f>
        <v>#VALUE!</v>
      </c>
      <c r="AA218" s="104" t="e">
        <f>SUMIF('[1]Consommati par usage et sect '!$C$6:$C$310,'[1]Assiette TIC'!$C227,'[1]Consommati par usage et sect '!Z$6:Z$310)</f>
        <v>#VALUE!</v>
      </c>
      <c r="AB218" s="104" t="e">
        <f>SUMIF('[1]Consommati par usage et sect '!$C$6:$C$310,'[1]Assiette TIC'!$C227,'[1]Consommati par usage et sect '!AA$6:AA$310)</f>
        <v>#VALUE!</v>
      </c>
      <c r="AC218" s="104" t="e">
        <f>SUMIF('[1]Consommati par usage et sect '!$C$6:$C$310,'[1]Assiette TIC'!$C227,'[1]Consommati par usage et sect '!AB$6:AB$310)</f>
        <v>#VALUE!</v>
      </c>
      <c r="AD218" s="104" t="e">
        <f>SUMIF('[1]Consommati par usage et sect '!$C$6:$C$310,'[1]Assiette TIC'!$C227,'[1]Consommati par usage et sect '!AC$6:AC$310)</f>
        <v>#VALUE!</v>
      </c>
      <c r="AE218" s="104" t="e">
        <f>SUMIF('[1]Consommati par usage et sect '!$C$6:$C$310,'[1]Assiette TIC'!$C227,'[1]Consommati par usage et sect '!AD$6:AD$310)</f>
        <v>#VALUE!</v>
      </c>
      <c r="AF218" s="104" t="e">
        <f>SUMIF('[1]Consommati par usage et sect '!$C$6:$C$310,'[1]Assiette TIC'!$C227,'[1]Consommati par usage et sect '!AE$6:AE$310)</f>
        <v>#VALUE!</v>
      </c>
      <c r="AG218" s="104" t="e">
        <f>SUMIF('[1]Consommati par usage et sect '!$C$6:$C$310,'[1]Assiette TIC'!$C227,'[1]Consommati par usage et sect '!AF$6:AF$310)</f>
        <v>#VALUE!</v>
      </c>
      <c r="AH218" s="104" t="e">
        <f>SUMIF('[1]Consommati par usage et sect '!$C$6:$C$310,'[1]Assiette TIC'!$C227,'[1]Consommati par usage et sect '!AG$6:AG$310)</f>
        <v>#VALUE!</v>
      </c>
      <c r="AI218" s="104" t="e">
        <f>SUMIF('[1]Consommati par usage et sect '!$C$6:$C$310,'[1]Assiette TIC'!$C227,'[1]Consommati par usage et sect '!AH$6:AH$310)</f>
        <v>#VALUE!</v>
      </c>
      <c r="AJ218" s="104" t="e">
        <f>SUMIF('[1]Consommati par usage et sect '!$C$6:$C$310,'[1]Assiette TIC'!$C227,'[1]Consommati par usage et sect '!AI$6:AI$310)</f>
        <v>#VALUE!</v>
      </c>
      <c r="AK218" s="104" t="e">
        <f>SUMIF('[1]Consommati par usage et sect '!$C$6:$C$310,'[1]Assiette TIC'!$C227,'[1]Consommati par usage et sect '!AJ$6:AJ$310)</f>
        <v>#VALUE!</v>
      </c>
      <c r="AL218" s="105" t="e">
        <f t="shared" si="80"/>
        <v>#VALUE!</v>
      </c>
      <c r="AM218" s="104" t="e">
        <f t="shared" si="85"/>
        <v>#VALUE!</v>
      </c>
      <c r="AN218" s="104" t="e">
        <f t="shared" si="81"/>
        <v>#VALUE!</v>
      </c>
      <c r="AO218" s="104" t="e">
        <f t="shared" si="82"/>
        <v>#VALUE!</v>
      </c>
      <c r="AP218" s="104" t="e">
        <f t="shared" si="83"/>
        <v>#VALUE!</v>
      </c>
      <c r="AQ218" s="104" t="e">
        <f>SUMIF('[1]Consommati par usage et sect '!$C$6:$C$310,'[1]Assiette TIC'!$C227,'[1]Consommati par usage et sect '!AP$6:AP$310)</f>
        <v>#VALUE!</v>
      </c>
      <c r="AR218" s="104" t="e">
        <f>SUMIF('[1]Consommati par usage et sect '!$C$6:$C$310,'[1]Assiette TIC'!$C227,'[1]Consommati par usage et sect '!AQ$6:AQ$310)</f>
        <v>#VALUE!</v>
      </c>
      <c r="AS218" s="104" t="e">
        <f>SUMIF('[1]Consommati par usage et sect '!$C$6:$C$310,'[1]Assiette TIC'!$C227,'[1]Consommati par usage et sect '!AR$6:AR$310)</f>
        <v>#VALUE!</v>
      </c>
      <c r="AT218" s="104" t="e">
        <f>SUMIF('[1]Consommati par usage et sect '!$C$6:$C$310,'[1]Assiette TIC'!$C227,'[1]Consommati par usage et sect '!AS$6:AS$310)</f>
        <v>#VALUE!</v>
      </c>
      <c r="AU218" s="104" t="e">
        <f>SUMIF('[1]Consommati par usage et sect '!$C$6:$C$310,'[1]Assiette TIC'!$C227,'[1]Consommati par usage et sect '!AT$6:AT$310)</f>
        <v>#VALUE!</v>
      </c>
      <c r="AV218" s="104" t="e">
        <f>SUMIF('[1]Consommati par usage et sect '!$C$6:$C$310,'[1]Assiette TIC'!$C227,'[1]Consommati par usage et sect '!AU$6:AU$310)</f>
        <v>#VALUE!</v>
      </c>
      <c r="AW218" s="104" t="e">
        <f>SUMIF('[1]Consommati par usage et sect '!$C$6:$C$310,'[1]Assiette TIC'!$C227,'[1]Consommati par usage et sect '!AV$6:AV$310)</f>
        <v>#VALUE!</v>
      </c>
      <c r="AX218" s="104" t="e">
        <f>SUMIF('[1]Consommati par usage et sect '!$C$6:$C$310,'[1]Assiette TIC'!$C227,'[1]Consommati par usage et sect '!AW$6:AW$310)</f>
        <v>#VALUE!</v>
      </c>
      <c r="AY218" s="104" t="e">
        <f>SUMIF('[1]Consommati par usage et sect '!$C$6:$C$310,'[1]Assiette TIC'!$C227,'[1]Consommati par usage et sect '!AX$6:AX$310)</f>
        <v>#VALUE!</v>
      </c>
      <c r="AZ218" s="104" t="e">
        <f>SUMIF('[1]Consommati par usage et sect '!$C$6:$C$310,'[1]Assiette TIC'!$C227,'[1]Consommati par usage et sect '!AY$6:AY$310)</f>
        <v>#VALUE!</v>
      </c>
      <c r="BA218" s="104" t="e">
        <f>SUMIF('[1]Consommati par usage et sect '!$C$6:$C$310,'[1]Assiette TIC'!$C227,'[1]Consommati par usage et sect '!AZ$6:AZ$310)</f>
        <v>#VALUE!</v>
      </c>
      <c r="BB218" s="104" t="e">
        <f>SUMIF('[1]Consommati par usage et sect '!$C$6:$C$310,'[1]Assiette TIC'!$C227,'[1]Consommati par usage et sect '!BA$6:BA$310)</f>
        <v>#VALUE!</v>
      </c>
      <c r="BC218" s="104" t="e">
        <f>SUMIF('[1]Consommati par usage et sect '!$C$6:$C$310,'[1]Assiette TIC'!$C227,'[1]Consommati par usage et sect '!BB$6:BB$310)</f>
        <v>#VALUE!</v>
      </c>
      <c r="BD218" s="104" t="e">
        <f>SUMIF('[1]Consommati par usage et sect '!$C$6:$C$310,'[1]Assiette TIC'!$C227,'[1]Consommati par usage et sect '!BC$6:BC$310)</f>
        <v>#VALUE!</v>
      </c>
      <c r="BE218" s="104" t="e">
        <f>SUMIF('[1]Consommati par usage et sect '!$C$6:$C$310,'[1]Assiette TIC'!$C227,'[1]Consommati par usage et sect '!BD$6:BD$310)</f>
        <v>#VALUE!</v>
      </c>
      <c r="BF218" s="104" t="e">
        <f>SUMIF('[1]Consommati par usage et sect '!$C$6:$C$310,'[1]Assiette TIC'!$C227,'[1]Consommati par usage et sect '!BE$6:BE$310)</f>
        <v>#VALUE!</v>
      </c>
      <c r="BG218" s="104" t="e">
        <f>SUMIF('[1]Consommati par usage et sect '!$C$6:$C$310,'[1]Assiette TIC'!$C227,'[1]Consommati par usage et sect '!BF$6:BF$310)</f>
        <v>#VALUE!</v>
      </c>
      <c r="BH218" s="104" t="e">
        <f>SUMIF('[1]Consommati par usage et sect '!$C$6:$C$310,'[1]Assiette TIC'!$C227,'[1]Consommati par usage et sect '!BG$6:BG$310)</f>
        <v>#VALUE!</v>
      </c>
      <c r="BI218" s="104" t="e">
        <f>SUMIF('[1]Consommati par usage et sect '!$C$6:$C$310,'[1]Assiette TIC'!$C227,'[1]Consommati par usage et sect '!BH$6:BH$310)</f>
        <v>#VALUE!</v>
      </c>
      <c r="BJ218" s="104" t="e">
        <f>SUMIF('[1]Consommati par usage et sect '!$C$6:$C$310,'[1]Assiette TIC'!$C227,'[1]Consommati par usage et sect '!BI$6:BI$310)</f>
        <v>#VALUE!</v>
      </c>
      <c r="BK218" s="104" t="e">
        <f>SUMIF('[1]Consommati par usage et sect '!$C$6:$C$310,'[1]Assiette TIC'!$C227,'[1]Consommati par usage et sect '!BJ$6:BJ$310)</f>
        <v>#VALUE!</v>
      </c>
      <c r="BL218" s="104" t="e">
        <f>SUMIF('[1]Consommati par usage et sect '!$C$6:$C$310,'[1]Assiette TIC'!$C227,'[1]Consommati par usage et sect '!BK$6:BK$310)</f>
        <v>#VALUE!</v>
      </c>
      <c r="BM218" s="104" t="e">
        <f>SUMIF('[1]Consommati par usage et sect '!$C$6:$C$310,'[1]Assiette TIC'!$C227,'[1]Consommati par usage et sect '!BL$6:BL$310)</f>
        <v>#VALUE!</v>
      </c>
      <c r="BN218" s="104" t="e">
        <f>SUMIF('[1]Consommati par usage et sect '!$C$6:$C$310,'[1]Assiette TIC'!$C227,'[1]Consommati par usage et sect '!BM$6:BM$310)</f>
        <v>#VALUE!</v>
      </c>
      <c r="BO218" s="104" t="e">
        <f>SUMIF('[1]Consommati par usage et sect '!$C$6:$C$310,'[1]Assiette TIC'!$C227,'[1]Consommati par usage et sect '!BN$6:BN$310)</f>
        <v>#VALUE!</v>
      </c>
      <c r="BP218" s="104" t="e">
        <f>SUMIF('[1]Consommati par usage et sect '!$C$6:$C$310,'[1]Assiette TIC'!$C227,'[1]Consommati par usage et sect '!BO$6:BO$310)</f>
        <v>#VALUE!</v>
      </c>
      <c r="BQ218" s="104" t="e">
        <f>SUMIF('[1]Consommati par usage et sect '!$C$6:$C$310,'[1]Assiette TIC'!$C227,'[1]Consommati par usage et sect '!BP$6:BP$310)</f>
        <v>#VALUE!</v>
      </c>
      <c r="BR218" s="104" t="e">
        <f>SUMIF('[1]Consommati par usage et sect '!$C$6:$C$310,'[1]Assiette TIC'!$C227,'[1]Consommati par usage et sect '!BQ$6:BQ$310)</f>
        <v>#VALUE!</v>
      </c>
      <c r="BS218" s="105" t="e">
        <f t="shared" si="77"/>
        <v>#VALUE!</v>
      </c>
      <c r="BT218" s="106" t="e">
        <f t="shared" ref="BT218:BT230" si="92">AL218-E218</f>
        <v>#VALUE!</v>
      </c>
      <c r="BU218" s="102" t="e">
        <f>IF(E218-#REF!-#REF!&gt;=#REF!,AL218-E218+#REF!+#REF!,AL218-#REF!)</f>
        <v>#REF!</v>
      </c>
      <c r="BV218" s="102" t="s">
        <v>264</v>
      </c>
      <c r="BW218" s="102"/>
      <c r="BX218" s="102">
        <f t="shared" si="84"/>
        <v>1</v>
      </c>
      <c r="BY218" s="102">
        <f t="shared" si="86"/>
        <v>0</v>
      </c>
      <c r="BZ218" s="107">
        <f>IF(ISNA(VLOOKUP($D218,'[1]comptes des secteurs'!$B$13:$AW$1568,31,FALSE)),0,VLOOKUP($D218,'[1]comptes des secteurs'!$B$13:$AW$1568,31,FALSE))</f>
        <v>129.69999999999999</v>
      </c>
      <c r="CA218" s="102">
        <f>IF(ISNA(VLOOKUP($D218,'[1]comptes des secteurs'!$B$13:$AW$1568,47,FALSE)),0,VLOOKUP($D218,'[1]comptes des secteurs'!$B$13:$AW$1568,47,FALSE))</f>
        <v>462.7</v>
      </c>
      <c r="CB218" s="108">
        <f t="shared" si="89"/>
        <v>0</v>
      </c>
      <c r="CC218" s="108">
        <f t="shared" si="89"/>
        <v>0</v>
      </c>
      <c r="CD218">
        <f>VLOOKUP(D218,Eurostat!$A$11:$H$272,5,TRUE)</f>
        <v>1413.5</v>
      </c>
    </row>
    <row r="219" spans="1:82" ht="15.65" customHeight="1" x14ac:dyDescent="0.35">
      <c r="A219" s="121"/>
      <c r="B219" s="191"/>
      <c r="C219" s="131" t="s">
        <v>471</v>
      </c>
      <c r="D219" s="128">
        <v>1399</v>
      </c>
      <c r="E219" s="97">
        <f>IFERROR(VLOOKUP(D219,'[1]Emissions ETS'!$A$2:$B$121,2,FALSE),0)/1000</f>
        <v>0</v>
      </c>
      <c r="F219" s="104" t="e">
        <f>SUMIF('[1]Consommati par usage et sect '!$C$6:$C$310,'[1]Assiette TIC'!$C228,'[1]Consommati par usage et sect '!E$6:E$310)</f>
        <v>#VALUE!</v>
      </c>
      <c r="G219" s="104" t="e">
        <f>SUMIF('[1]Consommati par usage et sect '!$C$6:$C$310,'[1]Assiette TIC'!$C228,'[1]Consommati par usage et sect '!F$6:F$310)</f>
        <v>#VALUE!</v>
      </c>
      <c r="H219" s="104" t="e">
        <f>SUMIF('[1]Consommati par usage et sect '!$C$6:$C$310,'[1]Assiette TIC'!$C228,'[1]Consommati par usage et sect '!G$6:G$310)</f>
        <v>#VALUE!</v>
      </c>
      <c r="I219" s="104" t="e">
        <f>SUMIF('[1]Consommati par usage et sect '!$C$6:$C$310,'[1]Assiette TIC'!$C228,'[1]Consommati par usage et sect '!H$6:H$310)</f>
        <v>#VALUE!</v>
      </c>
      <c r="J219" s="104" t="e">
        <f>SUMIF('[1]Consommati par usage et sect '!$C$6:$C$310,'[1]Assiette TIC'!$C228,'[1]Consommati par usage et sect '!I$6:I$310)</f>
        <v>#VALUE!</v>
      </c>
      <c r="K219" s="104" t="e">
        <f>SUMIF('[1]Consommati par usage et sect '!$C$6:$C$310,'[1]Assiette TIC'!$C228,'[1]Consommati par usage et sect '!J$6:J$310)</f>
        <v>#VALUE!</v>
      </c>
      <c r="L219" s="104" t="e">
        <f>SUMIF('[1]Consommati par usage et sect '!$C$6:$C$310,'[1]Assiette TIC'!$C228,'[1]Consommati par usage et sect '!K$6:K$310)</f>
        <v>#VALUE!</v>
      </c>
      <c r="M219" s="104" t="e">
        <f>SUMIF('[1]Consommati par usage et sect '!$C$6:$C$310,'[1]Assiette TIC'!$C228,'[1]Consommati par usage et sect '!L$6:L$310)</f>
        <v>#VALUE!</v>
      </c>
      <c r="N219" s="104" t="e">
        <f>SUMIF('[1]Consommati par usage et sect '!$C$6:$C$310,'[1]Assiette TIC'!$C228,'[1]Consommati par usage et sect '!M$6:M$310)</f>
        <v>#VALUE!</v>
      </c>
      <c r="O219" s="104" t="e">
        <f>SUMIF('[1]Consommati par usage et sect '!$C$6:$C$310,'[1]Assiette TIC'!$C228,'[1]Consommati par usage et sect '!N$6:N$310)</f>
        <v>#VALUE!</v>
      </c>
      <c r="P219" s="104" t="e">
        <f>SUMIF('[1]Consommati par usage et sect '!$C$6:$C$310,'[1]Assiette TIC'!$C228,'[1]Consommati par usage et sect '!O$6:O$310)</f>
        <v>#VALUE!</v>
      </c>
      <c r="Q219" s="104" t="e">
        <f>SUMIF('[1]Consommati par usage et sect '!$C$6:$C$310,'[1]Assiette TIC'!$C228,'[1]Consommati par usage et sect '!P$6:P$310)</f>
        <v>#VALUE!</v>
      </c>
      <c r="R219" s="104" t="e">
        <f>SUMIF('[1]Consommati par usage et sect '!$C$6:$C$310,'[1]Assiette TIC'!$C228,'[1]Consommati par usage et sect '!Q$6:Q$310)</f>
        <v>#VALUE!</v>
      </c>
      <c r="S219" s="104" t="e">
        <f>SUMIF('[1]Consommati par usage et sect '!$C$6:$C$310,'[1]Assiette TIC'!$C228,'[1]Consommati par usage et sect '!R$6:R$310)</f>
        <v>#VALUE!</v>
      </c>
      <c r="T219" s="104" t="e">
        <f>SUMIF('[1]Consommati par usage et sect '!$C$6:$C$310,'[1]Assiette TIC'!$C228,'[1]Consommati par usage et sect '!S$6:S$310)</f>
        <v>#VALUE!</v>
      </c>
      <c r="U219" s="104" t="e">
        <f>SUMIF('[1]Consommati par usage et sect '!$C$6:$C$310,'[1]Assiette TIC'!$C228,'[1]Consommati par usage et sect '!T$6:T$310)</f>
        <v>#VALUE!</v>
      </c>
      <c r="V219" s="104" t="e">
        <f>SUMIF('[1]Consommati par usage et sect '!$C$6:$C$310,'[1]Assiette TIC'!$C228,'[1]Consommati par usage et sect '!U$6:U$310)</f>
        <v>#VALUE!</v>
      </c>
      <c r="W219" s="104" t="e">
        <f>SUMIF('[1]Consommati par usage et sect '!$C$6:$C$310,'[1]Assiette TIC'!$C228,'[1]Consommati par usage et sect '!V$6:V$310)</f>
        <v>#VALUE!</v>
      </c>
      <c r="X219" s="104" t="e">
        <f>SUMIF('[1]Consommati par usage et sect '!$C$6:$C$310,'[1]Assiette TIC'!$C228,'[1]Consommati par usage et sect '!W$6:W$310)</f>
        <v>#VALUE!</v>
      </c>
      <c r="Y219" s="104" t="e">
        <f>SUMIF('[1]Consommati par usage et sect '!$C$6:$C$310,'[1]Assiette TIC'!$C228,'[1]Consommati par usage et sect '!X$6:X$310)</f>
        <v>#VALUE!</v>
      </c>
      <c r="Z219" s="104" t="e">
        <f>SUMIF('[1]Consommati par usage et sect '!$C$6:$C$310,'[1]Assiette TIC'!$C228,'[1]Consommati par usage et sect '!Y$6:Y$310)</f>
        <v>#VALUE!</v>
      </c>
      <c r="AA219" s="104" t="e">
        <f>SUMIF('[1]Consommati par usage et sect '!$C$6:$C$310,'[1]Assiette TIC'!$C228,'[1]Consommati par usage et sect '!Z$6:Z$310)</f>
        <v>#VALUE!</v>
      </c>
      <c r="AB219" s="104" t="e">
        <f>SUMIF('[1]Consommati par usage et sect '!$C$6:$C$310,'[1]Assiette TIC'!$C228,'[1]Consommati par usage et sect '!AA$6:AA$310)</f>
        <v>#VALUE!</v>
      </c>
      <c r="AC219" s="104" t="e">
        <f>SUMIF('[1]Consommati par usage et sect '!$C$6:$C$310,'[1]Assiette TIC'!$C228,'[1]Consommati par usage et sect '!AB$6:AB$310)</f>
        <v>#VALUE!</v>
      </c>
      <c r="AD219" s="104" t="e">
        <f>SUMIF('[1]Consommati par usage et sect '!$C$6:$C$310,'[1]Assiette TIC'!$C228,'[1]Consommati par usage et sect '!AC$6:AC$310)</f>
        <v>#VALUE!</v>
      </c>
      <c r="AE219" s="104" t="e">
        <f>SUMIF('[1]Consommati par usage et sect '!$C$6:$C$310,'[1]Assiette TIC'!$C228,'[1]Consommati par usage et sect '!AD$6:AD$310)</f>
        <v>#VALUE!</v>
      </c>
      <c r="AF219" s="104" t="e">
        <f>SUMIF('[1]Consommati par usage et sect '!$C$6:$C$310,'[1]Assiette TIC'!$C228,'[1]Consommati par usage et sect '!AE$6:AE$310)</f>
        <v>#VALUE!</v>
      </c>
      <c r="AG219" s="104" t="e">
        <f>SUMIF('[1]Consommati par usage et sect '!$C$6:$C$310,'[1]Assiette TIC'!$C228,'[1]Consommati par usage et sect '!AF$6:AF$310)</f>
        <v>#VALUE!</v>
      </c>
      <c r="AH219" s="104" t="e">
        <f>SUMIF('[1]Consommati par usage et sect '!$C$6:$C$310,'[1]Assiette TIC'!$C228,'[1]Consommati par usage et sect '!AG$6:AG$310)</f>
        <v>#VALUE!</v>
      </c>
      <c r="AI219" s="104" t="e">
        <f>SUMIF('[1]Consommati par usage et sect '!$C$6:$C$310,'[1]Assiette TIC'!$C228,'[1]Consommati par usage et sect '!AH$6:AH$310)</f>
        <v>#VALUE!</v>
      </c>
      <c r="AJ219" s="104" t="e">
        <f>SUMIF('[1]Consommati par usage et sect '!$C$6:$C$310,'[1]Assiette TIC'!$C228,'[1]Consommati par usage et sect '!AI$6:AI$310)</f>
        <v>#VALUE!</v>
      </c>
      <c r="AK219" s="104" t="e">
        <f>SUMIF('[1]Consommati par usage et sect '!$C$6:$C$310,'[1]Assiette TIC'!$C228,'[1]Consommati par usage et sect '!AJ$6:AJ$310)</f>
        <v>#VALUE!</v>
      </c>
      <c r="AL219" s="105" t="e">
        <f t="shared" si="80"/>
        <v>#VALUE!</v>
      </c>
      <c r="AM219" s="104" t="e">
        <f t="shared" si="85"/>
        <v>#VALUE!</v>
      </c>
      <c r="AN219" s="104" t="e">
        <f t="shared" si="81"/>
        <v>#VALUE!</v>
      </c>
      <c r="AO219" s="104" t="e">
        <f t="shared" si="82"/>
        <v>#VALUE!</v>
      </c>
      <c r="AP219" s="104" t="e">
        <f t="shared" si="83"/>
        <v>#VALUE!</v>
      </c>
      <c r="AQ219" s="104" t="e">
        <f>SUMIF('[1]Consommati par usage et sect '!$C$6:$C$310,'[1]Assiette TIC'!$C228,'[1]Consommati par usage et sect '!AP$6:AP$310)</f>
        <v>#VALUE!</v>
      </c>
      <c r="AR219" s="104" t="e">
        <f>SUMIF('[1]Consommati par usage et sect '!$C$6:$C$310,'[1]Assiette TIC'!$C228,'[1]Consommati par usage et sect '!AQ$6:AQ$310)</f>
        <v>#VALUE!</v>
      </c>
      <c r="AS219" s="104" t="e">
        <f>SUMIF('[1]Consommati par usage et sect '!$C$6:$C$310,'[1]Assiette TIC'!$C228,'[1]Consommati par usage et sect '!AR$6:AR$310)</f>
        <v>#VALUE!</v>
      </c>
      <c r="AT219" s="104" t="e">
        <f>SUMIF('[1]Consommati par usage et sect '!$C$6:$C$310,'[1]Assiette TIC'!$C228,'[1]Consommati par usage et sect '!AS$6:AS$310)</f>
        <v>#VALUE!</v>
      </c>
      <c r="AU219" s="104" t="e">
        <f>SUMIF('[1]Consommati par usage et sect '!$C$6:$C$310,'[1]Assiette TIC'!$C228,'[1]Consommati par usage et sect '!AT$6:AT$310)</f>
        <v>#VALUE!</v>
      </c>
      <c r="AV219" s="104" t="e">
        <f>SUMIF('[1]Consommati par usage et sect '!$C$6:$C$310,'[1]Assiette TIC'!$C228,'[1]Consommati par usage et sect '!AU$6:AU$310)</f>
        <v>#VALUE!</v>
      </c>
      <c r="AW219" s="104" t="e">
        <f>SUMIF('[1]Consommati par usage et sect '!$C$6:$C$310,'[1]Assiette TIC'!$C228,'[1]Consommati par usage et sect '!AV$6:AV$310)</f>
        <v>#VALUE!</v>
      </c>
      <c r="AX219" s="104" t="e">
        <f>SUMIF('[1]Consommati par usage et sect '!$C$6:$C$310,'[1]Assiette TIC'!$C228,'[1]Consommati par usage et sect '!AW$6:AW$310)</f>
        <v>#VALUE!</v>
      </c>
      <c r="AY219" s="104" t="e">
        <f>SUMIF('[1]Consommati par usage et sect '!$C$6:$C$310,'[1]Assiette TIC'!$C228,'[1]Consommati par usage et sect '!AX$6:AX$310)</f>
        <v>#VALUE!</v>
      </c>
      <c r="AZ219" s="104" t="e">
        <f>SUMIF('[1]Consommati par usage et sect '!$C$6:$C$310,'[1]Assiette TIC'!$C228,'[1]Consommati par usage et sect '!AY$6:AY$310)</f>
        <v>#VALUE!</v>
      </c>
      <c r="BA219" s="104" t="e">
        <f>SUMIF('[1]Consommati par usage et sect '!$C$6:$C$310,'[1]Assiette TIC'!$C228,'[1]Consommati par usage et sect '!AZ$6:AZ$310)</f>
        <v>#VALUE!</v>
      </c>
      <c r="BB219" s="104" t="e">
        <f>SUMIF('[1]Consommati par usage et sect '!$C$6:$C$310,'[1]Assiette TIC'!$C228,'[1]Consommati par usage et sect '!BA$6:BA$310)</f>
        <v>#VALUE!</v>
      </c>
      <c r="BC219" s="104" t="e">
        <f>SUMIF('[1]Consommati par usage et sect '!$C$6:$C$310,'[1]Assiette TIC'!$C228,'[1]Consommati par usage et sect '!BB$6:BB$310)</f>
        <v>#VALUE!</v>
      </c>
      <c r="BD219" s="104" t="e">
        <f>SUMIF('[1]Consommati par usage et sect '!$C$6:$C$310,'[1]Assiette TIC'!$C228,'[1]Consommati par usage et sect '!BC$6:BC$310)</f>
        <v>#VALUE!</v>
      </c>
      <c r="BE219" s="104" t="e">
        <f>SUMIF('[1]Consommati par usage et sect '!$C$6:$C$310,'[1]Assiette TIC'!$C228,'[1]Consommati par usage et sect '!BD$6:BD$310)</f>
        <v>#VALUE!</v>
      </c>
      <c r="BF219" s="104" t="e">
        <f>SUMIF('[1]Consommati par usage et sect '!$C$6:$C$310,'[1]Assiette TIC'!$C228,'[1]Consommati par usage et sect '!BE$6:BE$310)</f>
        <v>#VALUE!</v>
      </c>
      <c r="BG219" s="104" t="e">
        <f>SUMIF('[1]Consommati par usage et sect '!$C$6:$C$310,'[1]Assiette TIC'!$C228,'[1]Consommati par usage et sect '!BF$6:BF$310)</f>
        <v>#VALUE!</v>
      </c>
      <c r="BH219" s="104" t="e">
        <f>SUMIF('[1]Consommati par usage et sect '!$C$6:$C$310,'[1]Assiette TIC'!$C228,'[1]Consommati par usage et sect '!BG$6:BG$310)</f>
        <v>#VALUE!</v>
      </c>
      <c r="BI219" s="104" t="e">
        <f>SUMIF('[1]Consommati par usage et sect '!$C$6:$C$310,'[1]Assiette TIC'!$C228,'[1]Consommati par usage et sect '!BH$6:BH$310)</f>
        <v>#VALUE!</v>
      </c>
      <c r="BJ219" s="104" t="e">
        <f>SUMIF('[1]Consommati par usage et sect '!$C$6:$C$310,'[1]Assiette TIC'!$C228,'[1]Consommati par usage et sect '!BI$6:BI$310)</f>
        <v>#VALUE!</v>
      </c>
      <c r="BK219" s="104" t="e">
        <f>SUMIF('[1]Consommati par usage et sect '!$C$6:$C$310,'[1]Assiette TIC'!$C228,'[1]Consommati par usage et sect '!BJ$6:BJ$310)</f>
        <v>#VALUE!</v>
      </c>
      <c r="BL219" s="104" t="e">
        <f>SUMIF('[1]Consommati par usage et sect '!$C$6:$C$310,'[1]Assiette TIC'!$C228,'[1]Consommati par usage et sect '!BK$6:BK$310)</f>
        <v>#VALUE!</v>
      </c>
      <c r="BM219" s="104" t="e">
        <f>SUMIF('[1]Consommati par usage et sect '!$C$6:$C$310,'[1]Assiette TIC'!$C228,'[1]Consommati par usage et sect '!BL$6:BL$310)</f>
        <v>#VALUE!</v>
      </c>
      <c r="BN219" s="104" t="e">
        <f>SUMIF('[1]Consommati par usage et sect '!$C$6:$C$310,'[1]Assiette TIC'!$C228,'[1]Consommati par usage et sect '!BM$6:BM$310)</f>
        <v>#VALUE!</v>
      </c>
      <c r="BO219" s="104" t="e">
        <f>SUMIF('[1]Consommati par usage et sect '!$C$6:$C$310,'[1]Assiette TIC'!$C228,'[1]Consommati par usage et sect '!BN$6:BN$310)</f>
        <v>#VALUE!</v>
      </c>
      <c r="BP219" s="104" t="e">
        <f>SUMIF('[1]Consommati par usage et sect '!$C$6:$C$310,'[1]Assiette TIC'!$C228,'[1]Consommati par usage et sect '!BO$6:BO$310)</f>
        <v>#VALUE!</v>
      </c>
      <c r="BQ219" s="104" t="e">
        <f>SUMIF('[1]Consommati par usage et sect '!$C$6:$C$310,'[1]Assiette TIC'!$C228,'[1]Consommati par usage et sect '!BP$6:BP$310)</f>
        <v>#VALUE!</v>
      </c>
      <c r="BR219" s="104" t="e">
        <f>SUMIF('[1]Consommati par usage et sect '!$C$6:$C$310,'[1]Assiette TIC'!$C228,'[1]Consommati par usage et sect '!BQ$6:BQ$310)</f>
        <v>#VALUE!</v>
      </c>
      <c r="BS219" s="105" t="e">
        <f t="shared" si="77"/>
        <v>#VALUE!</v>
      </c>
      <c r="BT219" s="106" t="e">
        <f t="shared" si="92"/>
        <v>#VALUE!</v>
      </c>
      <c r="BU219" s="102" t="e">
        <f>IF(E219-#REF!-#REF!&gt;=#REF!,AL219-E219+#REF!+#REF!,AL219-#REF!)</f>
        <v>#REF!</v>
      </c>
      <c r="BV219" s="102" t="s">
        <v>264</v>
      </c>
      <c r="BW219" s="102"/>
      <c r="BX219" s="102">
        <f t="shared" si="84"/>
        <v>1</v>
      </c>
      <c r="BY219" s="102">
        <f t="shared" si="86"/>
        <v>0</v>
      </c>
      <c r="BZ219" s="107">
        <f>IF(ISNA(VLOOKUP($D219,'[1]comptes des secteurs'!$B$13:$AW$1568,31,FALSE)),0,VLOOKUP($D219,'[1]comptes des secteurs'!$B$13:$AW$1568,31,FALSE))</f>
        <v>18.3</v>
      </c>
      <c r="CA219" s="102">
        <f>IF(ISNA(VLOOKUP($D219,'[1]comptes des secteurs'!$B$13:$AW$1568,47,FALSE)),0,VLOOKUP($D219,'[1]comptes des secteurs'!$B$13:$AW$1568,47,FALSE))</f>
        <v>154.19999999999999</v>
      </c>
      <c r="CB219" s="108">
        <f t="shared" si="89"/>
        <v>0</v>
      </c>
      <c r="CC219" s="108">
        <f t="shared" si="89"/>
        <v>0</v>
      </c>
      <c r="CD219">
        <f>VLOOKUP(D219,Eurostat!$A$11:$H$272,5,TRUE)</f>
        <v>388.6</v>
      </c>
    </row>
    <row r="220" spans="1:82" ht="15.65" customHeight="1" x14ac:dyDescent="0.35">
      <c r="A220" s="121"/>
      <c r="B220" s="191"/>
      <c r="C220" s="131" t="s">
        <v>472</v>
      </c>
      <c r="D220" s="128">
        <v>1411</v>
      </c>
      <c r="E220" s="97">
        <f>IFERROR(VLOOKUP(D220,'[1]Emissions ETS'!$A$2:$B$121,2,FALSE),0)/1000</f>
        <v>0</v>
      </c>
      <c r="F220" s="104" t="e">
        <f>SUMIF('[1]Consommati par usage et sect '!$C$6:$C$310,'[1]Assiette TIC'!$C229,'[1]Consommati par usage et sect '!E$6:E$310)</f>
        <v>#VALUE!</v>
      </c>
      <c r="G220" s="104" t="e">
        <f>SUMIF('[1]Consommati par usage et sect '!$C$6:$C$310,'[1]Assiette TIC'!$C229,'[1]Consommati par usage et sect '!F$6:F$310)</f>
        <v>#VALUE!</v>
      </c>
      <c r="H220" s="104" t="e">
        <f>SUMIF('[1]Consommati par usage et sect '!$C$6:$C$310,'[1]Assiette TIC'!$C229,'[1]Consommati par usage et sect '!G$6:G$310)</f>
        <v>#VALUE!</v>
      </c>
      <c r="I220" s="104" t="e">
        <f>SUMIF('[1]Consommati par usage et sect '!$C$6:$C$310,'[1]Assiette TIC'!$C229,'[1]Consommati par usage et sect '!H$6:H$310)</f>
        <v>#VALUE!</v>
      </c>
      <c r="J220" s="104" t="e">
        <f>SUMIF('[1]Consommati par usage et sect '!$C$6:$C$310,'[1]Assiette TIC'!$C229,'[1]Consommati par usage et sect '!I$6:I$310)</f>
        <v>#VALUE!</v>
      </c>
      <c r="K220" s="104" t="e">
        <f>SUMIF('[1]Consommati par usage et sect '!$C$6:$C$310,'[1]Assiette TIC'!$C229,'[1]Consommati par usage et sect '!J$6:J$310)</f>
        <v>#VALUE!</v>
      </c>
      <c r="L220" s="104" t="e">
        <f>SUMIF('[1]Consommati par usage et sect '!$C$6:$C$310,'[1]Assiette TIC'!$C229,'[1]Consommati par usage et sect '!K$6:K$310)</f>
        <v>#VALUE!</v>
      </c>
      <c r="M220" s="104" t="e">
        <f>SUMIF('[1]Consommati par usage et sect '!$C$6:$C$310,'[1]Assiette TIC'!$C229,'[1]Consommati par usage et sect '!L$6:L$310)</f>
        <v>#VALUE!</v>
      </c>
      <c r="N220" s="104" t="e">
        <f>SUMIF('[1]Consommati par usage et sect '!$C$6:$C$310,'[1]Assiette TIC'!$C229,'[1]Consommati par usage et sect '!M$6:M$310)</f>
        <v>#VALUE!</v>
      </c>
      <c r="O220" s="104" t="e">
        <f>SUMIF('[1]Consommati par usage et sect '!$C$6:$C$310,'[1]Assiette TIC'!$C229,'[1]Consommati par usage et sect '!N$6:N$310)</f>
        <v>#VALUE!</v>
      </c>
      <c r="P220" s="104" t="e">
        <f>SUMIF('[1]Consommati par usage et sect '!$C$6:$C$310,'[1]Assiette TIC'!$C229,'[1]Consommati par usage et sect '!O$6:O$310)</f>
        <v>#VALUE!</v>
      </c>
      <c r="Q220" s="104" t="e">
        <f>SUMIF('[1]Consommati par usage et sect '!$C$6:$C$310,'[1]Assiette TIC'!$C229,'[1]Consommati par usage et sect '!P$6:P$310)</f>
        <v>#VALUE!</v>
      </c>
      <c r="R220" s="104" t="e">
        <f>SUMIF('[1]Consommati par usage et sect '!$C$6:$C$310,'[1]Assiette TIC'!$C229,'[1]Consommati par usage et sect '!Q$6:Q$310)</f>
        <v>#VALUE!</v>
      </c>
      <c r="S220" s="104" t="e">
        <f>SUMIF('[1]Consommati par usage et sect '!$C$6:$C$310,'[1]Assiette TIC'!$C229,'[1]Consommati par usage et sect '!R$6:R$310)</f>
        <v>#VALUE!</v>
      </c>
      <c r="T220" s="104" t="e">
        <f>SUMIF('[1]Consommati par usage et sect '!$C$6:$C$310,'[1]Assiette TIC'!$C229,'[1]Consommati par usage et sect '!S$6:S$310)</f>
        <v>#VALUE!</v>
      </c>
      <c r="U220" s="104" t="e">
        <f>SUMIF('[1]Consommati par usage et sect '!$C$6:$C$310,'[1]Assiette TIC'!$C229,'[1]Consommati par usage et sect '!T$6:T$310)</f>
        <v>#VALUE!</v>
      </c>
      <c r="V220" s="104" t="e">
        <f>SUMIF('[1]Consommati par usage et sect '!$C$6:$C$310,'[1]Assiette TIC'!$C229,'[1]Consommati par usage et sect '!U$6:U$310)</f>
        <v>#VALUE!</v>
      </c>
      <c r="W220" s="104" t="e">
        <f>SUMIF('[1]Consommati par usage et sect '!$C$6:$C$310,'[1]Assiette TIC'!$C229,'[1]Consommati par usage et sect '!V$6:V$310)</f>
        <v>#VALUE!</v>
      </c>
      <c r="X220" s="104" t="e">
        <f>SUMIF('[1]Consommati par usage et sect '!$C$6:$C$310,'[1]Assiette TIC'!$C229,'[1]Consommati par usage et sect '!W$6:W$310)</f>
        <v>#VALUE!</v>
      </c>
      <c r="Y220" s="104" t="e">
        <f>SUMIF('[1]Consommati par usage et sect '!$C$6:$C$310,'[1]Assiette TIC'!$C229,'[1]Consommati par usage et sect '!X$6:X$310)</f>
        <v>#VALUE!</v>
      </c>
      <c r="Z220" s="104" t="e">
        <f>SUMIF('[1]Consommati par usage et sect '!$C$6:$C$310,'[1]Assiette TIC'!$C229,'[1]Consommati par usage et sect '!Y$6:Y$310)</f>
        <v>#VALUE!</v>
      </c>
      <c r="AA220" s="104" t="e">
        <f>SUMIF('[1]Consommati par usage et sect '!$C$6:$C$310,'[1]Assiette TIC'!$C229,'[1]Consommati par usage et sect '!Z$6:Z$310)</f>
        <v>#VALUE!</v>
      </c>
      <c r="AB220" s="104" t="e">
        <f>SUMIF('[1]Consommati par usage et sect '!$C$6:$C$310,'[1]Assiette TIC'!$C229,'[1]Consommati par usage et sect '!AA$6:AA$310)</f>
        <v>#VALUE!</v>
      </c>
      <c r="AC220" s="104" t="e">
        <f>SUMIF('[1]Consommati par usage et sect '!$C$6:$C$310,'[1]Assiette TIC'!$C229,'[1]Consommati par usage et sect '!AB$6:AB$310)</f>
        <v>#VALUE!</v>
      </c>
      <c r="AD220" s="104" t="e">
        <f>SUMIF('[1]Consommati par usage et sect '!$C$6:$C$310,'[1]Assiette TIC'!$C229,'[1]Consommati par usage et sect '!AC$6:AC$310)</f>
        <v>#VALUE!</v>
      </c>
      <c r="AE220" s="104" t="e">
        <f>SUMIF('[1]Consommati par usage et sect '!$C$6:$C$310,'[1]Assiette TIC'!$C229,'[1]Consommati par usage et sect '!AD$6:AD$310)</f>
        <v>#VALUE!</v>
      </c>
      <c r="AF220" s="104" t="e">
        <f>SUMIF('[1]Consommati par usage et sect '!$C$6:$C$310,'[1]Assiette TIC'!$C229,'[1]Consommati par usage et sect '!AE$6:AE$310)</f>
        <v>#VALUE!</v>
      </c>
      <c r="AG220" s="104" t="e">
        <f>SUMIF('[1]Consommati par usage et sect '!$C$6:$C$310,'[1]Assiette TIC'!$C229,'[1]Consommati par usage et sect '!AF$6:AF$310)</f>
        <v>#VALUE!</v>
      </c>
      <c r="AH220" s="104" t="e">
        <f>SUMIF('[1]Consommati par usage et sect '!$C$6:$C$310,'[1]Assiette TIC'!$C229,'[1]Consommati par usage et sect '!AG$6:AG$310)</f>
        <v>#VALUE!</v>
      </c>
      <c r="AI220" s="104" t="e">
        <f>SUMIF('[1]Consommati par usage et sect '!$C$6:$C$310,'[1]Assiette TIC'!$C229,'[1]Consommati par usage et sect '!AH$6:AH$310)</f>
        <v>#VALUE!</v>
      </c>
      <c r="AJ220" s="104" t="e">
        <f>SUMIF('[1]Consommati par usage et sect '!$C$6:$C$310,'[1]Assiette TIC'!$C229,'[1]Consommati par usage et sect '!AI$6:AI$310)</f>
        <v>#VALUE!</v>
      </c>
      <c r="AK220" s="104" t="e">
        <f>SUMIF('[1]Consommati par usage et sect '!$C$6:$C$310,'[1]Assiette TIC'!$C229,'[1]Consommati par usage et sect '!AJ$6:AJ$310)</f>
        <v>#VALUE!</v>
      </c>
      <c r="AL220" s="105" t="e">
        <f t="shared" si="80"/>
        <v>#VALUE!</v>
      </c>
      <c r="AM220" s="104" t="e">
        <f t="shared" si="85"/>
        <v>#VALUE!</v>
      </c>
      <c r="AN220" s="104" t="e">
        <f t="shared" si="81"/>
        <v>#VALUE!</v>
      </c>
      <c r="AO220" s="104" t="e">
        <f t="shared" si="82"/>
        <v>#VALUE!</v>
      </c>
      <c r="AP220" s="104" t="e">
        <f t="shared" si="83"/>
        <v>#VALUE!</v>
      </c>
      <c r="AQ220" s="104" t="e">
        <f>SUMIF('[1]Consommati par usage et sect '!$C$6:$C$310,'[1]Assiette TIC'!$C229,'[1]Consommati par usage et sect '!AP$6:AP$310)</f>
        <v>#VALUE!</v>
      </c>
      <c r="AR220" s="104" t="e">
        <f>SUMIF('[1]Consommati par usage et sect '!$C$6:$C$310,'[1]Assiette TIC'!$C229,'[1]Consommati par usage et sect '!AQ$6:AQ$310)</f>
        <v>#VALUE!</v>
      </c>
      <c r="AS220" s="104" t="e">
        <f>SUMIF('[1]Consommati par usage et sect '!$C$6:$C$310,'[1]Assiette TIC'!$C229,'[1]Consommati par usage et sect '!AR$6:AR$310)</f>
        <v>#VALUE!</v>
      </c>
      <c r="AT220" s="104" t="e">
        <f>SUMIF('[1]Consommati par usage et sect '!$C$6:$C$310,'[1]Assiette TIC'!$C229,'[1]Consommati par usage et sect '!AS$6:AS$310)</f>
        <v>#VALUE!</v>
      </c>
      <c r="AU220" s="104" t="e">
        <f>SUMIF('[1]Consommati par usage et sect '!$C$6:$C$310,'[1]Assiette TIC'!$C229,'[1]Consommati par usage et sect '!AT$6:AT$310)</f>
        <v>#VALUE!</v>
      </c>
      <c r="AV220" s="104" t="e">
        <f>SUMIF('[1]Consommati par usage et sect '!$C$6:$C$310,'[1]Assiette TIC'!$C229,'[1]Consommati par usage et sect '!AU$6:AU$310)</f>
        <v>#VALUE!</v>
      </c>
      <c r="AW220" s="104" t="e">
        <f>SUMIF('[1]Consommati par usage et sect '!$C$6:$C$310,'[1]Assiette TIC'!$C229,'[1]Consommati par usage et sect '!AV$6:AV$310)</f>
        <v>#VALUE!</v>
      </c>
      <c r="AX220" s="104" t="e">
        <f>SUMIF('[1]Consommati par usage et sect '!$C$6:$C$310,'[1]Assiette TIC'!$C229,'[1]Consommati par usage et sect '!AW$6:AW$310)</f>
        <v>#VALUE!</v>
      </c>
      <c r="AY220" s="104" t="e">
        <f>SUMIF('[1]Consommati par usage et sect '!$C$6:$C$310,'[1]Assiette TIC'!$C229,'[1]Consommati par usage et sect '!AX$6:AX$310)</f>
        <v>#VALUE!</v>
      </c>
      <c r="AZ220" s="104" t="e">
        <f>SUMIF('[1]Consommati par usage et sect '!$C$6:$C$310,'[1]Assiette TIC'!$C229,'[1]Consommati par usage et sect '!AY$6:AY$310)</f>
        <v>#VALUE!</v>
      </c>
      <c r="BA220" s="104" t="e">
        <f>SUMIF('[1]Consommati par usage et sect '!$C$6:$C$310,'[1]Assiette TIC'!$C229,'[1]Consommati par usage et sect '!AZ$6:AZ$310)</f>
        <v>#VALUE!</v>
      </c>
      <c r="BB220" s="104" t="e">
        <f>SUMIF('[1]Consommati par usage et sect '!$C$6:$C$310,'[1]Assiette TIC'!$C229,'[1]Consommati par usage et sect '!BA$6:BA$310)</f>
        <v>#VALUE!</v>
      </c>
      <c r="BC220" s="104" t="e">
        <f>SUMIF('[1]Consommati par usage et sect '!$C$6:$C$310,'[1]Assiette TIC'!$C229,'[1]Consommati par usage et sect '!BB$6:BB$310)</f>
        <v>#VALUE!</v>
      </c>
      <c r="BD220" s="104" t="e">
        <f>SUMIF('[1]Consommati par usage et sect '!$C$6:$C$310,'[1]Assiette TIC'!$C229,'[1]Consommati par usage et sect '!BC$6:BC$310)</f>
        <v>#VALUE!</v>
      </c>
      <c r="BE220" s="104" t="e">
        <f>SUMIF('[1]Consommati par usage et sect '!$C$6:$C$310,'[1]Assiette TIC'!$C229,'[1]Consommati par usage et sect '!BD$6:BD$310)</f>
        <v>#VALUE!</v>
      </c>
      <c r="BF220" s="104" t="e">
        <f>SUMIF('[1]Consommati par usage et sect '!$C$6:$C$310,'[1]Assiette TIC'!$C229,'[1]Consommati par usage et sect '!BE$6:BE$310)</f>
        <v>#VALUE!</v>
      </c>
      <c r="BG220" s="104" t="e">
        <f>SUMIF('[1]Consommati par usage et sect '!$C$6:$C$310,'[1]Assiette TIC'!$C229,'[1]Consommati par usage et sect '!BF$6:BF$310)</f>
        <v>#VALUE!</v>
      </c>
      <c r="BH220" s="104" t="e">
        <f>SUMIF('[1]Consommati par usage et sect '!$C$6:$C$310,'[1]Assiette TIC'!$C229,'[1]Consommati par usage et sect '!BG$6:BG$310)</f>
        <v>#VALUE!</v>
      </c>
      <c r="BI220" s="104" t="e">
        <f>SUMIF('[1]Consommati par usage et sect '!$C$6:$C$310,'[1]Assiette TIC'!$C229,'[1]Consommati par usage et sect '!BH$6:BH$310)</f>
        <v>#VALUE!</v>
      </c>
      <c r="BJ220" s="104" t="e">
        <f>SUMIF('[1]Consommati par usage et sect '!$C$6:$C$310,'[1]Assiette TIC'!$C229,'[1]Consommati par usage et sect '!BI$6:BI$310)</f>
        <v>#VALUE!</v>
      </c>
      <c r="BK220" s="104" t="e">
        <f>SUMIF('[1]Consommati par usage et sect '!$C$6:$C$310,'[1]Assiette TIC'!$C229,'[1]Consommati par usage et sect '!BJ$6:BJ$310)</f>
        <v>#VALUE!</v>
      </c>
      <c r="BL220" s="104" t="e">
        <f>SUMIF('[1]Consommati par usage et sect '!$C$6:$C$310,'[1]Assiette TIC'!$C229,'[1]Consommati par usage et sect '!BK$6:BK$310)</f>
        <v>#VALUE!</v>
      </c>
      <c r="BM220" s="104" t="e">
        <f>SUMIF('[1]Consommati par usage et sect '!$C$6:$C$310,'[1]Assiette TIC'!$C229,'[1]Consommati par usage et sect '!BL$6:BL$310)</f>
        <v>#VALUE!</v>
      </c>
      <c r="BN220" s="104" t="e">
        <f>SUMIF('[1]Consommati par usage et sect '!$C$6:$C$310,'[1]Assiette TIC'!$C229,'[1]Consommati par usage et sect '!BM$6:BM$310)</f>
        <v>#VALUE!</v>
      </c>
      <c r="BO220" s="104" t="e">
        <f>SUMIF('[1]Consommati par usage et sect '!$C$6:$C$310,'[1]Assiette TIC'!$C229,'[1]Consommati par usage et sect '!BN$6:BN$310)</f>
        <v>#VALUE!</v>
      </c>
      <c r="BP220" s="104" t="e">
        <f>SUMIF('[1]Consommati par usage et sect '!$C$6:$C$310,'[1]Assiette TIC'!$C229,'[1]Consommati par usage et sect '!BO$6:BO$310)</f>
        <v>#VALUE!</v>
      </c>
      <c r="BQ220" s="104" t="e">
        <f>SUMIF('[1]Consommati par usage et sect '!$C$6:$C$310,'[1]Assiette TIC'!$C229,'[1]Consommati par usage et sect '!BP$6:BP$310)</f>
        <v>#VALUE!</v>
      </c>
      <c r="BR220" s="104" t="e">
        <f>SUMIF('[1]Consommati par usage et sect '!$C$6:$C$310,'[1]Assiette TIC'!$C229,'[1]Consommati par usage et sect '!BQ$6:BQ$310)</f>
        <v>#VALUE!</v>
      </c>
      <c r="BS220" s="105" t="e">
        <f t="shared" si="77"/>
        <v>#VALUE!</v>
      </c>
      <c r="BT220" s="106" t="e">
        <f t="shared" si="92"/>
        <v>#VALUE!</v>
      </c>
      <c r="BU220" s="102" t="e">
        <f>IF(E220-#REF!-#REF!&gt;=#REF!,AL220-E220+#REF!+#REF!,AL220-#REF!)</f>
        <v>#REF!</v>
      </c>
      <c r="BV220" s="102" t="s">
        <v>264</v>
      </c>
      <c r="BW220" s="102"/>
      <c r="BX220" s="102">
        <f t="shared" si="84"/>
        <v>1</v>
      </c>
      <c r="BY220" s="102">
        <f t="shared" si="86"/>
        <v>0</v>
      </c>
      <c r="BZ220" s="107">
        <f>IF(ISNA(VLOOKUP($D220,'[1]comptes des secteurs'!$B$13:$AW$1568,31,FALSE)),0,VLOOKUP($D220,'[1]comptes des secteurs'!$B$13:$AW$1568,31,FALSE))</f>
        <v>5.6</v>
      </c>
      <c r="CA220" s="102">
        <f>IF(ISNA(VLOOKUP($D220,'[1]comptes des secteurs'!$B$13:$AW$1568,47,FALSE)),0,VLOOKUP($D220,'[1]comptes des secteurs'!$B$13:$AW$1568,47,FALSE))</f>
        <v>29</v>
      </c>
      <c r="CB220" s="108">
        <f t="shared" si="89"/>
        <v>0</v>
      </c>
      <c r="CC220" s="108">
        <f t="shared" si="89"/>
        <v>0</v>
      </c>
      <c r="CD220">
        <f>VLOOKUP(D220,Eurostat!$A$11:$H$272,5,TRUE)</f>
        <v>86.1</v>
      </c>
    </row>
    <row r="221" spans="1:82" ht="15.65" customHeight="1" x14ac:dyDescent="0.35">
      <c r="A221" s="121"/>
      <c r="B221" s="191"/>
      <c r="C221" s="131" t="s">
        <v>473</v>
      </c>
      <c r="D221" s="128">
        <v>1412</v>
      </c>
      <c r="E221" s="97">
        <f>IFERROR(VLOOKUP(D221,'[1]Emissions ETS'!$A$2:$B$121,2,FALSE),0)/1000</f>
        <v>0</v>
      </c>
      <c r="F221" s="104" t="e">
        <f>SUMIF('[1]Consommati par usage et sect '!$C$6:$C$310,'[1]Assiette TIC'!$C230,'[1]Consommati par usage et sect '!E$6:E$310)</f>
        <v>#VALUE!</v>
      </c>
      <c r="G221" s="104" t="e">
        <f>SUMIF('[1]Consommati par usage et sect '!$C$6:$C$310,'[1]Assiette TIC'!$C230,'[1]Consommati par usage et sect '!F$6:F$310)</f>
        <v>#VALUE!</v>
      </c>
      <c r="H221" s="104" t="e">
        <f>SUMIF('[1]Consommati par usage et sect '!$C$6:$C$310,'[1]Assiette TIC'!$C230,'[1]Consommati par usage et sect '!G$6:G$310)</f>
        <v>#VALUE!</v>
      </c>
      <c r="I221" s="104" t="e">
        <f>SUMIF('[1]Consommati par usage et sect '!$C$6:$C$310,'[1]Assiette TIC'!$C230,'[1]Consommati par usage et sect '!H$6:H$310)</f>
        <v>#VALUE!</v>
      </c>
      <c r="J221" s="104" t="e">
        <f>SUMIF('[1]Consommati par usage et sect '!$C$6:$C$310,'[1]Assiette TIC'!$C230,'[1]Consommati par usage et sect '!I$6:I$310)</f>
        <v>#VALUE!</v>
      </c>
      <c r="K221" s="104" t="e">
        <f>SUMIF('[1]Consommati par usage et sect '!$C$6:$C$310,'[1]Assiette TIC'!$C230,'[1]Consommati par usage et sect '!J$6:J$310)</f>
        <v>#VALUE!</v>
      </c>
      <c r="L221" s="104" t="e">
        <f>SUMIF('[1]Consommati par usage et sect '!$C$6:$C$310,'[1]Assiette TIC'!$C230,'[1]Consommati par usage et sect '!K$6:K$310)</f>
        <v>#VALUE!</v>
      </c>
      <c r="M221" s="104" t="e">
        <f>SUMIF('[1]Consommati par usage et sect '!$C$6:$C$310,'[1]Assiette TIC'!$C230,'[1]Consommati par usage et sect '!L$6:L$310)</f>
        <v>#VALUE!</v>
      </c>
      <c r="N221" s="104" t="e">
        <f>SUMIF('[1]Consommati par usage et sect '!$C$6:$C$310,'[1]Assiette TIC'!$C230,'[1]Consommati par usage et sect '!M$6:M$310)</f>
        <v>#VALUE!</v>
      </c>
      <c r="O221" s="104" t="e">
        <f>SUMIF('[1]Consommati par usage et sect '!$C$6:$C$310,'[1]Assiette TIC'!$C230,'[1]Consommati par usage et sect '!N$6:N$310)</f>
        <v>#VALUE!</v>
      </c>
      <c r="P221" s="104" t="e">
        <f>SUMIF('[1]Consommati par usage et sect '!$C$6:$C$310,'[1]Assiette TIC'!$C230,'[1]Consommati par usage et sect '!O$6:O$310)</f>
        <v>#VALUE!</v>
      </c>
      <c r="Q221" s="104" t="e">
        <f>SUMIF('[1]Consommati par usage et sect '!$C$6:$C$310,'[1]Assiette TIC'!$C230,'[1]Consommati par usage et sect '!P$6:P$310)</f>
        <v>#VALUE!</v>
      </c>
      <c r="R221" s="104" t="e">
        <f>SUMIF('[1]Consommati par usage et sect '!$C$6:$C$310,'[1]Assiette TIC'!$C230,'[1]Consommati par usage et sect '!Q$6:Q$310)</f>
        <v>#VALUE!</v>
      </c>
      <c r="S221" s="104" t="e">
        <f>SUMIF('[1]Consommati par usage et sect '!$C$6:$C$310,'[1]Assiette TIC'!$C230,'[1]Consommati par usage et sect '!R$6:R$310)</f>
        <v>#VALUE!</v>
      </c>
      <c r="T221" s="104" t="e">
        <f>SUMIF('[1]Consommati par usage et sect '!$C$6:$C$310,'[1]Assiette TIC'!$C230,'[1]Consommati par usage et sect '!S$6:S$310)</f>
        <v>#VALUE!</v>
      </c>
      <c r="U221" s="104" t="e">
        <f>SUMIF('[1]Consommati par usage et sect '!$C$6:$C$310,'[1]Assiette TIC'!$C230,'[1]Consommati par usage et sect '!T$6:T$310)</f>
        <v>#VALUE!</v>
      </c>
      <c r="V221" s="104" t="e">
        <f>SUMIF('[1]Consommati par usage et sect '!$C$6:$C$310,'[1]Assiette TIC'!$C230,'[1]Consommati par usage et sect '!U$6:U$310)</f>
        <v>#VALUE!</v>
      </c>
      <c r="W221" s="104" t="e">
        <f>SUMIF('[1]Consommati par usage et sect '!$C$6:$C$310,'[1]Assiette TIC'!$C230,'[1]Consommati par usage et sect '!V$6:V$310)</f>
        <v>#VALUE!</v>
      </c>
      <c r="X221" s="104" t="e">
        <f>SUMIF('[1]Consommati par usage et sect '!$C$6:$C$310,'[1]Assiette TIC'!$C230,'[1]Consommati par usage et sect '!W$6:W$310)</f>
        <v>#VALUE!</v>
      </c>
      <c r="Y221" s="104" t="e">
        <f>SUMIF('[1]Consommati par usage et sect '!$C$6:$C$310,'[1]Assiette TIC'!$C230,'[1]Consommati par usage et sect '!X$6:X$310)</f>
        <v>#VALUE!</v>
      </c>
      <c r="Z221" s="104" t="e">
        <f>SUMIF('[1]Consommati par usage et sect '!$C$6:$C$310,'[1]Assiette TIC'!$C230,'[1]Consommati par usage et sect '!Y$6:Y$310)</f>
        <v>#VALUE!</v>
      </c>
      <c r="AA221" s="104" t="e">
        <f>SUMIF('[1]Consommati par usage et sect '!$C$6:$C$310,'[1]Assiette TIC'!$C230,'[1]Consommati par usage et sect '!Z$6:Z$310)</f>
        <v>#VALUE!</v>
      </c>
      <c r="AB221" s="104" t="e">
        <f>SUMIF('[1]Consommati par usage et sect '!$C$6:$C$310,'[1]Assiette TIC'!$C230,'[1]Consommati par usage et sect '!AA$6:AA$310)</f>
        <v>#VALUE!</v>
      </c>
      <c r="AC221" s="104" t="e">
        <f>SUMIF('[1]Consommati par usage et sect '!$C$6:$C$310,'[1]Assiette TIC'!$C230,'[1]Consommati par usage et sect '!AB$6:AB$310)</f>
        <v>#VALUE!</v>
      </c>
      <c r="AD221" s="104" t="e">
        <f>SUMIF('[1]Consommati par usage et sect '!$C$6:$C$310,'[1]Assiette TIC'!$C230,'[1]Consommati par usage et sect '!AC$6:AC$310)</f>
        <v>#VALUE!</v>
      </c>
      <c r="AE221" s="104" t="e">
        <f>SUMIF('[1]Consommati par usage et sect '!$C$6:$C$310,'[1]Assiette TIC'!$C230,'[1]Consommati par usage et sect '!AD$6:AD$310)</f>
        <v>#VALUE!</v>
      </c>
      <c r="AF221" s="104" t="e">
        <f>SUMIF('[1]Consommati par usage et sect '!$C$6:$C$310,'[1]Assiette TIC'!$C230,'[1]Consommati par usage et sect '!AE$6:AE$310)</f>
        <v>#VALUE!</v>
      </c>
      <c r="AG221" s="104" t="e">
        <f>SUMIF('[1]Consommati par usage et sect '!$C$6:$C$310,'[1]Assiette TIC'!$C230,'[1]Consommati par usage et sect '!AF$6:AF$310)</f>
        <v>#VALUE!</v>
      </c>
      <c r="AH221" s="104" t="e">
        <f>SUMIF('[1]Consommati par usage et sect '!$C$6:$C$310,'[1]Assiette TIC'!$C230,'[1]Consommati par usage et sect '!AG$6:AG$310)</f>
        <v>#VALUE!</v>
      </c>
      <c r="AI221" s="104" t="e">
        <f>SUMIF('[1]Consommati par usage et sect '!$C$6:$C$310,'[1]Assiette TIC'!$C230,'[1]Consommati par usage et sect '!AH$6:AH$310)</f>
        <v>#VALUE!</v>
      </c>
      <c r="AJ221" s="104" t="e">
        <f>SUMIF('[1]Consommati par usage et sect '!$C$6:$C$310,'[1]Assiette TIC'!$C230,'[1]Consommati par usage et sect '!AI$6:AI$310)</f>
        <v>#VALUE!</v>
      </c>
      <c r="AK221" s="104" t="e">
        <f>SUMIF('[1]Consommati par usage et sect '!$C$6:$C$310,'[1]Assiette TIC'!$C230,'[1]Consommati par usage et sect '!AJ$6:AJ$310)</f>
        <v>#VALUE!</v>
      </c>
      <c r="AL221" s="105" t="e">
        <f t="shared" si="80"/>
        <v>#VALUE!</v>
      </c>
      <c r="AM221" s="104" t="e">
        <f t="shared" si="85"/>
        <v>#VALUE!</v>
      </c>
      <c r="AN221" s="104" t="e">
        <f t="shared" si="81"/>
        <v>#VALUE!</v>
      </c>
      <c r="AO221" s="104" t="e">
        <f t="shared" si="82"/>
        <v>#VALUE!</v>
      </c>
      <c r="AP221" s="104" t="e">
        <f t="shared" si="83"/>
        <v>#VALUE!</v>
      </c>
      <c r="AQ221" s="104" t="e">
        <f>SUMIF('[1]Consommati par usage et sect '!$C$6:$C$310,'[1]Assiette TIC'!$C230,'[1]Consommati par usage et sect '!AP$6:AP$310)</f>
        <v>#VALUE!</v>
      </c>
      <c r="AR221" s="104" t="e">
        <f>SUMIF('[1]Consommati par usage et sect '!$C$6:$C$310,'[1]Assiette TIC'!$C230,'[1]Consommati par usage et sect '!AQ$6:AQ$310)</f>
        <v>#VALUE!</v>
      </c>
      <c r="AS221" s="104" t="e">
        <f>SUMIF('[1]Consommati par usage et sect '!$C$6:$C$310,'[1]Assiette TIC'!$C230,'[1]Consommati par usage et sect '!AR$6:AR$310)</f>
        <v>#VALUE!</v>
      </c>
      <c r="AT221" s="104" t="e">
        <f>SUMIF('[1]Consommati par usage et sect '!$C$6:$C$310,'[1]Assiette TIC'!$C230,'[1]Consommati par usage et sect '!AS$6:AS$310)</f>
        <v>#VALUE!</v>
      </c>
      <c r="AU221" s="104" t="e">
        <f>SUMIF('[1]Consommati par usage et sect '!$C$6:$C$310,'[1]Assiette TIC'!$C230,'[1]Consommati par usage et sect '!AT$6:AT$310)</f>
        <v>#VALUE!</v>
      </c>
      <c r="AV221" s="104" t="e">
        <f>SUMIF('[1]Consommati par usage et sect '!$C$6:$C$310,'[1]Assiette TIC'!$C230,'[1]Consommati par usage et sect '!AU$6:AU$310)</f>
        <v>#VALUE!</v>
      </c>
      <c r="AW221" s="104" t="e">
        <f>SUMIF('[1]Consommati par usage et sect '!$C$6:$C$310,'[1]Assiette TIC'!$C230,'[1]Consommati par usage et sect '!AV$6:AV$310)</f>
        <v>#VALUE!</v>
      </c>
      <c r="AX221" s="104" t="e">
        <f>SUMIF('[1]Consommati par usage et sect '!$C$6:$C$310,'[1]Assiette TIC'!$C230,'[1]Consommati par usage et sect '!AW$6:AW$310)</f>
        <v>#VALUE!</v>
      </c>
      <c r="AY221" s="104" t="e">
        <f>SUMIF('[1]Consommati par usage et sect '!$C$6:$C$310,'[1]Assiette TIC'!$C230,'[1]Consommati par usage et sect '!AX$6:AX$310)</f>
        <v>#VALUE!</v>
      </c>
      <c r="AZ221" s="104" t="e">
        <f>SUMIF('[1]Consommati par usage et sect '!$C$6:$C$310,'[1]Assiette TIC'!$C230,'[1]Consommati par usage et sect '!AY$6:AY$310)</f>
        <v>#VALUE!</v>
      </c>
      <c r="BA221" s="104" t="e">
        <f>SUMIF('[1]Consommati par usage et sect '!$C$6:$C$310,'[1]Assiette TIC'!$C230,'[1]Consommati par usage et sect '!AZ$6:AZ$310)</f>
        <v>#VALUE!</v>
      </c>
      <c r="BB221" s="104" t="e">
        <f>SUMIF('[1]Consommati par usage et sect '!$C$6:$C$310,'[1]Assiette TIC'!$C230,'[1]Consommati par usage et sect '!BA$6:BA$310)</f>
        <v>#VALUE!</v>
      </c>
      <c r="BC221" s="104" t="e">
        <f>SUMIF('[1]Consommati par usage et sect '!$C$6:$C$310,'[1]Assiette TIC'!$C230,'[1]Consommati par usage et sect '!BB$6:BB$310)</f>
        <v>#VALUE!</v>
      </c>
      <c r="BD221" s="104" t="e">
        <f>SUMIF('[1]Consommati par usage et sect '!$C$6:$C$310,'[1]Assiette TIC'!$C230,'[1]Consommati par usage et sect '!BC$6:BC$310)</f>
        <v>#VALUE!</v>
      </c>
      <c r="BE221" s="104" t="e">
        <f>SUMIF('[1]Consommati par usage et sect '!$C$6:$C$310,'[1]Assiette TIC'!$C230,'[1]Consommati par usage et sect '!BD$6:BD$310)</f>
        <v>#VALUE!</v>
      </c>
      <c r="BF221" s="104" t="e">
        <f>SUMIF('[1]Consommati par usage et sect '!$C$6:$C$310,'[1]Assiette TIC'!$C230,'[1]Consommati par usage et sect '!BE$6:BE$310)</f>
        <v>#VALUE!</v>
      </c>
      <c r="BG221" s="104" t="e">
        <f>SUMIF('[1]Consommati par usage et sect '!$C$6:$C$310,'[1]Assiette TIC'!$C230,'[1]Consommati par usage et sect '!BF$6:BF$310)</f>
        <v>#VALUE!</v>
      </c>
      <c r="BH221" s="104" t="e">
        <f>SUMIF('[1]Consommati par usage et sect '!$C$6:$C$310,'[1]Assiette TIC'!$C230,'[1]Consommati par usage et sect '!BG$6:BG$310)</f>
        <v>#VALUE!</v>
      </c>
      <c r="BI221" s="104" t="e">
        <f>SUMIF('[1]Consommati par usage et sect '!$C$6:$C$310,'[1]Assiette TIC'!$C230,'[1]Consommati par usage et sect '!BH$6:BH$310)</f>
        <v>#VALUE!</v>
      </c>
      <c r="BJ221" s="104" t="e">
        <f>SUMIF('[1]Consommati par usage et sect '!$C$6:$C$310,'[1]Assiette TIC'!$C230,'[1]Consommati par usage et sect '!BI$6:BI$310)</f>
        <v>#VALUE!</v>
      </c>
      <c r="BK221" s="104" t="e">
        <f>SUMIF('[1]Consommati par usage et sect '!$C$6:$C$310,'[1]Assiette TIC'!$C230,'[1]Consommati par usage et sect '!BJ$6:BJ$310)</f>
        <v>#VALUE!</v>
      </c>
      <c r="BL221" s="104" t="e">
        <f>SUMIF('[1]Consommati par usage et sect '!$C$6:$C$310,'[1]Assiette TIC'!$C230,'[1]Consommati par usage et sect '!BK$6:BK$310)</f>
        <v>#VALUE!</v>
      </c>
      <c r="BM221" s="104" t="e">
        <f>SUMIF('[1]Consommati par usage et sect '!$C$6:$C$310,'[1]Assiette TIC'!$C230,'[1]Consommati par usage et sect '!BL$6:BL$310)</f>
        <v>#VALUE!</v>
      </c>
      <c r="BN221" s="104" t="e">
        <f>SUMIF('[1]Consommati par usage et sect '!$C$6:$C$310,'[1]Assiette TIC'!$C230,'[1]Consommati par usage et sect '!BM$6:BM$310)</f>
        <v>#VALUE!</v>
      </c>
      <c r="BO221" s="104" t="e">
        <f>SUMIF('[1]Consommati par usage et sect '!$C$6:$C$310,'[1]Assiette TIC'!$C230,'[1]Consommati par usage et sect '!BN$6:BN$310)</f>
        <v>#VALUE!</v>
      </c>
      <c r="BP221" s="104" t="e">
        <f>SUMIF('[1]Consommati par usage et sect '!$C$6:$C$310,'[1]Assiette TIC'!$C230,'[1]Consommati par usage et sect '!BO$6:BO$310)</f>
        <v>#VALUE!</v>
      </c>
      <c r="BQ221" s="104" t="e">
        <f>SUMIF('[1]Consommati par usage et sect '!$C$6:$C$310,'[1]Assiette TIC'!$C230,'[1]Consommati par usage et sect '!BP$6:BP$310)</f>
        <v>#VALUE!</v>
      </c>
      <c r="BR221" s="104" t="e">
        <f>SUMIF('[1]Consommati par usage et sect '!$C$6:$C$310,'[1]Assiette TIC'!$C230,'[1]Consommati par usage et sect '!BQ$6:BQ$310)</f>
        <v>#VALUE!</v>
      </c>
      <c r="BS221" s="105" t="e">
        <f t="shared" si="77"/>
        <v>#VALUE!</v>
      </c>
      <c r="BT221" s="106" t="e">
        <f t="shared" si="92"/>
        <v>#VALUE!</v>
      </c>
      <c r="BU221" s="102" t="e">
        <f>IF(E221-#REF!-#REF!&gt;=#REF!,AL221-E221+#REF!+#REF!,AL221-#REF!)</f>
        <v>#REF!</v>
      </c>
      <c r="BV221" s="102" t="s">
        <v>264</v>
      </c>
      <c r="BW221" s="102"/>
      <c r="BX221" s="102">
        <f t="shared" si="84"/>
        <v>1</v>
      </c>
      <c r="BY221" s="102">
        <f t="shared" si="86"/>
        <v>0</v>
      </c>
      <c r="BZ221" s="107">
        <f>IF(ISNA(VLOOKUP($D221,'[1]comptes des secteurs'!$B$13:$AW$1568,31,FALSE)),0,VLOOKUP($D221,'[1]comptes des secteurs'!$B$13:$AW$1568,31,FALSE))</f>
        <v>41.4</v>
      </c>
      <c r="CA221" s="102">
        <f>IF(ISNA(VLOOKUP($D221,'[1]comptes des secteurs'!$B$13:$AW$1568,47,FALSE)),0,VLOOKUP($D221,'[1]comptes des secteurs'!$B$13:$AW$1568,47,FALSE))</f>
        <v>134.9</v>
      </c>
      <c r="CB221" s="108">
        <f t="shared" si="89"/>
        <v>0</v>
      </c>
      <c r="CC221" s="108">
        <f t="shared" si="89"/>
        <v>0</v>
      </c>
      <c r="CD221">
        <f>VLOOKUP(D221,Eurostat!$A$11:$H$272,5,TRUE)</f>
        <v>507.9</v>
      </c>
    </row>
    <row r="222" spans="1:82" ht="15.65" customHeight="1" x14ac:dyDescent="0.35">
      <c r="A222" s="121"/>
      <c r="B222" s="191"/>
      <c r="C222" s="131" t="s">
        <v>474</v>
      </c>
      <c r="D222" s="128">
        <v>1413</v>
      </c>
      <c r="E222" s="97">
        <f>IFERROR(VLOOKUP(D222,'[1]Emissions ETS'!$A$2:$B$121,2,FALSE),0)/1000</f>
        <v>0</v>
      </c>
      <c r="F222" s="104" t="e">
        <f>SUMIF('[1]Consommati par usage et sect '!$C$6:$C$310,'[1]Assiette TIC'!$C231,'[1]Consommati par usage et sect '!E$6:E$310)</f>
        <v>#VALUE!</v>
      </c>
      <c r="G222" s="104" t="e">
        <f>SUMIF('[1]Consommati par usage et sect '!$C$6:$C$310,'[1]Assiette TIC'!$C231,'[1]Consommati par usage et sect '!F$6:F$310)</f>
        <v>#VALUE!</v>
      </c>
      <c r="H222" s="104" t="e">
        <f>SUMIF('[1]Consommati par usage et sect '!$C$6:$C$310,'[1]Assiette TIC'!$C231,'[1]Consommati par usage et sect '!G$6:G$310)</f>
        <v>#VALUE!</v>
      </c>
      <c r="I222" s="104" t="e">
        <f>SUMIF('[1]Consommati par usage et sect '!$C$6:$C$310,'[1]Assiette TIC'!$C231,'[1]Consommati par usage et sect '!H$6:H$310)</f>
        <v>#VALUE!</v>
      </c>
      <c r="J222" s="104" t="e">
        <f>SUMIF('[1]Consommati par usage et sect '!$C$6:$C$310,'[1]Assiette TIC'!$C231,'[1]Consommati par usage et sect '!I$6:I$310)</f>
        <v>#VALUE!</v>
      </c>
      <c r="K222" s="104" t="e">
        <f>SUMIF('[1]Consommati par usage et sect '!$C$6:$C$310,'[1]Assiette TIC'!$C231,'[1]Consommati par usage et sect '!J$6:J$310)</f>
        <v>#VALUE!</v>
      </c>
      <c r="L222" s="104" t="e">
        <f>SUMIF('[1]Consommati par usage et sect '!$C$6:$C$310,'[1]Assiette TIC'!$C231,'[1]Consommati par usage et sect '!K$6:K$310)</f>
        <v>#VALUE!</v>
      </c>
      <c r="M222" s="104" t="e">
        <f>SUMIF('[1]Consommati par usage et sect '!$C$6:$C$310,'[1]Assiette TIC'!$C231,'[1]Consommati par usage et sect '!L$6:L$310)</f>
        <v>#VALUE!</v>
      </c>
      <c r="N222" s="104" t="e">
        <f>SUMIF('[1]Consommati par usage et sect '!$C$6:$C$310,'[1]Assiette TIC'!$C231,'[1]Consommati par usage et sect '!M$6:M$310)</f>
        <v>#VALUE!</v>
      </c>
      <c r="O222" s="104" t="e">
        <f>SUMIF('[1]Consommati par usage et sect '!$C$6:$C$310,'[1]Assiette TIC'!$C231,'[1]Consommati par usage et sect '!N$6:N$310)</f>
        <v>#VALUE!</v>
      </c>
      <c r="P222" s="104" t="e">
        <f>SUMIF('[1]Consommati par usage et sect '!$C$6:$C$310,'[1]Assiette TIC'!$C231,'[1]Consommati par usage et sect '!O$6:O$310)</f>
        <v>#VALUE!</v>
      </c>
      <c r="Q222" s="104" t="e">
        <f>SUMIF('[1]Consommati par usage et sect '!$C$6:$C$310,'[1]Assiette TIC'!$C231,'[1]Consommati par usage et sect '!P$6:P$310)</f>
        <v>#VALUE!</v>
      </c>
      <c r="R222" s="104" t="e">
        <f>SUMIF('[1]Consommati par usage et sect '!$C$6:$C$310,'[1]Assiette TIC'!$C231,'[1]Consommati par usage et sect '!Q$6:Q$310)</f>
        <v>#VALUE!</v>
      </c>
      <c r="S222" s="104" t="e">
        <f>SUMIF('[1]Consommati par usage et sect '!$C$6:$C$310,'[1]Assiette TIC'!$C231,'[1]Consommati par usage et sect '!R$6:R$310)</f>
        <v>#VALUE!</v>
      </c>
      <c r="T222" s="104" t="e">
        <f>SUMIF('[1]Consommati par usage et sect '!$C$6:$C$310,'[1]Assiette TIC'!$C231,'[1]Consommati par usage et sect '!S$6:S$310)</f>
        <v>#VALUE!</v>
      </c>
      <c r="U222" s="104" t="e">
        <f>SUMIF('[1]Consommati par usage et sect '!$C$6:$C$310,'[1]Assiette TIC'!$C231,'[1]Consommati par usage et sect '!T$6:T$310)</f>
        <v>#VALUE!</v>
      </c>
      <c r="V222" s="104" t="e">
        <f>SUMIF('[1]Consommati par usage et sect '!$C$6:$C$310,'[1]Assiette TIC'!$C231,'[1]Consommati par usage et sect '!U$6:U$310)</f>
        <v>#VALUE!</v>
      </c>
      <c r="W222" s="104" t="e">
        <f>SUMIF('[1]Consommati par usage et sect '!$C$6:$C$310,'[1]Assiette TIC'!$C231,'[1]Consommati par usage et sect '!V$6:V$310)</f>
        <v>#VALUE!</v>
      </c>
      <c r="X222" s="104" t="e">
        <f>SUMIF('[1]Consommati par usage et sect '!$C$6:$C$310,'[1]Assiette TIC'!$C231,'[1]Consommati par usage et sect '!W$6:W$310)</f>
        <v>#VALUE!</v>
      </c>
      <c r="Y222" s="104" t="e">
        <f>SUMIF('[1]Consommati par usage et sect '!$C$6:$C$310,'[1]Assiette TIC'!$C231,'[1]Consommati par usage et sect '!X$6:X$310)</f>
        <v>#VALUE!</v>
      </c>
      <c r="Z222" s="104" t="e">
        <f>SUMIF('[1]Consommati par usage et sect '!$C$6:$C$310,'[1]Assiette TIC'!$C231,'[1]Consommati par usage et sect '!Y$6:Y$310)</f>
        <v>#VALUE!</v>
      </c>
      <c r="AA222" s="104" t="e">
        <f>SUMIF('[1]Consommati par usage et sect '!$C$6:$C$310,'[1]Assiette TIC'!$C231,'[1]Consommati par usage et sect '!Z$6:Z$310)</f>
        <v>#VALUE!</v>
      </c>
      <c r="AB222" s="104" t="e">
        <f>SUMIF('[1]Consommati par usage et sect '!$C$6:$C$310,'[1]Assiette TIC'!$C231,'[1]Consommati par usage et sect '!AA$6:AA$310)</f>
        <v>#VALUE!</v>
      </c>
      <c r="AC222" s="104" t="e">
        <f>SUMIF('[1]Consommati par usage et sect '!$C$6:$C$310,'[1]Assiette TIC'!$C231,'[1]Consommati par usage et sect '!AB$6:AB$310)</f>
        <v>#VALUE!</v>
      </c>
      <c r="AD222" s="104" t="e">
        <f>SUMIF('[1]Consommati par usage et sect '!$C$6:$C$310,'[1]Assiette TIC'!$C231,'[1]Consommati par usage et sect '!AC$6:AC$310)</f>
        <v>#VALUE!</v>
      </c>
      <c r="AE222" s="104" t="e">
        <f>SUMIF('[1]Consommati par usage et sect '!$C$6:$C$310,'[1]Assiette TIC'!$C231,'[1]Consommati par usage et sect '!AD$6:AD$310)</f>
        <v>#VALUE!</v>
      </c>
      <c r="AF222" s="104" t="e">
        <f>SUMIF('[1]Consommati par usage et sect '!$C$6:$C$310,'[1]Assiette TIC'!$C231,'[1]Consommati par usage et sect '!AE$6:AE$310)</f>
        <v>#VALUE!</v>
      </c>
      <c r="AG222" s="104" t="e">
        <f>SUMIF('[1]Consommati par usage et sect '!$C$6:$C$310,'[1]Assiette TIC'!$C231,'[1]Consommati par usage et sect '!AF$6:AF$310)</f>
        <v>#VALUE!</v>
      </c>
      <c r="AH222" s="104" t="e">
        <f>SUMIF('[1]Consommati par usage et sect '!$C$6:$C$310,'[1]Assiette TIC'!$C231,'[1]Consommati par usage et sect '!AG$6:AG$310)</f>
        <v>#VALUE!</v>
      </c>
      <c r="AI222" s="104" t="e">
        <f>SUMIF('[1]Consommati par usage et sect '!$C$6:$C$310,'[1]Assiette TIC'!$C231,'[1]Consommati par usage et sect '!AH$6:AH$310)</f>
        <v>#VALUE!</v>
      </c>
      <c r="AJ222" s="104" t="e">
        <f>SUMIF('[1]Consommati par usage et sect '!$C$6:$C$310,'[1]Assiette TIC'!$C231,'[1]Consommati par usage et sect '!AI$6:AI$310)</f>
        <v>#VALUE!</v>
      </c>
      <c r="AK222" s="104" t="e">
        <f>SUMIF('[1]Consommati par usage et sect '!$C$6:$C$310,'[1]Assiette TIC'!$C231,'[1]Consommati par usage et sect '!AJ$6:AJ$310)</f>
        <v>#VALUE!</v>
      </c>
      <c r="AL222" s="105" t="e">
        <f t="shared" si="80"/>
        <v>#VALUE!</v>
      </c>
      <c r="AM222" s="104" t="e">
        <f t="shared" si="85"/>
        <v>#VALUE!</v>
      </c>
      <c r="AN222" s="104" t="e">
        <f t="shared" si="81"/>
        <v>#VALUE!</v>
      </c>
      <c r="AO222" s="104" t="e">
        <f t="shared" si="82"/>
        <v>#VALUE!</v>
      </c>
      <c r="AP222" s="104" t="e">
        <f t="shared" si="83"/>
        <v>#VALUE!</v>
      </c>
      <c r="AQ222" s="104" t="e">
        <f>SUMIF('[1]Consommati par usage et sect '!$C$6:$C$310,'[1]Assiette TIC'!$C231,'[1]Consommati par usage et sect '!AP$6:AP$310)</f>
        <v>#VALUE!</v>
      </c>
      <c r="AR222" s="104" t="e">
        <f>SUMIF('[1]Consommati par usage et sect '!$C$6:$C$310,'[1]Assiette TIC'!$C231,'[1]Consommati par usage et sect '!AQ$6:AQ$310)</f>
        <v>#VALUE!</v>
      </c>
      <c r="AS222" s="104" t="e">
        <f>SUMIF('[1]Consommati par usage et sect '!$C$6:$C$310,'[1]Assiette TIC'!$C231,'[1]Consommati par usage et sect '!AR$6:AR$310)</f>
        <v>#VALUE!</v>
      </c>
      <c r="AT222" s="104" t="e">
        <f>SUMIF('[1]Consommati par usage et sect '!$C$6:$C$310,'[1]Assiette TIC'!$C231,'[1]Consommati par usage et sect '!AS$6:AS$310)</f>
        <v>#VALUE!</v>
      </c>
      <c r="AU222" s="104" t="e">
        <f>SUMIF('[1]Consommati par usage et sect '!$C$6:$C$310,'[1]Assiette TIC'!$C231,'[1]Consommati par usage et sect '!AT$6:AT$310)</f>
        <v>#VALUE!</v>
      </c>
      <c r="AV222" s="104" t="e">
        <f>SUMIF('[1]Consommati par usage et sect '!$C$6:$C$310,'[1]Assiette TIC'!$C231,'[1]Consommati par usage et sect '!AU$6:AU$310)</f>
        <v>#VALUE!</v>
      </c>
      <c r="AW222" s="104" t="e">
        <f>SUMIF('[1]Consommati par usage et sect '!$C$6:$C$310,'[1]Assiette TIC'!$C231,'[1]Consommati par usage et sect '!AV$6:AV$310)</f>
        <v>#VALUE!</v>
      </c>
      <c r="AX222" s="104" t="e">
        <f>SUMIF('[1]Consommati par usage et sect '!$C$6:$C$310,'[1]Assiette TIC'!$C231,'[1]Consommati par usage et sect '!AW$6:AW$310)</f>
        <v>#VALUE!</v>
      </c>
      <c r="AY222" s="104" t="e">
        <f>SUMIF('[1]Consommati par usage et sect '!$C$6:$C$310,'[1]Assiette TIC'!$C231,'[1]Consommati par usage et sect '!AX$6:AX$310)</f>
        <v>#VALUE!</v>
      </c>
      <c r="AZ222" s="104" t="e">
        <f>SUMIF('[1]Consommati par usage et sect '!$C$6:$C$310,'[1]Assiette TIC'!$C231,'[1]Consommati par usage et sect '!AY$6:AY$310)</f>
        <v>#VALUE!</v>
      </c>
      <c r="BA222" s="104" t="e">
        <f>SUMIF('[1]Consommati par usage et sect '!$C$6:$C$310,'[1]Assiette TIC'!$C231,'[1]Consommati par usage et sect '!AZ$6:AZ$310)</f>
        <v>#VALUE!</v>
      </c>
      <c r="BB222" s="104" t="e">
        <f>SUMIF('[1]Consommati par usage et sect '!$C$6:$C$310,'[1]Assiette TIC'!$C231,'[1]Consommati par usage et sect '!BA$6:BA$310)</f>
        <v>#VALUE!</v>
      </c>
      <c r="BC222" s="104" t="e">
        <f>SUMIF('[1]Consommati par usage et sect '!$C$6:$C$310,'[1]Assiette TIC'!$C231,'[1]Consommati par usage et sect '!BB$6:BB$310)</f>
        <v>#VALUE!</v>
      </c>
      <c r="BD222" s="104" t="e">
        <f>SUMIF('[1]Consommati par usage et sect '!$C$6:$C$310,'[1]Assiette TIC'!$C231,'[1]Consommati par usage et sect '!BC$6:BC$310)</f>
        <v>#VALUE!</v>
      </c>
      <c r="BE222" s="104" t="e">
        <f>SUMIF('[1]Consommati par usage et sect '!$C$6:$C$310,'[1]Assiette TIC'!$C231,'[1]Consommati par usage et sect '!BD$6:BD$310)</f>
        <v>#VALUE!</v>
      </c>
      <c r="BF222" s="104" t="e">
        <f>SUMIF('[1]Consommati par usage et sect '!$C$6:$C$310,'[1]Assiette TIC'!$C231,'[1]Consommati par usage et sect '!BE$6:BE$310)</f>
        <v>#VALUE!</v>
      </c>
      <c r="BG222" s="104" t="e">
        <f>SUMIF('[1]Consommati par usage et sect '!$C$6:$C$310,'[1]Assiette TIC'!$C231,'[1]Consommati par usage et sect '!BF$6:BF$310)</f>
        <v>#VALUE!</v>
      </c>
      <c r="BH222" s="104" t="e">
        <f>SUMIF('[1]Consommati par usage et sect '!$C$6:$C$310,'[1]Assiette TIC'!$C231,'[1]Consommati par usage et sect '!BG$6:BG$310)</f>
        <v>#VALUE!</v>
      </c>
      <c r="BI222" s="104" t="e">
        <f>SUMIF('[1]Consommati par usage et sect '!$C$6:$C$310,'[1]Assiette TIC'!$C231,'[1]Consommati par usage et sect '!BH$6:BH$310)</f>
        <v>#VALUE!</v>
      </c>
      <c r="BJ222" s="104" t="e">
        <f>SUMIF('[1]Consommati par usage et sect '!$C$6:$C$310,'[1]Assiette TIC'!$C231,'[1]Consommati par usage et sect '!BI$6:BI$310)</f>
        <v>#VALUE!</v>
      </c>
      <c r="BK222" s="104" t="e">
        <f>SUMIF('[1]Consommati par usage et sect '!$C$6:$C$310,'[1]Assiette TIC'!$C231,'[1]Consommati par usage et sect '!BJ$6:BJ$310)</f>
        <v>#VALUE!</v>
      </c>
      <c r="BL222" s="104" t="e">
        <f>SUMIF('[1]Consommati par usage et sect '!$C$6:$C$310,'[1]Assiette TIC'!$C231,'[1]Consommati par usage et sect '!BK$6:BK$310)</f>
        <v>#VALUE!</v>
      </c>
      <c r="BM222" s="104" t="e">
        <f>SUMIF('[1]Consommati par usage et sect '!$C$6:$C$310,'[1]Assiette TIC'!$C231,'[1]Consommati par usage et sect '!BL$6:BL$310)</f>
        <v>#VALUE!</v>
      </c>
      <c r="BN222" s="104" t="e">
        <f>SUMIF('[1]Consommati par usage et sect '!$C$6:$C$310,'[1]Assiette TIC'!$C231,'[1]Consommati par usage et sect '!BM$6:BM$310)</f>
        <v>#VALUE!</v>
      </c>
      <c r="BO222" s="104" t="e">
        <f>SUMIF('[1]Consommati par usage et sect '!$C$6:$C$310,'[1]Assiette TIC'!$C231,'[1]Consommati par usage et sect '!BN$6:BN$310)</f>
        <v>#VALUE!</v>
      </c>
      <c r="BP222" s="104" t="e">
        <f>SUMIF('[1]Consommati par usage et sect '!$C$6:$C$310,'[1]Assiette TIC'!$C231,'[1]Consommati par usage et sect '!BO$6:BO$310)</f>
        <v>#VALUE!</v>
      </c>
      <c r="BQ222" s="104" t="e">
        <f>SUMIF('[1]Consommati par usage et sect '!$C$6:$C$310,'[1]Assiette TIC'!$C231,'[1]Consommati par usage et sect '!BP$6:BP$310)</f>
        <v>#VALUE!</v>
      </c>
      <c r="BR222" s="104" t="e">
        <f>SUMIF('[1]Consommati par usage et sect '!$C$6:$C$310,'[1]Assiette TIC'!$C231,'[1]Consommati par usage et sect '!BQ$6:BQ$310)</f>
        <v>#VALUE!</v>
      </c>
      <c r="BS222" s="105" t="e">
        <f t="shared" si="77"/>
        <v>#VALUE!</v>
      </c>
      <c r="BT222" s="106" t="e">
        <f t="shared" si="92"/>
        <v>#VALUE!</v>
      </c>
      <c r="BU222" s="102" t="e">
        <f>IF(E222-#REF!-#REF!&gt;=#REF!,AL222-E222+#REF!+#REF!,AL222-#REF!)</f>
        <v>#REF!</v>
      </c>
      <c r="BV222" s="102" t="s">
        <v>264</v>
      </c>
      <c r="BW222" s="102"/>
      <c r="BX222" s="102">
        <f t="shared" si="84"/>
        <v>1</v>
      </c>
      <c r="BY222" s="102">
        <f t="shared" si="86"/>
        <v>0</v>
      </c>
      <c r="BZ222" s="107">
        <f>IF(ISNA(VLOOKUP($D222,'[1]comptes des secteurs'!$B$13:$AW$1568,31,FALSE)),0,VLOOKUP($D222,'[1]comptes des secteurs'!$B$13:$AW$1568,31,FALSE))</f>
        <v>326.89999999999998</v>
      </c>
      <c r="CA222" s="102">
        <f>IF(ISNA(VLOOKUP($D222,'[1]comptes des secteurs'!$B$13:$AW$1568,47,FALSE)),0,VLOOKUP($D222,'[1]comptes des secteurs'!$B$13:$AW$1568,47,FALSE))</f>
        <v>1116.5</v>
      </c>
      <c r="CB222" s="108">
        <f t="shared" si="89"/>
        <v>0</v>
      </c>
      <c r="CC222" s="108">
        <f t="shared" si="89"/>
        <v>0</v>
      </c>
      <c r="CD222">
        <f>VLOOKUP(D222,Eurostat!$A$11:$H$272,5,TRUE)</f>
        <v>3989</v>
      </c>
    </row>
    <row r="223" spans="1:82" ht="15.65" customHeight="1" x14ac:dyDescent="0.35">
      <c r="A223" s="121"/>
      <c r="B223" s="191"/>
      <c r="C223" s="131" t="s">
        <v>475</v>
      </c>
      <c r="D223" s="128">
        <v>1414</v>
      </c>
      <c r="E223" s="97">
        <f>IFERROR(VLOOKUP(D223,'[1]Emissions ETS'!$A$2:$B$121,2,FALSE),0)/1000</f>
        <v>0</v>
      </c>
      <c r="F223" s="104" t="e">
        <f>SUMIF('[1]Consommati par usage et sect '!$C$6:$C$310,'[1]Assiette TIC'!$C232,'[1]Consommati par usage et sect '!E$6:E$310)</f>
        <v>#VALUE!</v>
      </c>
      <c r="G223" s="104" t="e">
        <f>SUMIF('[1]Consommati par usage et sect '!$C$6:$C$310,'[1]Assiette TIC'!$C232,'[1]Consommati par usage et sect '!F$6:F$310)</f>
        <v>#VALUE!</v>
      </c>
      <c r="H223" s="104" t="e">
        <f>SUMIF('[1]Consommati par usage et sect '!$C$6:$C$310,'[1]Assiette TIC'!$C232,'[1]Consommati par usage et sect '!G$6:G$310)</f>
        <v>#VALUE!</v>
      </c>
      <c r="I223" s="104" t="e">
        <f>SUMIF('[1]Consommati par usage et sect '!$C$6:$C$310,'[1]Assiette TIC'!$C232,'[1]Consommati par usage et sect '!H$6:H$310)</f>
        <v>#VALUE!</v>
      </c>
      <c r="J223" s="104" t="e">
        <f>SUMIF('[1]Consommati par usage et sect '!$C$6:$C$310,'[1]Assiette TIC'!$C232,'[1]Consommati par usage et sect '!I$6:I$310)</f>
        <v>#VALUE!</v>
      </c>
      <c r="K223" s="104" t="e">
        <f>SUMIF('[1]Consommati par usage et sect '!$C$6:$C$310,'[1]Assiette TIC'!$C232,'[1]Consommati par usage et sect '!J$6:J$310)</f>
        <v>#VALUE!</v>
      </c>
      <c r="L223" s="104" t="e">
        <f>SUMIF('[1]Consommati par usage et sect '!$C$6:$C$310,'[1]Assiette TIC'!$C232,'[1]Consommati par usage et sect '!K$6:K$310)</f>
        <v>#VALUE!</v>
      </c>
      <c r="M223" s="104" t="e">
        <f>SUMIF('[1]Consommati par usage et sect '!$C$6:$C$310,'[1]Assiette TIC'!$C232,'[1]Consommati par usage et sect '!L$6:L$310)</f>
        <v>#VALUE!</v>
      </c>
      <c r="N223" s="104" t="e">
        <f>SUMIF('[1]Consommati par usage et sect '!$C$6:$C$310,'[1]Assiette TIC'!$C232,'[1]Consommati par usage et sect '!M$6:M$310)</f>
        <v>#VALUE!</v>
      </c>
      <c r="O223" s="104" t="e">
        <f>SUMIF('[1]Consommati par usage et sect '!$C$6:$C$310,'[1]Assiette TIC'!$C232,'[1]Consommati par usage et sect '!N$6:N$310)</f>
        <v>#VALUE!</v>
      </c>
      <c r="P223" s="104" t="e">
        <f>SUMIF('[1]Consommati par usage et sect '!$C$6:$C$310,'[1]Assiette TIC'!$C232,'[1]Consommati par usage et sect '!O$6:O$310)</f>
        <v>#VALUE!</v>
      </c>
      <c r="Q223" s="104" t="e">
        <f>SUMIF('[1]Consommati par usage et sect '!$C$6:$C$310,'[1]Assiette TIC'!$C232,'[1]Consommati par usage et sect '!P$6:P$310)</f>
        <v>#VALUE!</v>
      </c>
      <c r="R223" s="104" t="e">
        <f>SUMIF('[1]Consommati par usage et sect '!$C$6:$C$310,'[1]Assiette TIC'!$C232,'[1]Consommati par usage et sect '!Q$6:Q$310)</f>
        <v>#VALUE!</v>
      </c>
      <c r="S223" s="104" t="e">
        <f>SUMIF('[1]Consommati par usage et sect '!$C$6:$C$310,'[1]Assiette TIC'!$C232,'[1]Consommati par usage et sect '!R$6:R$310)</f>
        <v>#VALUE!</v>
      </c>
      <c r="T223" s="104" t="e">
        <f>SUMIF('[1]Consommati par usage et sect '!$C$6:$C$310,'[1]Assiette TIC'!$C232,'[1]Consommati par usage et sect '!S$6:S$310)</f>
        <v>#VALUE!</v>
      </c>
      <c r="U223" s="104" t="e">
        <f>SUMIF('[1]Consommati par usage et sect '!$C$6:$C$310,'[1]Assiette TIC'!$C232,'[1]Consommati par usage et sect '!T$6:T$310)</f>
        <v>#VALUE!</v>
      </c>
      <c r="V223" s="104" t="e">
        <f>SUMIF('[1]Consommati par usage et sect '!$C$6:$C$310,'[1]Assiette TIC'!$C232,'[1]Consommati par usage et sect '!U$6:U$310)</f>
        <v>#VALUE!</v>
      </c>
      <c r="W223" s="104" t="e">
        <f>SUMIF('[1]Consommati par usage et sect '!$C$6:$C$310,'[1]Assiette TIC'!$C232,'[1]Consommati par usage et sect '!V$6:V$310)</f>
        <v>#VALUE!</v>
      </c>
      <c r="X223" s="104" t="e">
        <f>SUMIF('[1]Consommati par usage et sect '!$C$6:$C$310,'[1]Assiette TIC'!$C232,'[1]Consommati par usage et sect '!W$6:W$310)</f>
        <v>#VALUE!</v>
      </c>
      <c r="Y223" s="104" t="e">
        <f>SUMIF('[1]Consommati par usage et sect '!$C$6:$C$310,'[1]Assiette TIC'!$C232,'[1]Consommati par usage et sect '!X$6:X$310)</f>
        <v>#VALUE!</v>
      </c>
      <c r="Z223" s="104" t="e">
        <f>SUMIF('[1]Consommati par usage et sect '!$C$6:$C$310,'[1]Assiette TIC'!$C232,'[1]Consommati par usage et sect '!Y$6:Y$310)</f>
        <v>#VALUE!</v>
      </c>
      <c r="AA223" s="104" t="e">
        <f>SUMIF('[1]Consommati par usage et sect '!$C$6:$C$310,'[1]Assiette TIC'!$C232,'[1]Consommati par usage et sect '!Z$6:Z$310)</f>
        <v>#VALUE!</v>
      </c>
      <c r="AB223" s="104" t="e">
        <f>SUMIF('[1]Consommati par usage et sect '!$C$6:$C$310,'[1]Assiette TIC'!$C232,'[1]Consommati par usage et sect '!AA$6:AA$310)</f>
        <v>#VALUE!</v>
      </c>
      <c r="AC223" s="104" t="e">
        <f>SUMIF('[1]Consommati par usage et sect '!$C$6:$C$310,'[1]Assiette TIC'!$C232,'[1]Consommati par usage et sect '!AB$6:AB$310)</f>
        <v>#VALUE!</v>
      </c>
      <c r="AD223" s="104" t="e">
        <f>SUMIF('[1]Consommati par usage et sect '!$C$6:$C$310,'[1]Assiette TIC'!$C232,'[1]Consommati par usage et sect '!AC$6:AC$310)</f>
        <v>#VALUE!</v>
      </c>
      <c r="AE223" s="104" t="e">
        <f>SUMIF('[1]Consommati par usage et sect '!$C$6:$C$310,'[1]Assiette TIC'!$C232,'[1]Consommati par usage et sect '!AD$6:AD$310)</f>
        <v>#VALUE!</v>
      </c>
      <c r="AF223" s="104" t="e">
        <f>SUMIF('[1]Consommati par usage et sect '!$C$6:$C$310,'[1]Assiette TIC'!$C232,'[1]Consommati par usage et sect '!AE$6:AE$310)</f>
        <v>#VALUE!</v>
      </c>
      <c r="AG223" s="104" t="e">
        <f>SUMIF('[1]Consommati par usage et sect '!$C$6:$C$310,'[1]Assiette TIC'!$C232,'[1]Consommati par usage et sect '!AF$6:AF$310)</f>
        <v>#VALUE!</v>
      </c>
      <c r="AH223" s="104" t="e">
        <f>SUMIF('[1]Consommati par usage et sect '!$C$6:$C$310,'[1]Assiette TIC'!$C232,'[1]Consommati par usage et sect '!AG$6:AG$310)</f>
        <v>#VALUE!</v>
      </c>
      <c r="AI223" s="104" t="e">
        <f>SUMIF('[1]Consommati par usage et sect '!$C$6:$C$310,'[1]Assiette TIC'!$C232,'[1]Consommati par usage et sect '!AH$6:AH$310)</f>
        <v>#VALUE!</v>
      </c>
      <c r="AJ223" s="104" t="e">
        <f>SUMIF('[1]Consommati par usage et sect '!$C$6:$C$310,'[1]Assiette TIC'!$C232,'[1]Consommati par usage et sect '!AI$6:AI$310)</f>
        <v>#VALUE!</v>
      </c>
      <c r="AK223" s="104" t="e">
        <f>SUMIF('[1]Consommati par usage et sect '!$C$6:$C$310,'[1]Assiette TIC'!$C232,'[1]Consommati par usage et sect '!AJ$6:AJ$310)</f>
        <v>#VALUE!</v>
      </c>
      <c r="AL223" s="105" t="e">
        <f t="shared" si="80"/>
        <v>#VALUE!</v>
      </c>
      <c r="AM223" s="104" t="e">
        <f t="shared" si="85"/>
        <v>#VALUE!</v>
      </c>
      <c r="AN223" s="104" t="e">
        <f t="shared" si="81"/>
        <v>#VALUE!</v>
      </c>
      <c r="AO223" s="104" t="e">
        <f t="shared" si="82"/>
        <v>#VALUE!</v>
      </c>
      <c r="AP223" s="104" t="e">
        <f t="shared" si="83"/>
        <v>#VALUE!</v>
      </c>
      <c r="AQ223" s="104" t="e">
        <f>SUMIF('[1]Consommati par usage et sect '!$C$6:$C$310,'[1]Assiette TIC'!$C232,'[1]Consommati par usage et sect '!AP$6:AP$310)</f>
        <v>#VALUE!</v>
      </c>
      <c r="AR223" s="104" t="e">
        <f>SUMIF('[1]Consommati par usage et sect '!$C$6:$C$310,'[1]Assiette TIC'!$C232,'[1]Consommati par usage et sect '!AQ$6:AQ$310)</f>
        <v>#VALUE!</v>
      </c>
      <c r="AS223" s="104" t="e">
        <f>SUMIF('[1]Consommati par usage et sect '!$C$6:$C$310,'[1]Assiette TIC'!$C232,'[1]Consommati par usage et sect '!AR$6:AR$310)</f>
        <v>#VALUE!</v>
      </c>
      <c r="AT223" s="104" t="e">
        <f>SUMIF('[1]Consommati par usage et sect '!$C$6:$C$310,'[1]Assiette TIC'!$C232,'[1]Consommati par usage et sect '!AS$6:AS$310)</f>
        <v>#VALUE!</v>
      </c>
      <c r="AU223" s="104" t="e">
        <f>SUMIF('[1]Consommati par usage et sect '!$C$6:$C$310,'[1]Assiette TIC'!$C232,'[1]Consommati par usage et sect '!AT$6:AT$310)</f>
        <v>#VALUE!</v>
      </c>
      <c r="AV223" s="104" t="e">
        <f>SUMIF('[1]Consommati par usage et sect '!$C$6:$C$310,'[1]Assiette TIC'!$C232,'[1]Consommati par usage et sect '!AU$6:AU$310)</f>
        <v>#VALUE!</v>
      </c>
      <c r="AW223" s="104" t="e">
        <f>SUMIF('[1]Consommati par usage et sect '!$C$6:$C$310,'[1]Assiette TIC'!$C232,'[1]Consommati par usage et sect '!AV$6:AV$310)</f>
        <v>#VALUE!</v>
      </c>
      <c r="AX223" s="104" t="e">
        <f>SUMIF('[1]Consommati par usage et sect '!$C$6:$C$310,'[1]Assiette TIC'!$C232,'[1]Consommati par usage et sect '!AW$6:AW$310)</f>
        <v>#VALUE!</v>
      </c>
      <c r="AY223" s="104" t="e">
        <f>SUMIF('[1]Consommati par usage et sect '!$C$6:$C$310,'[1]Assiette TIC'!$C232,'[1]Consommati par usage et sect '!AX$6:AX$310)</f>
        <v>#VALUE!</v>
      </c>
      <c r="AZ223" s="104" t="e">
        <f>SUMIF('[1]Consommati par usage et sect '!$C$6:$C$310,'[1]Assiette TIC'!$C232,'[1]Consommati par usage et sect '!AY$6:AY$310)</f>
        <v>#VALUE!</v>
      </c>
      <c r="BA223" s="104" t="e">
        <f>SUMIF('[1]Consommati par usage et sect '!$C$6:$C$310,'[1]Assiette TIC'!$C232,'[1]Consommati par usage et sect '!AZ$6:AZ$310)</f>
        <v>#VALUE!</v>
      </c>
      <c r="BB223" s="104" t="e">
        <f>SUMIF('[1]Consommati par usage et sect '!$C$6:$C$310,'[1]Assiette TIC'!$C232,'[1]Consommati par usage et sect '!BA$6:BA$310)</f>
        <v>#VALUE!</v>
      </c>
      <c r="BC223" s="104" t="e">
        <f>SUMIF('[1]Consommati par usage et sect '!$C$6:$C$310,'[1]Assiette TIC'!$C232,'[1]Consommati par usage et sect '!BB$6:BB$310)</f>
        <v>#VALUE!</v>
      </c>
      <c r="BD223" s="104" t="e">
        <f>SUMIF('[1]Consommati par usage et sect '!$C$6:$C$310,'[1]Assiette TIC'!$C232,'[1]Consommati par usage et sect '!BC$6:BC$310)</f>
        <v>#VALUE!</v>
      </c>
      <c r="BE223" s="104" t="e">
        <f>SUMIF('[1]Consommati par usage et sect '!$C$6:$C$310,'[1]Assiette TIC'!$C232,'[1]Consommati par usage et sect '!BD$6:BD$310)</f>
        <v>#VALUE!</v>
      </c>
      <c r="BF223" s="104" t="e">
        <f>SUMIF('[1]Consommati par usage et sect '!$C$6:$C$310,'[1]Assiette TIC'!$C232,'[1]Consommati par usage et sect '!BE$6:BE$310)</f>
        <v>#VALUE!</v>
      </c>
      <c r="BG223" s="104" t="e">
        <f>SUMIF('[1]Consommati par usage et sect '!$C$6:$C$310,'[1]Assiette TIC'!$C232,'[1]Consommati par usage et sect '!BF$6:BF$310)</f>
        <v>#VALUE!</v>
      </c>
      <c r="BH223" s="104" t="e">
        <f>SUMIF('[1]Consommati par usage et sect '!$C$6:$C$310,'[1]Assiette TIC'!$C232,'[1]Consommati par usage et sect '!BG$6:BG$310)</f>
        <v>#VALUE!</v>
      </c>
      <c r="BI223" s="104" t="e">
        <f>SUMIF('[1]Consommati par usage et sect '!$C$6:$C$310,'[1]Assiette TIC'!$C232,'[1]Consommati par usage et sect '!BH$6:BH$310)</f>
        <v>#VALUE!</v>
      </c>
      <c r="BJ223" s="104" t="e">
        <f>SUMIF('[1]Consommati par usage et sect '!$C$6:$C$310,'[1]Assiette TIC'!$C232,'[1]Consommati par usage et sect '!BI$6:BI$310)</f>
        <v>#VALUE!</v>
      </c>
      <c r="BK223" s="104" t="e">
        <f>SUMIF('[1]Consommati par usage et sect '!$C$6:$C$310,'[1]Assiette TIC'!$C232,'[1]Consommati par usage et sect '!BJ$6:BJ$310)</f>
        <v>#VALUE!</v>
      </c>
      <c r="BL223" s="104" t="e">
        <f>SUMIF('[1]Consommati par usage et sect '!$C$6:$C$310,'[1]Assiette TIC'!$C232,'[1]Consommati par usage et sect '!BK$6:BK$310)</f>
        <v>#VALUE!</v>
      </c>
      <c r="BM223" s="104" t="e">
        <f>SUMIF('[1]Consommati par usage et sect '!$C$6:$C$310,'[1]Assiette TIC'!$C232,'[1]Consommati par usage et sect '!BL$6:BL$310)</f>
        <v>#VALUE!</v>
      </c>
      <c r="BN223" s="104" t="e">
        <f>SUMIF('[1]Consommati par usage et sect '!$C$6:$C$310,'[1]Assiette TIC'!$C232,'[1]Consommati par usage et sect '!BM$6:BM$310)</f>
        <v>#VALUE!</v>
      </c>
      <c r="BO223" s="104" t="e">
        <f>SUMIF('[1]Consommati par usage et sect '!$C$6:$C$310,'[1]Assiette TIC'!$C232,'[1]Consommati par usage et sect '!BN$6:BN$310)</f>
        <v>#VALUE!</v>
      </c>
      <c r="BP223" s="104" t="e">
        <f>SUMIF('[1]Consommati par usage et sect '!$C$6:$C$310,'[1]Assiette TIC'!$C232,'[1]Consommati par usage et sect '!BO$6:BO$310)</f>
        <v>#VALUE!</v>
      </c>
      <c r="BQ223" s="104" t="e">
        <f>SUMIF('[1]Consommati par usage et sect '!$C$6:$C$310,'[1]Assiette TIC'!$C232,'[1]Consommati par usage et sect '!BP$6:BP$310)</f>
        <v>#VALUE!</v>
      </c>
      <c r="BR223" s="104" t="e">
        <f>SUMIF('[1]Consommati par usage et sect '!$C$6:$C$310,'[1]Assiette TIC'!$C232,'[1]Consommati par usage et sect '!BQ$6:BQ$310)</f>
        <v>#VALUE!</v>
      </c>
      <c r="BS223" s="105" t="e">
        <f t="shared" si="77"/>
        <v>#VALUE!</v>
      </c>
      <c r="BT223" s="106" t="e">
        <f t="shared" si="92"/>
        <v>#VALUE!</v>
      </c>
      <c r="BU223" s="102" t="e">
        <f>IF(E223-#REF!-#REF!&gt;=#REF!,AL223-E223+#REF!+#REF!,AL223-#REF!)</f>
        <v>#REF!</v>
      </c>
      <c r="BV223" s="102" t="s">
        <v>264</v>
      </c>
      <c r="BW223" s="102"/>
      <c r="BX223" s="102">
        <f t="shared" si="84"/>
        <v>1</v>
      </c>
      <c r="BY223" s="102">
        <f t="shared" si="86"/>
        <v>0</v>
      </c>
      <c r="BZ223" s="107">
        <f>IF(ISNA(VLOOKUP($D223,'[1]comptes des secteurs'!$B$13:$AW$1568,31,FALSE)),0,VLOOKUP($D223,'[1]comptes des secteurs'!$B$13:$AW$1568,31,FALSE))</f>
        <v>75.5</v>
      </c>
      <c r="CA223" s="102">
        <f>IF(ISNA(VLOOKUP($D223,'[1]comptes des secteurs'!$B$13:$AW$1568,47,FALSE)),0,VLOOKUP($D223,'[1]comptes des secteurs'!$B$13:$AW$1568,47,FALSE))</f>
        <v>399.4</v>
      </c>
      <c r="CB223" s="108">
        <f t="shared" si="89"/>
        <v>0</v>
      </c>
      <c r="CC223" s="108">
        <f t="shared" si="89"/>
        <v>0</v>
      </c>
      <c r="CD223">
        <f>VLOOKUP(D223,Eurostat!$A$11:$H$272,5,TRUE)</f>
        <v>1240.4000000000001</v>
      </c>
    </row>
    <row r="224" spans="1:82" ht="15.65" customHeight="1" x14ac:dyDescent="0.35">
      <c r="A224" s="121"/>
      <c r="B224" s="191"/>
      <c r="C224" s="131" t="s">
        <v>476</v>
      </c>
      <c r="D224" s="128">
        <v>1419</v>
      </c>
      <c r="E224" s="97">
        <f>IFERROR(VLOOKUP(D224,'[1]Emissions ETS'!$A$2:$B$121,2,FALSE),0)/1000</f>
        <v>0</v>
      </c>
      <c r="F224" s="104" t="e">
        <f>SUMIF('[1]Consommati par usage et sect '!$C$6:$C$310,'[1]Assiette TIC'!$C233,'[1]Consommati par usage et sect '!E$6:E$310)</f>
        <v>#VALUE!</v>
      </c>
      <c r="G224" s="104" t="e">
        <f>SUMIF('[1]Consommati par usage et sect '!$C$6:$C$310,'[1]Assiette TIC'!$C233,'[1]Consommati par usage et sect '!F$6:F$310)</f>
        <v>#VALUE!</v>
      </c>
      <c r="H224" s="104" t="e">
        <f>SUMIF('[1]Consommati par usage et sect '!$C$6:$C$310,'[1]Assiette TIC'!$C233,'[1]Consommati par usage et sect '!G$6:G$310)</f>
        <v>#VALUE!</v>
      </c>
      <c r="I224" s="104" t="e">
        <f>SUMIF('[1]Consommati par usage et sect '!$C$6:$C$310,'[1]Assiette TIC'!$C233,'[1]Consommati par usage et sect '!H$6:H$310)</f>
        <v>#VALUE!</v>
      </c>
      <c r="J224" s="104" t="e">
        <f>SUMIF('[1]Consommati par usage et sect '!$C$6:$C$310,'[1]Assiette TIC'!$C233,'[1]Consommati par usage et sect '!I$6:I$310)</f>
        <v>#VALUE!</v>
      </c>
      <c r="K224" s="104" t="e">
        <f>SUMIF('[1]Consommati par usage et sect '!$C$6:$C$310,'[1]Assiette TIC'!$C233,'[1]Consommati par usage et sect '!J$6:J$310)</f>
        <v>#VALUE!</v>
      </c>
      <c r="L224" s="104" t="e">
        <f>SUMIF('[1]Consommati par usage et sect '!$C$6:$C$310,'[1]Assiette TIC'!$C233,'[1]Consommati par usage et sect '!K$6:K$310)</f>
        <v>#VALUE!</v>
      </c>
      <c r="M224" s="104" t="e">
        <f>SUMIF('[1]Consommati par usage et sect '!$C$6:$C$310,'[1]Assiette TIC'!$C233,'[1]Consommati par usage et sect '!L$6:L$310)</f>
        <v>#VALUE!</v>
      </c>
      <c r="N224" s="104" t="e">
        <f>SUMIF('[1]Consommati par usage et sect '!$C$6:$C$310,'[1]Assiette TIC'!$C233,'[1]Consommati par usage et sect '!M$6:M$310)</f>
        <v>#VALUE!</v>
      </c>
      <c r="O224" s="104" t="e">
        <f>SUMIF('[1]Consommati par usage et sect '!$C$6:$C$310,'[1]Assiette TIC'!$C233,'[1]Consommati par usage et sect '!N$6:N$310)</f>
        <v>#VALUE!</v>
      </c>
      <c r="P224" s="104" t="e">
        <f>SUMIF('[1]Consommati par usage et sect '!$C$6:$C$310,'[1]Assiette TIC'!$C233,'[1]Consommati par usage et sect '!O$6:O$310)</f>
        <v>#VALUE!</v>
      </c>
      <c r="Q224" s="104" t="e">
        <f>SUMIF('[1]Consommati par usage et sect '!$C$6:$C$310,'[1]Assiette TIC'!$C233,'[1]Consommati par usage et sect '!P$6:P$310)</f>
        <v>#VALUE!</v>
      </c>
      <c r="R224" s="104" t="e">
        <f>SUMIF('[1]Consommati par usage et sect '!$C$6:$C$310,'[1]Assiette TIC'!$C233,'[1]Consommati par usage et sect '!Q$6:Q$310)</f>
        <v>#VALUE!</v>
      </c>
      <c r="S224" s="104" t="e">
        <f>SUMIF('[1]Consommati par usage et sect '!$C$6:$C$310,'[1]Assiette TIC'!$C233,'[1]Consommati par usage et sect '!R$6:R$310)</f>
        <v>#VALUE!</v>
      </c>
      <c r="T224" s="104" t="e">
        <f>SUMIF('[1]Consommati par usage et sect '!$C$6:$C$310,'[1]Assiette TIC'!$C233,'[1]Consommati par usage et sect '!S$6:S$310)</f>
        <v>#VALUE!</v>
      </c>
      <c r="U224" s="104" t="e">
        <f>SUMIF('[1]Consommati par usage et sect '!$C$6:$C$310,'[1]Assiette TIC'!$C233,'[1]Consommati par usage et sect '!T$6:T$310)</f>
        <v>#VALUE!</v>
      </c>
      <c r="V224" s="104" t="e">
        <f>SUMIF('[1]Consommati par usage et sect '!$C$6:$C$310,'[1]Assiette TIC'!$C233,'[1]Consommati par usage et sect '!U$6:U$310)</f>
        <v>#VALUE!</v>
      </c>
      <c r="W224" s="104" t="e">
        <f>SUMIF('[1]Consommati par usage et sect '!$C$6:$C$310,'[1]Assiette TIC'!$C233,'[1]Consommati par usage et sect '!V$6:V$310)</f>
        <v>#VALUE!</v>
      </c>
      <c r="X224" s="104" t="e">
        <f>SUMIF('[1]Consommati par usage et sect '!$C$6:$C$310,'[1]Assiette TIC'!$C233,'[1]Consommati par usage et sect '!W$6:W$310)</f>
        <v>#VALUE!</v>
      </c>
      <c r="Y224" s="104" t="e">
        <f>SUMIF('[1]Consommati par usage et sect '!$C$6:$C$310,'[1]Assiette TIC'!$C233,'[1]Consommati par usage et sect '!X$6:X$310)</f>
        <v>#VALUE!</v>
      </c>
      <c r="Z224" s="104" t="e">
        <f>SUMIF('[1]Consommati par usage et sect '!$C$6:$C$310,'[1]Assiette TIC'!$C233,'[1]Consommati par usage et sect '!Y$6:Y$310)</f>
        <v>#VALUE!</v>
      </c>
      <c r="AA224" s="104" t="e">
        <f>SUMIF('[1]Consommati par usage et sect '!$C$6:$C$310,'[1]Assiette TIC'!$C233,'[1]Consommati par usage et sect '!Z$6:Z$310)</f>
        <v>#VALUE!</v>
      </c>
      <c r="AB224" s="104" t="e">
        <f>SUMIF('[1]Consommati par usage et sect '!$C$6:$C$310,'[1]Assiette TIC'!$C233,'[1]Consommati par usage et sect '!AA$6:AA$310)</f>
        <v>#VALUE!</v>
      </c>
      <c r="AC224" s="104" t="e">
        <f>SUMIF('[1]Consommati par usage et sect '!$C$6:$C$310,'[1]Assiette TIC'!$C233,'[1]Consommati par usage et sect '!AB$6:AB$310)</f>
        <v>#VALUE!</v>
      </c>
      <c r="AD224" s="104" t="e">
        <f>SUMIF('[1]Consommati par usage et sect '!$C$6:$C$310,'[1]Assiette TIC'!$C233,'[1]Consommati par usage et sect '!AC$6:AC$310)</f>
        <v>#VALUE!</v>
      </c>
      <c r="AE224" s="104" t="e">
        <f>SUMIF('[1]Consommati par usage et sect '!$C$6:$C$310,'[1]Assiette TIC'!$C233,'[1]Consommati par usage et sect '!AD$6:AD$310)</f>
        <v>#VALUE!</v>
      </c>
      <c r="AF224" s="104" t="e">
        <f>SUMIF('[1]Consommati par usage et sect '!$C$6:$C$310,'[1]Assiette TIC'!$C233,'[1]Consommati par usage et sect '!AE$6:AE$310)</f>
        <v>#VALUE!</v>
      </c>
      <c r="AG224" s="104" t="e">
        <f>SUMIF('[1]Consommati par usage et sect '!$C$6:$C$310,'[1]Assiette TIC'!$C233,'[1]Consommati par usage et sect '!AF$6:AF$310)</f>
        <v>#VALUE!</v>
      </c>
      <c r="AH224" s="104" t="e">
        <f>SUMIF('[1]Consommati par usage et sect '!$C$6:$C$310,'[1]Assiette TIC'!$C233,'[1]Consommati par usage et sect '!AG$6:AG$310)</f>
        <v>#VALUE!</v>
      </c>
      <c r="AI224" s="104" t="e">
        <f>SUMIF('[1]Consommati par usage et sect '!$C$6:$C$310,'[1]Assiette TIC'!$C233,'[1]Consommati par usage et sect '!AH$6:AH$310)</f>
        <v>#VALUE!</v>
      </c>
      <c r="AJ224" s="104" t="e">
        <f>SUMIF('[1]Consommati par usage et sect '!$C$6:$C$310,'[1]Assiette TIC'!$C233,'[1]Consommati par usage et sect '!AI$6:AI$310)</f>
        <v>#VALUE!</v>
      </c>
      <c r="AK224" s="104" t="e">
        <f>SUMIF('[1]Consommati par usage et sect '!$C$6:$C$310,'[1]Assiette TIC'!$C233,'[1]Consommati par usage et sect '!AJ$6:AJ$310)</f>
        <v>#VALUE!</v>
      </c>
      <c r="AL224" s="105" t="e">
        <f t="shared" si="80"/>
        <v>#VALUE!</v>
      </c>
      <c r="AM224" s="104" t="e">
        <f t="shared" si="85"/>
        <v>#VALUE!</v>
      </c>
      <c r="AN224" s="104" t="e">
        <f t="shared" si="81"/>
        <v>#VALUE!</v>
      </c>
      <c r="AO224" s="104" t="e">
        <f t="shared" si="82"/>
        <v>#VALUE!</v>
      </c>
      <c r="AP224" s="104" t="e">
        <f t="shared" si="83"/>
        <v>#VALUE!</v>
      </c>
      <c r="AQ224" s="104" t="e">
        <f>SUMIF('[1]Consommati par usage et sect '!$C$6:$C$310,'[1]Assiette TIC'!$C233,'[1]Consommati par usage et sect '!AP$6:AP$310)</f>
        <v>#VALUE!</v>
      </c>
      <c r="AR224" s="104" t="e">
        <f>SUMIF('[1]Consommati par usage et sect '!$C$6:$C$310,'[1]Assiette TIC'!$C233,'[1]Consommati par usage et sect '!AQ$6:AQ$310)</f>
        <v>#VALUE!</v>
      </c>
      <c r="AS224" s="104" t="e">
        <f>SUMIF('[1]Consommati par usage et sect '!$C$6:$C$310,'[1]Assiette TIC'!$C233,'[1]Consommati par usage et sect '!AR$6:AR$310)</f>
        <v>#VALUE!</v>
      </c>
      <c r="AT224" s="104" t="e">
        <f>SUMIF('[1]Consommati par usage et sect '!$C$6:$C$310,'[1]Assiette TIC'!$C233,'[1]Consommati par usage et sect '!AS$6:AS$310)</f>
        <v>#VALUE!</v>
      </c>
      <c r="AU224" s="104" t="e">
        <f>SUMIF('[1]Consommati par usage et sect '!$C$6:$C$310,'[1]Assiette TIC'!$C233,'[1]Consommati par usage et sect '!AT$6:AT$310)</f>
        <v>#VALUE!</v>
      </c>
      <c r="AV224" s="104" t="e">
        <f>SUMIF('[1]Consommati par usage et sect '!$C$6:$C$310,'[1]Assiette TIC'!$C233,'[1]Consommati par usage et sect '!AU$6:AU$310)</f>
        <v>#VALUE!</v>
      </c>
      <c r="AW224" s="104" t="e">
        <f>SUMIF('[1]Consommati par usage et sect '!$C$6:$C$310,'[1]Assiette TIC'!$C233,'[1]Consommati par usage et sect '!AV$6:AV$310)</f>
        <v>#VALUE!</v>
      </c>
      <c r="AX224" s="104" t="e">
        <f>SUMIF('[1]Consommati par usage et sect '!$C$6:$C$310,'[1]Assiette TIC'!$C233,'[1]Consommati par usage et sect '!AW$6:AW$310)</f>
        <v>#VALUE!</v>
      </c>
      <c r="AY224" s="104" t="e">
        <f>SUMIF('[1]Consommati par usage et sect '!$C$6:$C$310,'[1]Assiette TIC'!$C233,'[1]Consommati par usage et sect '!AX$6:AX$310)</f>
        <v>#VALUE!</v>
      </c>
      <c r="AZ224" s="104" t="e">
        <f>SUMIF('[1]Consommati par usage et sect '!$C$6:$C$310,'[1]Assiette TIC'!$C233,'[1]Consommati par usage et sect '!AY$6:AY$310)</f>
        <v>#VALUE!</v>
      </c>
      <c r="BA224" s="104" t="e">
        <f>SUMIF('[1]Consommati par usage et sect '!$C$6:$C$310,'[1]Assiette TIC'!$C233,'[1]Consommati par usage et sect '!AZ$6:AZ$310)</f>
        <v>#VALUE!</v>
      </c>
      <c r="BB224" s="104" t="e">
        <f>SUMIF('[1]Consommati par usage et sect '!$C$6:$C$310,'[1]Assiette TIC'!$C233,'[1]Consommati par usage et sect '!BA$6:BA$310)</f>
        <v>#VALUE!</v>
      </c>
      <c r="BC224" s="104" t="e">
        <f>SUMIF('[1]Consommati par usage et sect '!$C$6:$C$310,'[1]Assiette TIC'!$C233,'[1]Consommati par usage et sect '!BB$6:BB$310)</f>
        <v>#VALUE!</v>
      </c>
      <c r="BD224" s="104" t="e">
        <f>SUMIF('[1]Consommati par usage et sect '!$C$6:$C$310,'[1]Assiette TIC'!$C233,'[1]Consommati par usage et sect '!BC$6:BC$310)</f>
        <v>#VALUE!</v>
      </c>
      <c r="BE224" s="104" t="e">
        <f>SUMIF('[1]Consommati par usage et sect '!$C$6:$C$310,'[1]Assiette TIC'!$C233,'[1]Consommati par usage et sect '!BD$6:BD$310)</f>
        <v>#VALUE!</v>
      </c>
      <c r="BF224" s="104" t="e">
        <f>SUMIF('[1]Consommati par usage et sect '!$C$6:$C$310,'[1]Assiette TIC'!$C233,'[1]Consommati par usage et sect '!BE$6:BE$310)</f>
        <v>#VALUE!</v>
      </c>
      <c r="BG224" s="104" t="e">
        <f>SUMIF('[1]Consommati par usage et sect '!$C$6:$C$310,'[1]Assiette TIC'!$C233,'[1]Consommati par usage et sect '!BF$6:BF$310)</f>
        <v>#VALUE!</v>
      </c>
      <c r="BH224" s="104" t="e">
        <f>SUMIF('[1]Consommati par usage et sect '!$C$6:$C$310,'[1]Assiette TIC'!$C233,'[1]Consommati par usage et sect '!BG$6:BG$310)</f>
        <v>#VALUE!</v>
      </c>
      <c r="BI224" s="104" t="e">
        <f>SUMIF('[1]Consommati par usage et sect '!$C$6:$C$310,'[1]Assiette TIC'!$C233,'[1]Consommati par usage et sect '!BH$6:BH$310)</f>
        <v>#VALUE!</v>
      </c>
      <c r="BJ224" s="104" t="e">
        <f>SUMIF('[1]Consommati par usage et sect '!$C$6:$C$310,'[1]Assiette TIC'!$C233,'[1]Consommati par usage et sect '!BI$6:BI$310)</f>
        <v>#VALUE!</v>
      </c>
      <c r="BK224" s="104" t="e">
        <f>SUMIF('[1]Consommati par usage et sect '!$C$6:$C$310,'[1]Assiette TIC'!$C233,'[1]Consommati par usage et sect '!BJ$6:BJ$310)</f>
        <v>#VALUE!</v>
      </c>
      <c r="BL224" s="104" t="e">
        <f>SUMIF('[1]Consommati par usage et sect '!$C$6:$C$310,'[1]Assiette TIC'!$C233,'[1]Consommati par usage et sect '!BK$6:BK$310)</f>
        <v>#VALUE!</v>
      </c>
      <c r="BM224" s="104" t="e">
        <f>SUMIF('[1]Consommati par usage et sect '!$C$6:$C$310,'[1]Assiette TIC'!$C233,'[1]Consommati par usage et sect '!BL$6:BL$310)</f>
        <v>#VALUE!</v>
      </c>
      <c r="BN224" s="104" t="e">
        <f>SUMIF('[1]Consommati par usage et sect '!$C$6:$C$310,'[1]Assiette TIC'!$C233,'[1]Consommati par usage et sect '!BM$6:BM$310)</f>
        <v>#VALUE!</v>
      </c>
      <c r="BO224" s="104" t="e">
        <f>SUMIF('[1]Consommati par usage et sect '!$C$6:$C$310,'[1]Assiette TIC'!$C233,'[1]Consommati par usage et sect '!BN$6:BN$310)</f>
        <v>#VALUE!</v>
      </c>
      <c r="BP224" s="104" t="e">
        <f>SUMIF('[1]Consommati par usage et sect '!$C$6:$C$310,'[1]Assiette TIC'!$C233,'[1]Consommati par usage et sect '!BO$6:BO$310)</f>
        <v>#VALUE!</v>
      </c>
      <c r="BQ224" s="104" t="e">
        <f>SUMIF('[1]Consommati par usage et sect '!$C$6:$C$310,'[1]Assiette TIC'!$C233,'[1]Consommati par usage et sect '!BP$6:BP$310)</f>
        <v>#VALUE!</v>
      </c>
      <c r="BR224" s="104" t="e">
        <f>SUMIF('[1]Consommati par usage et sect '!$C$6:$C$310,'[1]Assiette TIC'!$C233,'[1]Consommati par usage et sect '!BQ$6:BQ$310)</f>
        <v>#VALUE!</v>
      </c>
      <c r="BS224" s="105" t="e">
        <f t="shared" si="77"/>
        <v>#VALUE!</v>
      </c>
      <c r="BT224" s="106" t="e">
        <f t="shared" si="92"/>
        <v>#VALUE!</v>
      </c>
      <c r="BU224" s="102" t="e">
        <f>IF(E224-#REF!-#REF!&gt;=#REF!,AL224-E224+#REF!+#REF!,AL224-#REF!)</f>
        <v>#REF!</v>
      </c>
      <c r="BV224" s="102" t="s">
        <v>264</v>
      </c>
      <c r="BW224" s="102"/>
      <c r="BX224" s="102">
        <f t="shared" si="84"/>
        <v>1</v>
      </c>
      <c r="BY224" s="102">
        <f t="shared" si="86"/>
        <v>0</v>
      </c>
      <c r="BZ224" s="107">
        <f>IF(ISNA(VLOOKUP($D224,'[1]comptes des secteurs'!$B$13:$AW$1568,31,FALSE)),0,VLOOKUP($D224,'[1]comptes des secteurs'!$B$13:$AW$1568,31,FALSE))</f>
        <v>77.900000000000006</v>
      </c>
      <c r="CA224" s="102">
        <f>IF(ISNA(VLOOKUP($D224,'[1]comptes des secteurs'!$B$13:$AW$1568,47,FALSE)),0,VLOOKUP($D224,'[1]comptes des secteurs'!$B$13:$AW$1568,47,FALSE))</f>
        <v>268</v>
      </c>
      <c r="CB224" s="108">
        <f t="shared" si="89"/>
        <v>0</v>
      </c>
      <c r="CC224" s="108">
        <f t="shared" si="89"/>
        <v>0</v>
      </c>
      <c r="CD224">
        <f>VLOOKUP(D224,Eurostat!$A$11:$H$272,5,TRUE)</f>
        <v>906.2</v>
      </c>
    </row>
    <row r="225" spans="1:82" ht="15.65" customHeight="1" x14ac:dyDescent="0.35">
      <c r="A225" s="121"/>
      <c r="B225" s="191"/>
      <c r="C225" s="131" t="s">
        <v>477</v>
      </c>
      <c r="D225" s="128">
        <v>1420</v>
      </c>
      <c r="E225" s="97">
        <f>IFERROR(VLOOKUP(D225,'[1]Emissions ETS'!$A$2:$B$121,2,FALSE),0)/1000</f>
        <v>0</v>
      </c>
      <c r="F225" s="104" t="e">
        <f>SUMIF('[1]Consommati par usage et sect '!$C$6:$C$310,'[1]Assiette TIC'!$C234,'[1]Consommati par usage et sect '!E$6:E$310)</f>
        <v>#VALUE!</v>
      </c>
      <c r="G225" s="104" t="e">
        <f>SUMIF('[1]Consommati par usage et sect '!$C$6:$C$310,'[1]Assiette TIC'!$C234,'[1]Consommati par usage et sect '!F$6:F$310)</f>
        <v>#VALUE!</v>
      </c>
      <c r="H225" s="104" t="e">
        <f>SUMIF('[1]Consommati par usage et sect '!$C$6:$C$310,'[1]Assiette TIC'!$C234,'[1]Consommati par usage et sect '!G$6:G$310)</f>
        <v>#VALUE!</v>
      </c>
      <c r="I225" s="104" t="e">
        <f>SUMIF('[1]Consommati par usage et sect '!$C$6:$C$310,'[1]Assiette TIC'!$C234,'[1]Consommati par usage et sect '!H$6:H$310)</f>
        <v>#VALUE!</v>
      </c>
      <c r="J225" s="104" t="e">
        <f>SUMIF('[1]Consommati par usage et sect '!$C$6:$C$310,'[1]Assiette TIC'!$C234,'[1]Consommati par usage et sect '!I$6:I$310)</f>
        <v>#VALUE!</v>
      </c>
      <c r="K225" s="104" t="e">
        <f>SUMIF('[1]Consommati par usage et sect '!$C$6:$C$310,'[1]Assiette TIC'!$C234,'[1]Consommati par usage et sect '!J$6:J$310)</f>
        <v>#VALUE!</v>
      </c>
      <c r="L225" s="104" t="e">
        <f>SUMIF('[1]Consommati par usage et sect '!$C$6:$C$310,'[1]Assiette TIC'!$C234,'[1]Consommati par usage et sect '!K$6:K$310)</f>
        <v>#VALUE!</v>
      </c>
      <c r="M225" s="104" t="e">
        <f>SUMIF('[1]Consommati par usage et sect '!$C$6:$C$310,'[1]Assiette TIC'!$C234,'[1]Consommati par usage et sect '!L$6:L$310)</f>
        <v>#VALUE!</v>
      </c>
      <c r="N225" s="104" t="e">
        <f>SUMIF('[1]Consommati par usage et sect '!$C$6:$C$310,'[1]Assiette TIC'!$C234,'[1]Consommati par usage et sect '!M$6:M$310)</f>
        <v>#VALUE!</v>
      </c>
      <c r="O225" s="104" t="e">
        <f>SUMIF('[1]Consommati par usage et sect '!$C$6:$C$310,'[1]Assiette TIC'!$C234,'[1]Consommati par usage et sect '!N$6:N$310)</f>
        <v>#VALUE!</v>
      </c>
      <c r="P225" s="104" t="e">
        <f>SUMIF('[1]Consommati par usage et sect '!$C$6:$C$310,'[1]Assiette TIC'!$C234,'[1]Consommati par usage et sect '!O$6:O$310)</f>
        <v>#VALUE!</v>
      </c>
      <c r="Q225" s="104" t="e">
        <f>SUMIF('[1]Consommati par usage et sect '!$C$6:$C$310,'[1]Assiette TIC'!$C234,'[1]Consommati par usage et sect '!P$6:P$310)</f>
        <v>#VALUE!</v>
      </c>
      <c r="R225" s="104" t="e">
        <f>SUMIF('[1]Consommati par usage et sect '!$C$6:$C$310,'[1]Assiette TIC'!$C234,'[1]Consommati par usage et sect '!Q$6:Q$310)</f>
        <v>#VALUE!</v>
      </c>
      <c r="S225" s="104" t="e">
        <f>SUMIF('[1]Consommati par usage et sect '!$C$6:$C$310,'[1]Assiette TIC'!$C234,'[1]Consommati par usage et sect '!R$6:R$310)</f>
        <v>#VALUE!</v>
      </c>
      <c r="T225" s="104" t="e">
        <f>SUMIF('[1]Consommati par usage et sect '!$C$6:$C$310,'[1]Assiette TIC'!$C234,'[1]Consommati par usage et sect '!S$6:S$310)</f>
        <v>#VALUE!</v>
      </c>
      <c r="U225" s="104" t="e">
        <f>SUMIF('[1]Consommati par usage et sect '!$C$6:$C$310,'[1]Assiette TIC'!$C234,'[1]Consommati par usage et sect '!T$6:T$310)</f>
        <v>#VALUE!</v>
      </c>
      <c r="V225" s="104" t="e">
        <f>SUMIF('[1]Consommati par usage et sect '!$C$6:$C$310,'[1]Assiette TIC'!$C234,'[1]Consommati par usage et sect '!U$6:U$310)</f>
        <v>#VALUE!</v>
      </c>
      <c r="W225" s="104" t="e">
        <f>SUMIF('[1]Consommati par usage et sect '!$C$6:$C$310,'[1]Assiette TIC'!$C234,'[1]Consommati par usage et sect '!V$6:V$310)</f>
        <v>#VALUE!</v>
      </c>
      <c r="X225" s="104" t="e">
        <f>SUMIF('[1]Consommati par usage et sect '!$C$6:$C$310,'[1]Assiette TIC'!$C234,'[1]Consommati par usage et sect '!W$6:W$310)</f>
        <v>#VALUE!</v>
      </c>
      <c r="Y225" s="104" t="e">
        <f>SUMIF('[1]Consommati par usage et sect '!$C$6:$C$310,'[1]Assiette TIC'!$C234,'[1]Consommati par usage et sect '!X$6:X$310)</f>
        <v>#VALUE!</v>
      </c>
      <c r="Z225" s="104" t="e">
        <f>SUMIF('[1]Consommati par usage et sect '!$C$6:$C$310,'[1]Assiette TIC'!$C234,'[1]Consommati par usage et sect '!Y$6:Y$310)</f>
        <v>#VALUE!</v>
      </c>
      <c r="AA225" s="104" t="e">
        <f>SUMIF('[1]Consommati par usage et sect '!$C$6:$C$310,'[1]Assiette TIC'!$C234,'[1]Consommati par usage et sect '!Z$6:Z$310)</f>
        <v>#VALUE!</v>
      </c>
      <c r="AB225" s="104" t="e">
        <f>SUMIF('[1]Consommati par usage et sect '!$C$6:$C$310,'[1]Assiette TIC'!$C234,'[1]Consommati par usage et sect '!AA$6:AA$310)</f>
        <v>#VALUE!</v>
      </c>
      <c r="AC225" s="104" t="e">
        <f>SUMIF('[1]Consommati par usage et sect '!$C$6:$C$310,'[1]Assiette TIC'!$C234,'[1]Consommati par usage et sect '!AB$6:AB$310)</f>
        <v>#VALUE!</v>
      </c>
      <c r="AD225" s="104" t="e">
        <f>SUMIF('[1]Consommati par usage et sect '!$C$6:$C$310,'[1]Assiette TIC'!$C234,'[1]Consommati par usage et sect '!AC$6:AC$310)</f>
        <v>#VALUE!</v>
      </c>
      <c r="AE225" s="104" t="e">
        <f>SUMIF('[1]Consommati par usage et sect '!$C$6:$C$310,'[1]Assiette TIC'!$C234,'[1]Consommati par usage et sect '!AD$6:AD$310)</f>
        <v>#VALUE!</v>
      </c>
      <c r="AF225" s="104" t="e">
        <f>SUMIF('[1]Consommati par usage et sect '!$C$6:$C$310,'[1]Assiette TIC'!$C234,'[1]Consommati par usage et sect '!AE$6:AE$310)</f>
        <v>#VALUE!</v>
      </c>
      <c r="AG225" s="104" t="e">
        <f>SUMIF('[1]Consommati par usage et sect '!$C$6:$C$310,'[1]Assiette TIC'!$C234,'[1]Consommati par usage et sect '!AF$6:AF$310)</f>
        <v>#VALUE!</v>
      </c>
      <c r="AH225" s="104" t="e">
        <f>SUMIF('[1]Consommati par usage et sect '!$C$6:$C$310,'[1]Assiette TIC'!$C234,'[1]Consommati par usage et sect '!AG$6:AG$310)</f>
        <v>#VALUE!</v>
      </c>
      <c r="AI225" s="104" t="e">
        <f>SUMIF('[1]Consommati par usage et sect '!$C$6:$C$310,'[1]Assiette TIC'!$C234,'[1]Consommati par usage et sect '!AH$6:AH$310)</f>
        <v>#VALUE!</v>
      </c>
      <c r="AJ225" s="104" t="e">
        <f>SUMIF('[1]Consommati par usage et sect '!$C$6:$C$310,'[1]Assiette TIC'!$C234,'[1]Consommati par usage et sect '!AI$6:AI$310)</f>
        <v>#VALUE!</v>
      </c>
      <c r="AK225" s="104" t="e">
        <f>SUMIF('[1]Consommati par usage et sect '!$C$6:$C$310,'[1]Assiette TIC'!$C234,'[1]Consommati par usage et sect '!AJ$6:AJ$310)</f>
        <v>#VALUE!</v>
      </c>
      <c r="AL225" s="105" t="e">
        <f t="shared" si="80"/>
        <v>#VALUE!</v>
      </c>
      <c r="AM225" s="104" t="e">
        <f t="shared" si="85"/>
        <v>#VALUE!</v>
      </c>
      <c r="AN225" s="104" t="e">
        <f t="shared" si="81"/>
        <v>#VALUE!</v>
      </c>
      <c r="AO225" s="104" t="e">
        <f t="shared" si="82"/>
        <v>#VALUE!</v>
      </c>
      <c r="AP225" s="104" t="e">
        <f t="shared" si="83"/>
        <v>#VALUE!</v>
      </c>
      <c r="AQ225" s="104" t="e">
        <f>SUMIF('[1]Consommati par usage et sect '!$C$6:$C$310,'[1]Assiette TIC'!$C234,'[1]Consommati par usage et sect '!AP$6:AP$310)</f>
        <v>#VALUE!</v>
      </c>
      <c r="AR225" s="104" t="e">
        <f>SUMIF('[1]Consommati par usage et sect '!$C$6:$C$310,'[1]Assiette TIC'!$C234,'[1]Consommati par usage et sect '!AQ$6:AQ$310)</f>
        <v>#VALUE!</v>
      </c>
      <c r="AS225" s="104" t="e">
        <f>SUMIF('[1]Consommati par usage et sect '!$C$6:$C$310,'[1]Assiette TIC'!$C234,'[1]Consommati par usage et sect '!AR$6:AR$310)</f>
        <v>#VALUE!</v>
      </c>
      <c r="AT225" s="104" t="e">
        <f>SUMIF('[1]Consommati par usage et sect '!$C$6:$C$310,'[1]Assiette TIC'!$C234,'[1]Consommati par usage et sect '!AS$6:AS$310)</f>
        <v>#VALUE!</v>
      </c>
      <c r="AU225" s="104" t="e">
        <f>SUMIF('[1]Consommati par usage et sect '!$C$6:$C$310,'[1]Assiette TIC'!$C234,'[1]Consommati par usage et sect '!AT$6:AT$310)</f>
        <v>#VALUE!</v>
      </c>
      <c r="AV225" s="104" t="e">
        <f>SUMIF('[1]Consommati par usage et sect '!$C$6:$C$310,'[1]Assiette TIC'!$C234,'[1]Consommati par usage et sect '!AU$6:AU$310)</f>
        <v>#VALUE!</v>
      </c>
      <c r="AW225" s="104" t="e">
        <f>SUMIF('[1]Consommati par usage et sect '!$C$6:$C$310,'[1]Assiette TIC'!$C234,'[1]Consommati par usage et sect '!AV$6:AV$310)</f>
        <v>#VALUE!</v>
      </c>
      <c r="AX225" s="104" t="e">
        <f>SUMIF('[1]Consommati par usage et sect '!$C$6:$C$310,'[1]Assiette TIC'!$C234,'[1]Consommati par usage et sect '!AW$6:AW$310)</f>
        <v>#VALUE!</v>
      </c>
      <c r="AY225" s="104" t="e">
        <f>SUMIF('[1]Consommati par usage et sect '!$C$6:$C$310,'[1]Assiette TIC'!$C234,'[1]Consommati par usage et sect '!AX$6:AX$310)</f>
        <v>#VALUE!</v>
      </c>
      <c r="AZ225" s="104" t="e">
        <f>SUMIF('[1]Consommati par usage et sect '!$C$6:$C$310,'[1]Assiette TIC'!$C234,'[1]Consommati par usage et sect '!AY$6:AY$310)</f>
        <v>#VALUE!</v>
      </c>
      <c r="BA225" s="104" t="e">
        <f>SUMIF('[1]Consommati par usage et sect '!$C$6:$C$310,'[1]Assiette TIC'!$C234,'[1]Consommati par usage et sect '!AZ$6:AZ$310)</f>
        <v>#VALUE!</v>
      </c>
      <c r="BB225" s="104" t="e">
        <f>SUMIF('[1]Consommati par usage et sect '!$C$6:$C$310,'[1]Assiette TIC'!$C234,'[1]Consommati par usage et sect '!BA$6:BA$310)</f>
        <v>#VALUE!</v>
      </c>
      <c r="BC225" s="104" t="e">
        <f>SUMIF('[1]Consommati par usage et sect '!$C$6:$C$310,'[1]Assiette TIC'!$C234,'[1]Consommati par usage et sect '!BB$6:BB$310)</f>
        <v>#VALUE!</v>
      </c>
      <c r="BD225" s="104" t="e">
        <f>SUMIF('[1]Consommati par usage et sect '!$C$6:$C$310,'[1]Assiette TIC'!$C234,'[1]Consommati par usage et sect '!BC$6:BC$310)</f>
        <v>#VALUE!</v>
      </c>
      <c r="BE225" s="104" t="e">
        <f>SUMIF('[1]Consommati par usage et sect '!$C$6:$C$310,'[1]Assiette TIC'!$C234,'[1]Consommati par usage et sect '!BD$6:BD$310)</f>
        <v>#VALUE!</v>
      </c>
      <c r="BF225" s="104" t="e">
        <f>SUMIF('[1]Consommati par usage et sect '!$C$6:$C$310,'[1]Assiette TIC'!$C234,'[1]Consommati par usage et sect '!BE$6:BE$310)</f>
        <v>#VALUE!</v>
      </c>
      <c r="BG225" s="104" t="e">
        <f>SUMIF('[1]Consommati par usage et sect '!$C$6:$C$310,'[1]Assiette TIC'!$C234,'[1]Consommati par usage et sect '!BF$6:BF$310)</f>
        <v>#VALUE!</v>
      </c>
      <c r="BH225" s="104" t="e">
        <f>SUMIF('[1]Consommati par usage et sect '!$C$6:$C$310,'[1]Assiette TIC'!$C234,'[1]Consommati par usage et sect '!BG$6:BG$310)</f>
        <v>#VALUE!</v>
      </c>
      <c r="BI225" s="104" t="e">
        <f>SUMIF('[1]Consommati par usage et sect '!$C$6:$C$310,'[1]Assiette TIC'!$C234,'[1]Consommati par usage et sect '!BH$6:BH$310)</f>
        <v>#VALUE!</v>
      </c>
      <c r="BJ225" s="104" t="e">
        <f>SUMIF('[1]Consommati par usage et sect '!$C$6:$C$310,'[1]Assiette TIC'!$C234,'[1]Consommati par usage et sect '!BI$6:BI$310)</f>
        <v>#VALUE!</v>
      </c>
      <c r="BK225" s="104" t="e">
        <f>SUMIF('[1]Consommati par usage et sect '!$C$6:$C$310,'[1]Assiette TIC'!$C234,'[1]Consommati par usage et sect '!BJ$6:BJ$310)</f>
        <v>#VALUE!</v>
      </c>
      <c r="BL225" s="104" t="e">
        <f>SUMIF('[1]Consommati par usage et sect '!$C$6:$C$310,'[1]Assiette TIC'!$C234,'[1]Consommati par usage et sect '!BK$6:BK$310)</f>
        <v>#VALUE!</v>
      </c>
      <c r="BM225" s="104" t="e">
        <f>SUMIF('[1]Consommati par usage et sect '!$C$6:$C$310,'[1]Assiette TIC'!$C234,'[1]Consommati par usage et sect '!BL$6:BL$310)</f>
        <v>#VALUE!</v>
      </c>
      <c r="BN225" s="104" t="e">
        <f>SUMIF('[1]Consommati par usage et sect '!$C$6:$C$310,'[1]Assiette TIC'!$C234,'[1]Consommati par usage et sect '!BM$6:BM$310)</f>
        <v>#VALUE!</v>
      </c>
      <c r="BO225" s="104" t="e">
        <f>SUMIF('[1]Consommati par usage et sect '!$C$6:$C$310,'[1]Assiette TIC'!$C234,'[1]Consommati par usage et sect '!BN$6:BN$310)</f>
        <v>#VALUE!</v>
      </c>
      <c r="BP225" s="104" t="e">
        <f>SUMIF('[1]Consommati par usage et sect '!$C$6:$C$310,'[1]Assiette TIC'!$C234,'[1]Consommati par usage et sect '!BO$6:BO$310)</f>
        <v>#VALUE!</v>
      </c>
      <c r="BQ225" s="104" t="e">
        <f>SUMIF('[1]Consommati par usage et sect '!$C$6:$C$310,'[1]Assiette TIC'!$C234,'[1]Consommati par usage et sect '!BP$6:BP$310)</f>
        <v>#VALUE!</v>
      </c>
      <c r="BR225" s="104" t="e">
        <f>SUMIF('[1]Consommati par usage et sect '!$C$6:$C$310,'[1]Assiette TIC'!$C234,'[1]Consommati par usage et sect '!BQ$6:BQ$310)</f>
        <v>#VALUE!</v>
      </c>
      <c r="BS225" s="105" t="e">
        <f t="shared" si="77"/>
        <v>#VALUE!</v>
      </c>
      <c r="BT225" s="106" t="e">
        <f t="shared" si="92"/>
        <v>#VALUE!</v>
      </c>
      <c r="BU225" s="102" t="e">
        <f>IF(E225-#REF!-#REF!&gt;=#REF!,AL225-E225+#REF!+#REF!,AL225-#REF!)</f>
        <v>#REF!</v>
      </c>
      <c r="BV225" s="102" t="s">
        <v>264</v>
      </c>
      <c r="BW225" s="102"/>
      <c r="BX225" s="102">
        <f t="shared" si="84"/>
        <v>1</v>
      </c>
      <c r="BY225" s="102">
        <f t="shared" si="86"/>
        <v>0</v>
      </c>
      <c r="BZ225" s="107">
        <f>IF(ISNA(VLOOKUP($D225,'[1]comptes des secteurs'!$B$13:$AW$1568,31,FALSE)),0,VLOOKUP($D225,'[1]comptes des secteurs'!$B$13:$AW$1568,31,FALSE))</f>
        <v>7.2</v>
      </c>
      <c r="CA225" s="102">
        <f>IF(ISNA(VLOOKUP($D225,'[1]comptes des secteurs'!$B$13:$AW$1568,47,FALSE)),0,VLOOKUP($D225,'[1]comptes des secteurs'!$B$13:$AW$1568,47,FALSE))</f>
        <v>20.5</v>
      </c>
      <c r="CB225" s="108">
        <f t="shared" si="89"/>
        <v>0</v>
      </c>
      <c r="CC225" s="108">
        <f t="shared" si="89"/>
        <v>0</v>
      </c>
      <c r="CD225">
        <f>VLOOKUP(D225,Eurostat!$A$11:$H$272,5,TRUE)</f>
        <v>58</v>
      </c>
    </row>
    <row r="226" spans="1:82" ht="15.65" customHeight="1" x14ac:dyDescent="0.35">
      <c r="A226" s="121"/>
      <c r="B226" s="191"/>
      <c r="C226" s="131" t="s">
        <v>478</v>
      </c>
      <c r="D226" s="128">
        <v>1431</v>
      </c>
      <c r="E226" s="97">
        <f>IFERROR(VLOOKUP(D226,'[1]Emissions ETS'!$A$2:$B$121,2,FALSE),0)/1000</f>
        <v>0</v>
      </c>
      <c r="F226" s="104" t="e">
        <f>SUMIF('[1]Consommati par usage et sect '!$C$6:$C$310,'[1]Assiette TIC'!$C235,'[1]Consommati par usage et sect '!E$6:E$310)</f>
        <v>#VALUE!</v>
      </c>
      <c r="G226" s="104" t="e">
        <f>SUMIF('[1]Consommati par usage et sect '!$C$6:$C$310,'[1]Assiette TIC'!$C235,'[1]Consommati par usage et sect '!F$6:F$310)</f>
        <v>#VALUE!</v>
      </c>
      <c r="H226" s="104" t="e">
        <f>SUMIF('[1]Consommati par usage et sect '!$C$6:$C$310,'[1]Assiette TIC'!$C235,'[1]Consommati par usage et sect '!G$6:G$310)</f>
        <v>#VALUE!</v>
      </c>
      <c r="I226" s="104" t="e">
        <f>SUMIF('[1]Consommati par usage et sect '!$C$6:$C$310,'[1]Assiette TIC'!$C235,'[1]Consommati par usage et sect '!H$6:H$310)</f>
        <v>#VALUE!</v>
      </c>
      <c r="J226" s="104" t="e">
        <f>SUMIF('[1]Consommati par usage et sect '!$C$6:$C$310,'[1]Assiette TIC'!$C235,'[1]Consommati par usage et sect '!I$6:I$310)</f>
        <v>#VALUE!</v>
      </c>
      <c r="K226" s="104" t="e">
        <f>SUMIF('[1]Consommati par usage et sect '!$C$6:$C$310,'[1]Assiette TIC'!$C235,'[1]Consommati par usage et sect '!J$6:J$310)</f>
        <v>#VALUE!</v>
      </c>
      <c r="L226" s="104" t="e">
        <f>SUMIF('[1]Consommati par usage et sect '!$C$6:$C$310,'[1]Assiette TIC'!$C235,'[1]Consommati par usage et sect '!K$6:K$310)</f>
        <v>#VALUE!</v>
      </c>
      <c r="M226" s="104" t="e">
        <f>SUMIF('[1]Consommati par usage et sect '!$C$6:$C$310,'[1]Assiette TIC'!$C235,'[1]Consommati par usage et sect '!L$6:L$310)</f>
        <v>#VALUE!</v>
      </c>
      <c r="N226" s="104" t="e">
        <f>SUMIF('[1]Consommati par usage et sect '!$C$6:$C$310,'[1]Assiette TIC'!$C235,'[1]Consommati par usage et sect '!M$6:M$310)</f>
        <v>#VALUE!</v>
      </c>
      <c r="O226" s="104" t="e">
        <f>SUMIF('[1]Consommati par usage et sect '!$C$6:$C$310,'[1]Assiette TIC'!$C235,'[1]Consommati par usage et sect '!N$6:N$310)</f>
        <v>#VALUE!</v>
      </c>
      <c r="P226" s="104" t="e">
        <f>SUMIF('[1]Consommati par usage et sect '!$C$6:$C$310,'[1]Assiette TIC'!$C235,'[1]Consommati par usage et sect '!O$6:O$310)</f>
        <v>#VALUE!</v>
      </c>
      <c r="Q226" s="104" t="e">
        <f>SUMIF('[1]Consommati par usage et sect '!$C$6:$C$310,'[1]Assiette TIC'!$C235,'[1]Consommati par usage et sect '!P$6:P$310)</f>
        <v>#VALUE!</v>
      </c>
      <c r="R226" s="104" t="e">
        <f>SUMIF('[1]Consommati par usage et sect '!$C$6:$C$310,'[1]Assiette TIC'!$C235,'[1]Consommati par usage et sect '!Q$6:Q$310)</f>
        <v>#VALUE!</v>
      </c>
      <c r="S226" s="104" t="e">
        <f>SUMIF('[1]Consommati par usage et sect '!$C$6:$C$310,'[1]Assiette TIC'!$C235,'[1]Consommati par usage et sect '!R$6:R$310)</f>
        <v>#VALUE!</v>
      </c>
      <c r="T226" s="104" t="e">
        <f>SUMIF('[1]Consommati par usage et sect '!$C$6:$C$310,'[1]Assiette TIC'!$C235,'[1]Consommati par usage et sect '!S$6:S$310)</f>
        <v>#VALUE!</v>
      </c>
      <c r="U226" s="104" t="e">
        <f>SUMIF('[1]Consommati par usage et sect '!$C$6:$C$310,'[1]Assiette TIC'!$C235,'[1]Consommati par usage et sect '!T$6:T$310)</f>
        <v>#VALUE!</v>
      </c>
      <c r="V226" s="104" t="e">
        <f>SUMIF('[1]Consommati par usage et sect '!$C$6:$C$310,'[1]Assiette TIC'!$C235,'[1]Consommati par usage et sect '!U$6:U$310)</f>
        <v>#VALUE!</v>
      </c>
      <c r="W226" s="104" t="e">
        <f>SUMIF('[1]Consommati par usage et sect '!$C$6:$C$310,'[1]Assiette TIC'!$C235,'[1]Consommati par usage et sect '!V$6:V$310)</f>
        <v>#VALUE!</v>
      </c>
      <c r="X226" s="104" t="e">
        <f>SUMIF('[1]Consommati par usage et sect '!$C$6:$C$310,'[1]Assiette TIC'!$C235,'[1]Consommati par usage et sect '!W$6:W$310)</f>
        <v>#VALUE!</v>
      </c>
      <c r="Y226" s="104" t="e">
        <f>SUMIF('[1]Consommati par usage et sect '!$C$6:$C$310,'[1]Assiette TIC'!$C235,'[1]Consommati par usage et sect '!X$6:X$310)</f>
        <v>#VALUE!</v>
      </c>
      <c r="Z226" s="104" t="e">
        <f>SUMIF('[1]Consommati par usage et sect '!$C$6:$C$310,'[1]Assiette TIC'!$C235,'[1]Consommati par usage et sect '!Y$6:Y$310)</f>
        <v>#VALUE!</v>
      </c>
      <c r="AA226" s="104" t="e">
        <f>SUMIF('[1]Consommati par usage et sect '!$C$6:$C$310,'[1]Assiette TIC'!$C235,'[1]Consommati par usage et sect '!Z$6:Z$310)</f>
        <v>#VALUE!</v>
      </c>
      <c r="AB226" s="104" t="e">
        <f>SUMIF('[1]Consommati par usage et sect '!$C$6:$C$310,'[1]Assiette TIC'!$C235,'[1]Consommati par usage et sect '!AA$6:AA$310)</f>
        <v>#VALUE!</v>
      </c>
      <c r="AC226" s="104" t="e">
        <f>SUMIF('[1]Consommati par usage et sect '!$C$6:$C$310,'[1]Assiette TIC'!$C235,'[1]Consommati par usage et sect '!AB$6:AB$310)</f>
        <v>#VALUE!</v>
      </c>
      <c r="AD226" s="104" t="e">
        <f>SUMIF('[1]Consommati par usage et sect '!$C$6:$C$310,'[1]Assiette TIC'!$C235,'[1]Consommati par usage et sect '!AC$6:AC$310)</f>
        <v>#VALUE!</v>
      </c>
      <c r="AE226" s="104" t="e">
        <f>SUMIF('[1]Consommati par usage et sect '!$C$6:$C$310,'[1]Assiette TIC'!$C235,'[1]Consommati par usage et sect '!AD$6:AD$310)</f>
        <v>#VALUE!</v>
      </c>
      <c r="AF226" s="104" t="e">
        <f>SUMIF('[1]Consommati par usage et sect '!$C$6:$C$310,'[1]Assiette TIC'!$C235,'[1]Consommati par usage et sect '!AE$6:AE$310)</f>
        <v>#VALUE!</v>
      </c>
      <c r="AG226" s="104" t="e">
        <f>SUMIF('[1]Consommati par usage et sect '!$C$6:$C$310,'[1]Assiette TIC'!$C235,'[1]Consommati par usage et sect '!AF$6:AF$310)</f>
        <v>#VALUE!</v>
      </c>
      <c r="AH226" s="104" t="e">
        <f>SUMIF('[1]Consommati par usage et sect '!$C$6:$C$310,'[1]Assiette TIC'!$C235,'[1]Consommati par usage et sect '!AG$6:AG$310)</f>
        <v>#VALUE!</v>
      </c>
      <c r="AI226" s="104" t="e">
        <f>SUMIF('[1]Consommati par usage et sect '!$C$6:$C$310,'[1]Assiette TIC'!$C235,'[1]Consommati par usage et sect '!AH$6:AH$310)</f>
        <v>#VALUE!</v>
      </c>
      <c r="AJ226" s="104" t="e">
        <f>SUMIF('[1]Consommati par usage et sect '!$C$6:$C$310,'[1]Assiette TIC'!$C235,'[1]Consommati par usage et sect '!AI$6:AI$310)</f>
        <v>#VALUE!</v>
      </c>
      <c r="AK226" s="104" t="e">
        <f>SUMIF('[1]Consommati par usage et sect '!$C$6:$C$310,'[1]Assiette TIC'!$C235,'[1]Consommati par usage et sect '!AJ$6:AJ$310)</f>
        <v>#VALUE!</v>
      </c>
      <c r="AL226" s="105" t="e">
        <f t="shared" si="80"/>
        <v>#VALUE!</v>
      </c>
      <c r="AM226" s="104" t="e">
        <f t="shared" si="85"/>
        <v>#VALUE!</v>
      </c>
      <c r="AN226" s="104" t="e">
        <f t="shared" si="81"/>
        <v>#VALUE!</v>
      </c>
      <c r="AO226" s="104" t="e">
        <f t="shared" si="82"/>
        <v>#VALUE!</v>
      </c>
      <c r="AP226" s="104" t="e">
        <f t="shared" si="83"/>
        <v>#VALUE!</v>
      </c>
      <c r="AQ226" s="104" t="e">
        <f>SUMIF('[1]Consommati par usage et sect '!$C$6:$C$310,'[1]Assiette TIC'!$C235,'[1]Consommati par usage et sect '!AP$6:AP$310)</f>
        <v>#VALUE!</v>
      </c>
      <c r="AR226" s="104" t="e">
        <f>SUMIF('[1]Consommati par usage et sect '!$C$6:$C$310,'[1]Assiette TIC'!$C235,'[1]Consommati par usage et sect '!AQ$6:AQ$310)</f>
        <v>#VALUE!</v>
      </c>
      <c r="AS226" s="104" t="e">
        <f>SUMIF('[1]Consommati par usage et sect '!$C$6:$C$310,'[1]Assiette TIC'!$C235,'[1]Consommati par usage et sect '!AR$6:AR$310)</f>
        <v>#VALUE!</v>
      </c>
      <c r="AT226" s="104" t="e">
        <f>SUMIF('[1]Consommati par usage et sect '!$C$6:$C$310,'[1]Assiette TIC'!$C235,'[1]Consommati par usage et sect '!AS$6:AS$310)</f>
        <v>#VALUE!</v>
      </c>
      <c r="AU226" s="104" t="e">
        <f>SUMIF('[1]Consommati par usage et sect '!$C$6:$C$310,'[1]Assiette TIC'!$C235,'[1]Consommati par usage et sect '!AT$6:AT$310)</f>
        <v>#VALUE!</v>
      </c>
      <c r="AV226" s="104" t="e">
        <f>SUMIF('[1]Consommati par usage et sect '!$C$6:$C$310,'[1]Assiette TIC'!$C235,'[1]Consommati par usage et sect '!AU$6:AU$310)</f>
        <v>#VALUE!</v>
      </c>
      <c r="AW226" s="104" t="e">
        <f>SUMIF('[1]Consommati par usage et sect '!$C$6:$C$310,'[1]Assiette TIC'!$C235,'[1]Consommati par usage et sect '!AV$6:AV$310)</f>
        <v>#VALUE!</v>
      </c>
      <c r="AX226" s="104" t="e">
        <f>SUMIF('[1]Consommati par usage et sect '!$C$6:$C$310,'[1]Assiette TIC'!$C235,'[1]Consommati par usage et sect '!AW$6:AW$310)</f>
        <v>#VALUE!</v>
      </c>
      <c r="AY226" s="104" t="e">
        <f>SUMIF('[1]Consommati par usage et sect '!$C$6:$C$310,'[1]Assiette TIC'!$C235,'[1]Consommati par usage et sect '!AX$6:AX$310)</f>
        <v>#VALUE!</v>
      </c>
      <c r="AZ226" s="104" t="e">
        <f>SUMIF('[1]Consommati par usage et sect '!$C$6:$C$310,'[1]Assiette TIC'!$C235,'[1]Consommati par usage et sect '!AY$6:AY$310)</f>
        <v>#VALUE!</v>
      </c>
      <c r="BA226" s="104" t="e">
        <f>SUMIF('[1]Consommati par usage et sect '!$C$6:$C$310,'[1]Assiette TIC'!$C235,'[1]Consommati par usage et sect '!AZ$6:AZ$310)</f>
        <v>#VALUE!</v>
      </c>
      <c r="BB226" s="104" t="e">
        <f>SUMIF('[1]Consommati par usage et sect '!$C$6:$C$310,'[1]Assiette TIC'!$C235,'[1]Consommati par usage et sect '!BA$6:BA$310)</f>
        <v>#VALUE!</v>
      </c>
      <c r="BC226" s="104" t="e">
        <f>SUMIF('[1]Consommati par usage et sect '!$C$6:$C$310,'[1]Assiette TIC'!$C235,'[1]Consommati par usage et sect '!BB$6:BB$310)</f>
        <v>#VALUE!</v>
      </c>
      <c r="BD226" s="104" t="e">
        <f>SUMIF('[1]Consommati par usage et sect '!$C$6:$C$310,'[1]Assiette TIC'!$C235,'[1]Consommati par usage et sect '!BC$6:BC$310)</f>
        <v>#VALUE!</v>
      </c>
      <c r="BE226" s="104" t="e">
        <f>SUMIF('[1]Consommati par usage et sect '!$C$6:$C$310,'[1]Assiette TIC'!$C235,'[1]Consommati par usage et sect '!BD$6:BD$310)</f>
        <v>#VALUE!</v>
      </c>
      <c r="BF226" s="104" t="e">
        <f>SUMIF('[1]Consommati par usage et sect '!$C$6:$C$310,'[1]Assiette TIC'!$C235,'[1]Consommati par usage et sect '!BE$6:BE$310)</f>
        <v>#VALUE!</v>
      </c>
      <c r="BG226" s="104" t="e">
        <f>SUMIF('[1]Consommati par usage et sect '!$C$6:$C$310,'[1]Assiette TIC'!$C235,'[1]Consommati par usage et sect '!BF$6:BF$310)</f>
        <v>#VALUE!</v>
      </c>
      <c r="BH226" s="104" t="e">
        <f>SUMIF('[1]Consommati par usage et sect '!$C$6:$C$310,'[1]Assiette TIC'!$C235,'[1]Consommati par usage et sect '!BG$6:BG$310)</f>
        <v>#VALUE!</v>
      </c>
      <c r="BI226" s="104" t="e">
        <f>SUMIF('[1]Consommati par usage et sect '!$C$6:$C$310,'[1]Assiette TIC'!$C235,'[1]Consommati par usage et sect '!BH$6:BH$310)</f>
        <v>#VALUE!</v>
      </c>
      <c r="BJ226" s="104" t="e">
        <f>SUMIF('[1]Consommati par usage et sect '!$C$6:$C$310,'[1]Assiette TIC'!$C235,'[1]Consommati par usage et sect '!BI$6:BI$310)</f>
        <v>#VALUE!</v>
      </c>
      <c r="BK226" s="104" t="e">
        <f>SUMIF('[1]Consommati par usage et sect '!$C$6:$C$310,'[1]Assiette TIC'!$C235,'[1]Consommati par usage et sect '!BJ$6:BJ$310)</f>
        <v>#VALUE!</v>
      </c>
      <c r="BL226" s="104" t="e">
        <f>SUMIF('[1]Consommati par usage et sect '!$C$6:$C$310,'[1]Assiette TIC'!$C235,'[1]Consommati par usage et sect '!BK$6:BK$310)</f>
        <v>#VALUE!</v>
      </c>
      <c r="BM226" s="104" t="e">
        <f>SUMIF('[1]Consommati par usage et sect '!$C$6:$C$310,'[1]Assiette TIC'!$C235,'[1]Consommati par usage et sect '!BL$6:BL$310)</f>
        <v>#VALUE!</v>
      </c>
      <c r="BN226" s="104" t="e">
        <f>SUMIF('[1]Consommati par usage et sect '!$C$6:$C$310,'[1]Assiette TIC'!$C235,'[1]Consommati par usage et sect '!BM$6:BM$310)</f>
        <v>#VALUE!</v>
      </c>
      <c r="BO226" s="104" t="e">
        <f>SUMIF('[1]Consommati par usage et sect '!$C$6:$C$310,'[1]Assiette TIC'!$C235,'[1]Consommati par usage et sect '!BN$6:BN$310)</f>
        <v>#VALUE!</v>
      </c>
      <c r="BP226" s="104" t="e">
        <f>SUMIF('[1]Consommati par usage et sect '!$C$6:$C$310,'[1]Assiette TIC'!$C235,'[1]Consommati par usage et sect '!BO$6:BO$310)</f>
        <v>#VALUE!</v>
      </c>
      <c r="BQ226" s="104" t="e">
        <f>SUMIF('[1]Consommati par usage et sect '!$C$6:$C$310,'[1]Assiette TIC'!$C235,'[1]Consommati par usage et sect '!BP$6:BP$310)</f>
        <v>#VALUE!</v>
      </c>
      <c r="BR226" s="104" t="e">
        <f>SUMIF('[1]Consommati par usage et sect '!$C$6:$C$310,'[1]Assiette TIC'!$C235,'[1]Consommati par usage et sect '!BQ$6:BQ$310)</f>
        <v>#VALUE!</v>
      </c>
      <c r="BS226" s="105" t="e">
        <f t="shared" si="77"/>
        <v>#VALUE!</v>
      </c>
      <c r="BT226" s="106" t="e">
        <f t="shared" si="92"/>
        <v>#VALUE!</v>
      </c>
      <c r="BU226" s="102" t="e">
        <f>IF(E226-#REF!-#REF!&gt;=#REF!,AL226-E226+#REF!+#REF!,AL226-#REF!)</f>
        <v>#REF!</v>
      </c>
      <c r="BV226" s="102" t="s">
        <v>264</v>
      </c>
      <c r="BW226" s="102"/>
      <c r="BX226" s="102">
        <f t="shared" si="84"/>
        <v>1</v>
      </c>
      <c r="BY226" s="102">
        <f t="shared" si="86"/>
        <v>0</v>
      </c>
      <c r="BZ226" s="107">
        <f>IF(ISNA(VLOOKUP($D226,'[1]comptes des secteurs'!$B$13:$AW$1568,31,FALSE)),0,VLOOKUP($D226,'[1]comptes des secteurs'!$B$13:$AW$1568,31,FALSE))</f>
        <v>79.900000000000006</v>
      </c>
      <c r="CA226" s="102">
        <f>IF(ISNA(VLOOKUP($D226,'[1]comptes des secteurs'!$B$13:$AW$1568,47,FALSE)),0,VLOOKUP($D226,'[1]comptes des secteurs'!$B$13:$AW$1568,47,FALSE))</f>
        <v>272.8</v>
      </c>
      <c r="CB226" s="108">
        <f t="shared" si="89"/>
        <v>0</v>
      </c>
      <c r="CC226" s="108">
        <f t="shared" si="89"/>
        <v>0</v>
      </c>
      <c r="CD226">
        <f>VLOOKUP(D226,Eurostat!$A$11:$H$272,5,TRUE)</f>
        <v>560.20000000000005</v>
      </c>
    </row>
    <row r="227" spans="1:82" ht="15.65" customHeight="1" x14ac:dyDescent="0.35">
      <c r="A227" s="121"/>
      <c r="B227" s="191"/>
      <c r="C227" s="131" t="s">
        <v>479</v>
      </c>
      <c r="D227" s="128">
        <v>1439</v>
      </c>
      <c r="E227" s="97">
        <f>IFERROR(VLOOKUP(D227,'[1]Emissions ETS'!$A$2:$B$121,2,FALSE),0)/1000</f>
        <v>0</v>
      </c>
      <c r="F227" s="104" t="e">
        <f>SUMIF('[1]Consommati par usage et sect '!$C$6:$C$310,'[1]Assiette TIC'!$C236,'[1]Consommati par usage et sect '!E$6:E$310)</f>
        <v>#VALUE!</v>
      </c>
      <c r="G227" s="104" t="e">
        <f>SUMIF('[1]Consommati par usage et sect '!$C$6:$C$310,'[1]Assiette TIC'!$C236,'[1]Consommati par usage et sect '!F$6:F$310)</f>
        <v>#VALUE!</v>
      </c>
      <c r="H227" s="104" t="e">
        <f>SUMIF('[1]Consommati par usage et sect '!$C$6:$C$310,'[1]Assiette TIC'!$C236,'[1]Consommati par usage et sect '!G$6:G$310)</f>
        <v>#VALUE!</v>
      </c>
      <c r="I227" s="104" t="e">
        <f>SUMIF('[1]Consommati par usage et sect '!$C$6:$C$310,'[1]Assiette TIC'!$C236,'[1]Consommati par usage et sect '!H$6:H$310)</f>
        <v>#VALUE!</v>
      </c>
      <c r="J227" s="104" t="e">
        <f>SUMIF('[1]Consommati par usage et sect '!$C$6:$C$310,'[1]Assiette TIC'!$C236,'[1]Consommati par usage et sect '!I$6:I$310)</f>
        <v>#VALUE!</v>
      </c>
      <c r="K227" s="104" t="e">
        <f>SUMIF('[1]Consommati par usage et sect '!$C$6:$C$310,'[1]Assiette TIC'!$C236,'[1]Consommati par usage et sect '!J$6:J$310)</f>
        <v>#VALUE!</v>
      </c>
      <c r="L227" s="104" t="e">
        <f>SUMIF('[1]Consommati par usage et sect '!$C$6:$C$310,'[1]Assiette TIC'!$C236,'[1]Consommati par usage et sect '!K$6:K$310)</f>
        <v>#VALUE!</v>
      </c>
      <c r="M227" s="104" t="e">
        <f>SUMIF('[1]Consommati par usage et sect '!$C$6:$C$310,'[1]Assiette TIC'!$C236,'[1]Consommati par usage et sect '!L$6:L$310)</f>
        <v>#VALUE!</v>
      </c>
      <c r="N227" s="104" t="e">
        <f>SUMIF('[1]Consommati par usage et sect '!$C$6:$C$310,'[1]Assiette TIC'!$C236,'[1]Consommati par usage et sect '!M$6:M$310)</f>
        <v>#VALUE!</v>
      </c>
      <c r="O227" s="104" t="e">
        <f>SUMIF('[1]Consommati par usage et sect '!$C$6:$C$310,'[1]Assiette TIC'!$C236,'[1]Consommati par usage et sect '!N$6:N$310)</f>
        <v>#VALUE!</v>
      </c>
      <c r="P227" s="104" t="e">
        <f>SUMIF('[1]Consommati par usage et sect '!$C$6:$C$310,'[1]Assiette TIC'!$C236,'[1]Consommati par usage et sect '!O$6:O$310)</f>
        <v>#VALUE!</v>
      </c>
      <c r="Q227" s="104" t="e">
        <f>SUMIF('[1]Consommati par usage et sect '!$C$6:$C$310,'[1]Assiette TIC'!$C236,'[1]Consommati par usage et sect '!P$6:P$310)</f>
        <v>#VALUE!</v>
      </c>
      <c r="R227" s="104" t="e">
        <f>SUMIF('[1]Consommati par usage et sect '!$C$6:$C$310,'[1]Assiette TIC'!$C236,'[1]Consommati par usage et sect '!Q$6:Q$310)</f>
        <v>#VALUE!</v>
      </c>
      <c r="S227" s="104" t="e">
        <f>SUMIF('[1]Consommati par usage et sect '!$C$6:$C$310,'[1]Assiette TIC'!$C236,'[1]Consommati par usage et sect '!R$6:R$310)</f>
        <v>#VALUE!</v>
      </c>
      <c r="T227" s="104" t="e">
        <f>SUMIF('[1]Consommati par usage et sect '!$C$6:$C$310,'[1]Assiette TIC'!$C236,'[1]Consommati par usage et sect '!S$6:S$310)</f>
        <v>#VALUE!</v>
      </c>
      <c r="U227" s="104" t="e">
        <f>SUMIF('[1]Consommati par usage et sect '!$C$6:$C$310,'[1]Assiette TIC'!$C236,'[1]Consommati par usage et sect '!T$6:T$310)</f>
        <v>#VALUE!</v>
      </c>
      <c r="V227" s="104" t="e">
        <f>SUMIF('[1]Consommati par usage et sect '!$C$6:$C$310,'[1]Assiette TIC'!$C236,'[1]Consommati par usage et sect '!U$6:U$310)</f>
        <v>#VALUE!</v>
      </c>
      <c r="W227" s="104" t="e">
        <f>SUMIF('[1]Consommati par usage et sect '!$C$6:$C$310,'[1]Assiette TIC'!$C236,'[1]Consommati par usage et sect '!V$6:V$310)</f>
        <v>#VALUE!</v>
      </c>
      <c r="X227" s="104" t="e">
        <f>SUMIF('[1]Consommati par usage et sect '!$C$6:$C$310,'[1]Assiette TIC'!$C236,'[1]Consommati par usage et sect '!W$6:W$310)</f>
        <v>#VALUE!</v>
      </c>
      <c r="Y227" s="104" t="e">
        <f>SUMIF('[1]Consommati par usage et sect '!$C$6:$C$310,'[1]Assiette TIC'!$C236,'[1]Consommati par usage et sect '!X$6:X$310)</f>
        <v>#VALUE!</v>
      </c>
      <c r="Z227" s="104" t="e">
        <f>SUMIF('[1]Consommati par usage et sect '!$C$6:$C$310,'[1]Assiette TIC'!$C236,'[1]Consommati par usage et sect '!Y$6:Y$310)</f>
        <v>#VALUE!</v>
      </c>
      <c r="AA227" s="104" t="e">
        <f>SUMIF('[1]Consommati par usage et sect '!$C$6:$C$310,'[1]Assiette TIC'!$C236,'[1]Consommati par usage et sect '!Z$6:Z$310)</f>
        <v>#VALUE!</v>
      </c>
      <c r="AB227" s="104" t="e">
        <f>SUMIF('[1]Consommati par usage et sect '!$C$6:$C$310,'[1]Assiette TIC'!$C236,'[1]Consommati par usage et sect '!AA$6:AA$310)</f>
        <v>#VALUE!</v>
      </c>
      <c r="AC227" s="104" t="e">
        <f>SUMIF('[1]Consommati par usage et sect '!$C$6:$C$310,'[1]Assiette TIC'!$C236,'[1]Consommati par usage et sect '!AB$6:AB$310)</f>
        <v>#VALUE!</v>
      </c>
      <c r="AD227" s="104" t="e">
        <f>SUMIF('[1]Consommati par usage et sect '!$C$6:$C$310,'[1]Assiette TIC'!$C236,'[1]Consommati par usage et sect '!AC$6:AC$310)</f>
        <v>#VALUE!</v>
      </c>
      <c r="AE227" s="104" t="e">
        <f>SUMIF('[1]Consommati par usage et sect '!$C$6:$C$310,'[1]Assiette TIC'!$C236,'[1]Consommati par usage et sect '!AD$6:AD$310)</f>
        <v>#VALUE!</v>
      </c>
      <c r="AF227" s="104" t="e">
        <f>SUMIF('[1]Consommati par usage et sect '!$C$6:$C$310,'[1]Assiette TIC'!$C236,'[1]Consommati par usage et sect '!AE$6:AE$310)</f>
        <v>#VALUE!</v>
      </c>
      <c r="AG227" s="104" t="e">
        <f>SUMIF('[1]Consommati par usage et sect '!$C$6:$C$310,'[1]Assiette TIC'!$C236,'[1]Consommati par usage et sect '!AF$6:AF$310)</f>
        <v>#VALUE!</v>
      </c>
      <c r="AH227" s="104" t="e">
        <f>SUMIF('[1]Consommati par usage et sect '!$C$6:$C$310,'[1]Assiette TIC'!$C236,'[1]Consommati par usage et sect '!AG$6:AG$310)</f>
        <v>#VALUE!</v>
      </c>
      <c r="AI227" s="104" t="e">
        <f>SUMIF('[1]Consommati par usage et sect '!$C$6:$C$310,'[1]Assiette TIC'!$C236,'[1]Consommati par usage et sect '!AH$6:AH$310)</f>
        <v>#VALUE!</v>
      </c>
      <c r="AJ227" s="104" t="e">
        <f>SUMIF('[1]Consommati par usage et sect '!$C$6:$C$310,'[1]Assiette TIC'!$C236,'[1]Consommati par usage et sect '!AI$6:AI$310)</f>
        <v>#VALUE!</v>
      </c>
      <c r="AK227" s="104" t="e">
        <f>SUMIF('[1]Consommati par usage et sect '!$C$6:$C$310,'[1]Assiette TIC'!$C236,'[1]Consommati par usage et sect '!AJ$6:AJ$310)</f>
        <v>#VALUE!</v>
      </c>
      <c r="AL227" s="105" t="e">
        <f t="shared" si="80"/>
        <v>#VALUE!</v>
      </c>
      <c r="AM227" s="104" t="e">
        <f t="shared" si="85"/>
        <v>#VALUE!</v>
      </c>
      <c r="AN227" s="104" t="e">
        <f t="shared" si="81"/>
        <v>#VALUE!</v>
      </c>
      <c r="AO227" s="104" t="e">
        <f t="shared" si="82"/>
        <v>#VALUE!</v>
      </c>
      <c r="AP227" s="104" t="e">
        <f t="shared" si="83"/>
        <v>#VALUE!</v>
      </c>
      <c r="AQ227" s="104" t="e">
        <f>SUMIF('[1]Consommati par usage et sect '!$C$6:$C$310,'[1]Assiette TIC'!$C236,'[1]Consommati par usage et sect '!AP$6:AP$310)</f>
        <v>#VALUE!</v>
      </c>
      <c r="AR227" s="104" t="e">
        <f>SUMIF('[1]Consommati par usage et sect '!$C$6:$C$310,'[1]Assiette TIC'!$C236,'[1]Consommati par usage et sect '!AQ$6:AQ$310)</f>
        <v>#VALUE!</v>
      </c>
      <c r="AS227" s="104" t="e">
        <f>SUMIF('[1]Consommati par usage et sect '!$C$6:$C$310,'[1]Assiette TIC'!$C236,'[1]Consommati par usage et sect '!AR$6:AR$310)</f>
        <v>#VALUE!</v>
      </c>
      <c r="AT227" s="104" t="e">
        <f>SUMIF('[1]Consommati par usage et sect '!$C$6:$C$310,'[1]Assiette TIC'!$C236,'[1]Consommati par usage et sect '!AS$6:AS$310)</f>
        <v>#VALUE!</v>
      </c>
      <c r="AU227" s="104" t="e">
        <f>SUMIF('[1]Consommati par usage et sect '!$C$6:$C$310,'[1]Assiette TIC'!$C236,'[1]Consommati par usage et sect '!AT$6:AT$310)</f>
        <v>#VALUE!</v>
      </c>
      <c r="AV227" s="104" t="e">
        <f>SUMIF('[1]Consommati par usage et sect '!$C$6:$C$310,'[1]Assiette TIC'!$C236,'[1]Consommati par usage et sect '!AU$6:AU$310)</f>
        <v>#VALUE!</v>
      </c>
      <c r="AW227" s="104" t="e">
        <f>SUMIF('[1]Consommati par usage et sect '!$C$6:$C$310,'[1]Assiette TIC'!$C236,'[1]Consommati par usage et sect '!AV$6:AV$310)</f>
        <v>#VALUE!</v>
      </c>
      <c r="AX227" s="104" t="e">
        <f>SUMIF('[1]Consommati par usage et sect '!$C$6:$C$310,'[1]Assiette TIC'!$C236,'[1]Consommati par usage et sect '!AW$6:AW$310)</f>
        <v>#VALUE!</v>
      </c>
      <c r="AY227" s="104" t="e">
        <f>SUMIF('[1]Consommati par usage et sect '!$C$6:$C$310,'[1]Assiette TIC'!$C236,'[1]Consommati par usage et sect '!AX$6:AX$310)</f>
        <v>#VALUE!</v>
      </c>
      <c r="AZ227" s="104" t="e">
        <f>SUMIF('[1]Consommati par usage et sect '!$C$6:$C$310,'[1]Assiette TIC'!$C236,'[1]Consommati par usage et sect '!AY$6:AY$310)</f>
        <v>#VALUE!</v>
      </c>
      <c r="BA227" s="104" t="e">
        <f>SUMIF('[1]Consommati par usage et sect '!$C$6:$C$310,'[1]Assiette TIC'!$C236,'[1]Consommati par usage et sect '!AZ$6:AZ$310)</f>
        <v>#VALUE!</v>
      </c>
      <c r="BB227" s="104" t="e">
        <f>SUMIF('[1]Consommati par usage et sect '!$C$6:$C$310,'[1]Assiette TIC'!$C236,'[1]Consommati par usage et sect '!BA$6:BA$310)</f>
        <v>#VALUE!</v>
      </c>
      <c r="BC227" s="104" t="e">
        <f>SUMIF('[1]Consommati par usage et sect '!$C$6:$C$310,'[1]Assiette TIC'!$C236,'[1]Consommati par usage et sect '!BB$6:BB$310)</f>
        <v>#VALUE!</v>
      </c>
      <c r="BD227" s="104" t="e">
        <f>SUMIF('[1]Consommati par usage et sect '!$C$6:$C$310,'[1]Assiette TIC'!$C236,'[1]Consommati par usage et sect '!BC$6:BC$310)</f>
        <v>#VALUE!</v>
      </c>
      <c r="BE227" s="104" t="e">
        <f>SUMIF('[1]Consommati par usage et sect '!$C$6:$C$310,'[1]Assiette TIC'!$C236,'[1]Consommati par usage et sect '!BD$6:BD$310)</f>
        <v>#VALUE!</v>
      </c>
      <c r="BF227" s="104" t="e">
        <f>SUMIF('[1]Consommati par usage et sect '!$C$6:$C$310,'[1]Assiette TIC'!$C236,'[1]Consommati par usage et sect '!BE$6:BE$310)</f>
        <v>#VALUE!</v>
      </c>
      <c r="BG227" s="104" t="e">
        <f>SUMIF('[1]Consommati par usage et sect '!$C$6:$C$310,'[1]Assiette TIC'!$C236,'[1]Consommati par usage et sect '!BF$6:BF$310)</f>
        <v>#VALUE!</v>
      </c>
      <c r="BH227" s="104" t="e">
        <f>SUMIF('[1]Consommati par usage et sect '!$C$6:$C$310,'[1]Assiette TIC'!$C236,'[1]Consommati par usage et sect '!BG$6:BG$310)</f>
        <v>#VALUE!</v>
      </c>
      <c r="BI227" s="104" t="e">
        <f>SUMIF('[1]Consommati par usage et sect '!$C$6:$C$310,'[1]Assiette TIC'!$C236,'[1]Consommati par usage et sect '!BH$6:BH$310)</f>
        <v>#VALUE!</v>
      </c>
      <c r="BJ227" s="104" t="e">
        <f>SUMIF('[1]Consommati par usage et sect '!$C$6:$C$310,'[1]Assiette TIC'!$C236,'[1]Consommati par usage et sect '!BI$6:BI$310)</f>
        <v>#VALUE!</v>
      </c>
      <c r="BK227" s="104" t="e">
        <f>SUMIF('[1]Consommati par usage et sect '!$C$6:$C$310,'[1]Assiette TIC'!$C236,'[1]Consommati par usage et sect '!BJ$6:BJ$310)</f>
        <v>#VALUE!</v>
      </c>
      <c r="BL227" s="104" t="e">
        <f>SUMIF('[1]Consommati par usage et sect '!$C$6:$C$310,'[1]Assiette TIC'!$C236,'[1]Consommati par usage et sect '!BK$6:BK$310)</f>
        <v>#VALUE!</v>
      </c>
      <c r="BM227" s="104" t="e">
        <f>SUMIF('[1]Consommati par usage et sect '!$C$6:$C$310,'[1]Assiette TIC'!$C236,'[1]Consommati par usage et sect '!BL$6:BL$310)</f>
        <v>#VALUE!</v>
      </c>
      <c r="BN227" s="104" t="e">
        <f>SUMIF('[1]Consommati par usage et sect '!$C$6:$C$310,'[1]Assiette TIC'!$C236,'[1]Consommati par usage et sect '!BM$6:BM$310)</f>
        <v>#VALUE!</v>
      </c>
      <c r="BO227" s="104" t="e">
        <f>SUMIF('[1]Consommati par usage et sect '!$C$6:$C$310,'[1]Assiette TIC'!$C236,'[1]Consommati par usage et sect '!BN$6:BN$310)</f>
        <v>#VALUE!</v>
      </c>
      <c r="BP227" s="104" t="e">
        <f>SUMIF('[1]Consommati par usage et sect '!$C$6:$C$310,'[1]Assiette TIC'!$C236,'[1]Consommati par usage et sect '!BO$6:BO$310)</f>
        <v>#VALUE!</v>
      </c>
      <c r="BQ227" s="104" t="e">
        <f>SUMIF('[1]Consommati par usage et sect '!$C$6:$C$310,'[1]Assiette TIC'!$C236,'[1]Consommati par usage et sect '!BP$6:BP$310)</f>
        <v>#VALUE!</v>
      </c>
      <c r="BR227" s="104" t="e">
        <f>SUMIF('[1]Consommati par usage et sect '!$C$6:$C$310,'[1]Assiette TIC'!$C236,'[1]Consommati par usage et sect '!BQ$6:BQ$310)</f>
        <v>#VALUE!</v>
      </c>
      <c r="BS227" s="105" t="e">
        <f t="shared" si="77"/>
        <v>#VALUE!</v>
      </c>
      <c r="BT227" s="106" t="e">
        <f t="shared" si="92"/>
        <v>#VALUE!</v>
      </c>
      <c r="BU227" s="102" t="e">
        <f>IF(E227-#REF!-#REF!&gt;=#REF!,AL227-E227+#REF!+#REF!,AL227-#REF!)</f>
        <v>#REF!</v>
      </c>
      <c r="BV227" s="102" t="s">
        <v>264</v>
      </c>
      <c r="BW227" s="102"/>
      <c r="BX227" s="102">
        <f t="shared" si="84"/>
        <v>1</v>
      </c>
      <c r="BY227" s="102">
        <f t="shared" si="86"/>
        <v>0</v>
      </c>
      <c r="BZ227" s="107">
        <f>IF(ISNA(VLOOKUP($D227,'[1]comptes des secteurs'!$B$13:$AW$1568,31,FALSE)),0,VLOOKUP($D227,'[1]comptes des secteurs'!$B$13:$AW$1568,31,FALSE))</f>
        <v>-15.1</v>
      </c>
      <c r="CA227" s="102">
        <f>IF(ISNA(VLOOKUP($D227,'[1]comptes des secteurs'!$B$13:$AW$1568,47,FALSE)),0,VLOOKUP($D227,'[1]comptes des secteurs'!$B$13:$AW$1568,47,FALSE))</f>
        <v>115.7</v>
      </c>
      <c r="CB227" s="108" t="str">
        <f t="shared" si="89"/>
        <v/>
      </c>
      <c r="CC227" s="108">
        <f t="shared" si="89"/>
        <v>0</v>
      </c>
      <c r="CD227">
        <f>VLOOKUP(D227,Eurostat!$A$11:$H$272,5,TRUE)</f>
        <v>477.3</v>
      </c>
    </row>
    <row r="228" spans="1:82" ht="15.65" customHeight="1" x14ac:dyDescent="0.35">
      <c r="A228" s="121"/>
      <c r="B228" s="191"/>
      <c r="C228" s="131" t="s">
        <v>480</v>
      </c>
      <c r="D228" s="128">
        <v>1511</v>
      </c>
      <c r="E228" s="97">
        <f>IFERROR(VLOOKUP(D228,'[1]Emissions ETS'!$A$2:$B$121,2,FALSE),0)/1000</f>
        <v>0</v>
      </c>
      <c r="F228" s="104" t="e">
        <f>SUMIF('[1]Consommati par usage et sect '!$C$6:$C$310,'[1]Assiette TIC'!$C237,'[1]Consommati par usage et sect '!E$6:E$310)</f>
        <v>#VALUE!</v>
      </c>
      <c r="G228" s="104" t="e">
        <f>SUMIF('[1]Consommati par usage et sect '!$C$6:$C$310,'[1]Assiette TIC'!$C237,'[1]Consommati par usage et sect '!F$6:F$310)</f>
        <v>#VALUE!</v>
      </c>
      <c r="H228" s="104" t="e">
        <f>SUMIF('[1]Consommati par usage et sect '!$C$6:$C$310,'[1]Assiette TIC'!$C237,'[1]Consommati par usage et sect '!G$6:G$310)</f>
        <v>#VALUE!</v>
      </c>
      <c r="I228" s="104" t="e">
        <f>SUMIF('[1]Consommati par usage et sect '!$C$6:$C$310,'[1]Assiette TIC'!$C237,'[1]Consommati par usage et sect '!H$6:H$310)</f>
        <v>#VALUE!</v>
      </c>
      <c r="J228" s="104" t="e">
        <f>SUMIF('[1]Consommati par usage et sect '!$C$6:$C$310,'[1]Assiette TIC'!$C237,'[1]Consommati par usage et sect '!I$6:I$310)</f>
        <v>#VALUE!</v>
      </c>
      <c r="K228" s="104" t="e">
        <f>SUMIF('[1]Consommati par usage et sect '!$C$6:$C$310,'[1]Assiette TIC'!$C237,'[1]Consommati par usage et sect '!J$6:J$310)</f>
        <v>#VALUE!</v>
      </c>
      <c r="L228" s="104" t="e">
        <f>SUMIF('[1]Consommati par usage et sect '!$C$6:$C$310,'[1]Assiette TIC'!$C237,'[1]Consommati par usage et sect '!K$6:K$310)</f>
        <v>#VALUE!</v>
      </c>
      <c r="M228" s="104" t="e">
        <f>SUMIF('[1]Consommati par usage et sect '!$C$6:$C$310,'[1]Assiette TIC'!$C237,'[1]Consommati par usage et sect '!L$6:L$310)</f>
        <v>#VALUE!</v>
      </c>
      <c r="N228" s="104" t="e">
        <f>SUMIF('[1]Consommati par usage et sect '!$C$6:$C$310,'[1]Assiette TIC'!$C237,'[1]Consommati par usage et sect '!M$6:M$310)</f>
        <v>#VALUE!</v>
      </c>
      <c r="O228" s="104" t="e">
        <f>SUMIF('[1]Consommati par usage et sect '!$C$6:$C$310,'[1]Assiette TIC'!$C237,'[1]Consommati par usage et sect '!N$6:N$310)</f>
        <v>#VALUE!</v>
      </c>
      <c r="P228" s="104" t="e">
        <f>SUMIF('[1]Consommati par usage et sect '!$C$6:$C$310,'[1]Assiette TIC'!$C237,'[1]Consommati par usage et sect '!O$6:O$310)</f>
        <v>#VALUE!</v>
      </c>
      <c r="Q228" s="104" t="e">
        <f>SUMIF('[1]Consommati par usage et sect '!$C$6:$C$310,'[1]Assiette TIC'!$C237,'[1]Consommati par usage et sect '!P$6:P$310)</f>
        <v>#VALUE!</v>
      </c>
      <c r="R228" s="104" t="e">
        <f>SUMIF('[1]Consommati par usage et sect '!$C$6:$C$310,'[1]Assiette TIC'!$C237,'[1]Consommati par usage et sect '!Q$6:Q$310)</f>
        <v>#VALUE!</v>
      </c>
      <c r="S228" s="104" t="e">
        <f>SUMIF('[1]Consommati par usage et sect '!$C$6:$C$310,'[1]Assiette TIC'!$C237,'[1]Consommati par usage et sect '!R$6:R$310)</f>
        <v>#VALUE!</v>
      </c>
      <c r="T228" s="104" t="e">
        <f>SUMIF('[1]Consommati par usage et sect '!$C$6:$C$310,'[1]Assiette TIC'!$C237,'[1]Consommati par usage et sect '!S$6:S$310)</f>
        <v>#VALUE!</v>
      </c>
      <c r="U228" s="104" t="e">
        <f>SUMIF('[1]Consommati par usage et sect '!$C$6:$C$310,'[1]Assiette TIC'!$C237,'[1]Consommati par usage et sect '!T$6:T$310)</f>
        <v>#VALUE!</v>
      </c>
      <c r="V228" s="104" t="e">
        <f>SUMIF('[1]Consommati par usage et sect '!$C$6:$C$310,'[1]Assiette TIC'!$C237,'[1]Consommati par usage et sect '!U$6:U$310)</f>
        <v>#VALUE!</v>
      </c>
      <c r="W228" s="104" t="e">
        <f>SUMIF('[1]Consommati par usage et sect '!$C$6:$C$310,'[1]Assiette TIC'!$C237,'[1]Consommati par usage et sect '!V$6:V$310)</f>
        <v>#VALUE!</v>
      </c>
      <c r="X228" s="104" t="e">
        <f>SUMIF('[1]Consommati par usage et sect '!$C$6:$C$310,'[1]Assiette TIC'!$C237,'[1]Consommati par usage et sect '!W$6:W$310)</f>
        <v>#VALUE!</v>
      </c>
      <c r="Y228" s="104" t="e">
        <f>SUMIF('[1]Consommati par usage et sect '!$C$6:$C$310,'[1]Assiette TIC'!$C237,'[1]Consommati par usage et sect '!X$6:X$310)</f>
        <v>#VALUE!</v>
      </c>
      <c r="Z228" s="104" t="e">
        <f>SUMIF('[1]Consommati par usage et sect '!$C$6:$C$310,'[1]Assiette TIC'!$C237,'[1]Consommati par usage et sect '!Y$6:Y$310)</f>
        <v>#VALUE!</v>
      </c>
      <c r="AA228" s="104" t="e">
        <f>SUMIF('[1]Consommati par usage et sect '!$C$6:$C$310,'[1]Assiette TIC'!$C237,'[1]Consommati par usage et sect '!Z$6:Z$310)</f>
        <v>#VALUE!</v>
      </c>
      <c r="AB228" s="104" t="e">
        <f>SUMIF('[1]Consommati par usage et sect '!$C$6:$C$310,'[1]Assiette TIC'!$C237,'[1]Consommati par usage et sect '!AA$6:AA$310)</f>
        <v>#VALUE!</v>
      </c>
      <c r="AC228" s="104" t="e">
        <f>SUMIF('[1]Consommati par usage et sect '!$C$6:$C$310,'[1]Assiette TIC'!$C237,'[1]Consommati par usage et sect '!AB$6:AB$310)</f>
        <v>#VALUE!</v>
      </c>
      <c r="AD228" s="104" t="e">
        <f>SUMIF('[1]Consommati par usage et sect '!$C$6:$C$310,'[1]Assiette TIC'!$C237,'[1]Consommati par usage et sect '!AC$6:AC$310)</f>
        <v>#VALUE!</v>
      </c>
      <c r="AE228" s="104" t="e">
        <f>SUMIF('[1]Consommati par usage et sect '!$C$6:$C$310,'[1]Assiette TIC'!$C237,'[1]Consommati par usage et sect '!AD$6:AD$310)</f>
        <v>#VALUE!</v>
      </c>
      <c r="AF228" s="104" t="e">
        <f>SUMIF('[1]Consommati par usage et sect '!$C$6:$C$310,'[1]Assiette TIC'!$C237,'[1]Consommati par usage et sect '!AE$6:AE$310)</f>
        <v>#VALUE!</v>
      </c>
      <c r="AG228" s="104" t="e">
        <f>SUMIF('[1]Consommati par usage et sect '!$C$6:$C$310,'[1]Assiette TIC'!$C237,'[1]Consommati par usage et sect '!AF$6:AF$310)</f>
        <v>#VALUE!</v>
      </c>
      <c r="AH228" s="104" t="e">
        <f>SUMIF('[1]Consommati par usage et sect '!$C$6:$C$310,'[1]Assiette TIC'!$C237,'[1]Consommati par usage et sect '!AG$6:AG$310)</f>
        <v>#VALUE!</v>
      </c>
      <c r="AI228" s="104" t="e">
        <f>SUMIF('[1]Consommati par usage et sect '!$C$6:$C$310,'[1]Assiette TIC'!$C237,'[1]Consommati par usage et sect '!AH$6:AH$310)</f>
        <v>#VALUE!</v>
      </c>
      <c r="AJ228" s="104" t="e">
        <f>SUMIF('[1]Consommati par usage et sect '!$C$6:$C$310,'[1]Assiette TIC'!$C237,'[1]Consommati par usage et sect '!AI$6:AI$310)</f>
        <v>#VALUE!</v>
      </c>
      <c r="AK228" s="104" t="e">
        <f>SUMIF('[1]Consommati par usage et sect '!$C$6:$C$310,'[1]Assiette TIC'!$C237,'[1]Consommati par usage et sect '!AJ$6:AJ$310)</f>
        <v>#VALUE!</v>
      </c>
      <c r="AL228" s="105" t="e">
        <f t="shared" si="80"/>
        <v>#VALUE!</v>
      </c>
      <c r="AM228" s="104" t="e">
        <f t="shared" si="85"/>
        <v>#VALUE!</v>
      </c>
      <c r="AN228" s="104" t="e">
        <f t="shared" si="81"/>
        <v>#VALUE!</v>
      </c>
      <c r="AO228" s="104" t="e">
        <f t="shared" si="82"/>
        <v>#VALUE!</v>
      </c>
      <c r="AP228" s="104" t="e">
        <f t="shared" si="83"/>
        <v>#VALUE!</v>
      </c>
      <c r="AQ228" s="104" t="e">
        <f>SUMIF('[1]Consommati par usage et sect '!$C$6:$C$310,'[1]Assiette TIC'!$C237,'[1]Consommati par usage et sect '!AP$6:AP$310)</f>
        <v>#VALUE!</v>
      </c>
      <c r="AR228" s="104" t="e">
        <f>SUMIF('[1]Consommati par usage et sect '!$C$6:$C$310,'[1]Assiette TIC'!$C237,'[1]Consommati par usage et sect '!AQ$6:AQ$310)</f>
        <v>#VALUE!</v>
      </c>
      <c r="AS228" s="104" t="e">
        <f>SUMIF('[1]Consommati par usage et sect '!$C$6:$C$310,'[1]Assiette TIC'!$C237,'[1]Consommati par usage et sect '!AR$6:AR$310)</f>
        <v>#VALUE!</v>
      </c>
      <c r="AT228" s="104" t="e">
        <f>SUMIF('[1]Consommati par usage et sect '!$C$6:$C$310,'[1]Assiette TIC'!$C237,'[1]Consommati par usage et sect '!AS$6:AS$310)</f>
        <v>#VALUE!</v>
      </c>
      <c r="AU228" s="104" t="e">
        <f>SUMIF('[1]Consommati par usage et sect '!$C$6:$C$310,'[1]Assiette TIC'!$C237,'[1]Consommati par usage et sect '!AT$6:AT$310)</f>
        <v>#VALUE!</v>
      </c>
      <c r="AV228" s="104" t="e">
        <f>SUMIF('[1]Consommati par usage et sect '!$C$6:$C$310,'[1]Assiette TIC'!$C237,'[1]Consommati par usage et sect '!AU$6:AU$310)</f>
        <v>#VALUE!</v>
      </c>
      <c r="AW228" s="104" t="e">
        <f>SUMIF('[1]Consommati par usage et sect '!$C$6:$C$310,'[1]Assiette TIC'!$C237,'[1]Consommati par usage et sect '!AV$6:AV$310)</f>
        <v>#VALUE!</v>
      </c>
      <c r="AX228" s="104" t="e">
        <f>SUMIF('[1]Consommati par usage et sect '!$C$6:$C$310,'[1]Assiette TIC'!$C237,'[1]Consommati par usage et sect '!AW$6:AW$310)</f>
        <v>#VALUE!</v>
      </c>
      <c r="AY228" s="104" t="e">
        <f>SUMIF('[1]Consommati par usage et sect '!$C$6:$C$310,'[1]Assiette TIC'!$C237,'[1]Consommati par usage et sect '!AX$6:AX$310)</f>
        <v>#VALUE!</v>
      </c>
      <c r="AZ228" s="104" t="e">
        <f>SUMIF('[1]Consommati par usage et sect '!$C$6:$C$310,'[1]Assiette TIC'!$C237,'[1]Consommati par usage et sect '!AY$6:AY$310)</f>
        <v>#VALUE!</v>
      </c>
      <c r="BA228" s="104" t="e">
        <f>SUMIF('[1]Consommati par usage et sect '!$C$6:$C$310,'[1]Assiette TIC'!$C237,'[1]Consommati par usage et sect '!AZ$6:AZ$310)</f>
        <v>#VALUE!</v>
      </c>
      <c r="BB228" s="104" t="e">
        <f>SUMIF('[1]Consommati par usage et sect '!$C$6:$C$310,'[1]Assiette TIC'!$C237,'[1]Consommati par usage et sect '!BA$6:BA$310)</f>
        <v>#VALUE!</v>
      </c>
      <c r="BC228" s="104" t="e">
        <f>SUMIF('[1]Consommati par usage et sect '!$C$6:$C$310,'[1]Assiette TIC'!$C237,'[1]Consommati par usage et sect '!BB$6:BB$310)</f>
        <v>#VALUE!</v>
      </c>
      <c r="BD228" s="104" t="e">
        <f>SUMIF('[1]Consommati par usage et sect '!$C$6:$C$310,'[1]Assiette TIC'!$C237,'[1]Consommati par usage et sect '!BC$6:BC$310)</f>
        <v>#VALUE!</v>
      </c>
      <c r="BE228" s="104" t="e">
        <f>SUMIF('[1]Consommati par usage et sect '!$C$6:$C$310,'[1]Assiette TIC'!$C237,'[1]Consommati par usage et sect '!BD$6:BD$310)</f>
        <v>#VALUE!</v>
      </c>
      <c r="BF228" s="104" t="e">
        <f>SUMIF('[1]Consommati par usage et sect '!$C$6:$C$310,'[1]Assiette TIC'!$C237,'[1]Consommati par usage et sect '!BE$6:BE$310)</f>
        <v>#VALUE!</v>
      </c>
      <c r="BG228" s="104" t="e">
        <f>SUMIF('[1]Consommati par usage et sect '!$C$6:$C$310,'[1]Assiette TIC'!$C237,'[1]Consommati par usage et sect '!BF$6:BF$310)</f>
        <v>#VALUE!</v>
      </c>
      <c r="BH228" s="104" t="e">
        <f>SUMIF('[1]Consommati par usage et sect '!$C$6:$C$310,'[1]Assiette TIC'!$C237,'[1]Consommati par usage et sect '!BG$6:BG$310)</f>
        <v>#VALUE!</v>
      </c>
      <c r="BI228" s="104" t="e">
        <f>SUMIF('[1]Consommati par usage et sect '!$C$6:$C$310,'[1]Assiette TIC'!$C237,'[1]Consommati par usage et sect '!BH$6:BH$310)</f>
        <v>#VALUE!</v>
      </c>
      <c r="BJ228" s="104" t="e">
        <f>SUMIF('[1]Consommati par usage et sect '!$C$6:$C$310,'[1]Assiette TIC'!$C237,'[1]Consommati par usage et sect '!BI$6:BI$310)</f>
        <v>#VALUE!</v>
      </c>
      <c r="BK228" s="104" t="e">
        <f>SUMIF('[1]Consommati par usage et sect '!$C$6:$C$310,'[1]Assiette TIC'!$C237,'[1]Consommati par usage et sect '!BJ$6:BJ$310)</f>
        <v>#VALUE!</v>
      </c>
      <c r="BL228" s="104" t="e">
        <f>SUMIF('[1]Consommati par usage et sect '!$C$6:$C$310,'[1]Assiette TIC'!$C237,'[1]Consommati par usage et sect '!BK$6:BK$310)</f>
        <v>#VALUE!</v>
      </c>
      <c r="BM228" s="104" t="e">
        <f>SUMIF('[1]Consommati par usage et sect '!$C$6:$C$310,'[1]Assiette TIC'!$C237,'[1]Consommati par usage et sect '!BL$6:BL$310)</f>
        <v>#VALUE!</v>
      </c>
      <c r="BN228" s="104" t="e">
        <f>SUMIF('[1]Consommati par usage et sect '!$C$6:$C$310,'[1]Assiette TIC'!$C237,'[1]Consommati par usage et sect '!BM$6:BM$310)</f>
        <v>#VALUE!</v>
      </c>
      <c r="BO228" s="104" t="e">
        <f>SUMIF('[1]Consommati par usage et sect '!$C$6:$C$310,'[1]Assiette TIC'!$C237,'[1]Consommati par usage et sect '!BN$6:BN$310)</f>
        <v>#VALUE!</v>
      </c>
      <c r="BP228" s="104" t="e">
        <f>SUMIF('[1]Consommati par usage et sect '!$C$6:$C$310,'[1]Assiette TIC'!$C237,'[1]Consommati par usage et sect '!BO$6:BO$310)</f>
        <v>#VALUE!</v>
      </c>
      <c r="BQ228" s="104" t="e">
        <f>SUMIF('[1]Consommati par usage et sect '!$C$6:$C$310,'[1]Assiette TIC'!$C237,'[1]Consommati par usage et sect '!BP$6:BP$310)</f>
        <v>#VALUE!</v>
      </c>
      <c r="BR228" s="104" t="e">
        <f>SUMIF('[1]Consommati par usage et sect '!$C$6:$C$310,'[1]Assiette TIC'!$C237,'[1]Consommati par usage et sect '!BQ$6:BQ$310)</f>
        <v>#VALUE!</v>
      </c>
      <c r="BS228" s="105" t="e">
        <f t="shared" si="77"/>
        <v>#VALUE!</v>
      </c>
      <c r="BT228" s="106" t="e">
        <f t="shared" si="92"/>
        <v>#VALUE!</v>
      </c>
      <c r="BU228" s="102" t="e">
        <f>IF(E228-#REF!-#REF!&gt;=#REF!,AL228-E228+#REF!+#REF!,AL228-#REF!)</f>
        <v>#REF!</v>
      </c>
      <c r="BV228" s="102" t="s">
        <v>264</v>
      </c>
      <c r="BW228" s="102"/>
      <c r="BX228" s="102">
        <f t="shared" si="84"/>
        <v>1</v>
      </c>
      <c r="BY228" s="102">
        <f t="shared" si="86"/>
        <v>0</v>
      </c>
      <c r="BZ228" s="107">
        <f>IF(ISNA(VLOOKUP($D228,'[1]comptes des secteurs'!$B$13:$AW$1568,31,FALSE)),0,VLOOKUP($D228,'[1]comptes des secteurs'!$B$13:$AW$1568,31,FALSE))</f>
        <v>12.1</v>
      </c>
      <c r="CA228" s="102">
        <f>IF(ISNA(VLOOKUP($D228,'[1]comptes des secteurs'!$B$13:$AW$1568,47,FALSE)),0,VLOOKUP($D228,'[1]comptes des secteurs'!$B$13:$AW$1568,47,FALSE))</f>
        <v>100.2</v>
      </c>
      <c r="CB228" s="108">
        <f t="shared" si="89"/>
        <v>0</v>
      </c>
      <c r="CC228" s="108">
        <f t="shared" si="89"/>
        <v>0</v>
      </c>
      <c r="CD228">
        <f>VLOOKUP(D228,Eurostat!$A$11:$H$272,5,TRUE)</f>
        <v>508.8</v>
      </c>
    </row>
    <row r="229" spans="1:82" ht="15.65" customHeight="1" x14ac:dyDescent="0.35">
      <c r="A229" s="121"/>
      <c r="B229" s="191"/>
      <c r="C229" s="131" t="s">
        <v>481</v>
      </c>
      <c r="D229" s="128">
        <v>1512</v>
      </c>
      <c r="E229" s="97">
        <f>IFERROR(VLOOKUP(D229,'[1]Emissions ETS'!$A$2:$B$121,2,FALSE),0)/1000</f>
        <v>0</v>
      </c>
      <c r="F229" s="104" t="e">
        <f>SUMIF('[1]Consommati par usage et sect '!$C$6:$C$310,'[1]Assiette TIC'!$C238,'[1]Consommati par usage et sect '!E$6:E$310)</f>
        <v>#VALUE!</v>
      </c>
      <c r="G229" s="104" t="e">
        <f>SUMIF('[1]Consommati par usage et sect '!$C$6:$C$310,'[1]Assiette TIC'!$C238,'[1]Consommati par usage et sect '!F$6:F$310)</f>
        <v>#VALUE!</v>
      </c>
      <c r="H229" s="104" t="e">
        <f>SUMIF('[1]Consommati par usage et sect '!$C$6:$C$310,'[1]Assiette TIC'!$C238,'[1]Consommati par usage et sect '!G$6:G$310)</f>
        <v>#VALUE!</v>
      </c>
      <c r="I229" s="104" t="e">
        <f>SUMIF('[1]Consommati par usage et sect '!$C$6:$C$310,'[1]Assiette TIC'!$C238,'[1]Consommati par usage et sect '!H$6:H$310)</f>
        <v>#VALUE!</v>
      </c>
      <c r="J229" s="104" t="e">
        <f>SUMIF('[1]Consommati par usage et sect '!$C$6:$C$310,'[1]Assiette TIC'!$C238,'[1]Consommati par usage et sect '!I$6:I$310)</f>
        <v>#VALUE!</v>
      </c>
      <c r="K229" s="104" t="e">
        <f>SUMIF('[1]Consommati par usage et sect '!$C$6:$C$310,'[1]Assiette TIC'!$C238,'[1]Consommati par usage et sect '!J$6:J$310)</f>
        <v>#VALUE!</v>
      </c>
      <c r="L229" s="104" t="e">
        <f>SUMIF('[1]Consommati par usage et sect '!$C$6:$C$310,'[1]Assiette TIC'!$C238,'[1]Consommati par usage et sect '!K$6:K$310)</f>
        <v>#VALUE!</v>
      </c>
      <c r="M229" s="104" t="e">
        <f>SUMIF('[1]Consommati par usage et sect '!$C$6:$C$310,'[1]Assiette TIC'!$C238,'[1]Consommati par usage et sect '!L$6:L$310)</f>
        <v>#VALUE!</v>
      </c>
      <c r="N229" s="104" t="e">
        <f>SUMIF('[1]Consommati par usage et sect '!$C$6:$C$310,'[1]Assiette TIC'!$C238,'[1]Consommati par usage et sect '!M$6:M$310)</f>
        <v>#VALUE!</v>
      </c>
      <c r="O229" s="104" t="e">
        <f>SUMIF('[1]Consommati par usage et sect '!$C$6:$C$310,'[1]Assiette TIC'!$C238,'[1]Consommati par usage et sect '!N$6:N$310)</f>
        <v>#VALUE!</v>
      </c>
      <c r="P229" s="104" t="e">
        <f>SUMIF('[1]Consommati par usage et sect '!$C$6:$C$310,'[1]Assiette TIC'!$C238,'[1]Consommati par usage et sect '!O$6:O$310)</f>
        <v>#VALUE!</v>
      </c>
      <c r="Q229" s="104" t="e">
        <f>SUMIF('[1]Consommati par usage et sect '!$C$6:$C$310,'[1]Assiette TIC'!$C238,'[1]Consommati par usage et sect '!P$6:P$310)</f>
        <v>#VALUE!</v>
      </c>
      <c r="R229" s="104" t="e">
        <f>SUMIF('[1]Consommati par usage et sect '!$C$6:$C$310,'[1]Assiette TIC'!$C238,'[1]Consommati par usage et sect '!Q$6:Q$310)</f>
        <v>#VALUE!</v>
      </c>
      <c r="S229" s="104" t="e">
        <f>SUMIF('[1]Consommati par usage et sect '!$C$6:$C$310,'[1]Assiette TIC'!$C238,'[1]Consommati par usage et sect '!R$6:R$310)</f>
        <v>#VALUE!</v>
      </c>
      <c r="T229" s="104" t="e">
        <f>SUMIF('[1]Consommati par usage et sect '!$C$6:$C$310,'[1]Assiette TIC'!$C238,'[1]Consommati par usage et sect '!S$6:S$310)</f>
        <v>#VALUE!</v>
      </c>
      <c r="U229" s="104" t="e">
        <f>SUMIF('[1]Consommati par usage et sect '!$C$6:$C$310,'[1]Assiette TIC'!$C238,'[1]Consommati par usage et sect '!T$6:T$310)</f>
        <v>#VALUE!</v>
      </c>
      <c r="V229" s="104" t="e">
        <f>SUMIF('[1]Consommati par usage et sect '!$C$6:$C$310,'[1]Assiette TIC'!$C238,'[1]Consommati par usage et sect '!U$6:U$310)</f>
        <v>#VALUE!</v>
      </c>
      <c r="W229" s="104" t="e">
        <f>SUMIF('[1]Consommati par usage et sect '!$C$6:$C$310,'[1]Assiette TIC'!$C238,'[1]Consommati par usage et sect '!V$6:V$310)</f>
        <v>#VALUE!</v>
      </c>
      <c r="X229" s="104" t="e">
        <f>SUMIF('[1]Consommati par usage et sect '!$C$6:$C$310,'[1]Assiette TIC'!$C238,'[1]Consommati par usage et sect '!W$6:W$310)</f>
        <v>#VALUE!</v>
      </c>
      <c r="Y229" s="104" t="e">
        <f>SUMIF('[1]Consommati par usage et sect '!$C$6:$C$310,'[1]Assiette TIC'!$C238,'[1]Consommati par usage et sect '!X$6:X$310)</f>
        <v>#VALUE!</v>
      </c>
      <c r="Z229" s="104" t="e">
        <f>SUMIF('[1]Consommati par usage et sect '!$C$6:$C$310,'[1]Assiette TIC'!$C238,'[1]Consommati par usage et sect '!Y$6:Y$310)</f>
        <v>#VALUE!</v>
      </c>
      <c r="AA229" s="104" t="e">
        <f>SUMIF('[1]Consommati par usage et sect '!$C$6:$C$310,'[1]Assiette TIC'!$C238,'[1]Consommati par usage et sect '!Z$6:Z$310)</f>
        <v>#VALUE!</v>
      </c>
      <c r="AB229" s="104" t="e">
        <f>SUMIF('[1]Consommati par usage et sect '!$C$6:$C$310,'[1]Assiette TIC'!$C238,'[1]Consommati par usage et sect '!AA$6:AA$310)</f>
        <v>#VALUE!</v>
      </c>
      <c r="AC229" s="104" t="e">
        <f>SUMIF('[1]Consommati par usage et sect '!$C$6:$C$310,'[1]Assiette TIC'!$C238,'[1]Consommati par usage et sect '!AB$6:AB$310)</f>
        <v>#VALUE!</v>
      </c>
      <c r="AD229" s="104" t="e">
        <f>SUMIF('[1]Consommati par usage et sect '!$C$6:$C$310,'[1]Assiette TIC'!$C238,'[1]Consommati par usage et sect '!AC$6:AC$310)</f>
        <v>#VALUE!</v>
      </c>
      <c r="AE229" s="104" t="e">
        <f>SUMIF('[1]Consommati par usage et sect '!$C$6:$C$310,'[1]Assiette TIC'!$C238,'[1]Consommati par usage et sect '!AD$6:AD$310)</f>
        <v>#VALUE!</v>
      </c>
      <c r="AF229" s="104" t="e">
        <f>SUMIF('[1]Consommati par usage et sect '!$C$6:$C$310,'[1]Assiette TIC'!$C238,'[1]Consommati par usage et sect '!AE$6:AE$310)</f>
        <v>#VALUE!</v>
      </c>
      <c r="AG229" s="104" t="e">
        <f>SUMIF('[1]Consommati par usage et sect '!$C$6:$C$310,'[1]Assiette TIC'!$C238,'[1]Consommati par usage et sect '!AF$6:AF$310)</f>
        <v>#VALUE!</v>
      </c>
      <c r="AH229" s="104" t="e">
        <f>SUMIF('[1]Consommati par usage et sect '!$C$6:$C$310,'[1]Assiette TIC'!$C238,'[1]Consommati par usage et sect '!AG$6:AG$310)</f>
        <v>#VALUE!</v>
      </c>
      <c r="AI229" s="104" t="e">
        <f>SUMIF('[1]Consommati par usage et sect '!$C$6:$C$310,'[1]Assiette TIC'!$C238,'[1]Consommati par usage et sect '!AH$6:AH$310)</f>
        <v>#VALUE!</v>
      </c>
      <c r="AJ229" s="104" t="e">
        <f>SUMIF('[1]Consommati par usage et sect '!$C$6:$C$310,'[1]Assiette TIC'!$C238,'[1]Consommati par usage et sect '!AI$6:AI$310)</f>
        <v>#VALUE!</v>
      </c>
      <c r="AK229" s="104" t="e">
        <f>SUMIF('[1]Consommati par usage et sect '!$C$6:$C$310,'[1]Assiette TIC'!$C238,'[1]Consommati par usage et sect '!AJ$6:AJ$310)</f>
        <v>#VALUE!</v>
      </c>
      <c r="AL229" s="105" t="e">
        <f t="shared" si="80"/>
        <v>#VALUE!</v>
      </c>
      <c r="AM229" s="104" t="e">
        <f t="shared" si="85"/>
        <v>#VALUE!</v>
      </c>
      <c r="AN229" s="104" t="e">
        <f t="shared" si="81"/>
        <v>#VALUE!</v>
      </c>
      <c r="AO229" s="104" t="e">
        <f t="shared" si="82"/>
        <v>#VALUE!</v>
      </c>
      <c r="AP229" s="104" t="e">
        <f t="shared" si="83"/>
        <v>#VALUE!</v>
      </c>
      <c r="AQ229" s="104" t="e">
        <f>SUMIF('[1]Consommati par usage et sect '!$C$6:$C$310,'[1]Assiette TIC'!$C238,'[1]Consommati par usage et sect '!AP$6:AP$310)</f>
        <v>#VALUE!</v>
      </c>
      <c r="AR229" s="104" t="e">
        <f>SUMIF('[1]Consommati par usage et sect '!$C$6:$C$310,'[1]Assiette TIC'!$C238,'[1]Consommati par usage et sect '!AQ$6:AQ$310)</f>
        <v>#VALUE!</v>
      </c>
      <c r="AS229" s="104" t="e">
        <f>SUMIF('[1]Consommati par usage et sect '!$C$6:$C$310,'[1]Assiette TIC'!$C238,'[1]Consommati par usage et sect '!AR$6:AR$310)</f>
        <v>#VALUE!</v>
      </c>
      <c r="AT229" s="104" t="e">
        <f>SUMIF('[1]Consommati par usage et sect '!$C$6:$C$310,'[1]Assiette TIC'!$C238,'[1]Consommati par usage et sect '!AS$6:AS$310)</f>
        <v>#VALUE!</v>
      </c>
      <c r="AU229" s="104" t="e">
        <f>SUMIF('[1]Consommati par usage et sect '!$C$6:$C$310,'[1]Assiette TIC'!$C238,'[1]Consommati par usage et sect '!AT$6:AT$310)</f>
        <v>#VALUE!</v>
      </c>
      <c r="AV229" s="104" t="e">
        <f>SUMIF('[1]Consommati par usage et sect '!$C$6:$C$310,'[1]Assiette TIC'!$C238,'[1]Consommati par usage et sect '!AU$6:AU$310)</f>
        <v>#VALUE!</v>
      </c>
      <c r="AW229" s="104" t="e">
        <f>SUMIF('[1]Consommati par usage et sect '!$C$6:$C$310,'[1]Assiette TIC'!$C238,'[1]Consommati par usage et sect '!AV$6:AV$310)</f>
        <v>#VALUE!</v>
      </c>
      <c r="AX229" s="104" t="e">
        <f>SUMIF('[1]Consommati par usage et sect '!$C$6:$C$310,'[1]Assiette TIC'!$C238,'[1]Consommati par usage et sect '!AW$6:AW$310)</f>
        <v>#VALUE!</v>
      </c>
      <c r="AY229" s="104" t="e">
        <f>SUMIF('[1]Consommati par usage et sect '!$C$6:$C$310,'[1]Assiette TIC'!$C238,'[1]Consommati par usage et sect '!AX$6:AX$310)</f>
        <v>#VALUE!</v>
      </c>
      <c r="AZ229" s="104" t="e">
        <f>SUMIF('[1]Consommati par usage et sect '!$C$6:$C$310,'[1]Assiette TIC'!$C238,'[1]Consommati par usage et sect '!AY$6:AY$310)</f>
        <v>#VALUE!</v>
      </c>
      <c r="BA229" s="104" t="e">
        <f>SUMIF('[1]Consommati par usage et sect '!$C$6:$C$310,'[1]Assiette TIC'!$C238,'[1]Consommati par usage et sect '!AZ$6:AZ$310)</f>
        <v>#VALUE!</v>
      </c>
      <c r="BB229" s="104" t="e">
        <f>SUMIF('[1]Consommati par usage et sect '!$C$6:$C$310,'[1]Assiette TIC'!$C238,'[1]Consommati par usage et sect '!BA$6:BA$310)</f>
        <v>#VALUE!</v>
      </c>
      <c r="BC229" s="104" t="e">
        <f>SUMIF('[1]Consommati par usage et sect '!$C$6:$C$310,'[1]Assiette TIC'!$C238,'[1]Consommati par usage et sect '!BB$6:BB$310)</f>
        <v>#VALUE!</v>
      </c>
      <c r="BD229" s="104" t="e">
        <f>SUMIF('[1]Consommati par usage et sect '!$C$6:$C$310,'[1]Assiette TIC'!$C238,'[1]Consommati par usage et sect '!BC$6:BC$310)</f>
        <v>#VALUE!</v>
      </c>
      <c r="BE229" s="104" t="e">
        <f>SUMIF('[1]Consommati par usage et sect '!$C$6:$C$310,'[1]Assiette TIC'!$C238,'[1]Consommati par usage et sect '!BD$6:BD$310)</f>
        <v>#VALUE!</v>
      </c>
      <c r="BF229" s="104" t="e">
        <f>SUMIF('[1]Consommati par usage et sect '!$C$6:$C$310,'[1]Assiette TIC'!$C238,'[1]Consommati par usage et sect '!BE$6:BE$310)</f>
        <v>#VALUE!</v>
      </c>
      <c r="BG229" s="104" t="e">
        <f>SUMIF('[1]Consommati par usage et sect '!$C$6:$C$310,'[1]Assiette TIC'!$C238,'[1]Consommati par usage et sect '!BF$6:BF$310)</f>
        <v>#VALUE!</v>
      </c>
      <c r="BH229" s="104" t="e">
        <f>SUMIF('[1]Consommati par usage et sect '!$C$6:$C$310,'[1]Assiette TIC'!$C238,'[1]Consommati par usage et sect '!BG$6:BG$310)</f>
        <v>#VALUE!</v>
      </c>
      <c r="BI229" s="104" t="e">
        <f>SUMIF('[1]Consommati par usage et sect '!$C$6:$C$310,'[1]Assiette TIC'!$C238,'[1]Consommati par usage et sect '!BH$6:BH$310)</f>
        <v>#VALUE!</v>
      </c>
      <c r="BJ229" s="104" t="e">
        <f>SUMIF('[1]Consommati par usage et sect '!$C$6:$C$310,'[1]Assiette TIC'!$C238,'[1]Consommati par usage et sect '!BI$6:BI$310)</f>
        <v>#VALUE!</v>
      </c>
      <c r="BK229" s="104" t="e">
        <f>SUMIF('[1]Consommati par usage et sect '!$C$6:$C$310,'[1]Assiette TIC'!$C238,'[1]Consommati par usage et sect '!BJ$6:BJ$310)</f>
        <v>#VALUE!</v>
      </c>
      <c r="BL229" s="104" t="e">
        <f>SUMIF('[1]Consommati par usage et sect '!$C$6:$C$310,'[1]Assiette TIC'!$C238,'[1]Consommati par usage et sect '!BK$6:BK$310)</f>
        <v>#VALUE!</v>
      </c>
      <c r="BM229" s="104" t="e">
        <f>SUMIF('[1]Consommati par usage et sect '!$C$6:$C$310,'[1]Assiette TIC'!$C238,'[1]Consommati par usage et sect '!BL$6:BL$310)</f>
        <v>#VALUE!</v>
      </c>
      <c r="BN229" s="104" t="e">
        <f>SUMIF('[1]Consommati par usage et sect '!$C$6:$C$310,'[1]Assiette TIC'!$C238,'[1]Consommati par usage et sect '!BM$6:BM$310)</f>
        <v>#VALUE!</v>
      </c>
      <c r="BO229" s="104" t="e">
        <f>SUMIF('[1]Consommati par usage et sect '!$C$6:$C$310,'[1]Assiette TIC'!$C238,'[1]Consommati par usage et sect '!BN$6:BN$310)</f>
        <v>#VALUE!</v>
      </c>
      <c r="BP229" s="104" t="e">
        <f>SUMIF('[1]Consommati par usage et sect '!$C$6:$C$310,'[1]Assiette TIC'!$C238,'[1]Consommati par usage et sect '!BO$6:BO$310)</f>
        <v>#VALUE!</v>
      </c>
      <c r="BQ229" s="104" t="e">
        <f>SUMIF('[1]Consommati par usage et sect '!$C$6:$C$310,'[1]Assiette TIC'!$C238,'[1]Consommati par usage et sect '!BP$6:BP$310)</f>
        <v>#VALUE!</v>
      </c>
      <c r="BR229" s="104" t="e">
        <f>SUMIF('[1]Consommati par usage et sect '!$C$6:$C$310,'[1]Assiette TIC'!$C238,'[1]Consommati par usage et sect '!BQ$6:BQ$310)</f>
        <v>#VALUE!</v>
      </c>
      <c r="BS229" s="105" t="e">
        <f t="shared" si="77"/>
        <v>#VALUE!</v>
      </c>
      <c r="BT229" s="106" t="e">
        <f t="shared" si="92"/>
        <v>#VALUE!</v>
      </c>
      <c r="BU229" s="102" t="e">
        <f>IF(E229-#REF!-#REF!&gt;=#REF!,AL229-E229+#REF!+#REF!,AL229-#REF!)</f>
        <v>#REF!</v>
      </c>
      <c r="BV229" s="102" t="s">
        <v>264</v>
      </c>
      <c r="BW229" s="102"/>
      <c r="BX229" s="102">
        <f t="shared" si="84"/>
        <v>1</v>
      </c>
      <c r="BY229" s="102">
        <f t="shared" si="86"/>
        <v>0</v>
      </c>
      <c r="BZ229" s="107">
        <f>IF(ISNA(VLOOKUP($D229,'[1]comptes des secteurs'!$B$13:$AW$1568,31,FALSE)),0,VLOOKUP($D229,'[1]comptes des secteurs'!$B$13:$AW$1568,31,FALSE))</f>
        <v>843.5</v>
      </c>
      <c r="CA229" s="102">
        <f>IF(ISNA(VLOOKUP($D229,'[1]comptes des secteurs'!$B$13:$AW$1568,47,FALSE)),0,VLOOKUP($D229,'[1]comptes des secteurs'!$B$13:$AW$1568,47,FALSE))</f>
        <v>1822.3</v>
      </c>
      <c r="CB229" s="108">
        <f t="shared" si="89"/>
        <v>0</v>
      </c>
      <c r="CC229" s="108">
        <f t="shared" si="89"/>
        <v>0</v>
      </c>
      <c r="CD229">
        <f>VLOOKUP(D229,Eurostat!$A$11:$H$272,5,TRUE)</f>
        <v>3398.1</v>
      </c>
    </row>
    <row r="230" spans="1:82" ht="15.65" customHeight="1" x14ac:dyDescent="0.35">
      <c r="A230" s="121"/>
      <c r="B230" s="191"/>
      <c r="C230" s="131" t="s">
        <v>482</v>
      </c>
      <c r="D230" s="128">
        <v>1520</v>
      </c>
      <c r="E230" s="97">
        <f>IFERROR(VLOOKUP(D230,'[1]Emissions ETS'!$A$2:$B$121,2,FALSE),0)/1000</f>
        <v>0</v>
      </c>
      <c r="F230" s="104" t="e">
        <f>SUMIF('[1]Consommati par usage et sect '!$C$6:$C$310,'[1]Assiette TIC'!$C239,'[1]Consommati par usage et sect '!E$6:E$310)</f>
        <v>#VALUE!</v>
      </c>
      <c r="G230" s="104" t="e">
        <f>SUMIF('[1]Consommati par usage et sect '!$C$6:$C$310,'[1]Assiette TIC'!$C239,'[1]Consommati par usage et sect '!F$6:F$310)</f>
        <v>#VALUE!</v>
      </c>
      <c r="H230" s="104" t="e">
        <f>SUMIF('[1]Consommati par usage et sect '!$C$6:$C$310,'[1]Assiette TIC'!$C239,'[1]Consommati par usage et sect '!G$6:G$310)</f>
        <v>#VALUE!</v>
      </c>
      <c r="I230" s="104" t="e">
        <f>SUMIF('[1]Consommati par usage et sect '!$C$6:$C$310,'[1]Assiette TIC'!$C239,'[1]Consommati par usage et sect '!H$6:H$310)</f>
        <v>#VALUE!</v>
      </c>
      <c r="J230" s="104" t="e">
        <f>SUMIF('[1]Consommati par usage et sect '!$C$6:$C$310,'[1]Assiette TIC'!$C239,'[1]Consommati par usage et sect '!I$6:I$310)</f>
        <v>#VALUE!</v>
      </c>
      <c r="K230" s="104" t="e">
        <f>SUMIF('[1]Consommati par usage et sect '!$C$6:$C$310,'[1]Assiette TIC'!$C239,'[1]Consommati par usage et sect '!J$6:J$310)</f>
        <v>#VALUE!</v>
      </c>
      <c r="L230" s="104" t="e">
        <f>SUMIF('[1]Consommati par usage et sect '!$C$6:$C$310,'[1]Assiette TIC'!$C239,'[1]Consommati par usage et sect '!K$6:K$310)</f>
        <v>#VALUE!</v>
      </c>
      <c r="M230" s="104" t="e">
        <f>SUMIF('[1]Consommati par usage et sect '!$C$6:$C$310,'[1]Assiette TIC'!$C239,'[1]Consommati par usage et sect '!L$6:L$310)</f>
        <v>#VALUE!</v>
      </c>
      <c r="N230" s="104" t="e">
        <f>SUMIF('[1]Consommati par usage et sect '!$C$6:$C$310,'[1]Assiette TIC'!$C239,'[1]Consommati par usage et sect '!M$6:M$310)</f>
        <v>#VALUE!</v>
      </c>
      <c r="O230" s="104" t="e">
        <f>SUMIF('[1]Consommati par usage et sect '!$C$6:$C$310,'[1]Assiette TIC'!$C239,'[1]Consommati par usage et sect '!N$6:N$310)</f>
        <v>#VALUE!</v>
      </c>
      <c r="P230" s="104" t="e">
        <f>SUMIF('[1]Consommati par usage et sect '!$C$6:$C$310,'[1]Assiette TIC'!$C239,'[1]Consommati par usage et sect '!O$6:O$310)</f>
        <v>#VALUE!</v>
      </c>
      <c r="Q230" s="104" t="e">
        <f>SUMIF('[1]Consommati par usage et sect '!$C$6:$C$310,'[1]Assiette TIC'!$C239,'[1]Consommati par usage et sect '!P$6:P$310)</f>
        <v>#VALUE!</v>
      </c>
      <c r="R230" s="104" t="e">
        <f>SUMIF('[1]Consommati par usage et sect '!$C$6:$C$310,'[1]Assiette TIC'!$C239,'[1]Consommati par usage et sect '!Q$6:Q$310)</f>
        <v>#VALUE!</v>
      </c>
      <c r="S230" s="104" t="e">
        <f>SUMIF('[1]Consommati par usage et sect '!$C$6:$C$310,'[1]Assiette TIC'!$C239,'[1]Consommati par usage et sect '!R$6:R$310)</f>
        <v>#VALUE!</v>
      </c>
      <c r="T230" s="104" t="e">
        <f>SUMIF('[1]Consommati par usage et sect '!$C$6:$C$310,'[1]Assiette TIC'!$C239,'[1]Consommati par usage et sect '!S$6:S$310)</f>
        <v>#VALUE!</v>
      </c>
      <c r="U230" s="104" t="e">
        <f>SUMIF('[1]Consommati par usage et sect '!$C$6:$C$310,'[1]Assiette TIC'!$C239,'[1]Consommati par usage et sect '!T$6:T$310)</f>
        <v>#VALUE!</v>
      </c>
      <c r="V230" s="104" t="e">
        <f>SUMIF('[1]Consommati par usage et sect '!$C$6:$C$310,'[1]Assiette TIC'!$C239,'[1]Consommati par usage et sect '!U$6:U$310)</f>
        <v>#VALUE!</v>
      </c>
      <c r="W230" s="104" t="e">
        <f>SUMIF('[1]Consommati par usage et sect '!$C$6:$C$310,'[1]Assiette TIC'!$C239,'[1]Consommati par usage et sect '!V$6:V$310)</f>
        <v>#VALUE!</v>
      </c>
      <c r="X230" s="104" t="e">
        <f>SUMIF('[1]Consommati par usage et sect '!$C$6:$C$310,'[1]Assiette TIC'!$C239,'[1]Consommati par usage et sect '!W$6:W$310)</f>
        <v>#VALUE!</v>
      </c>
      <c r="Y230" s="104" t="e">
        <f>SUMIF('[1]Consommati par usage et sect '!$C$6:$C$310,'[1]Assiette TIC'!$C239,'[1]Consommati par usage et sect '!X$6:X$310)</f>
        <v>#VALUE!</v>
      </c>
      <c r="Z230" s="104" t="e">
        <f>SUMIF('[1]Consommati par usage et sect '!$C$6:$C$310,'[1]Assiette TIC'!$C239,'[1]Consommati par usage et sect '!Y$6:Y$310)</f>
        <v>#VALUE!</v>
      </c>
      <c r="AA230" s="104" t="e">
        <f>SUMIF('[1]Consommati par usage et sect '!$C$6:$C$310,'[1]Assiette TIC'!$C239,'[1]Consommati par usage et sect '!Z$6:Z$310)</f>
        <v>#VALUE!</v>
      </c>
      <c r="AB230" s="104" t="e">
        <f>SUMIF('[1]Consommati par usage et sect '!$C$6:$C$310,'[1]Assiette TIC'!$C239,'[1]Consommati par usage et sect '!AA$6:AA$310)</f>
        <v>#VALUE!</v>
      </c>
      <c r="AC230" s="104" t="e">
        <f>SUMIF('[1]Consommati par usage et sect '!$C$6:$C$310,'[1]Assiette TIC'!$C239,'[1]Consommati par usage et sect '!AB$6:AB$310)</f>
        <v>#VALUE!</v>
      </c>
      <c r="AD230" s="104" t="e">
        <f>SUMIF('[1]Consommati par usage et sect '!$C$6:$C$310,'[1]Assiette TIC'!$C239,'[1]Consommati par usage et sect '!AC$6:AC$310)</f>
        <v>#VALUE!</v>
      </c>
      <c r="AE230" s="104" t="e">
        <f>SUMIF('[1]Consommati par usage et sect '!$C$6:$C$310,'[1]Assiette TIC'!$C239,'[1]Consommati par usage et sect '!AD$6:AD$310)</f>
        <v>#VALUE!</v>
      </c>
      <c r="AF230" s="104" t="e">
        <f>SUMIF('[1]Consommati par usage et sect '!$C$6:$C$310,'[1]Assiette TIC'!$C239,'[1]Consommati par usage et sect '!AE$6:AE$310)</f>
        <v>#VALUE!</v>
      </c>
      <c r="AG230" s="104" t="e">
        <f>SUMIF('[1]Consommati par usage et sect '!$C$6:$C$310,'[1]Assiette TIC'!$C239,'[1]Consommati par usage et sect '!AF$6:AF$310)</f>
        <v>#VALUE!</v>
      </c>
      <c r="AH230" s="104" t="e">
        <f>SUMIF('[1]Consommati par usage et sect '!$C$6:$C$310,'[1]Assiette TIC'!$C239,'[1]Consommati par usage et sect '!AG$6:AG$310)</f>
        <v>#VALUE!</v>
      </c>
      <c r="AI230" s="104" t="e">
        <f>SUMIF('[1]Consommati par usage et sect '!$C$6:$C$310,'[1]Assiette TIC'!$C239,'[1]Consommati par usage et sect '!AH$6:AH$310)</f>
        <v>#VALUE!</v>
      </c>
      <c r="AJ230" s="104" t="e">
        <f>SUMIF('[1]Consommati par usage et sect '!$C$6:$C$310,'[1]Assiette TIC'!$C239,'[1]Consommati par usage et sect '!AI$6:AI$310)</f>
        <v>#VALUE!</v>
      </c>
      <c r="AK230" s="104" t="e">
        <f>SUMIF('[1]Consommati par usage et sect '!$C$6:$C$310,'[1]Assiette TIC'!$C239,'[1]Consommati par usage et sect '!AJ$6:AJ$310)</f>
        <v>#VALUE!</v>
      </c>
      <c r="AL230" s="105" t="e">
        <f t="shared" si="80"/>
        <v>#VALUE!</v>
      </c>
      <c r="AM230" s="104" t="e">
        <f t="shared" si="85"/>
        <v>#VALUE!</v>
      </c>
      <c r="AN230" s="104" t="e">
        <f t="shared" si="81"/>
        <v>#VALUE!</v>
      </c>
      <c r="AO230" s="104" t="e">
        <f t="shared" si="82"/>
        <v>#VALUE!</v>
      </c>
      <c r="AP230" s="104" t="e">
        <f t="shared" si="83"/>
        <v>#VALUE!</v>
      </c>
      <c r="AQ230" s="104" t="e">
        <f>SUMIF('[1]Consommati par usage et sect '!$C$6:$C$310,'[1]Assiette TIC'!$C239,'[1]Consommati par usage et sect '!AP$6:AP$310)</f>
        <v>#VALUE!</v>
      </c>
      <c r="AR230" s="104" t="e">
        <f>SUMIF('[1]Consommati par usage et sect '!$C$6:$C$310,'[1]Assiette TIC'!$C239,'[1]Consommati par usage et sect '!AQ$6:AQ$310)</f>
        <v>#VALUE!</v>
      </c>
      <c r="AS230" s="104" t="e">
        <f>SUMIF('[1]Consommati par usage et sect '!$C$6:$C$310,'[1]Assiette TIC'!$C239,'[1]Consommati par usage et sect '!AR$6:AR$310)</f>
        <v>#VALUE!</v>
      </c>
      <c r="AT230" s="104" t="e">
        <f>SUMIF('[1]Consommati par usage et sect '!$C$6:$C$310,'[1]Assiette TIC'!$C239,'[1]Consommati par usage et sect '!AS$6:AS$310)</f>
        <v>#VALUE!</v>
      </c>
      <c r="AU230" s="104" t="e">
        <f>SUMIF('[1]Consommati par usage et sect '!$C$6:$C$310,'[1]Assiette TIC'!$C239,'[1]Consommati par usage et sect '!AT$6:AT$310)</f>
        <v>#VALUE!</v>
      </c>
      <c r="AV230" s="104" t="e">
        <f>SUMIF('[1]Consommati par usage et sect '!$C$6:$C$310,'[1]Assiette TIC'!$C239,'[1]Consommati par usage et sect '!AU$6:AU$310)</f>
        <v>#VALUE!</v>
      </c>
      <c r="AW230" s="104" t="e">
        <f>SUMIF('[1]Consommati par usage et sect '!$C$6:$C$310,'[1]Assiette TIC'!$C239,'[1]Consommati par usage et sect '!AV$6:AV$310)</f>
        <v>#VALUE!</v>
      </c>
      <c r="AX230" s="104" t="e">
        <f>SUMIF('[1]Consommati par usage et sect '!$C$6:$C$310,'[1]Assiette TIC'!$C239,'[1]Consommati par usage et sect '!AW$6:AW$310)</f>
        <v>#VALUE!</v>
      </c>
      <c r="AY230" s="104" t="e">
        <f>SUMIF('[1]Consommati par usage et sect '!$C$6:$C$310,'[1]Assiette TIC'!$C239,'[1]Consommati par usage et sect '!AX$6:AX$310)</f>
        <v>#VALUE!</v>
      </c>
      <c r="AZ230" s="104" t="e">
        <f>SUMIF('[1]Consommati par usage et sect '!$C$6:$C$310,'[1]Assiette TIC'!$C239,'[1]Consommati par usage et sect '!AY$6:AY$310)</f>
        <v>#VALUE!</v>
      </c>
      <c r="BA230" s="104" t="e">
        <f>SUMIF('[1]Consommati par usage et sect '!$C$6:$C$310,'[1]Assiette TIC'!$C239,'[1]Consommati par usage et sect '!AZ$6:AZ$310)</f>
        <v>#VALUE!</v>
      </c>
      <c r="BB230" s="104" t="e">
        <f>SUMIF('[1]Consommati par usage et sect '!$C$6:$C$310,'[1]Assiette TIC'!$C239,'[1]Consommati par usage et sect '!BA$6:BA$310)</f>
        <v>#VALUE!</v>
      </c>
      <c r="BC230" s="104" t="e">
        <f>SUMIF('[1]Consommati par usage et sect '!$C$6:$C$310,'[1]Assiette TIC'!$C239,'[1]Consommati par usage et sect '!BB$6:BB$310)</f>
        <v>#VALUE!</v>
      </c>
      <c r="BD230" s="104" t="e">
        <f>SUMIF('[1]Consommati par usage et sect '!$C$6:$C$310,'[1]Assiette TIC'!$C239,'[1]Consommati par usage et sect '!BC$6:BC$310)</f>
        <v>#VALUE!</v>
      </c>
      <c r="BE230" s="104" t="e">
        <f>SUMIF('[1]Consommati par usage et sect '!$C$6:$C$310,'[1]Assiette TIC'!$C239,'[1]Consommati par usage et sect '!BD$6:BD$310)</f>
        <v>#VALUE!</v>
      </c>
      <c r="BF230" s="104" t="e">
        <f>SUMIF('[1]Consommati par usage et sect '!$C$6:$C$310,'[1]Assiette TIC'!$C239,'[1]Consommati par usage et sect '!BE$6:BE$310)</f>
        <v>#VALUE!</v>
      </c>
      <c r="BG230" s="104" t="e">
        <f>SUMIF('[1]Consommati par usage et sect '!$C$6:$C$310,'[1]Assiette TIC'!$C239,'[1]Consommati par usage et sect '!BF$6:BF$310)</f>
        <v>#VALUE!</v>
      </c>
      <c r="BH230" s="104" t="e">
        <f>SUMIF('[1]Consommati par usage et sect '!$C$6:$C$310,'[1]Assiette TIC'!$C239,'[1]Consommati par usage et sect '!BG$6:BG$310)</f>
        <v>#VALUE!</v>
      </c>
      <c r="BI230" s="104" t="e">
        <f>SUMIF('[1]Consommati par usage et sect '!$C$6:$C$310,'[1]Assiette TIC'!$C239,'[1]Consommati par usage et sect '!BH$6:BH$310)</f>
        <v>#VALUE!</v>
      </c>
      <c r="BJ230" s="104" t="e">
        <f>SUMIF('[1]Consommati par usage et sect '!$C$6:$C$310,'[1]Assiette TIC'!$C239,'[1]Consommati par usage et sect '!BI$6:BI$310)</f>
        <v>#VALUE!</v>
      </c>
      <c r="BK230" s="104" t="e">
        <f>SUMIF('[1]Consommati par usage et sect '!$C$6:$C$310,'[1]Assiette TIC'!$C239,'[1]Consommati par usage et sect '!BJ$6:BJ$310)</f>
        <v>#VALUE!</v>
      </c>
      <c r="BL230" s="104" t="e">
        <f>SUMIF('[1]Consommati par usage et sect '!$C$6:$C$310,'[1]Assiette TIC'!$C239,'[1]Consommati par usage et sect '!BK$6:BK$310)</f>
        <v>#VALUE!</v>
      </c>
      <c r="BM230" s="104" t="e">
        <f>SUMIF('[1]Consommati par usage et sect '!$C$6:$C$310,'[1]Assiette TIC'!$C239,'[1]Consommati par usage et sect '!BL$6:BL$310)</f>
        <v>#VALUE!</v>
      </c>
      <c r="BN230" s="104" t="e">
        <f>SUMIF('[1]Consommati par usage et sect '!$C$6:$C$310,'[1]Assiette TIC'!$C239,'[1]Consommati par usage et sect '!BM$6:BM$310)</f>
        <v>#VALUE!</v>
      </c>
      <c r="BO230" s="104" t="e">
        <f>SUMIF('[1]Consommati par usage et sect '!$C$6:$C$310,'[1]Assiette TIC'!$C239,'[1]Consommati par usage et sect '!BN$6:BN$310)</f>
        <v>#VALUE!</v>
      </c>
      <c r="BP230" s="104" t="e">
        <f>SUMIF('[1]Consommati par usage et sect '!$C$6:$C$310,'[1]Assiette TIC'!$C239,'[1]Consommati par usage et sect '!BO$6:BO$310)</f>
        <v>#VALUE!</v>
      </c>
      <c r="BQ230" s="104" t="e">
        <f>SUMIF('[1]Consommati par usage et sect '!$C$6:$C$310,'[1]Assiette TIC'!$C239,'[1]Consommati par usage et sect '!BP$6:BP$310)</f>
        <v>#VALUE!</v>
      </c>
      <c r="BR230" s="104" t="e">
        <f>SUMIF('[1]Consommati par usage et sect '!$C$6:$C$310,'[1]Assiette TIC'!$C239,'[1]Consommati par usage et sect '!BQ$6:BQ$310)</f>
        <v>#VALUE!</v>
      </c>
      <c r="BS230" s="105" t="e">
        <f t="shared" si="77"/>
        <v>#VALUE!</v>
      </c>
      <c r="BT230" s="106" t="e">
        <f t="shared" si="92"/>
        <v>#VALUE!</v>
      </c>
      <c r="BU230" s="102" t="e">
        <f>IF(E230-#REF!-#REF!&gt;=#REF!,AL230-E230+#REF!+#REF!,AL230-#REF!)</f>
        <v>#REF!</v>
      </c>
      <c r="BV230" s="102" t="s">
        <v>264</v>
      </c>
      <c r="BW230" s="102"/>
      <c r="BX230" s="102">
        <f t="shared" si="84"/>
        <v>1</v>
      </c>
      <c r="BY230" s="102">
        <f t="shared" si="86"/>
        <v>0</v>
      </c>
      <c r="BZ230" s="107">
        <f>IF(ISNA(VLOOKUP($D230,'[1]comptes des secteurs'!$B$13:$AW$1568,31,FALSE)),0,VLOOKUP($D230,'[1]comptes des secteurs'!$B$13:$AW$1568,31,FALSE))</f>
        <v>46.5</v>
      </c>
      <c r="CA230" s="102">
        <f>IF(ISNA(VLOOKUP($D230,'[1]comptes des secteurs'!$B$13:$AW$1568,47,FALSE)),0,VLOOKUP($D230,'[1]comptes des secteurs'!$B$13:$AW$1568,47,FALSE))</f>
        <v>267.3</v>
      </c>
      <c r="CB230" s="108">
        <f t="shared" si="89"/>
        <v>0</v>
      </c>
      <c r="CC230" s="108">
        <f t="shared" si="89"/>
        <v>0</v>
      </c>
      <c r="CD230">
        <f>VLOOKUP(D230,Eurostat!$A$11:$H$272,5,TRUE)</f>
        <v>864.7</v>
      </c>
    </row>
    <row r="231" spans="1:82" ht="15.65" customHeight="1" x14ac:dyDescent="0.35">
      <c r="A231" s="123"/>
      <c r="B231" s="109"/>
      <c r="C231" s="131" t="s">
        <v>266</v>
      </c>
      <c r="D231" s="126" t="s">
        <v>300</v>
      </c>
      <c r="E231" s="97">
        <f>SUM(E210:E230)</f>
        <v>19.503</v>
      </c>
      <c r="F231" s="97" t="e">
        <f t="shared" ref="F231:AK231" si="93">SUM(F210:F230)</f>
        <v>#VALUE!</v>
      </c>
      <c r="G231" s="97" t="e">
        <f t="shared" si="93"/>
        <v>#VALUE!</v>
      </c>
      <c r="H231" s="97" t="e">
        <f t="shared" si="93"/>
        <v>#VALUE!</v>
      </c>
      <c r="I231" s="97" t="e">
        <f t="shared" si="93"/>
        <v>#VALUE!</v>
      </c>
      <c r="J231" s="97" t="e">
        <f t="shared" si="93"/>
        <v>#VALUE!</v>
      </c>
      <c r="K231" s="97" t="e">
        <f t="shared" si="93"/>
        <v>#VALUE!</v>
      </c>
      <c r="L231" s="97" t="e">
        <f t="shared" si="93"/>
        <v>#VALUE!</v>
      </c>
      <c r="M231" s="97" t="e">
        <f t="shared" si="93"/>
        <v>#VALUE!</v>
      </c>
      <c r="N231" s="97" t="e">
        <f t="shared" si="93"/>
        <v>#VALUE!</v>
      </c>
      <c r="O231" s="97" t="e">
        <f t="shared" si="93"/>
        <v>#VALUE!</v>
      </c>
      <c r="P231" s="97" t="e">
        <f t="shared" si="93"/>
        <v>#VALUE!</v>
      </c>
      <c r="Q231" s="97" t="e">
        <f t="shared" si="93"/>
        <v>#VALUE!</v>
      </c>
      <c r="R231" s="97" t="e">
        <f t="shared" si="93"/>
        <v>#VALUE!</v>
      </c>
      <c r="S231" s="97" t="e">
        <f t="shared" si="93"/>
        <v>#VALUE!</v>
      </c>
      <c r="T231" s="97" t="e">
        <f t="shared" si="93"/>
        <v>#VALUE!</v>
      </c>
      <c r="U231" s="97" t="e">
        <f t="shared" si="93"/>
        <v>#VALUE!</v>
      </c>
      <c r="V231" s="97" t="e">
        <f t="shared" si="93"/>
        <v>#VALUE!</v>
      </c>
      <c r="W231" s="97" t="e">
        <f t="shared" si="93"/>
        <v>#VALUE!</v>
      </c>
      <c r="X231" s="97" t="e">
        <f t="shared" si="93"/>
        <v>#VALUE!</v>
      </c>
      <c r="Y231" s="97" t="e">
        <f t="shared" si="93"/>
        <v>#VALUE!</v>
      </c>
      <c r="Z231" s="97" t="e">
        <f t="shared" si="93"/>
        <v>#VALUE!</v>
      </c>
      <c r="AA231" s="97" t="e">
        <f t="shared" si="93"/>
        <v>#VALUE!</v>
      </c>
      <c r="AB231" s="97" t="e">
        <f t="shared" si="93"/>
        <v>#VALUE!</v>
      </c>
      <c r="AC231" s="97" t="e">
        <f t="shared" si="93"/>
        <v>#VALUE!</v>
      </c>
      <c r="AD231" s="97" t="e">
        <f t="shared" si="93"/>
        <v>#VALUE!</v>
      </c>
      <c r="AE231" s="97" t="e">
        <f t="shared" si="93"/>
        <v>#VALUE!</v>
      </c>
      <c r="AF231" s="97" t="e">
        <f t="shared" si="93"/>
        <v>#VALUE!</v>
      </c>
      <c r="AG231" s="97" t="e">
        <f t="shared" si="93"/>
        <v>#VALUE!</v>
      </c>
      <c r="AH231" s="97" t="e">
        <f t="shared" si="93"/>
        <v>#VALUE!</v>
      </c>
      <c r="AI231" s="97" t="e">
        <f t="shared" si="93"/>
        <v>#VALUE!</v>
      </c>
      <c r="AJ231" s="97" t="e">
        <f t="shared" si="93"/>
        <v>#VALUE!</v>
      </c>
      <c r="AK231" s="97" t="e">
        <f t="shared" si="93"/>
        <v>#VALUE!</v>
      </c>
      <c r="AL231" s="105" t="e">
        <f t="shared" si="80"/>
        <v>#VALUE!</v>
      </c>
      <c r="AM231" s="104" t="e">
        <f t="shared" si="85"/>
        <v>#VALUE!</v>
      </c>
      <c r="AN231" s="104" t="e">
        <f t="shared" si="81"/>
        <v>#VALUE!</v>
      </c>
      <c r="AO231" s="104" t="e">
        <f t="shared" si="82"/>
        <v>#VALUE!</v>
      </c>
      <c r="AP231" s="104" t="e">
        <f t="shared" si="83"/>
        <v>#VALUE!</v>
      </c>
      <c r="AQ231" s="97" t="e">
        <f t="shared" ref="AQ231:BR231" si="94">SUM(AQ210:AQ230)</f>
        <v>#VALUE!</v>
      </c>
      <c r="AR231" s="97" t="e">
        <f t="shared" si="94"/>
        <v>#VALUE!</v>
      </c>
      <c r="AS231" s="97" t="e">
        <f t="shared" si="94"/>
        <v>#VALUE!</v>
      </c>
      <c r="AT231" s="97" t="e">
        <f t="shared" si="94"/>
        <v>#VALUE!</v>
      </c>
      <c r="AU231" s="97" t="e">
        <f t="shared" si="94"/>
        <v>#VALUE!</v>
      </c>
      <c r="AV231" s="97" t="e">
        <f t="shared" si="94"/>
        <v>#VALUE!</v>
      </c>
      <c r="AW231" s="97" t="e">
        <f t="shared" si="94"/>
        <v>#VALUE!</v>
      </c>
      <c r="AX231" s="97" t="e">
        <f t="shared" si="94"/>
        <v>#VALUE!</v>
      </c>
      <c r="AY231" s="97" t="e">
        <f t="shared" si="94"/>
        <v>#VALUE!</v>
      </c>
      <c r="AZ231" s="97" t="e">
        <f t="shared" si="94"/>
        <v>#VALUE!</v>
      </c>
      <c r="BA231" s="97" t="e">
        <f t="shared" si="94"/>
        <v>#VALUE!</v>
      </c>
      <c r="BB231" s="97" t="e">
        <f t="shared" si="94"/>
        <v>#VALUE!</v>
      </c>
      <c r="BC231" s="97" t="e">
        <f t="shared" si="94"/>
        <v>#VALUE!</v>
      </c>
      <c r="BD231" s="97" t="e">
        <f t="shared" si="94"/>
        <v>#VALUE!</v>
      </c>
      <c r="BE231" s="97" t="e">
        <f t="shared" si="94"/>
        <v>#VALUE!</v>
      </c>
      <c r="BF231" s="97" t="e">
        <f t="shared" si="94"/>
        <v>#VALUE!</v>
      </c>
      <c r="BG231" s="97" t="e">
        <f t="shared" si="94"/>
        <v>#VALUE!</v>
      </c>
      <c r="BH231" s="97" t="e">
        <f t="shared" si="94"/>
        <v>#VALUE!</v>
      </c>
      <c r="BI231" s="97" t="e">
        <f t="shared" si="94"/>
        <v>#VALUE!</v>
      </c>
      <c r="BJ231" s="97" t="e">
        <f t="shared" si="94"/>
        <v>#VALUE!</v>
      </c>
      <c r="BK231" s="97" t="e">
        <f t="shared" si="94"/>
        <v>#VALUE!</v>
      </c>
      <c r="BL231" s="97" t="e">
        <f t="shared" si="94"/>
        <v>#VALUE!</v>
      </c>
      <c r="BM231" s="97" t="e">
        <f t="shared" si="94"/>
        <v>#VALUE!</v>
      </c>
      <c r="BN231" s="97" t="e">
        <f t="shared" si="94"/>
        <v>#VALUE!</v>
      </c>
      <c r="BO231" s="97" t="e">
        <f t="shared" si="94"/>
        <v>#VALUE!</v>
      </c>
      <c r="BP231" s="97" t="e">
        <f t="shared" si="94"/>
        <v>#VALUE!</v>
      </c>
      <c r="BQ231" s="97" t="e">
        <f t="shared" si="94"/>
        <v>#VALUE!</v>
      </c>
      <c r="BR231" s="97" t="e">
        <f t="shared" si="94"/>
        <v>#VALUE!</v>
      </c>
      <c r="BS231" s="105" t="e">
        <f t="shared" si="77"/>
        <v>#VALUE!</v>
      </c>
      <c r="BT231" s="106" t="e">
        <f>SUM(BT210:BT230)</f>
        <v>#VALUE!</v>
      </c>
      <c r="BU231" s="106" t="e">
        <f>SUM(BU210:BU230)</f>
        <v>#REF!</v>
      </c>
      <c r="BV231" s="102"/>
      <c r="BW231" s="102"/>
      <c r="BX231" s="102">
        <f t="shared" si="84"/>
        <v>0</v>
      </c>
      <c r="BY231" s="102" t="e">
        <f t="shared" si="86"/>
        <v>#REF!</v>
      </c>
      <c r="BZ231" s="107">
        <f>SUM(BZ210:BZ230)</f>
        <v>1717.4</v>
      </c>
      <c r="CA231" s="107">
        <f>SUM(CA210:CA230)</f>
        <v>6467.4000000000005</v>
      </c>
      <c r="CB231" s="108" t="e">
        <f t="shared" si="89"/>
        <v>#REF!</v>
      </c>
      <c r="CC231" s="108" t="e">
        <f t="shared" si="89"/>
        <v>#REF!</v>
      </c>
    </row>
    <row r="232" spans="1:82" ht="15.65" customHeight="1" x14ac:dyDescent="0.35">
      <c r="A232" s="122" t="s">
        <v>483</v>
      </c>
      <c r="B232" s="195" t="s">
        <v>582</v>
      </c>
      <c r="C232" s="131" t="s">
        <v>484</v>
      </c>
      <c r="D232" s="128">
        <v>1711</v>
      </c>
      <c r="E232" s="97">
        <f>IFERROR(VLOOKUP(D232,'[1]Emissions ETS'!$A$2:$B$121,2,FALSE),0)/1000</f>
        <v>148.083</v>
      </c>
      <c r="F232" s="104" t="e">
        <f>SUMIF('[1]Consommati par usage et sect '!$C$6:$C$310,'[1]Assiette TIC'!$C242,'[1]Consommati par usage et sect '!E$6:E$310)</f>
        <v>#VALUE!</v>
      </c>
      <c r="G232" s="104" t="e">
        <f>SUMIF('[1]Consommati par usage et sect '!$C$6:$C$310,'[1]Assiette TIC'!$C242,'[1]Consommati par usage et sect '!F$6:F$310)</f>
        <v>#VALUE!</v>
      </c>
      <c r="H232" s="104" t="e">
        <f>SUMIF('[1]Consommati par usage et sect '!$C$6:$C$310,'[1]Assiette TIC'!$C242,'[1]Consommati par usage et sect '!G$6:G$310)</f>
        <v>#VALUE!</v>
      </c>
      <c r="I232" s="104" t="e">
        <f>SUMIF('[1]Consommati par usage et sect '!$C$6:$C$310,'[1]Assiette TIC'!$C242,'[1]Consommati par usage et sect '!H$6:H$310)</f>
        <v>#VALUE!</v>
      </c>
      <c r="J232" s="104" t="e">
        <f>SUMIF('[1]Consommati par usage et sect '!$C$6:$C$310,'[1]Assiette TIC'!$C242,'[1]Consommati par usage et sect '!I$6:I$310)</f>
        <v>#VALUE!</v>
      </c>
      <c r="K232" s="104" t="e">
        <f>SUMIF('[1]Consommati par usage et sect '!$C$6:$C$310,'[1]Assiette TIC'!$C242,'[1]Consommati par usage et sect '!J$6:J$310)</f>
        <v>#VALUE!</v>
      </c>
      <c r="L232" s="104" t="e">
        <f>SUMIF('[1]Consommati par usage et sect '!$C$6:$C$310,'[1]Assiette TIC'!$C242,'[1]Consommati par usage et sect '!K$6:K$310)</f>
        <v>#VALUE!</v>
      </c>
      <c r="M232" s="104" t="e">
        <f>SUMIF('[1]Consommati par usage et sect '!$C$6:$C$310,'[1]Assiette TIC'!$C242,'[1]Consommati par usage et sect '!L$6:L$310)</f>
        <v>#VALUE!</v>
      </c>
      <c r="N232" s="104" t="e">
        <f>SUMIF('[1]Consommati par usage et sect '!$C$6:$C$310,'[1]Assiette TIC'!$C242,'[1]Consommati par usage et sect '!M$6:M$310)</f>
        <v>#VALUE!</v>
      </c>
      <c r="O232" s="104" t="e">
        <f>SUMIF('[1]Consommati par usage et sect '!$C$6:$C$310,'[1]Assiette TIC'!$C242,'[1]Consommati par usage et sect '!N$6:N$310)</f>
        <v>#VALUE!</v>
      </c>
      <c r="P232" s="104" t="e">
        <f>SUMIF('[1]Consommati par usage et sect '!$C$6:$C$310,'[1]Assiette TIC'!$C242,'[1]Consommati par usage et sect '!O$6:O$310)</f>
        <v>#VALUE!</v>
      </c>
      <c r="Q232" s="104" t="e">
        <f>SUMIF('[1]Consommati par usage et sect '!$C$6:$C$310,'[1]Assiette TIC'!$C242,'[1]Consommati par usage et sect '!P$6:P$310)</f>
        <v>#VALUE!</v>
      </c>
      <c r="R232" s="104" t="e">
        <f>SUMIF('[1]Consommati par usage et sect '!$C$6:$C$310,'[1]Assiette TIC'!$C242,'[1]Consommati par usage et sect '!Q$6:Q$310)</f>
        <v>#VALUE!</v>
      </c>
      <c r="S232" s="104" t="e">
        <f>SUMIF('[1]Consommati par usage et sect '!$C$6:$C$310,'[1]Assiette TIC'!$C242,'[1]Consommati par usage et sect '!R$6:R$310)</f>
        <v>#VALUE!</v>
      </c>
      <c r="T232" s="104" t="e">
        <f>SUMIF('[1]Consommati par usage et sect '!$C$6:$C$310,'[1]Assiette TIC'!$C242,'[1]Consommati par usage et sect '!S$6:S$310)</f>
        <v>#VALUE!</v>
      </c>
      <c r="U232" s="104" t="e">
        <f>SUMIF('[1]Consommati par usage et sect '!$C$6:$C$310,'[1]Assiette TIC'!$C242,'[1]Consommati par usage et sect '!T$6:T$310)</f>
        <v>#VALUE!</v>
      </c>
      <c r="V232" s="104" t="e">
        <f>SUMIF('[1]Consommati par usage et sect '!$C$6:$C$310,'[1]Assiette TIC'!$C242,'[1]Consommati par usage et sect '!U$6:U$310)</f>
        <v>#VALUE!</v>
      </c>
      <c r="W232" s="104" t="e">
        <f>SUMIF('[1]Consommati par usage et sect '!$C$6:$C$310,'[1]Assiette TIC'!$C242,'[1]Consommati par usage et sect '!V$6:V$310)</f>
        <v>#VALUE!</v>
      </c>
      <c r="X232" s="104" t="e">
        <f>SUMIF('[1]Consommati par usage et sect '!$C$6:$C$310,'[1]Assiette TIC'!$C242,'[1]Consommati par usage et sect '!W$6:W$310)</f>
        <v>#VALUE!</v>
      </c>
      <c r="Y232" s="104" t="e">
        <f>SUMIF('[1]Consommati par usage et sect '!$C$6:$C$310,'[1]Assiette TIC'!$C242,'[1]Consommati par usage et sect '!X$6:X$310)</f>
        <v>#VALUE!</v>
      </c>
      <c r="Z232" s="104" t="e">
        <f>SUMIF('[1]Consommati par usage et sect '!$C$6:$C$310,'[1]Assiette TIC'!$C242,'[1]Consommati par usage et sect '!Y$6:Y$310)</f>
        <v>#VALUE!</v>
      </c>
      <c r="AA232" s="104" t="e">
        <f>SUMIF('[1]Consommati par usage et sect '!$C$6:$C$310,'[1]Assiette TIC'!$C242,'[1]Consommati par usage et sect '!Z$6:Z$310)</f>
        <v>#VALUE!</v>
      </c>
      <c r="AB232" s="104" t="e">
        <f>SUMIF('[1]Consommati par usage et sect '!$C$6:$C$310,'[1]Assiette TIC'!$C242,'[1]Consommati par usage et sect '!AA$6:AA$310)</f>
        <v>#VALUE!</v>
      </c>
      <c r="AC232" s="104" t="e">
        <f>SUMIF('[1]Consommati par usage et sect '!$C$6:$C$310,'[1]Assiette TIC'!$C242,'[1]Consommati par usage et sect '!AB$6:AB$310)</f>
        <v>#VALUE!</v>
      </c>
      <c r="AD232" s="104" t="e">
        <f>SUMIF('[1]Consommati par usage et sect '!$C$6:$C$310,'[1]Assiette TIC'!$C242,'[1]Consommati par usage et sect '!AC$6:AC$310)</f>
        <v>#VALUE!</v>
      </c>
      <c r="AE232" s="104" t="e">
        <f>SUMIF('[1]Consommati par usage et sect '!$C$6:$C$310,'[1]Assiette TIC'!$C242,'[1]Consommati par usage et sect '!AD$6:AD$310)</f>
        <v>#VALUE!</v>
      </c>
      <c r="AF232" s="104" t="e">
        <f>SUMIF('[1]Consommati par usage et sect '!$C$6:$C$310,'[1]Assiette TIC'!$C242,'[1]Consommati par usage et sect '!AE$6:AE$310)</f>
        <v>#VALUE!</v>
      </c>
      <c r="AG232" s="104" t="e">
        <f>SUMIF('[1]Consommati par usage et sect '!$C$6:$C$310,'[1]Assiette TIC'!$C242,'[1]Consommati par usage et sect '!AF$6:AF$310)</f>
        <v>#VALUE!</v>
      </c>
      <c r="AH232" s="104" t="e">
        <f>SUMIF('[1]Consommati par usage et sect '!$C$6:$C$310,'[1]Assiette TIC'!$C242,'[1]Consommati par usage et sect '!AG$6:AG$310)</f>
        <v>#VALUE!</v>
      </c>
      <c r="AI232" s="104" t="e">
        <f>SUMIF('[1]Consommati par usage et sect '!$C$6:$C$310,'[1]Assiette TIC'!$C242,'[1]Consommati par usage et sect '!AH$6:AH$310)</f>
        <v>#VALUE!</v>
      </c>
      <c r="AJ232" s="104" t="e">
        <f>SUMIF('[1]Consommati par usage et sect '!$C$6:$C$310,'[1]Assiette TIC'!$C242,'[1]Consommati par usage et sect '!AI$6:AI$310)</f>
        <v>#VALUE!</v>
      </c>
      <c r="AK232" s="104" t="e">
        <f>SUMIF('[1]Consommati par usage et sect '!$C$6:$C$310,'[1]Assiette TIC'!$C242,'[1]Consommati par usage et sect '!AJ$6:AJ$310)</f>
        <v>#VALUE!</v>
      </c>
      <c r="AL232" s="105" t="e">
        <f t="shared" si="80"/>
        <v>#VALUE!</v>
      </c>
      <c r="AM232" s="104" t="e">
        <f t="shared" si="85"/>
        <v>#VALUE!</v>
      </c>
      <c r="AN232" s="104" t="e">
        <f t="shared" si="81"/>
        <v>#VALUE!</v>
      </c>
      <c r="AO232" s="104" t="e">
        <f t="shared" si="82"/>
        <v>#VALUE!</v>
      </c>
      <c r="AP232" s="104" t="e">
        <f t="shared" si="83"/>
        <v>#VALUE!</v>
      </c>
      <c r="AQ232" s="104" t="e">
        <f>SUMIF('[1]Consommati par usage et sect '!$C$6:$C$310,'[1]Assiette TIC'!$C242,'[1]Consommati par usage et sect '!AP$6:AP$310)</f>
        <v>#VALUE!</v>
      </c>
      <c r="AR232" s="104" t="e">
        <f>SUMIF('[1]Consommati par usage et sect '!$C$6:$C$310,'[1]Assiette TIC'!$C242,'[1]Consommati par usage et sect '!AQ$6:AQ$310)</f>
        <v>#VALUE!</v>
      </c>
      <c r="AS232" s="104" t="e">
        <f>SUMIF('[1]Consommati par usage et sect '!$C$6:$C$310,'[1]Assiette TIC'!$C242,'[1]Consommati par usage et sect '!AR$6:AR$310)</f>
        <v>#VALUE!</v>
      </c>
      <c r="AT232" s="104" t="e">
        <f>SUMIF('[1]Consommati par usage et sect '!$C$6:$C$310,'[1]Assiette TIC'!$C242,'[1]Consommati par usage et sect '!AS$6:AS$310)</f>
        <v>#VALUE!</v>
      </c>
      <c r="AU232" s="104" t="e">
        <f>SUMIF('[1]Consommati par usage et sect '!$C$6:$C$310,'[1]Assiette TIC'!$C242,'[1]Consommati par usage et sect '!AT$6:AT$310)</f>
        <v>#VALUE!</v>
      </c>
      <c r="AV232" s="104" t="e">
        <f>SUMIF('[1]Consommati par usage et sect '!$C$6:$C$310,'[1]Assiette TIC'!$C242,'[1]Consommati par usage et sect '!AU$6:AU$310)</f>
        <v>#VALUE!</v>
      </c>
      <c r="AW232" s="104" t="e">
        <f>SUMIF('[1]Consommati par usage et sect '!$C$6:$C$310,'[1]Assiette TIC'!$C242,'[1]Consommati par usage et sect '!AV$6:AV$310)</f>
        <v>#VALUE!</v>
      </c>
      <c r="AX232" s="104" t="e">
        <f>SUMIF('[1]Consommati par usage et sect '!$C$6:$C$310,'[1]Assiette TIC'!$C242,'[1]Consommati par usage et sect '!AW$6:AW$310)</f>
        <v>#VALUE!</v>
      </c>
      <c r="AY232" s="104" t="e">
        <f>SUMIF('[1]Consommati par usage et sect '!$C$6:$C$310,'[1]Assiette TIC'!$C242,'[1]Consommati par usage et sect '!AX$6:AX$310)</f>
        <v>#VALUE!</v>
      </c>
      <c r="AZ232" s="104" t="e">
        <f>SUMIF('[1]Consommati par usage et sect '!$C$6:$C$310,'[1]Assiette TIC'!$C242,'[1]Consommati par usage et sect '!AY$6:AY$310)</f>
        <v>#VALUE!</v>
      </c>
      <c r="BA232" s="104" t="e">
        <f>SUMIF('[1]Consommati par usage et sect '!$C$6:$C$310,'[1]Assiette TIC'!$C242,'[1]Consommati par usage et sect '!AZ$6:AZ$310)</f>
        <v>#VALUE!</v>
      </c>
      <c r="BB232" s="104" t="e">
        <f>SUMIF('[1]Consommati par usage et sect '!$C$6:$C$310,'[1]Assiette TIC'!$C242,'[1]Consommati par usage et sect '!BA$6:BA$310)</f>
        <v>#VALUE!</v>
      </c>
      <c r="BC232" s="104" t="e">
        <f>SUMIF('[1]Consommati par usage et sect '!$C$6:$C$310,'[1]Assiette TIC'!$C242,'[1]Consommati par usage et sect '!BB$6:BB$310)</f>
        <v>#VALUE!</v>
      </c>
      <c r="BD232" s="104" t="e">
        <f>SUMIF('[1]Consommati par usage et sect '!$C$6:$C$310,'[1]Assiette TIC'!$C242,'[1]Consommati par usage et sect '!BC$6:BC$310)</f>
        <v>#VALUE!</v>
      </c>
      <c r="BE232" s="104" t="e">
        <f>SUMIF('[1]Consommati par usage et sect '!$C$6:$C$310,'[1]Assiette TIC'!$C242,'[1]Consommati par usage et sect '!BD$6:BD$310)</f>
        <v>#VALUE!</v>
      </c>
      <c r="BF232" s="104" t="e">
        <f>SUMIF('[1]Consommati par usage et sect '!$C$6:$C$310,'[1]Assiette TIC'!$C242,'[1]Consommati par usage et sect '!BE$6:BE$310)</f>
        <v>#VALUE!</v>
      </c>
      <c r="BG232" s="104" t="e">
        <f>SUMIF('[1]Consommati par usage et sect '!$C$6:$C$310,'[1]Assiette TIC'!$C242,'[1]Consommati par usage et sect '!BF$6:BF$310)</f>
        <v>#VALUE!</v>
      </c>
      <c r="BH232" s="104" t="e">
        <f>SUMIF('[1]Consommati par usage et sect '!$C$6:$C$310,'[1]Assiette TIC'!$C242,'[1]Consommati par usage et sect '!BG$6:BG$310)</f>
        <v>#VALUE!</v>
      </c>
      <c r="BI232" s="104" t="e">
        <f>SUMIF('[1]Consommati par usage et sect '!$C$6:$C$310,'[1]Assiette TIC'!$C242,'[1]Consommati par usage et sect '!BH$6:BH$310)</f>
        <v>#VALUE!</v>
      </c>
      <c r="BJ232" s="104" t="e">
        <f>SUMIF('[1]Consommati par usage et sect '!$C$6:$C$310,'[1]Assiette TIC'!$C242,'[1]Consommati par usage et sect '!BI$6:BI$310)</f>
        <v>#VALUE!</v>
      </c>
      <c r="BK232" s="104" t="e">
        <f>SUMIF('[1]Consommati par usage et sect '!$C$6:$C$310,'[1]Assiette TIC'!$C242,'[1]Consommati par usage et sect '!BJ$6:BJ$310)</f>
        <v>#VALUE!</v>
      </c>
      <c r="BL232" s="104" t="e">
        <f>SUMIF('[1]Consommati par usage et sect '!$C$6:$C$310,'[1]Assiette TIC'!$C242,'[1]Consommati par usage et sect '!BK$6:BK$310)</f>
        <v>#VALUE!</v>
      </c>
      <c r="BM232" s="104" t="e">
        <f>SUMIF('[1]Consommati par usage et sect '!$C$6:$C$310,'[1]Assiette TIC'!$C242,'[1]Consommati par usage et sect '!BL$6:BL$310)</f>
        <v>#VALUE!</v>
      </c>
      <c r="BN232" s="104" t="e">
        <f>SUMIF('[1]Consommati par usage et sect '!$C$6:$C$310,'[1]Assiette TIC'!$C242,'[1]Consommati par usage et sect '!BM$6:BM$310)</f>
        <v>#VALUE!</v>
      </c>
      <c r="BO232" s="104" t="e">
        <f>SUMIF('[1]Consommati par usage et sect '!$C$6:$C$310,'[1]Assiette TIC'!$C242,'[1]Consommati par usage et sect '!BN$6:BN$310)</f>
        <v>#VALUE!</v>
      </c>
      <c r="BP232" s="104" t="e">
        <f>SUMIF('[1]Consommati par usage et sect '!$C$6:$C$310,'[1]Assiette TIC'!$C242,'[1]Consommati par usage et sect '!BO$6:BO$310)</f>
        <v>#VALUE!</v>
      </c>
      <c r="BQ232" s="104" t="e">
        <f>SUMIF('[1]Consommati par usage et sect '!$C$6:$C$310,'[1]Assiette TIC'!$C242,'[1]Consommati par usage et sect '!BP$6:BP$310)</f>
        <v>#VALUE!</v>
      </c>
      <c r="BR232" s="104" t="e">
        <f>SUMIF('[1]Consommati par usage et sect '!$C$6:$C$310,'[1]Assiette TIC'!$C242,'[1]Consommati par usage et sect '!BQ$6:BQ$310)</f>
        <v>#VALUE!</v>
      </c>
      <c r="BS232" s="105" t="e">
        <f t="shared" ref="BS232:BS242" si="95">SUM(AM232,AQ232,AU232,AY232,BC232,BG232,BK232,BO232)</f>
        <v>#VALUE!</v>
      </c>
      <c r="BT232" s="106" t="e">
        <f>AL232-E232+#REF!+#REF!</f>
        <v>#VALUE!</v>
      </c>
      <c r="BU232" s="102" t="e">
        <f>IF(E232-#REF!-#REF!&gt;=#REF!,AL232-E232+#REF!+#REF!,AL232-#REF!)</f>
        <v>#REF!</v>
      </c>
      <c r="BV232" s="102" t="s">
        <v>264</v>
      </c>
      <c r="BW232" s="102"/>
      <c r="BX232" s="102">
        <f t="shared" si="84"/>
        <v>1</v>
      </c>
      <c r="BY232" s="102">
        <f t="shared" si="86"/>
        <v>0</v>
      </c>
      <c r="BZ232" s="107">
        <f>IF(ISNA(VLOOKUP($D232,'[1]comptes des secteurs'!$B$13:$AW$1568,31,FALSE)),0,VLOOKUP($D232,'[1]comptes des secteurs'!$B$13:$AW$1568,31,FALSE))</f>
        <v>8.8000000000000007</v>
      </c>
      <c r="CA232" s="102">
        <f>IF(ISNA(VLOOKUP($D232,'[1]comptes des secteurs'!$B$13:$AW$1568,47,FALSE)),0,VLOOKUP($D232,'[1]comptes des secteurs'!$B$13:$AW$1568,47,FALSE))</f>
        <v>97.3</v>
      </c>
      <c r="CB232" s="108">
        <f t="shared" si="89"/>
        <v>0</v>
      </c>
      <c r="CC232" s="108">
        <f t="shared" si="89"/>
        <v>0</v>
      </c>
      <c r="CD232">
        <f>VLOOKUP(D232,Eurostat!$A$11:$H$272,5,TRUE)</f>
        <v>641.1</v>
      </c>
    </row>
    <row r="233" spans="1:82" ht="15.65" customHeight="1" x14ac:dyDescent="0.35">
      <c r="A233" s="121"/>
      <c r="B233" s="200"/>
      <c r="C233" s="131" t="s">
        <v>485</v>
      </c>
      <c r="D233" s="128">
        <v>1712</v>
      </c>
      <c r="E233" s="97">
        <f>IFERROR(VLOOKUP(D233,'[1]Emissions ETS'!$A$2:$B$121,2,FALSE),0)/1000</f>
        <v>1842.973</v>
      </c>
      <c r="F233" s="104" t="e">
        <f>SUMIF('[1]Consommati par usage et sect '!$C$6:$C$310,'[1]Assiette TIC'!$C243,'[1]Consommati par usage et sect '!E$6:E$310)</f>
        <v>#VALUE!</v>
      </c>
      <c r="G233" s="104" t="e">
        <f>SUMIF('[1]Consommati par usage et sect '!$C$6:$C$310,'[1]Assiette TIC'!$C243,'[1]Consommati par usage et sect '!F$6:F$310)</f>
        <v>#VALUE!</v>
      </c>
      <c r="H233" s="104" t="e">
        <f>SUMIF('[1]Consommati par usage et sect '!$C$6:$C$310,'[1]Assiette TIC'!$C243,'[1]Consommati par usage et sect '!G$6:G$310)</f>
        <v>#VALUE!</v>
      </c>
      <c r="I233" s="104" t="e">
        <f>SUMIF('[1]Consommati par usage et sect '!$C$6:$C$310,'[1]Assiette TIC'!$C243,'[1]Consommati par usage et sect '!H$6:H$310)</f>
        <v>#VALUE!</v>
      </c>
      <c r="J233" s="104" t="e">
        <f>SUMIF('[1]Consommati par usage et sect '!$C$6:$C$310,'[1]Assiette TIC'!$C243,'[1]Consommati par usage et sect '!I$6:I$310)</f>
        <v>#VALUE!</v>
      </c>
      <c r="K233" s="104" t="e">
        <f>SUMIF('[1]Consommati par usage et sect '!$C$6:$C$310,'[1]Assiette TIC'!$C243,'[1]Consommati par usage et sect '!J$6:J$310)</f>
        <v>#VALUE!</v>
      </c>
      <c r="L233" s="104" t="e">
        <f>SUMIF('[1]Consommati par usage et sect '!$C$6:$C$310,'[1]Assiette TIC'!$C243,'[1]Consommati par usage et sect '!K$6:K$310)</f>
        <v>#VALUE!</v>
      </c>
      <c r="M233" s="104" t="e">
        <f>SUMIF('[1]Consommati par usage et sect '!$C$6:$C$310,'[1]Assiette TIC'!$C243,'[1]Consommati par usage et sect '!L$6:L$310)</f>
        <v>#VALUE!</v>
      </c>
      <c r="N233" s="104" t="e">
        <f>SUMIF('[1]Consommati par usage et sect '!$C$6:$C$310,'[1]Assiette TIC'!$C243,'[1]Consommati par usage et sect '!M$6:M$310)</f>
        <v>#VALUE!</v>
      </c>
      <c r="O233" s="104" t="e">
        <f>SUMIF('[1]Consommati par usage et sect '!$C$6:$C$310,'[1]Assiette TIC'!$C243,'[1]Consommati par usage et sect '!N$6:N$310)</f>
        <v>#VALUE!</v>
      </c>
      <c r="P233" s="104" t="e">
        <f>SUMIF('[1]Consommati par usage et sect '!$C$6:$C$310,'[1]Assiette TIC'!$C243,'[1]Consommati par usage et sect '!O$6:O$310)</f>
        <v>#VALUE!</v>
      </c>
      <c r="Q233" s="104" t="e">
        <f>SUMIF('[1]Consommati par usage et sect '!$C$6:$C$310,'[1]Assiette TIC'!$C243,'[1]Consommati par usage et sect '!P$6:P$310)</f>
        <v>#VALUE!</v>
      </c>
      <c r="R233" s="104" t="e">
        <f>SUMIF('[1]Consommati par usage et sect '!$C$6:$C$310,'[1]Assiette TIC'!$C243,'[1]Consommati par usage et sect '!Q$6:Q$310)</f>
        <v>#VALUE!</v>
      </c>
      <c r="S233" s="104" t="e">
        <f>SUMIF('[1]Consommati par usage et sect '!$C$6:$C$310,'[1]Assiette TIC'!$C243,'[1]Consommati par usage et sect '!R$6:R$310)</f>
        <v>#VALUE!</v>
      </c>
      <c r="T233" s="104" t="e">
        <f>SUMIF('[1]Consommati par usage et sect '!$C$6:$C$310,'[1]Assiette TIC'!$C243,'[1]Consommati par usage et sect '!S$6:S$310)</f>
        <v>#VALUE!</v>
      </c>
      <c r="U233" s="104" t="e">
        <f>SUMIF('[1]Consommati par usage et sect '!$C$6:$C$310,'[1]Assiette TIC'!$C243,'[1]Consommati par usage et sect '!T$6:T$310)</f>
        <v>#VALUE!</v>
      </c>
      <c r="V233" s="104" t="e">
        <f>SUMIF('[1]Consommati par usage et sect '!$C$6:$C$310,'[1]Assiette TIC'!$C243,'[1]Consommati par usage et sect '!U$6:U$310)</f>
        <v>#VALUE!</v>
      </c>
      <c r="W233" s="104" t="e">
        <f>SUMIF('[1]Consommati par usage et sect '!$C$6:$C$310,'[1]Assiette TIC'!$C243,'[1]Consommati par usage et sect '!V$6:V$310)</f>
        <v>#VALUE!</v>
      </c>
      <c r="X233" s="104" t="e">
        <f>SUMIF('[1]Consommati par usage et sect '!$C$6:$C$310,'[1]Assiette TIC'!$C243,'[1]Consommati par usage et sect '!W$6:W$310)</f>
        <v>#VALUE!</v>
      </c>
      <c r="Y233" s="104" t="e">
        <f>SUMIF('[1]Consommati par usage et sect '!$C$6:$C$310,'[1]Assiette TIC'!$C243,'[1]Consommati par usage et sect '!X$6:X$310)</f>
        <v>#VALUE!</v>
      </c>
      <c r="Z233" s="104" t="e">
        <f>SUMIF('[1]Consommati par usage et sect '!$C$6:$C$310,'[1]Assiette TIC'!$C243,'[1]Consommati par usage et sect '!Y$6:Y$310)</f>
        <v>#VALUE!</v>
      </c>
      <c r="AA233" s="104" t="e">
        <f>SUMIF('[1]Consommati par usage et sect '!$C$6:$C$310,'[1]Assiette TIC'!$C243,'[1]Consommati par usage et sect '!Z$6:Z$310)</f>
        <v>#VALUE!</v>
      </c>
      <c r="AB233" s="104" t="e">
        <f>SUMIF('[1]Consommati par usage et sect '!$C$6:$C$310,'[1]Assiette TIC'!$C243,'[1]Consommati par usage et sect '!AA$6:AA$310)</f>
        <v>#VALUE!</v>
      </c>
      <c r="AC233" s="104" t="e">
        <f>SUMIF('[1]Consommati par usage et sect '!$C$6:$C$310,'[1]Assiette TIC'!$C243,'[1]Consommati par usage et sect '!AB$6:AB$310)</f>
        <v>#VALUE!</v>
      </c>
      <c r="AD233" s="104" t="e">
        <f>SUMIF('[1]Consommati par usage et sect '!$C$6:$C$310,'[1]Assiette TIC'!$C243,'[1]Consommati par usage et sect '!AC$6:AC$310)</f>
        <v>#VALUE!</v>
      </c>
      <c r="AE233" s="104" t="e">
        <f>SUMIF('[1]Consommati par usage et sect '!$C$6:$C$310,'[1]Assiette TIC'!$C243,'[1]Consommati par usage et sect '!AD$6:AD$310)</f>
        <v>#VALUE!</v>
      </c>
      <c r="AF233" s="104" t="e">
        <f>SUMIF('[1]Consommati par usage et sect '!$C$6:$C$310,'[1]Assiette TIC'!$C243,'[1]Consommati par usage et sect '!AE$6:AE$310)</f>
        <v>#VALUE!</v>
      </c>
      <c r="AG233" s="104" t="e">
        <f>SUMIF('[1]Consommati par usage et sect '!$C$6:$C$310,'[1]Assiette TIC'!$C243,'[1]Consommati par usage et sect '!AF$6:AF$310)</f>
        <v>#VALUE!</v>
      </c>
      <c r="AH233" s="104" t="e">
        <f>SUMIF('[1]Consommati par usage et sect '!$C$6:$C$310,'[1]Assiette TIC'!$C243,'[1]Consommati par usage et sect '!AG$6:AG$310)</f>
        <v>#VALUE!</v>
      </c>
      <c r="AI233" s="104" t="e">
        <f>SUMIF('[1]Consommati par usage et sect '!$C$6:$C$310,'[1]Assiette TIC'!$C243,'[1]Consommati par usage et sect '!AH$6:AH$310)</f>
        <v>#VALUE!</v>
      </c>
      <c r="AJ233" s="104" t="e">
        <f>SUMIF('[1]Consommati par usage et sect '!$C$6:$C$310,'[1]Assiette TIC'!$C243,'[1]Consommati par usage et sect '!AI$6:AI$310)</f>
        <v>#VALUE!</v>
      </c>
      <c r="AK233" s="104" t="e">
        <f>SUMIF('[1]Consommati par usage et sect '!$C$6:$C$310,'[1]Assiette TIC'!$C243,'[1]Consommati par usage et sect '!AJ$6:AJ$310)</f>
        <v>#VALUE!</v>
      </c>
      <c r="AL233" s="105" t="e">
        <f t="shared" si="80"/>
        <v>#VALUE!</v>
      </c>
      <c r="AM233" s="104" t="e">
        <f t="shared" si="85"/>
        <v>#VALUE!</v>
      </c>
      <c r="AN233" s="104" t="e">
        <f t="shared" si="81"/>
        <v>#VALUE!</v>
      </c>
      <c r="AO233" s="104" t="e">
        <f t="shared" si="82"/>
        <v>#VALUE!</v>
      </c>
      <c r="AP233" s="104" t="e">
        <f t="shared" si="83"/>
        <v>#VALUE!</v>
      </c>
      <c r="AQ233" s="104" t="e">
        <f>SUMIF('[1]Consommati par usage et sect '!$C$6:$C$310,'[1]Assiette TIC'!$C243,'[1]Consommati par usage et sect '!AP$6:AP$310)</f>
        <v>#VALUE!</v>
      </c>
      <c r="AR233" s="104" t="e">
        <f>SUMIF('[1]Consommati par usage et sect '!$C$6:$C$310,'[1]Assiette TIC'!$C243,'[1]Consommati par usage et sect '!AQ$6:AQ$310)</f>
        <v>#VALUE!</v>
      </c>
      <c r="AS233" s="104" t="e">
        <f>SUMIF('[1]Consommati par usage et sect '!$C$6:$C$310,'[1]Assiette TIC'!$C243,'[1]Consommati par usage et sect '!AR$6:AR$310)</f>
        <v>#VALUE!</v>
      </c>
      <c r="AT233" s="104" t="e">
        <f>SUMIF('[1]Consommati par usage et sect '!$C$6:$C$310,'[1]Assiette TIC'!$C243,'[1]Consommati par usage et sect '!AS$6:AS$310)</f>
        <v>#VALUE!</v>
      </c>
      <c r="AU233" s="104" t="e">
        <f>SUMIF('[1]Consommati par usage et sect '!$C$6:$C$310,'[1]Assiette TIC'!$C243,'[1]Consommati par usage et sect '!AT$6:AT$310)</f>
        <v>#VALUE!</v>
      </c>
      <c r="AV233" s="104" t="e">
        <f>SUMIF('[1]Consommati par usage et sect '!$C$6:$C$310,'[1]Assiette TIC'!$C243,'[1]Consommati par usage et sect '!AU$6:AU$310)</f>
        <v>#VALUE!</v>
      </c>
      <c r="AW233" s="104" t="e">
        <f>SUMIF('[1]Consommati par usage et sect '!$C$6:$C$310,'[1]Assiette TIC'!$C243,'[1]Consommati par usage et sect '!AV$6:AV$310)</f>
        <v>#VALUE!</v>
      </c>
      <c r="AX233" s="104" t="e">
        <f>SUMIF('[1]Consommati par usage et sect '!$C$6:$C$310,'[1]Assiette TIC'!$C243,'[1]Consommati par usage et sect '!AW$6:AW$310)</f>
        <v>#VALUE!</v>
      </c>
      <c r="AY233" s="104" t="e">
        <f>SUMIF('[1]Consommati par usage et sect '!$C$6:$C$310,'[1]Assiette TIC'!$C243,'[1]Consommati par usage et sect '!AX$6:AX$310)</f>
        <v>#VALUE!</v>
      </c>
      <c r="AZ233" s="104" t="e">
        <f>SUMIF('[1]Consommati par usage et sect '!$C$6:$C$310,'[1]Assiette TIC'!$C243,'[1]Consommati par usage et sect '!AY$6:AY$310)</f>
        <v>#VALUE!</v>
      </c>
      <c r="BA233" s="104" t="e">
        <f>SUMIF('[1]Consommati par usage et sect '!$C$6:$C$310,'[1]Assiette TIC'!$C243,'[1]Consommati par usage et sect '!AZ$6:AZ$310)</f>
        <v>#VALUE!</v>
      </c>
      <c r="BB233" s="104" t="e">
        <f>SUMIF('[1]Consommati par usage et sect '!$C$6:$C$310,'[1]Assiette TIC'!$C243,'[1]Consommati par usage et sect '!BA$6:BA$310)</f>
        <v>#VALUE!</v>
      </c>
      <c r="BC233" s="104" t="e">
        <f>SUMIF('[1]Consommati par usage et sect '!$C$6:$C$310,'[1]Assiette TIC'!$C243,'[1]Consommati par usage et sect '!BB$6:BB$310)</f>
        <v>#VALUE!</v>
      </c>
      <c r="BD233" s="104" t="e">
        <f>SUMIF('[1]Consommati par usage et sect '!$C$6:$C$310,'[1]Assiette TIC'!$C243,'[1]Consommati par usage et sect '!BC$6:BC$310)</f>
        <v>#VALUE!</v>
      </c>
      <c r="BE233" s="104" t="e">
        <f>SUMIF('[1]Consommati par usage et sect '!$C$6:$C$310,'[1]Assiette TIC'!$C243,'[1]Consommati par usage et sect '!BD$6:BD$310)</f>
        <v>#VALUE!</v>
      </c>
      <c r="BF233" s="104" t="e">
        <f>SUMIF('[1]Consommati par usage et sect '!$C$6:$C$310,'[1]Assiette TIC'!$C243,'[1]Consommati par usage et sect '!BE$6:BE$310)</f>
        <v>#VALUE!</v>
      </c>
      <c r="BG233" s="104" t="e">
        <f>SUMIF('[1]Consommati par usage et sect '!$C$6:$C$310,'[1]Assiette TIC'!$C243,'[1]Consommati par usage et sect '!BF$6:BF$310)</f>
        <v>#VALUE!</v>
      </c>
      <c r="BH233" s="104" t="e">
        <f>SUMIF('[1]Consommati par usage et sect '!$C$6:$C$310,'[1]Assiette TIC'!$C243,'[1]Consommati par usage et sect '!BG$6:BG$310)</f>
        <v>#VALUE!</v>
      </c>
      <c r="BI233" s="104" t="e">
        <f>SUMIF('[1]Consommati par usage et sect '!$C$6:$C$310,'[1]Assiette TIC'!$C243,'[1]Consommati par usage et sect '!BH$6:BH$310)</f>
        <v>#VALUE!</v>
      </c>
      <c r="BJ233" s="104" t="e">
        <f>SUMIF('[1]Consommati par usage et sect '!$C$6:$C$310,'[1]Assiette TIC'!$C243,'[1]Consommati par usage et sect '!BI$6:BI$310)</f>
        <v>#VALUE!</v>
      </c>
      <c r="BK233" s="104" t="e">
        <f>SUMIF('[1]Consommati par usage et sect '!$C$6:$C$310,'[1]Assiette TIC'!$C243,'[1]Consommati par usage et sect '!BJ$6:BJ$310)</f>
        <v>#VALUE!</v>
      </c>
      <c r="BL233" s="104" t="e">
        <f>SUMIF('[1]Consommati par usage et sect '!$C$6:$C$310,'[1]Assiette TIC'!$C243,'[1]Consommati par usage et sect '!BK$6:BK$310)</f>
        <v>#VALUE!</v>
      </c>
      <c r="BM233" s="104" t="e">
        <f>SUMIF('[1]Consommati par usage et sect '!$C$6:$C$310,'[1]Assiette TIC'!$C243,'[1]Consommati par usage et sect '!BL$6:BL$310)</f>
        <v>#VALUE!</v>
      </c>
      <c r="BN233" s="104" t="e">
        <f>SUMIF('[1]Consommati par usage et sect '!$C$6:$C$310,'[1]Assiette TIC'!$C243,'[1]Consommati par usage et sect '!BM$6:BM$310)</f>
        <v>#VALUE!</v>
      </c>
      <c r="BO233" s="104" t="e">
        <f>SUMIF('[1]Consommati par usage et sect '!$C$6:$C$310,'[1]Assiette TIC'!$C243,'[1]Consommati par usage et sect '!BN$6:BN$310)</f>
        <v>#VALUE!</v>
      </c>
      <c r="BP233" s="104" t="e">
        <f>SUMIF('[1]Consommati par usage et sect '!$C$6:$C$310,'[1]Assiette TIC'!$C243,'[1]Consommati par usage et sect '!BO$6:BO$310)</f>
        <v>#VALUE!</v>
      </c>
      <c r="BQ233" s="104" t="e">
        <f>SUMIF('[1]Consommati par usage et sect '!$C$6:$C$310,'[1]Assiette TIC'!$C243,'[1]Consommati par usage et sect '!BP$6:BP$310)</f>
        <v>#VALUE!</v>
      </c>
      <c r="BR233" s="104" t="e">
        <f>SUMIF('[1]Consommati par usage et sect '!$C$6:$C$310,'[1]Assiette TIC'!$C243,'[1]Consommati par usage et sect '!BQ$6:BQ$310)</f>
        <v>#VALUE!</v>
      </c>
      <c r="BS233" s="105" t="e">
        <f t="shared" si="95"/>
        <v>#VALUE!</v>
      </c>
      <c r="BT233" s="106" t="e">
        <f>AL233-E233+#REF!+#REF!</f>
        <v>#VALUE!</v>
      </c>
      <c r="BU233" s="102" t="e">
        <f>IF(E233-#REF!-#REF!&gt;=#REF!,AL233-E233+#REF!+#REF!,AL233-#REF!)</f>
        <v>#REF!</v>
      </c>
      <c r="BV233" s="102" t="s">
        <v>264</v>
      </c>
      <c r="BW233" s="102"/>
      <c r="BX233" s="102">
        <f t="shared" si="84"/>
        <v>1</v>
      </c>
      <c r="BY233" s="102">
        <f t="shared" si="86"/>
        <v>0</v>
      </c>
      <c r="BZ233" s="107">
        <f>IF(ISNA(VLOOKUP($D233,'[1]comptes des secteurs'!$B$13:$AW$1568,31,FALSE)),0,VLOOKUP($D233,'[1]comptes des secteurs'!$B$13:$AW$1568,31,FALSE))</f>
        <v>191.5</v>
      </c>
      <c r="CA233" s="102">
        <f>IF(ISNA(VLOOKUP($D233,'[1]comptes des secteurs'!$B$13:$AW$1568,47,FALSE)),0,VLOOKUP($D233,'[1]comptes des secteurs'!$B$13:$AW$1568,47,FALSE))</f>
        <v>1153.2</v>
      </c>
      <c r="CB233" s="108">
        <f t="shared" si="89"/>
        <v>0</v>
      </c>
      <c r="CC233" s="108">
        <f t="shared" si="89"/>
        <v>0</v>
      </c>
      <c r="CD233">
        <f>VLOOKUP(D233,Eurostat!$A$11:$H$272,5,TRUE)</f>
        <v>5525.6</v>
      </c>
    </row>
    <row r="234" spans="1:82" ht="15.5" x14ac:dyDescent="0.35">
      <c r="A234" s="121"/>
      <c r="B234" s="200"/>
      <c r="C234" s="131" t="s">
        <v>486</v>
      </c>
      <c r="D234" s="129">
        <v>1721</v>
      </c>
      <c r="E234" s="97">
        <f>IFERROR(VLOOKUP(D234,'[1]Emissions ETS'!$A$2:$B$121,2,FALSE),0)/1000</f>
        <v>103.241</v>
      </c>
      <c r="F234" s="104" t="e">
        <f>SUMIF('[1]Consommati par usage et sect '!$C$6:$C$310,'[1]Assiette TIC'!$C244,'[1]Consommati par usage et sect '!E$6:E$310)</f>
        <v>#VALUE!</v>
      </c>
      <c r="G234" s="104" t="e">
        <f>SUMIF('[1]Consommati par usage et sect '!$C$6:$C$310,'[1]Assiette TIC'!$C244,'[1]Consommati par usage et sect '!F$6:F$310)</f>
        <v>#VALUE!</v>
      </c>
      <c r="H234" s="104" t="e">
        <f>SUMIF('[1]Consommati par usage et sect '!$C$6:$C$310,'[1]Assiette TIC'!$C244,'[1]Consommati par usage et sect '!G$6:G$310)</f>
        <v>#VALUE!</v>
      </c>
      <c r="I234" s="104" t="e">
        <f>SUMIF('[1]Consommati par usage et sect '!$C$6:$C$310,'[1]Assiette TIC'!$C244,'[1]Consommati par usage et sect '!H$6:H$310)</f>
        <v>#VALUE!</v>
      </c>
      <c r="J234" s="104" t="e">
        <f>SUMIF('[1]Consommati par usage et sect '!$C$6:$C$310,'[1]Assiette TIC'!$C244,'[1]Consommati par usage et sect '!I$6:I$310)</f>
        <v>#VALUE!</v>
      </c>
      <c r="K234" s="104" t="e">
        <f>SUMIF('[1]Consommati par usage et sect '!$C$6:$C$310,'[1]Assiette TIC'!$C244,'[1]Consommati par usage et sect '!J$6:J$310)</f>
        <v>#VALUE!</v>
      </c>
      <c r="L234" s="104" t="e">
        <f>SUMIF('[1]Consommati par usage et sect '!$C$6:$C$310,'[1]Assiette TIC'!$C244,'[1]Consommati par usage et sect '!K$6:K$310)</f>
        <v>#VALUE!</v>
      </c>
      <c r="M234" s="104" t="e">
        <f>SUMIF('[1]Consommati par usage et sect '!$C$6:$C$310,'[1]Assiette TIC'!$C244,'[1]Consommati par usage et sect '!L$6:L$310)</f>
        <v>#VALUE!</v>
      </c>
      <c r="N234" s="104" t="e">
        <f>SUMIF('[1]Consommati par usage et sect '!$C$6:$C$310,'[1]Assiette TIC'!$C244,'[1]Consommati par usage et sect '!M$6:M$310)</f>
        <v>#VALUE!</v>
      </c>
      <c r="O234" s="104" t="e">
        <f>SUMIF('[1]Consommati par usage et sect '!$C$6:$C$310,'[1]Assiette TIC'!$C244,'[1]Consommati par usage et sect '!N$6:N$310)</f>
        <v>#VALUE!</v>
      </c>
      <c r="P234" s="104" t="e">
        <f>SUMIF('[1]Consommati par usage et sect '!$C$6:$C$310,'[1]Assiette TIC'!$C244,'[1]Consommati par usage et sect '!O$6:O$310)</f>
        <v>#VALUE!</v>
      </c>
      <c r="Q234" s="104" t="e">
        <f>SUMIF('[1]Consommati par usage et sect '!$C$6:$C$310,'[1]Assiette TIC'!$C244,'[1]Consommati par usage et sect '!P$6:P$310)</f>
        <v>#VALUE!</v>
      </c>
      <c r="R234" s="104" t="e">
        <f>SUMIF('[1]Consommati par usage et sect '!$C$6:$C$310,'[1]Assiette TIC'!$C244,'[1]Consommati par usage et sect '!Q$6:Q$310)</f>
        <v>#VALUE!</v>
      </c>
      <c r="S234" s="104" t="e">
        <f>SUMIF('[1]Consommati par usage et sect '!$C$6:$C$310,'[1]Assiette TIC'!$C244,'[1]Consommati par usage et sect '!R$6:R$310)</f>
        <v>#VALUE!</v>
      </c>
      <c r="T234" s="104" t="e">
        <f>SUMIF('[1]Consommati par usage et sect '!$C$6:$C$310,'[1]Assiette TIC'!$C244,'[1]Consommati par usage et sect '!S$6:S$310)</f>
        <v>#VALUE!</v>
      </c>
      <c r="U234" s="104" t="e">
        <f>SUMIF('[1]Consommati par usage et sect '!$C$6:$C$310,'[1]Assiette TIC'!$C244,'[1]Consommati par usage et sect '!T$6:T$310)</f>
        <v>#VALUE!</v>
      </c>
      <c r="V234" s="104" t="e">
        <f>SUMIF('[1]Consommati par usage et sect '!$C$6:$C$310,'[1]Assiette TIC'!$C244,'[1]Consommati par usage et sect '!U$6:U$310)</f>
        <v>#VALUE!</v>
      </c>
      <c r="W234" s="104" t="e">
        <f>SUMIF('[1]Consommati par usage et sect '!$C$6:$C$310,'[1]Assiette TIC'!$C244,'[1]Consommati par usage et sect '!V$6:V$310)</f>
        <v>#VALUE!</v>
      </c>
      <c r="X234" s="104" t="e">
        <f>SUMIF('[1]Consommati par usage et sect '!$C$6:$C$310,'[1]Assiette TIC'!$C244,'[1]Consommati par usage et sect '!W$6:W$310)</f>
        <v>#VALUE!</v>
      </c>
      <c r="Y234" s="104" t="e">
        <f>SUMIF('[1]Consommati par usage et sect '!$C$6:$C$310,'[1]Assiette TIC'!$C244,'[1]Consommati par usage et sect '!X$6:X$310)</f>
        <v>#VALUE!</v>
      </c>
      <c r="Z234" s="104" t="e">
        <f>SUMIF('[1]Consommati par usage et sect '!$C$6:$C$310,'[1]Assiette TIC'!$C244,'[1]Consommati par usage et sect '!Y$6:Y$310)</f>
        <v>#VALUE!</v>
      </c>
      <c r="AA234" s="104" t="e">
        <f>SUMIF('[1]Consommati par usage et sect '!$C$6:$C$310,'[1]Assiette TIC'!$C244,'[1]Consommati par usage et sect '!Z$6:Z$310)</f>
        <v>#VALUE!</v>
      </c>
      <c r="AB234" s="104" t="e">
        <f>SUMIF('[1]Consommati par usage et sect '!$C$6:$C$310,'[1]Assiette TIC'!$C244,'[1]Consommati par usage et sect '!AA$6:AA$310)</f>
        <v>#VALUE!</v>
      </c>
      <c r="AC234" s="104" t="e">
        <f>SUMIF('[1]Consommati par usage et sect '!$C$6:$C$310,'[1]Assiette TIC'!$C244,'[1]Consommati par usage et sect '!AB$6:AB$310)</f>
        <v>#VALUE!</v>
      </c>
      <c r="AD234" s="104" t="e">
        <f>SUMIF('[1]Consommati par usage et sect '!$C$6:$C$310,'[1]Assiette TIC'!$C244,'[1]Consommati par usage et sect '!AC$6:AC$310)</f>
        <v>#VALUE!</v>
      </c>
      <c r="AE234" s="104" t="e">
        <f>SUMIF('[1]Consommati par usage et sect '!$C$6:$C$310,'[1]Assiette TIC'!$C244,'[1]Consommati par usage et sect '!AD$6:AD$310)</f>
        <v>#VALUE!</v>
      </c>
      <c r="AF234" s="104" t="e">
        <f>SUMIF('[1]Consommati par usage et sect '!$C$6:$C$310,'[1]Assiette TIC'!$C244,'[1]Consommati par usage et sect '!AE$6:AE$310)</f>
        <v>#VALUE!</v>
      </c>
      <c r="AG234" s="104" t="e">
        <f>SUMIF('[1]Consommati par usage et sect '!$C$6:$C$310,'[1]Assiette TIC'!$C244,'[1]Consommati par usage et sect '!AF$6:AF$310)</f>
        <v>#VALUE!</v>
      </c>
      <c r="AH234" s="104" t="e">
        <f>SUMIF('[1]Consommati par usage et sect '!$C$6:$C$310,'[1]Assiette TIC'!$C244,'[1]Consommati par usage et sect '!AG$6:AG$310)</f>
        <v>#VALUE!</v>
      </c>
      <c r="AI234" s="104" t="e">
        <f>SUMIF('[1]Consommati par usage et sect '!$C$6:$C$310,'[1]Assiette TIC'!$C244,'[1]Consommati par usage et sect '!AH$6:AH$310)</f>
        <v>#VALUE!</v>
      </c>
      <c r="AJ234" s="104" t="e">
        <f>SUMIF('[1]Consommati par usage et sect '!$C$6:$C$310,'[1]Assiette TIC'!$C244,'[1]Consommati par usage et sect '!AI$6:AI$310)</f>
        <v>#VALUE!</v>
      </c>
      <c r="AK234" s="104" t="e">
        <f>SUMIF('[1]Consommati par usage et sect '!$C$6:$C$310,'[1]Assiette TIC'!$C244,'[1]Consommati par usage et sect '!AJ$6:AJ$310)</f>
        <v>#VALUE!</v>
      </c>
      <c r="AL234" s="105" t="e">
        <f t="shared" si="80"/>
        <v>#VALUE!</v>
      </c>
      <c r="AM234" s="104" t="e">
        <f t="shared" si="85"/>
        <v>#VALUE!</v>
      </c>
      <c r="AN234" s="104" t="e">
        <f t="shared" si="81"/>
        <v>#VALUE!</v>
      </c>
      <c r="AO234" s="104" t="e">
        <f t="shared" si="82"/>
        <v>#VALUE!</v>
      </c>
      <c r="AP234" s="104" t="e">
        <f t="shared" si="83"/>
        <v>#VALUE!</v>
      </c>
      <c r="AQ234" s="104" t="e">
        <f>SUMIF('[1]Consommati par usage et sect '!$C$6:$C$310,'[1]Assiette TIC'!$C244,'[1]Consommati par usage et sect '!AP$6:AP$310)</f>
        <v>#VALUE!</v>
      </c>
      <c r="AR234" s="104" t="e">
        <f>SUMIF('[1]Consommati par usage et sect '!$C$6:$C$310,'[1]Assiette TIC'!$C244,'[1]Consommati par usage et sect '!AQ$6:AQ$310)</f>
        <v>#VALUE!</v>
      </c>
      <c r="AS234" s="104" t="e">
        <f>SUMIF('[1]Consommati par usage et sect '!$C$6:$C$310,'[1]Assiette TIC'!$C244,'[1]Consommati par usage et sect '!AR$6:AR$310)</f>
        <v>#VALUE!</v>
      </c>
      <c r="AT234" s="104" t="e">
        <f>SUMIF('[1]Consommati par usage et sect '!$C$6:$C$310,'[1]Assiette TIC'!$C244,'[1]Consommati par usage et sect '!AS$6:AS$310)</f>
        <v>#VALUE!</v>
      </c>
      <c r="AU234" s="104" t="e">
        <f>SUMIF('[1]Consommati par usage et sect '!$C$6:$C$310,'[1]Assiette TIC'!$C244,'[1]Consommati par usage et sect '!AT$6:AT$310)</f>
        <v>#VALUE!</v>
      </c>
      <c r="AV234" s="104" t="e">
        <f>SUMIF('[1]Consommati par usage et sect '!$C$6:$C$310,'[1]Assiette TIC'!$C244,'[1]Consommati par usage et sect '!AU$6:AU$310)</f>
        <v>#VALUE!</v>
      </c>
      <c r="AW234" s="104" t="e">
        <f>SUMIF('[1]Consommati par usage et sect '!$C$6:$C$310,'[1]Assiette TIC'!$C244,'[1]Consommati par usage et sect '!AV$6:AV$310)</f>
        <v>#VALUE!</v>
      </c>
      <c r="AX234" s="104" t="e">
        <f>SUMIF('[1]Consommati par usage et sect '!$C$6:$C$310,'[1]Assiette TIC'!$C244,'[1]Consommati par usage et sect '!AW$6:AW$310)</f>
        <v>#VALUE!</v>
      </c>
      <c r="AY234" s="104" t="e">
        <f>SUMIF('[1]Consommati par usage et sect '!$C$6:$C$310,'[1]Assiette TIC'!$C244,'[1]Consommati par usage et sect '!AX$6:AX$310)</f>
        <v>#VALUE!</v>
      </c>
      <c r="AZ234" s="104" t="e">
        <f>SUMIF('[1]Consommati par usage et sect '!$C$6:$C$310,'[1]Assiette TIC'!$C244,'[1]Consommati par usage et sect '!AY$6:AY$310)</f>
        <v>#VALUE!</v>
      </c>
      <c r="BA234" s="104" t="e">
        <f>SUMIF('[1]Consommati par usage et sect '!$C$6:$C$310,'[1]Assiette TIC'!$C244,'[1]Consommati par usage et sect '!AZ$6:AZ$310)</f>
        <v>#VALUE!</v>
      </c>
      <c r="BB234" s="104" t="e">
        <f>SUMIF('[1]Consommati par usage et sect '!$C$6:$C$310,'[1]Assiette TIC'!$C244,'[1]Consommati par usage et sect '!BA$6:BA$310)</f>
        <v>#VALUE!</v>
      </c>
      <c r="BC234" s="104" t="e">
        <f>SUMIF('[1]Consommati par usage et sect '!$C$6:$C$310,'[1]Assiette TIC'!$C244,'[1]Consommati par usage et sect '!BB$6:BB$310)</f>
        <v>#VALUE!</v>
      </c>
      <c r="BD234" s="104" t="e">
        <f>SUMIF('[1]Consommati par usage et sect '!$C$6:$C$310,'[1]Assiette TIC'!$C244,'[1]Consommati par usage et sect '!BC$6:BC$310)</f>
        <v>#VALUE!</v>
      </c>
      <c r="BE234" s="104" t="e">
        <f>SUMIF('[1]Consommati par usage et sect '!$C$6:$C$310,'[1]Assiette TIC'!$C244,'[1]Consommati par usage et sect '!BD$6:BD$310)</f>
        <v>#VALUE!</v>
      </c>
      <c r="BF234" s="104" t="e">
        <f>SUMIF('[1]Consommati par usage et sect '!$C$6:$C$310,'[1]Assiette TIC'!$C244,'[1]Consommati par usage et sect '!BE$6:BE$310)</f>
        <v>#VALUE!</v>
      </c>
      <c r="BG234" s="104" t="e">
        <f>SUMIF('[1]Consommati par usage et sect '!$C$6:$C$310,'[1]Assiette TIC'!$C244,'[1]Consommati par usage et sect '!BF$6:BF$310)</f>
        <v>#VALUE!</v>
      </c>
      <c r="BH234" s="104" t="e">
        <f>SUMIF('[1]Consommati par usage et sect '!$C$6:$C$310,'[1]Assiette TIC'!$C244,'[1]Consommati par usage et sect '!BG$6:BG$310)</f>
        <v>#VALUE!</v>
      </c>
      <c r="BI234" s="104" t="e">
        <f>SUMIF('[1]Consommati par usage et sect '!$C$6:$C$310,'[1]Assiette TIC'!$C244,'[1]Consommati par usage et sect '!BH$6:BH$310)</f>
        <v>#VALUE!</v>
      </c>
      <c r="BJ234" s="104" t="e">
        <f>SUMIF('[1]Consommati par usage et sect '!$C$6:$C$310,'[1]Assiette TIC'!$C244,'[1]Consommati par usage et sect '!BI$6:BI$310)</f>
        <v>#VALUE!</v>
      </c>
      <c r="BK234" s="104" t="e">
        <f>SUMIF('[1]Consommati par usage et sect '!$C$6:$C$310,'[1]Assiette TIC'!$C244,'[1]Consommati par usage et sect '!BJ$6:BJ$310)</f>
        <v>#VALUE!</v>
      </c>
      <c r="BL234" s="104" t="e">
        <f>SUMIF('[1]Consommati par usage et sect '!$C$6:$C$310,'[1]Assiette TIC'!$C244,'[1]Consommati par usage et sect '!BK$6:BK$310)</f>
        <v>#VALUE!</v>
      </c>
      <c r="BM234" s="104" t="e">
        <f>SUMIF('[1]Consommati par usage et sect '!$C$6:$C$310,'[1]Assiette TIC'!$C244,'[1]Consommati par usage et sect '!BL$6:BL$310)</f>
        <v>#VALUE!</v>
      </c>
      <c r="BN234" s="104" t="e">
        <f>SUMIF('[1]Consommati par usage et sect '!$C$6:$C$310,'[1]Assiette TIC'!$C244,'[1]Consommati par usage et sect '!BM$6:BM$310)</f>
        <v>#VALUE!</v>
      </c>
      <c r="BO234" s="104" t="e">
        <f>SUMIF('[1]Consommati par usage et sect '!$C$6:$C$310,'[1]Assiette TIC'!$C244,'[1]Consommati par usage et sect '!BN$6:BN$310)</f>
        <v>#VALUE!</v>
      </c>
      <c r="BP234" s="104" t="e">
        <f>SUMIF('[1]Consommati par usage et sect '!$C$6:$C$310,'[1]Assiette TIC'!$C244,'[1]Consommati par usage et sect '!BO$6:BO$310)</f>
        <v>#VALUE!</v>
      </c>
      <c r="BQ234" s="104" t="e">
        <f>SUMIF('[1]Consommati par usage et sect '!$C$6:$C$310,'[1]Assiette TIC'!$C244,'[1]Consommati par usage et sect '!BP$6:BP$310)</f>
        <v>#VALUE!</v>
      </c>
      <c r="BR234" s="104" t="e">
        <f>SUMIF('[1]Consommati par usage et sect '!$C$6:$C$310,'[1]Assiette TIC'!$C244,'[1]Consommati par usage et sect '!BQ$6:BQ$310)</f>
        <v>#VALUE!</v>
      </c>
      <c r="BS234" s="105" t="e">
        <f t="shared" si="95"/>
        <v>#VALUE!</v>
      </c>
      <c r="BT234" s="106" t="e">
        <f>AL234-E234+#REF!+#REF!</f>
        <v>#VALUE!</v>
      </c>
      <c r="BU234" s="102" t="e">
        <f>IF(E234-#REF!-#REF!&gt;=#REF!,AL234-E234+#REF!+#REF!,AL234-#REF!)</f>
        <v>#REF!</v>
      </c>
      <c r="BV234" s="102"/>
      <c r="BW234" s="102"/>
      <c r="BX234" s="102">
        <f t="shared" si="84"/>
        <v>0</v>
      </c>
      <c r="BY234" s="102" t="e">
        <f t="shared" si="86"/>
        <v>#REF!</v>
      </c>
      <c r="BZ234" s="107">
        <f>IF(ISNA(VLOOKUP($D234,'[1]comptes des secteurs'!$B$13:$AW$1568,31,FALSE)),0,VLOOKUP($D234,'[1]comptes des secteurs'!$B$13:$AW$1568,31,FALSE))</f>
        <v>236</v>
      </c>
      <c r="CA234" s="102">
        <f>IF(ISNA(VLOOKUP($D234,'[1]comptes des secteurs'!$B$13:$AW$1568,47,FALSE)),0,VLOOKUP($D234,'[1]comptes des secteurs'!$B$13:$AW$1568,47,FALSE))</f>
        <v>1763</v>
      </c>
      <c r="CB234" s="108" t="e">
        <f t="shared" si="89"/>
        <v>#REF!</v>
      </c>
      <c r="CC234" s="108" t="e">
        <f t="shared" si="89"/>
        <v>#REF!</v>
      </c>
      <c r="CD234">
        <f>VLOOKUP(D234,Eurostat!$A$11:$H$272,5,TRUE)</f>
        <v>6062.5</v>
      </c>
    </row>
    <row r="235" spans="1:82" ht="15.5" x14ac:dyDescent="0.35">
      <c r="A235" s="121"/>
      <c r="B235" s="200"/>
      <c r="C235" s="131" t="s">
        <v>487</v>
      </c>
      <c r="D235" s="128">
        <v>1722</v>
      </c>
      <c r="E235" s="97">
        <f>IFERROR(VLOOKUP(D235,'[1]Emissions ETS'!$A$2:$B$121,2,FALSE),0)/1000</f>
        <v>107.004</v>
      </c>
      <c r="F235" s="104" t="e">
        <f>SUMIF('[1]Consommati par usage et sect '!$C$6:$C$310,'[1]Assiette TIC'!$C245,'[1]Consommati par usage et sect '!E$6:E$310)</f>
        <v>#VALUE!</v>
      </c>
      <c r="G235" s="104" t="e">
        <f>SUMIF('[1]Consommati par usage et sect '!$C$6:$C$310,'[1]Assiette TIC'!$C245,'[1]Consommati par usage et sect '!F$6:F$310)</f>
        <v>#VALUE!</v>
      </c>
      <c r="H235" s="104" t="e">
        <f>SUMIF('[1]Consommati par usage et sect '!$C$6:$C$310,'[1]Assiette TIC'!$C245,'[1]Consommati par usage et sect '!G$6:G$310)</f>
        <v>#VALUE!</v>
      </c>
      <c r="I235" s="104" t="e">
        <f>SUMIF('[1]Consommati par usage et sect '!$C$6:$C$310,'[1]Assiette TIC'!$C245,'[1]Consommati par usage et sect '!H$6:H$310)</f>
        <v>#VALUE!</v>
      </c>
      <c r="J235" s="104" t="e">
        <f>SUMIF('[1]Consommati par usage et sect '!$C$6:$C$310,'[1]Assiette TIC'!$C245,'[1]Consommati par usage et sect '!I$6:I$310)</f>
        <v>#VALUE!</v>
      </c>
      <c r="K235" s="104" t="e">
        <f>SUMIF('[1]Consommati par usage et sect '!$C$6:$C$310,'[1]Assiette TIC'!$C245,'[1]Consommati par usage et sect '!J$6:J$310)</f>
        <v>#VALUE!</v>
      </c>
      <c r="L235" s="104" t="e">
        <f>SUMIF('[1]Consommati par usage et sect '!$C$6:$C$310,'[1]Assiette TIC'!$C245,'[1]Consommati par usage et sect '!K$6:K$310)</f>
        <v>#VALUE!</v>
      </c>
      <c r="M235" s="104" t="e">
        <f>SUMIF('[1]Consommati par usage et sect '!$C$6:$C$310,'[1]Assiette TIC'!$C245,'[1]Consommati par usage et sect '!L$6:L$310)</f>
        <v>#VALUE!</v>
      </c>
      <c r="N235" s="104" t="e">
        <f>SUMIF('[1]Consommati par usage et sect '!$C$6:$C$310,'[1]Assiette TIC'!$C245,'[1]Consommati par usage et sect '!M$6:M$310)</f>
        <v>#VALUE!</v>
      </c>
      <c r="O235" s="104" t="e">
        <f>SUMIF('[1]Consommati par usage et sect '!$C$6:$C$310,'[1]Assiette TIC'!$C245,'[1]Consommati par usage et sect '!N$6:N$310)</f>
        <v>#VALUE!</v>
      </c>
      <c r="P235" s="104" t="e">
        <f>SUMIF('[1]Consommati par usage et sect '!$C$6:$C$310,'[1]Assiette TIC'!$C245,'[1]Consommati par usage et sect '!O$6:O$310)</f>
        <v>#VALUE!</v>
      </c>
      <c r="Q235" s="104" t="e">
        <f>SUMIF('[1]Consommati par usage et sect '!$C$6:$C$310,'[1]Assiette TIC'!$C245,'[1]Consommati par usage et sect '!P$6:P$310)</f>
        <v>#VALUE!</v>
      </c>
      <c r="R235" s="104" t="e">
        <f>SUMIF('[1]Consommati par usage et sect '!$C$6:$C$310,'[1]Assiette TIC'!$C245,'[1]Consommati par usage et sect '!Q$6:Q$310)</f>
        <v>#VALUE!</v>
      </c>
      <c r="S235" s="104" t="e">
        <f>SUMIF('[1]Consommati par usage et sect '!$C$6:$C$310,'[1]Assiette TIC'!$C245,'[1]Consommati par usage et sect '!R$6:R$310)</f>
        <v>#VALUE!</v>
      </c>
      <c r="T235" s="104" t="e">
        <f>SUMIF('[1]Consommati par usage et sect '!$C$6:$C$310,'[1]Assiette TIC'!$C245,'[1]Consommati par usage et sect '!S$6:S$310)</f>
        <v>#VALUE!</v>
      </c>
      <c r="U235" s="104" t="e">
        <f>SUMIF('[1]Consommati par usage et sect '!$C$6:$C$310,'[1]Assiette TIC'!$C245,'[1]Consommati par usage et sect '!T$6:T$310)</f>
        <v>#VALUE!</v>
      </c>
      <c r="V235" s="104" t="e">
        <f>SUMIF('[1]Consommati par usage et sect '!$C$6:$C$310,'[1]Assiette TIC'!$C245,'[1]Consommati par usage et sect '!U$6:U$310)</f>
        <v>#VALUE!</v>
      </c>
      <c r="W235" s="104" t="e">
        <f>SUMIF('[1]Consommati par usage et sect '!$C$6:$C$310,'[1]Assiette TIC'!$C245,'[1]Consommati par usage et sect '!V$6:V$310)</f>
        <v>#VALUE!</v>
      </c>
      <c r="X235" s="104" t="e">
        <f>SUMIF('[1]Consommati par usage et sect '!$C$6:$C$310,'[1]Assiette TIC'!$C245,'[1]Consommati par usage et sect '!W$6:W$310)</f>
        <v>#VALUE!</v>
      </c>
      <c r="Y235" s="104" t="e">
        <f>SUMIF('[1]Consommati par usage et sect '!$C$6:$C$310,'[1]Assiette TIC'!$C245,'[1]Consommati par usage et sect '!X$6:X$310)</f>
        <v>#VALUE!</v>
      </c>
      <c r="Z235" s="104" t="e">
        <f>SUMIF('[1]Consommati par usage et sect '!$C$6:$C$310,'[1]Assiette TIC'!$C245,'[1]Consommati par usage et sect '!Y$6:Y$310)</f>
        <v>#VALUE!</v>
      </c>
      <c r="AA235" s="104" t="e">
        <f>SUMIF('[1]Consommati par usage et sect '!$C$6:$C$310,'[1]Assiette TIC'!$C245,'[1]Consommati par usage et sect '!Z$6:Z$310)</f>
        <v>#VALUE!</v>
      </c>
      <c r="AB235" s="104" t="e">
        <f>SUMIF('[1]Consommati par usage et sect '!$C$6:$C$310,'[1]Assiette TIC'!$C245,'[1]Consommati par usage et sect '!AA$6:AA$310)</f>
        <v>#VALUE!</v>
      </c>
      <c r="AC235" s="104" t="e">
        <f>SUMIF('[1]Consommati par usage et sect '!$C$6:$C$310,'[1]Assiette TIC'!$C245,'[1]Consommati par usage et sect '!AB$6:AB$310)</f>
        <v>#VALUE!</v>
      </c>
      <c r="AD235" s="104" t="e">
        <f>SUMIF('[1]Consommati par usage et sect '!$C$6:$C$310,'[1]Assiette TIC'!$C245,'[1]Consommati par usage et sect '!AC$6:AC$310)</f>
        <v>#VALUE!</v>
      </c>
      <c r="AE235" s="104" t="e">
        <f>SUMIF('[1]Consommati par usage et sect '!$C$6:$C$310,'[1]Assiette TIC'!$C245,'[1]Consommati par usage et sect '!AD$6:AD$310)</f>
        <v>#VALUE!</v>
      </c>
      <c r="AF235" s="104" t="e">
        <f>SUMIF('[1]Consommati par usage et sect '!$C$6:$C$310,'[1]Assiette TIC'!$C245,'[1]Consommati par usage et sect '!AE$6:AE$310)</f>
        <v>#VALUE!</v>
      </c>
      <c r="AG235" s="104" t="e">
        <f>SUMIF('[1]Consommati par usage et sect '!$C$6:$C$310,'[1]Assiette TIC'!$C245,'[1]Consommati par usage et sect '!AF$6:AF$310)</f>
        <v>#VALUE!</v>
      </c>
      <c r="AH235" s="104" t="e">
        <f>SUMIF('[1]Consommati par usage et sect '!$C$6:$C$310,'[1]Assiette TIC'!$C245,'[1]Consommati par usage et sect '!AG$6:AG$310)</f>
        <v>#VALUE!</v>
      </c>
      <c r="AI235" s="104" t="e">
        <f>SUMIF('[1]Consommati par usage et sect '!$C$6:$C$310,'[1]Assiette TIC'!$C245,'[1]Consommati par usage et sect '!AH$6:AH$310)</f>
        <v>#VALUE!</v>
      </c>
      <c r="AJ235" s="104" t="e">
        <f>SUMIF('[1]Consommati par usage et sect '!$C$6:$C$310,'[1]Assiette TIC'!$C245,'[1]Consommati par usage et sect '!AI$6:AI$310)</f>
        <v>#VALUE!</v>
      </c>
      <c r="AK235" s="104" t="e">
        <f>SUMIF('[1]Consommati par usage et sect '!$C$6:$C$310,'[1]Assiette TIC'!$C245,'[1]Consommati par usage et sect '!AJ$6:AJ$310)</f>
        <v>#VALUE!</v>
      </c>
      <c r="AL235" s="105" t="e">
        <f t="shared" si="80"/>
        <v>#VALUE!</v>
      </c>
      <c r="AM235" s="104" t="e">
        <f t="shared" si="85"/>
        <v>#VALUE!</v>
      </c>
      <c r="AN235" s="104" t="e">
        <f t="shared" si="81"/>
        <v>#VALUE!</v>
      </c>
      <c r="AO235" s="104" t="e">
        <f t="shared" si="82"/>
        <v>#VALUE!</v>
      </c>
      <c r="AP235" s="104" t="e">
        <f t="shared" si="83"/>
        <v>#VALUE!</v>
      </c>
      <c r="AQ235" s="104" t="e">
        <f>SUMIF('[1]Consommati par usage et sect '!$C$6:$C$310,'[1]Assiette TIC'!$C245,'[1]Consommati par usage et sect '!AP$6:AP$310)</f>
        <v>#VALUE!</v>
      </c>
      <c r="AR235" s="104" t="e">
        <f>SUMIF('[1]Consommati par usage et sect '!$C$6:$C$310,'[1]Assiette TIC'!$C245,'[1]Consommati par usage et sect '!AQ$6:AQ$310)</f>
        <v>#VALUE!</v>
      </c>
      <c r="AS235" s="104" t="e">
        <f>SUMIF('[1]Consommati par usage et sect '!$C$6:$C$310,'[1]Assiette TIC'!$C245,'[1]Consommati par usage et sect '!AR$6:AR$310)</f>
        <v>#VALUE!</v>
      </c>
      <c r="AT235" s="104" t="e">
        <f>SUMIF('[1]Consommati par usage et sect '!$C$6:$C$310,'[1]Assiette TIC'!$C245,'[1]Consommati par usage et sect '!AS$6:AS$310)</f>
        <v>#VALUE!</v>
      </c>
      <c r="AU235" s="104" t="e">
        <f>SUMIF('[1]Consommati par usage et sect '!$C$6:$C$310,'[1]Assiette TIC'!$C245,'[1]Consommati par usage et sect '!AT$6:AT$310)</f>
        <v>#VALUE!</v>
      </c>
      <c r="AV235" s="104" t="e">
        <f>SUMIF('[1]Consommati par usage et sect '!$C$6:$C$310,'[1]Assiette TIC'!$C245,'[1]Consommati par usage et sect '!AU$6:AU$310)</f>
        <v>#VALUE!</v>
      </c>
      <c r="AW235" s="104" t="e">
        <f>SUMIF('[1]Consommati par usage et sect '!$C$6:$C$310,'[1]Assiette TIC'!$C245,'[1]Consommati par usage et sect '!AV$6:AV$310)</f>
        <v>#VALUE!</v>
      </c>
      <c r="AX235" s="104" t="e">
        <f>SUMIF('[1]Consommati par usage et sect '!$C$6:$C$310,'[1]Assiette TIC'!$C245,'[1]Consommati par usage et sect '!AW$6:AW$310)</f>
        <v>#VALUE!</v>
      </c>
      <c r="AY235" s="104" t="e">
        <f>SUMIF('[1]Consommati par usage et sect '!$C$6:$C$310,'[1]Assiette TIC'!$C245,'[1]Consommati par usage et sect '!AX$6:AX$310)</f>
        <v>#VALUE!</v>
      </c>
      <c r="AZ235" s="104" t="e">
        <f>SUMIF('[1]Consommati par usage et sect '!$C$6:$C$310,'[1]Assiette TIC'!$C245,'[1]Consommati par usage et sect '!AY$6:AY$310)</f>
        <v>#VALUE!</v>
      </c>
      <c r="BA235" s="104" t="e">
        <f>SUMIF('[1]Consommati par usage et sect '!$C$6:$C$310,'[1]Assiette TIC'!$C245,'[1]Consommati par usage et sect '!AZ$6:AZ$310)</f>
        <v>#VALUE!</v>
      </c>
      <c r="BB235" s="104" t="e">
        <f>SUMIF('[1]Consommati par usage et sect '!$C$6:$C$310,'[1]Assiette TIC'!$C245,'[1]Consommati par usage et sect '!BA$6:BA$310)</f>
        <v>#VALUE!</v>
      </c>
      <c r="BC235" s="104" t="e">
        <f>SUMIF('[1]Consommati par usage et sect '!$C$6:$C$310,'[1]Assiette TIC'!$C245,'[1]Consommati par usage et sect '!BB$6:BB$310)</f>
        <v>#VALUE!</v>
      </c>
      <c r="BD235" s="104" t="e">
        <f>SUMIF('[1]Consommati par usage et sect '!$C$6:$C$310,'[1]Assiette TIC'!$C245,'[1]Consommati par usage et sect '!BC$6:BC$310)</f>
        <v>#VALUE!</v>
      </c>
      <c r="BE235" s="104" t="e">
        <f>SUMIF('[1]Consommati par usage et sect '!$C$6:$C$310,'[1]Assiette TIC'!$C245,'[1]Consommati par usage et sect '!BD$6:BD$310)</f>
        <v>#VALUE!</v>
      </c>
      <c r="BF235" s="104" t="e">
        <f>SUMIF('[1]Consommati par usage et sect '!$C$6:$C$310,'[1]Assiette TIC'!$C245,'[1]Consommati par usage et sect '!BE$6:BE$310)</f>
        <v>#VALUE!</v>
      </c>
      <c r="BG235" s="104" t="e">
        <f>SUMIF('[1]Consommati par usage et sect '!$C$6:$C$310,'[1]Assiette TIC'!$C245,'[1]Consommati par usage et sect '!BF$6:BF$310)</f>
        <v>#VALUE!</v>
      </c>
      <c r="BH235" s="104" t="e">
        <f>SUMIF('[1]Consommati par usage et sect '!$C$6:$C$310,'[1]Assiette TIC'!$C245,'[1]Consommati par usage et sect '!BG$6:BG$310)</f>
        <v>#VALUE!</v>
      </c>
      <c r="BI235" s="104" t="e">
        <f>SUMIF('[1]Consommati par usage et sect '!$C$6:$C$310,'[1]Assiette TIC'!$C245,'[1]Consommati par usage et sect '!BH$6:BH$310)</f>
        <v>#VALUE!</v>
      </c>
      <c r="BJ235" s="104" t="e">
        <f>SUMIF('[1]Consommati par usage et sect '!$C$6:$C$310,'[1]Assiette TIC'!$C245,'[1]Consommati par usage et sect '!BI$6:BI$310)</f>
        <v>#VALUE!</v>
      </c>
      <c r="BK235" s="104" t="e">
        <f>SUMIF('[1]Consommati par usage et sect '!$C$6:$C$310,'[1]Assiette TIC'!$C245,'[1]Consommati par usage et sect '!BJ$6:BJ$310)</f>
        <v>#VALUE!</v>
      </c>
      <c r="BL235" s="104" t="e">
        <f>SUMIF('[1]Consommati par usage et sect '!$C$6:$C$310,'[1]Assiette TIC'!$C245,'[1]Consommati par usage et sect '!BK$6:BK$310)</f>
        <v>#VALUE!</v>
      </c>
      <c r="BM235" s="104" t="e">
        <f>SUMIF('[1]Consommati par usage et sect '!$C$6:$C$310,'[1]Assiette TIC'!$C245,'[1]Consommati par usage et sect '!BL$6:BL$310)</f>
        <v>#VALUE!</v>
      </c>
      <c r="BN235" s="104" t="e">
        <f>SUMIF('[1]Consommati par usage et sect '!$C$6:$C$310,'[1]Assiette TIC'!$C245,'[1]Consommati par usage et sect '!BM$6:BM$310)</f>
        <v>#VALUE!</v>
      </c>
      <c r="BO235" s="104" t="e">
        <f>SUMIF('[1]Consommati par usage et sect '!$C$6:$C$310,'[1]Assiette TIC'!$C245,'[1]Consommati par usage et sect '!BN$6:BN$310)</f>
        <v>#VALUE!</v>
      </c>
      <c r="BP235" s="104" t="e">
        <f>SUMIF('[1]Consommati par usage et sect '!$C$6:$C$310,'[1]Assiette TIC'!$C245,'[1]Consommati par usage et sect '!BO$6:BO$310)</f>
        <v>#VALUE!</v>
      </c>
      <c r="BQ235" s="104" t="e">
        <f>SUMIF('[1]Consommati par usage et sect '!$C$6:$C$310,'[1]Assiette TIC'!$C245,'[1]Consommati par usage et sect '!BP$6:BP$310)</f>
        <v>#VALUE!</v>
      </c>
      <c r="BR235" s="104" t="e">
        <f>SUMIF('[1]Consommati par usage et sect '!$C$6:$C$310,'[1]Assiette TIC'!$C245,'[1]Consommati par usage et sect '!BQ$6:BQ$310)</f>
        <v>#VALUE!</v>
      </c>
      <c r="BS235" s="105" t="e">
        <f t="shared" si="95"/>
        <v>#VALUE!</v>
      </c>
      <c r="BT235" s="106" t="e">
        <f>AL235-E235+#REF!+#REF!</f>
        <v>#VALUE!</v>
      </c>
      <c r="BU235" s="102" t="e">
        <f>IF(E235-#REF!-#REF!&gt;=#REF!,AL235-E235+#REF!+#REF!,AL235-#REF!)</f>
        <v>#REF!</v>
      </c>
      <c r="BV235" s="102"/>
      <c r="BW235" s="102"/>
      <c r="BX235" s="102">
        <f t="shared" si="84"/>
        <v>0</v>
      </c>
      <c r="BY235" s="102" t="e">
        <f t="shared" si="86"/>
        <v>#REF!</v>
      </c>
      <c r="BZ235" s="107">
        <f>IF(ISNA(VLOOKUP($D235,'[1]comptes des secteurs'!$B$13:$AW$1568,31,FALSE)),0,VLOOKUP($D235,'[1]comptes des secteurs'!$B$13:$AW$1568,31,FALSE))</f>
        <v>208.8</v>
      </c>
      <c r="CA235" s="102">
        <f>IF(ISNA(VLOOKUP($D235,'[1]comptes des secteurs'!$B$13:$AW$1568,47,FALSE)),0,VLOOKUP($D235,'[1]comptes des secteurs'!$B$13:$AW$1568,47,FALSE))</f>
        <v>675.2</v>
      </c>
      <c r="CB235" s="108" t="e">
        <f t="shared" si="89"/>
        <v>#REF!</v>
      </c>
      <c r="CC235" s="108" t="e">
        <f t="shared" si="89"/>
        <v>#REF!</v>
      </c>
      <c r="CD235">
        <f>VLOOKUP(D235,Eurostat!$A$11:$H$272,5,TRUE)</f>
        <v>2353.1</v>
      </c>
    </row>
    <row r="236" spans="1:82" ht="15.65" customHeight="1" x14ac:dyDescent="0.35">
      <c r="A236" s="121"/>
      <c r="B236" s="200"/>
      <c r="C236" s="131" t="s">
        <v>488</v>
      </c>
      <c r="D236" s="128">
        <v>1723</v>
      </c>
      <c r="E236" s="97">
        <f>IFERROR(VLOOKUP(D236,'[1]Emissions ETS'!$A$2:$B$121,2,FALSE),0)/1000</f>
        <v>12.776</v>
      </c>
      <c r="F236" s="104" t="e">
        <f>SUMIF('[1]Consommati par usage et sect '!$C$6:$C$310,'[1]Assiette TIC'!$C246,'[1]Consommati par usage et sect '!E$6:E$310)</f>
        <v>#VALUE!</v>
      </c>
      <c r="G236" s="104" t="e">
        <f>SUMIF('[1]Consommati par usage et sect '!$C$6:$C$310,'[1]Assiette TIC'!$C246,'[1]Consommati par usage et sect '!F$6:F$310)</f>
        <v>#VALUE!</v>
      </c>
      <c r="H236" s="104" t="e">
        <f>SUMIF('[1]Consommati par usage et sect '!$C$6:$C$310,'[1]Assiette TIC'!$C246,'[1]Consommati par usage et sect '!G$6:G$310)</f>
        <v>#VALUE!</v>
      </c>
      <c r="I236" s="104" t="e">
        <f>SUMIF('[1]Consommati par usage et sect '!$C$6:$C$310,'[1]Assiette TIC'!$C246,'[1]Consommati par usage et sect '!H$6:H$310)</f>
        <v>#VALUE!</v>
      </c>
      <c r="J236" s="104" t="e">
        <f>SUMIF('[1]Consommati par usage et sect '!$C$6:$C$310,'[1]Assiette TIC'!$C246,'[1]Consommati par usage et sect '!I$6:I$310)</f>
        <v>#VALUE!</v>
      </c>
      <c r="K236" s="104" t="e">
        <f>SUMIF('[1]Consommati par usage et sect '!$C$6:$C$310,'[1]Assiette TIC'!$C246,'[1]Consommati par usage et sect '!J$6:J$310)</f>
        <v>#VALUE!</v>
      </c>
      <c r="L236" s="104" t="e">
        <f>SUMIF('[1]Consommati par usage et sect '!$C$6:$C$310,'[1]Assiette TIC'!$C246,'[1]Consommati par usage et sect '!K$6:K$310)</f>
        <v>#VALUE!</v>
      </c>
      <c r="M236" s="104" t="e">
        <f>SUMIF('[1]Consommati par usage et sect '!$C$6:$C$310,'[1]Assiette TIC'!$C246,'[1]Consommati par usage et sect '!L$6:L$310)</f>
        <v>#VALUE!</v>
      </c>
      <c r="N236" s="104" t="e">
        <f>SUMIF('[1]Consommati par usage et sect '!$C$6:$C$310,'[1]Assiette TIC'!$C246,'[1]Consommati par usage et sect '!M$6:M$310)</f>
        <v>#VALUE!</v>
      </c>
      <c r="O236" s="104" t="e">
        <f>SUMIF('[1]Consommati par usage et sect '!$C$6:$C$310,'[1]Assiette TIC'!$C246,'[1]Consommati par usage et sect '!N$6:N$310)</f>
        <v>#VALUE!</v>
      </c>
      <c r="P236" s="104" t="e">
        <f>SUMIF('[1]Consommati par usage et sect '!$C$6:$C$310,'[1]Assiette TIC'!$C246,'[1]Consommati par usage et sect '!O$6:O$310)</f>
        <v>#VALUE!</v>
      </c>
      <c r="Q236" s="104" t="e">
        <f>SUMIF('[1]Consommati par usage et sect '!$C$6:$C$310,'[1]Assiette TIC'!$C246,'[1]Consommati par usage et sect '!P$6:P$310)</f>
        <v>#VALUE!</v>
      </c>
      <c r="R236" s="104" t="e">
        <f>SUMIF('[1]Consommati par usage et sect '!$C$6:$C$310,'[1]Assiette TIC'!$C246,'[1]Consommati par usage et sect '!Q$6:Q$310)</f>
        <v>#VALUE!</v>
      </c>
      <c r="S236" s="104" t="e">
        <f>SUMIF('[1]Consommati par usage et sect '!$C$6:$C$310,'[1]Assiette TIC'!$C246,'[1]Consommati par usage et sect '!R$6:R$310)</f>
        <v>#VALUE!</v>
      </c>
      <c r="T236" s="104" t="e">
        <f>SUMIF('[1]Consommati par usage et sect '!$C$6:$C$310,'[1]Assiette TIC'!$C246,'[1]Consommati par usage et sect '!S$6:S$310)</f>
        <v>#VALUE!</v>
      </c>
      <c r="U236" s="104" t="e">
        <f>SUMIF('[1]Consommati par usage et sect '!$C$6:$C$310,'[1]Assiette TIC'!$C246,'[1]Consommati par usage et sect '!T$6:T$310)</f>
        <v>#VALUE!</v>
      </c>
      <c r="V236" s="104" t="e">
        <f>SUMIF('[1]Consommati par usage et sect '!$C$6:$C$310,'[1]Assiette TIC'!$C246,'[1]Consommati par usage et sect '!U$6:U$310)</f>
        <v>#VALUE!</v>
      </c>
      <c r="W236" s="104" t="e">
        <f>SUMIF('[1]Consommati par usage et sect '!$C$6:$C$310,'[1]Assiette TIC'!$C246,'[1]Consommati par usage et sect '!V$6:V$310)</f>
        <v>#VALUE!</v>
      </c>
      <c r="X236" s="104" t="e">
        <f>SUMIF('[1]Consommati par usage et sect '!$C$6:$C$310,'[1]Assiette TIC'!$C246,'[1]Consommati par usage et sect '!W$6:W$310)</f>
        <v>#VALUE!</v>
      </c>
      <c r="Y236" s="104" t="e">
        <f>SUMIF('[1]Consommati par usage et sect '!$C$6:$C$310,'[1]Assiette TIC'!$C246,'[1]Consommati par usage et sect '!X$6:X$310)</f>
        <v>#VALUE!</v>
      </c>
      <c r="Z236" s="104" t="e">
        <f>SUMIF('[1]Consommati par usage et sect '!$C$6:$C$310,'[1]Assiette TIC'!$C246,'[1]Consommati par usage et sect '!Y$6:Y$310)</f>
        <v>#VALUE!</v>
      </c>
      <c r="AA236" s="104" t="e">
        <f>SUMIF('[1]Consommati par usage et sect '!$C$6:$C$310,'[1]Assiette TIC'!$C246,'[1]Consommati par usage et sect '!Z$6:Z$310)</f>
        <v>#VALUE!</v>
      </c>
      <c r="AB236" s="104" t="e">
        <f>SUMIF('[1]Consommati par usage et sect '!$C$6:$C$310,'[1]Assiette TIC'!$C246,'[1]Consommati par usage et sect '!AA$6:AA$310)</f>
        <v>#VALUE!</v>
      </c>
      <c r="AC236" s="104" t="e">
        <f>SUMIF('[1]Consommati par usage et sect '!$C$6:$C$310,'[1]Assiette TIC'!$C246,'[1]Consommati par usage et sect '!AB$6:AB$310)</f>
        <v>#VALUE!</v>
      </c>
      <c r="AD236" s="104" t="e">
        <f>SUMIF('[1]Consommati par usage et sect '!$C$6:$C$310,'[1]Assiette TIC'!$C246,'[1]Consommati par usage et sect '!AC$6:AC$310)</f>
        <v>#VALUE!</v>
      </c>
      <c r="AE236" s="104" t="e">
        <f>SUMIF('[1]Consommati par usage et sect '!$C$6:$C$310,'[1]Assiette TIC'!$C246,'[1]Consommati par usage et sect '!AD$6:AD$310)</f>
        <v>#VALUE!</v>
      </c>
      <c r="AF236" s="104" t="e">
        <f>SUMIF('[1]Consommati par usage et sect '!$C$6:$C$310,'[1]Assiette TIC'!$C246,'[1]Consommati par usage et sect '!AE$6:AE$310)</f>
        <v>#VALUE!</v>
      </c>
      <c r="AG236" s="104" t="e">
        <f>SUMIF('[1]Consommati par usage et sect '!$C$6:$C$310,'[1]Assiette TIC'!$C246,'[1]Consommati par usage et sect '!AF$6:AF$310)</f>
        <v>#VALUE!</v>
      </c>
      <c r="AH236" s="104" t="e">
        <f>SUMIF('[1]Consommati par usage et sect '!$C$6:$C$310,'[1]Assiette TIC'!$C246,'[1]Consommati par usage et sect '!AG$6:AG$310)</f>
        <v>#VALUE!</v>
      </c>
      <c r="AI236" s="104" t="e">
        <f>SUMIF('[1]Consommati par usage et sect '!$C$6:$C$310,'[1]Assiette TIC'!$C246,'[1]Consommati par usage et sect '!AH$6:AH$310)</f>
        <v>#VALUE!</v>
      </c>
      <c r="AJ236" s="104" t="e">
        <f>SUMIF('[1]Consommati par usage et sect '!$C$6:$C$310,'[1]Assiette TIC'!$C246,'[1]Consommati par usage et sect '!AI$6:AI$310)</f>
        <v>#VALUE!</v>
      </c>
      <c r="AK236" s="104" t="e">
        <f>SUMIF('[1]Consommati par usage et sect '!$C$6:$C$310,'[1]Assiette TIC'!$C246,'[1]Consommati par usage et sect '!AJ$6:AJ$310)</f>
        <v>#VALUE!</v>
      </c>
      <c r="AL236" s="105" t="e">
        <f t="shared" si="80"/>
        <v>#VALUE!</v>
      </c>
      <c r="AM236" s="104" t="e">
        <f t="shared" si="85"/>
        <v>#VALUE!</v>
      </c>
      <c r="AN236" s="104" t="e">
        <f t="shared" si="81"/>
        <v>#VALUE!</v>
      </c>
      <c r="AO236" s="104" t="e">
        <f t="shared" si="82"/>
        <v>#VALUE!</v>
      </c>
      <c r="AP236" s="104" t="e">
        <f t="shared" si="83"/>
        <v>#VALUE!</v>
      </c>
      <c r="AQ236" s="104" t="e">
        <f>SUMIF('[1]Consommati par usage et sect '!$C$6:$C$310,'[1]Assiette TIC'!$C246,'[1]Consommati par usage et sect '!AP$6:AP$310)</f>
        <v>#VALUE!</v>
      </c>
      <c r="AR236" s="104" t="e">
        <f>SUMIF('[1]Consommati par usage et sect '!$C$6:$C$310,'[1]Assiette TIC'!$C246,'[1]Consommati par usage et sect '!AQ$6:AQ$310)</f>
        <v>#VALUE!</v>
      </c>
      <c r="AS236" s="104" t="e">
        <f>SUMIF('[1]Consommati par usage et sect '!$C$6:$C$310,'[1]Assiette TIC'!$C246,'[1]Consommati par usage et sect '!AR$6:AR$310)</f>
        <v>#VALUE!</v>
      </c>
      <c r="AT236" s="104" t="e">
        <f>SUMIF('[1]Consommati par usage et sect '!$C$6:$C$310,'[1]Assiette TIC'!$C246,'[1]Consommati par usage et sect '!AS$6:AS$310)</f>
        <v>#VALUE!</v>
      </c>
      <c r="AU236" s="104" t="e">
        <f>SUMIF('[1]Consommati par usage et sect '!$C$6:$C$310,'[1]Assiette TIC'!$C246,'[1]Consommati par usage et sect '!AT$6:AT$310)</f>
        <v>#VALUE!</v>
      </c>
      <c r="AV236" s="104" t="e">
        <f>SUMIF('[1]Consommati par usage et sect '!$C$6:$C$310,'[1]Assiette TIC'!$C246,'[1]Consommati par usage et sect '!AU$6:AU$310)</f>
        <v>#VALUE!</v>
      </c>
      <c r="AW236" s="104" t="e">
        <f>SUMIF('[1]Consommati par usage et sect '!$C$6:$C$310,'[1]Assiette TIC'!$C246,'[1]Consommati par usage et sect '!AV$6:AV$310)</f>
        <v>#VALUE!</v>
      </c>
      <c r="AX236" s="104" t="e">
        <f>SUMIF('[1]Consommati par usage et sect '!$C$6:$C$310,'[1]Assiette TIC'!$C246,'[1]Consommati par usage et sect '!AW$6:AW$310)</f>
        <v>#VALUE!</v>
      </c>
      <c r="AY236" s="104" t="e">
        <f>SUMIF('[1]Consommati par usage et sect '!$C$6:$C$310,'[1]Assiette TIC'!$C246,'[1]Consommati par usage et sect '!AX$6:AX$310)</f>
        <v>#VALUE!</v>
      </c>
      <c r="AZ236" s="104" t="e">
        <f>SUMIF('[1]Consommati par usage et sect '!$C$6:$C$310,'[1]Assiette TIC'!$C246,'[1]Consommati par usage et sect '!AY$6:AY$310)</f>
        <v>#VALUE!</v>
      </c>
      <c r="BA236" s="104" t="e">
        <f>SUMIF('[1]Consommati par usage et sect '!$C$6:$C$310,'[1]Assiette TIC'!$C246,'[1]Consommati par usage et sect '!AZ$6:AZ$310)</f>
        <v>#VALUE!</v>
      </c>
      <c r="BB236" s="104" t="e">
        <f>SUMIF('[1]Consommati par usage et sect '!$C$6:$C$310,'[1]Assiette TIC'!$C246,'[1]Consommati par usage et sect '!BA$6:BA$310)</f>
        <v>#VALUE!</v>
      </c>
      <c r="BC236" s="104" t="e">
        <f>SUMIF('[1]Consommati par usage et sect '!$C$6:$C$310,'[1]Assiette TIC'!$C246,'[1]Consommati par usage et sect '!BB$6:BB$310)</f>
        <v>#VALUE!</v>
      </c>
      <c r="BD236" s="104" t="e">
        <f>SUMIF('[1]Consommati par usage et sect '!$C$6:$C$310,'[1]Assiette TIC'!$C246,'[1]Consommati par usage et sect '!BC$6:BC$310)</f>
        <v>#VALUE!</v>
      </c>
      <c r="BE236" s="104" t="e">
        <f>SUMIF('[1]Consommati par usage et sect '!$C$6:$C$310,'[1]Assiette TIC'!$C246,'[1]Consommati par usage et sect '!BD$6:BD$310)</f>
        <v>#VALUE!</v>
      </c>
      <c r="BF236" s="104" t="e">
        <f>SUMIF('[1]Consommati par usage et sect '!$C$6:$C$310,'[1]Assiette TIC'!$C246,'[1]Consommati par usage et sect '!BE$6:BE$310)</f>
        <v>#VALUE!</v>
      </c>
      <c r="BG236" s="104" t="e">
        <f>SUMIF('[1]Consommati par usage et sect '!$C$6:$C$310,'[1]Assiette TIC'!$C246,'[1]Consommati par usage et sect '!BF$6:BF$310)</f>
        <v>#VALUE!</v>
      </c>
      <c r="BH236" s="104" t="e">
        <f>SUMIF('[1]Consommati par usage et sect '!$C$6:$C$310,'[1]Assiette TIC'!$C246,'[1]Consommati par usage et sect '!BG$6:BG$310)</f>
        <v>#VALUE!</v>
      </c>
      <c r="BI236" s="104" t="e">
        <f>SUMIF('[1]Consommati par usage et sect '!$C$6:$C$310,'[1]Assiette TIC'!$C246,'[1]Consommati par usage et sect '!BH$6:BH$310)</f>
        <v>#VALUE!</v>
      </c>
      <c r="BJ236" s="104" t="e">
        <f>SUMIF('[1]Consommati par usage et sect '!$C$6:$C$310,'[1]Assiette TIC'!$C246,'[1]Consommati par usage et sect '!BI$6:BI$310)</f>
        <v>#VALUE!</v>
      </c>
      <c r="BK236" s="104" t="e">
        <f>SUMIF('[1]Consommati par usage et sect '!$C$6:$C$310,'[1]Assiette TIC'!$C246,'[1]Consommati par usage et sect '!BJ$6:BJ$310)</f>
        <v>#VALUE!</v>
      </c>
      <c r="BL236" s="104" t="e">
        <f>SUMIF('[1]Consommati par usage et sect '!$C$6:$C$310,'[1]Assiette TIC'!$C246,'[1]Consommati par usage et sect '!BK$6:BK$310)</f>
        <v>#VALUE!</v>
      </c>
      <c r="BM236" s="104" t="e">
        <f>SUMIF('[1]Consommati par usage et sect '!$C$6:$C$310,'[1]Assiette TIC'!$C246,'[1]Consommati par usage et sect '!BL$6:BL$310)</f>
        <v>#VALUE!</v>
      </c>
      <c r="BN236" s="104" t="e">
        <f>SUMIF('[1]Consommati par usage et sect '!$C$6:$C$310,'[1]Assiette TIC'!$C246,'[1]Consommati par usage et sect '!BM$6:BM$310)</f>
        <v>#VALUE!</v>
      </c>
      <c r="BO236" s="104" t="e">
        <f>SUMIF('[1]Consommati par usage et sect '!$C$6:$C$310,'[1]Assiette TIC'!$C246,'[1]Consommati par usage et sect '!BN$6:BN$310)</f>
        <v>#VALUE!</v>
      </c>
      <c r="BP236" s="104" t="e">
        <f>SUMIF('[1]Consommati par usage et sect '!$C$6:$C$310,'[1]Assiette TIC'!$C246,'[1]Consommati par usage et sect '!BO$6:BO$310)</f>
        <v>#VALUE!</v>
      </c>
      <c r="BQ236" s="104" t="e">
        <f>SUMIF('[1]Consommati par usage et sect '!$C$6:$C$310,'[1]Assiette TIC'!$C246,'[1]Consommati par usage et sect '!BP$6:BP$310)</f>
        <v>#VALUE!</v>
      </c>
      <c r="BR236" s="104" t="e">
        <f>SUMIF('[1]Consommati par usage et sect '!$C$6:$C$310,'[1]Assiette TIC'!$C246,'[1]Consommati par usage et sect '!BQ$6:BQ$310)</f>
        <v>#VALUE!</v>
      </c>
      <c r="BS236" s="105" t="e">
        <f t="shared" si="95"/>
        <v>#VALUE!</v>
      </c>
      <c r="BT236" s="106" t="e">
        <f>AL236-E236+#REF!+#REF!</f>
        <v>#VALUE!</v>
      </c>
      <c r="BU236" s="102" t="e">
        <f>IF(E236-#REF!-#REF!&gt;=#REF!,AL236-E236+#REF!+#REF!,AL236-#REF!)</f>
        <v>#REF!</v>
      </c>
      <c r="BV236" s="102"/>
      <c r="BW236" s="102"/>
      <c r="BX236" s="102">
        <f t="shared" si="84"/>
        <v>0</v>
      </c>
      <c r="BY236" s="102" t="e">
        <f t="shared" si="86"/>
        <v>#REF!</v>
      </c>
      <c r="BZ236" s="107">
        <f>IF(ISNA(VLOOKUP($D236,'[1]comptes des secteurs'!$B$13:$AW$1568,31,FALSE)),0,VLOOKUP($D236,'[1]comptes des secteurs'!$B$13:$AW$1568,31,FALSE))</f>
        <v>19.5</v>
      </c>
      <c r="CA236" s="102">
        <f>IF(ISNA(VLOOKUP($D236,'[1]comptes des secteurs'!$B$13:$AW$1568,47,FALSE)),0,VLOOKUP($D236,'[1]comptes des secteurs'!$B$13:$AW$1568,47,FALSE))</f>
        <v>240.8</v>
      </c>
      <c r="CB236" s="108" t="e">
        <f t="shared" si="89"/>
        <v>#REF!</v>
      </c>
      <c r="CC236" s="108" t="e">
        <f t="shared" si="89"/>
        <v>#REF!</v>
      </c>
      <c r="CD236">
        <f>VLOOKUP(D236,Eurostat!$A$11:$H$272,5,TRUE)</f>
        <v>772.3</v>
      </c>
    </row>
    <row r="237" spans="1:82" ht="15.65" customHeight="1" x14ac:dyDescent="0.35">
      <c r="A237" s="121"/>
      <c r="B237" s="200"/>
      <c r="C237" s="131" t="s">
        <v>489</v>
      </c>
      <c r="D237" s="128">
        <v>1724</v>
      </c>
      <c r="E237" s="97">
        <f>IFERROR(VLOOKUP(D237,'[1]Emissions ETS'!$A$2:$B$121,2,FALSE),0)/1000</f>
        <v>0</v>
      </c>
      <c r="F237" s="104" t="e">
        <f>SUMIF('[1]Consommati par usage et sect '!$C$6:$C$310,'[1]Assiette TIC'!$C247,'[1]Consommati par usage et sect '!E$6:E$310)</f>
        <v>#VALUE!</v>
      </c>
      <c r="G237" s="104" t="e">
        <f>SUMIF('[1]Consommati par usage et sect '!$C$6:$C$310,'[1]Assiette TIC'!$C247,'[1]Consommati par usage et sect '!F$6:F$310)</f>
        <v>#VALUE!</v>
      </c>
      <c r="H237" s="104" t="e">
        <f>SUMIF('[1]Consommati par usage et sect '!$C$6:$C$310,'[1]Assiette TIC'!$C247,'[1]Consommati par usage et sect '!G$6:G$310)</f>
        <v>#VALUE!</v>
      </c>
      <c r="I237" s="104" t="e">
        <f>SUMIF('[1]Consommati par usage et sect '!$C$6:$C$310,'[1]Assiette TIC'!$C247,'[1]Consommati par usage et sect '!H$6:H$310)</f>
        <v>#VALUE!</v>
      </c>
      <c r="J237" s="104" t="e">
        <f>SUMIF('[1]Consommati par usage et sect '!$C$6:$C$310,'[1]Assiette TIC'!$C247,'[1]Consommati par usage et sect '!I$6:I$310)</f>
        <v>#VALUE!</v>
      </c>
      <c r="K237" s="104" t="e">
        <f>SUMIF('[1]Consommati par usage et sect '!$C$6:$C$310,'[1]Assiette TIC'!$C247,'[1]Consommati par usage et sect '!J$6:J$310)</f>
        <v>#VALUE!</v>
      </c>
      <c r="L237" s="104" t="e">
        <f>SUMIF('[1]Consommati par usage et sect '!$C$6:$C$310,'[1]Assiette TIC'!$C247,'[1]Consommati par usage et sect '!K$6:K$310)</f>
        <v>#VALUE!</v>
      </c>
      <c r="M237" s="104" t="e">
        <f>SUMIF('[1]Consommati par usage et sect '!$C$6:$C$310,'[1]Assiette TIC'!$C247,'[1]Consommati par usage et sect '!L$6:L$310)</f>
        <v>#VALUE!</v>
      </c>
      <c r="N237" s="104" t="e">
        <f>SUMIF('[1]Consommati par usage et sect '!$C$6:$C$310,'[1]Assiette TIC'!$C247,'[1]Consommati par usage et sect '!M$6:M$310)</f>
        <v>#VALUE!</v>
      </c>
      <c r="O237" s="104" t="e">
        <f>SUMIF('[1]Consommati par usage et sect '!$C$6:$C$310,'[1]Assiette TIC'!$C247,'[1]Consommati par usage et sect '!N$6:N$310)</f>
        <v>#VALUE!</v>
      </c>
      <c r="P237" s="104" t="e">
        <f>SUMIF('[1]Consommati par usage et sect '!$C$6:$C$310,'[1]Assiette TIC'!$C247,'[1]Consommati par usage et sect '!O$6:O$310)</f>
        <v>#VALUE!</v>
      </c>
      <c r="Q237" s="104" t="e">
        <f>SUMIF('[1]Consommati par usage et sect '!$C$6:$C$310,'[1]Assiette TIC'!$C247,'[1]Consommati par usage et sect '!P$6:P$310)</f>
        <v>#VALUE!</v>
      </c>
      <c r="R237" s="104" t="e">
        <f>SUMIF('[1]Consommati par usage et sect '!$C$6:$C$310,'[1]Assiette TIC'!$C247,'[1]Consommati par usage et sect '!Q$6:Q$310)</f>
        <v>#VALUE!</v>
      </c>
      <c r="S237" s="104" t="e">
        <f>SUMIF('[1]Consommati par usage et sect '!$C$6:$C$310,'[1]Assiette TIC'!$C247,'[1]Consommati par usage et sect '!R$6:R$310)</f>
        <v>#VALUE!</v>
      </c>
      <c r="T237" s="104" t="e">
        <f>SUMIF('[1]Consommati par usage et sect '!$C$6:$C$310,'[1]Assiette TIC'!$C247,'[1]Consommati par usage et sect '!S$6:S$310)</f>
        <v>#VALUE!</v>
      </c>
      <c r="U237" s="104" t="e">
        <f>SUMIF('[1]Consommati par usage et sect '!$C$6:$C$310,'[1]Assiette TIC'!$C247,'[1]Consommati par usage et sect '!T$6:T$310)</f>
        <v>#VALUE!</v>
      </c>
      <c r="V237" s="104" t="e">
        <f>SUMIF('[1]Consommati par usage et sect '!$C$6:$C$310,'[1]Assiette TIC'!$C247,'[1]Consommati par usage et sect '!U$6:U$310)</f>
        <v>#VALUE!</v>
      </c>
      <c r="W237" s="104" t="e">
        <f>SUMIF('[1]Consommati par usage et sect '!$C$6:$C$310,'[1]Assiette TIC'!$C247,'[1]Consommati par usage et sect '!V$6:V$310)</f>
        <v>#VALUE!</v>
      </c>
      <c r="X237" s="104" t="e">
        <f>SUMIF('[1]Consommati par usage et sect '!$C$6:$C$310,'[1]Assiette TIC'!$C247,'[1]Consommati par usage et sect '!W$6:W$310)</f>
        <v>#VALUE!</v>
      </c>
      <c r="Y237" s="104" t="e">
        <f>SUMIF('[1]Consommati par usage et sect '!$C$6:$C$310,'[1]Assiette TIC'!$C247,'[1]Consommati par usage et sect '!X$6:X$310)</f>
        <v>#VALUE!</v>
      </c>
      <c r="Z237" s="104" t="e">
        <f>SUMIF('[1]Consommati par usage et sect '!$C$6:$C$310,'[1]Assiette TIC'!$C247,'[1]Consommati par usage et sect '!Y$6:Y$310)</f>
        <v>#VALUE!</v>
      </c>
      <c r="AA237" s="104" t="e">
        <f>SUMIF('[1]Consommati par usage et sect '!$C$6:$C$310,'[1]Assiette TIC'!$C247,'[1]Consommati par usage et sect '!Z$6:Z$310)</f>
        <v>#VALUE!</v>
      </c>
      <c r="AB237" s="104" t="e">
        <f>SUMIF('[1]Consommati par usage et sect '!$C$6:$C$310,'[1]Assiette TIC'!$C247,'[1]Consommati par usage et sect '!AA$6:AA$310)</f>
        <v>#VALUE!</v>
      </c>
      <c r="AC237" s="104" t="e">
        <f>SUMIF('[1]Consommati par usage et sect '!$C$6:$C$310,'[1]Assiette TIC'!$C247,'[1]Consommati par usage et sect '!AB$6:AB$310)</f>
        <v>#VALUE!</v>
      </c>
      <c r="AD237" s="104" t="e">
        <f>SUMIF('[1]Consommati par usage et sect '!$C$6:$C$310,'[1]Assiette TIC'!$C247,'[1]Consommati par usage et sect '!AC$6:AC$310)</f>
        <v>#VALUE!</v>
      </c>
      <c r="AE237" s="104" t="e">
        <f>SUMIF('[1]Consommati par usage et sect '!$C$6:$C$310,'[1]Assiette TIC'!$C247,'[1]Consommati par usage et sect '!AD$6:AD$310)</f>
        <v>#VALUE!</v>
      </c>
      <c r="AF237" s="104" t="e">
        <f>SUMIF('[1]Consommati par usage et sect '!$C$6:$C$310,'[1]Assiette TIC'!$C247,'[1]Consommati par usage et sect '!AE$6:AE$310)</f>
        <v>#VALUE!</v>
      </c>
      <c r="AG237" s="104" t="e">
        <f>SUMIF('[1]Consommati par usage et sect '!$C$6:$C$310,'[1]Assiette TIC'!$C247,'[1]Consommati par usage et sect '!AF$6:AF$310)</f>
        <v>#VALUE!</v>
      </c>
      <c r="AH237" s="104" t="e">
        <f>SUMIF('[1]Consommati par usage et sect '!$C$6:$C$310,'[1]Assiette TIC'!$C247,'[1]Consommati par usage et sect '!AG$6:AG$310)</f>
        <v>#VALUE!</v>
      </c>
      <c r="AI237" s="104" t="e">
        <f>SUMIF('[1]Consommati par usage et sect '!$C$6:$C$310,'[1]Assiette TIC'!$C247,'[1]Consommati par usage et sect '!AH$6:AH$310)</f>
        <v>#VALUE!</v>
      </c>
      <c r="AJ237" s="104" t="e">
        <f>SUMIF('[1]Consommati par usage et sect '!$C$6:$C$310,'[1]Assiette TIC'!$C247,'[1]Consommati par usage et sect '!AI$6:AI$310)</f>
        <v>#VALUE!</v>
      </c>
      <c r="AK237" s="104" t="e">
        <f>SUMIF('[1]Consommati par usage et sect '!$C$6:$C$310,'[1]Assiette TIC'!$C247,'[1]Consommati par usage et sect '!AJ$6:AJ$310)</f>
        <v>#VALUE!</v>
      </c>
      <c r="AL237" s="105" t="e">
        <f t="shared" si="80"/>
        <v>#VALUE!</v>
      </c>
      <c r="AM237" s="104" t="e">
        <f t="shared" si="85"/>
        <v>#VALUE!</v>
      </c>
      <c r="AN237" s="104" t="e">
        <f t="shared" si="81"/>
        <v>#VALUE!</v>
      </c>
      <c r="AO237" s="104" t="e">
        <f t="shared" si="82"/>
        <v>#VALUE!</v>
      </c>
      <c r="AP237" s="104" t="e">
        <f t="shared" si="83"/>
        <v>#VALUE!</v>
      </c>
      <c r="AQ237" s="104" t="e">
        <f>SUMIF('[1]Consommati par usage et sect '!$C$6:$C$310,'[1]Assiette TIC'!$C247,'[1]Consommati par usage et sect '!AP$6:AP$310)</f>
        <v>#VALUE!</v>
      </c>
      <c r="AR237" s="104" t="e">
        <f>SUMIF('[1]Consommati par usage et sect '!$C$6:$C$310,'[1]Assiette TIC'!$C247,'[1]Consommati par usage et sect '!AQ$6:AQ$310)</f>
        <v>#VALUE!</v>
      </c>
      <c r="AS237" s="104" t="e">
        <f>SUMIF('[1]Consommati par usage et sect '!$C$6:$C$310,'[1]Assiette TIC'!$C247,'[1]Consommati par usage et sect '!AR$6:AR$310)</f>
        <v>#VALUE!</v>
      </c>
      <c r="AT237" s="104" t="e">
        <f>SUMIF('[1]Consommati par usage et sect '!$C$6:$C$310,'[1]Assiette TIC'!$C247,'[1]Consommati par usage et sect '!AS$6:AS$310)</f>
        <v>#VALUE!</v>
      </c>
      <c r="AU237" s="104" t="e">
        <f>SUMIF('[1]Consommati par usage et sect '!$C$6:$C$310,'[1]Assiette TIC'!$C247,'[1]Consommati par usage et sect '!AT$6:AT$310)</f>
        <v>#VALUE!</v>
      </c>
      <c r="AV237" s="104" t="e">
        <f>SUMIF('[1]Consommati par usage et sect '!$C$6:$C$310,'[1]Assiette TIC'!$C247,'[1]Consommati par usage et sect '!AU$6:AU$310)</f>
        <v>#VALUE!</v>
      </c>
      <c r="AW237" s="104" t="e">
        <f>SUMIF('[1]Consommati par usage et sect '!$C$6:$C$310,'[1]Assiette TIC'!$C247,'[1]Consommati par usage et sect '!AV$6:AV$310)</f>
        <v>#VALUE!</v>
      </c>
      <c r="AX237" s="104" t="e">
        <f>SUMIF('[1]Consommati par usage et sect '!$C$6:$C$310,'[1]Assiette TIC'!$C247,'[1]Consommati par usage et sect '!AW$6:AW$310)</f>
        <v>#VALUE!</v>
      </c>
      <c r="AY237" s="104" t="e">
        <f>SUMIF('[1]Consommati par usage et sect '!$C$6:$C$310,'[1]Assiette TIC'!$C247,'[1]Consommati par usage et sect '!AX$6:AX$310)</f>
        <v>#VALUE!</v>
      </c>
      <c r="AZ237" s="104" t="e">
        <f>SUMIF('[1]Consommati par usage et sect '!$C$6:$C$310,'[1]Assiette TIC'!$C247,'[1]Consommati par usage et sect '!AY$6:AY$310)</f>
        <v>#VALUE!</v>
      </c>
      <c r="BA237" s="104" t="e">
        <f>SUMIF('[1]Consommati par usage et sect '!$C$6:$C$310,'[1]Assiette TIC'!$C247,'[1]Consommati par usage et sect '!AZ$6:AZ$310)</f>
        <v>#VALUE!</v>
      </c>
      <c r="BB237" s="104" t="e">
        <f>SUMIF('[1]Consommati par usage et sect '!$C$6:$C$310,'[1]Assiette TIC'!$C247,'[1]Consommati par usage et sect '!BA$6:BA$310)</f>
        <v>#VALUE!</v>
      </c>
      <c r="BC237" s="104" t="e">
        <f>SUMIF('[1]Consommati par usage et sect '!$C$6:$C$310,'[1]Assiette TIC'!$C247,'[1]Consommati par usage et sect '!BB$6:BB$310)</f>
        <v>#VALUE!</v>
      </c>
      <c r="BD237" s="104" t="e">
        <f>SUMIF('[1]Consommati par usage et sect '!$C$6:$C$310,'[1]Assiette TIC'!$C247,'[1]Consommati par usage et sect '!BC$6:BC$310)</f>
        <v>#VALUE!</v>
      </c>
      <c r="BE237" s="104" t="e">
        <f>SUMIF('[1]Consommati par usage et sect '!$C$6:$C$310,'[1]Assiette TIC'!$C247,'[1]Consommati par usage et sect '!BD$6:BD$310)</f>
        <v>#VALUE!</v>
      </c>
      <c r="BF237" s="104" t="e">
        <f>SUMIF('[1]Consommati par usage et sect '!$C$6:$C$310,'[1]Assiette TIC'!$C247,'[1]Consommati par usage et sect '!BE$6:BE$310)</f>
        <v>#VALUE!</v>
      </c>
      <c r="BG237" s="104" t="e">
        <f>SUMIF('[1]Consommati par usage et sect '!$C$6:$C$310,'[1]Assiette TIC'!$C247,'[1]Consommati par usage et sect '!BF$6:BF$310)</f>
        <v>#VALUE!</v>
      </c>
      <c r="BH237" s="104" t="e">
        <f>SUMIF('[1]Consommati par usage et sect '!$C$6:$C$310,'[1]Assiette TIC'!$C247,'[1]Consommati par usage et sect '!BG$6:BG$310)</f>
        <v>#VALUE!</v>
      </c>
      <c r="BI237" s="104" t="e">
        <f>SUMIF('[1]Consommati par usage et sect '!$C$6:$C$310,'[1]Assiette TIC'!$C247,'[1]Consommati par usage et sect '!BH$6:BH$310)</f>
        <v>#VALUE!</v>
      </c>
      <c r="BJ237" s="104" t="e">
        <f>SUMIF('[1]Consommati par usage et sect '!$C$6:$C$310,'[1]Assiette TIC'!$C247,'[1]Consommati par usage et sect '!BI$6:BI$310)</f>
        <v>#VALUE!</v>
      </c>
      <c r="BK237" s="104" t="e">
        <f>SUMIF('[1]Consommati par usage et sect '!$C$6:$C$310,'[1]Assiette TIC'!$C247,'[1]Consommati par usage et sect '!BJ$6:BJ$310)</f>
        <v>#VALUE!</v>
      </c>
      <c r="BL237" s="104" t="e">
        <f>SUMIF('[1]Consommati par usage et sect '!$C$6:$C$310,'[1]Assiette TIC'!$C247,'[1]Consommati par usage et sect '!BK$6:BK$310)</f>
        <v>#VALUE!</v>
      </c>
      <c r="BM237" s="104" t="e">
        <f>SUMIF('[1]Consommati par usage et sect '!$C$6:$C$310,'[1]Assiette TIC'!$C247,'[1]Consommati par usage et sect '!BL$6:BL$310)</f>
        <v>#VALUE!</v>
      </c>
      <c r="BN237" s="104" t="e">
        <f>SUMIF('[1]Consommati par usage et sect '!$C$6:$C$310,'[1]Assiette TIC'!$C247,'[1]Consommati par usage et sect '!BM$6:BM$310)</f>
        <v>#VALUE!</v>
      </c>
      <c r="BO237" s="104" t="e">
        <f>SUMIF('[1]Consommati par usage et sect '!$C$6:$C$310,'[1]Assiette TIC'!$C247,'[1]Consommati par usage et sect '!BN$6:BN$310)</f>
        <v>#VALUE!</v>
      </c>
      <c r="BP237" s="104" t="e">
        <f>SUMIF('[1]Consommati par usage et sect '!$C$6:$C$310,'[1]Assiette TIC'!$C247,'[1]Consommati par usage et sect '!BO$6:BO$310)</f>
        <v>#VALUE!</v>
      </c>
      <c r="BQ237" s="104" t="e">
        <f>SUMIF('[1]Consommati par usage et sect '!$C$6:$C$310,'[1]Assiette TIC'!$C247,'[1]Consommati par usage et sect '!BP$6:BP$310)</f>
        <v>#VALUE!</v>
      </c>
      <c r="BR237" s="104" t="e">
        <f>SUMIF('[1]Consommati par usage et sect '!$C$6:$C$310,'[1]Assiette TIC'!$C247,'[1]Consommati par usage et sect '!BQ$6:BQ$310)</f>
        <v>#VALUE!</v>
      </c>
      <c r="BS237" s="105" t="e">
        <f t="shared" si="95"/>
        <v>#VALUE!</v>
      </c>
      <c r="BT237" s="106" t="e">
        <f>AL237-E237</f>
        <v>#VALUE!</v>
      </c>
      <c r="BU237" s="102" t="e">
        <f>IF(E237-#REF!-#REF!&gt;=#REF!,AL237-E237+#REF!+#REF!,AL237-#REF!)</f>
        <v>#REF!</v>
      </c>
      <c r="BV237" s="102" t="s">
        <v>264</v>
      </c>
      <c r="BW237" s="102"/>
      <c r="BX237" s="102">
        <f t="shared" si="84"/>
        <v>1</v>
      </c>
      <c r="BY237" s="102">
        <f t="shared" si="86"/>
        <v>0</v>
      </c>
      <c r="BZ237" s="107">
        <f>IF(ISNA(VLOOKUP($D237,'[1]comptes des secteurs'!$B$13:$AW$1568,31,FALSE)),0,VLOOKUP($D237,'[1]comptes des secteurs'!$B$13:$AW$1568,31,FALSE))</f>
        <v>1.3</v>
      </c>
      <c r="CA237" s="102">
        <f>IF(ISNA(VLOOKUP($D237,'[1]comptes des secteurs'!$B$13:$AW$1568,47,FALSE)),0,VLOOKUP($D237,'[1]comptes des secteurs'!$B$13:$AW$1568,47,FALSE))</f>
        <v>8.6</v>
      </c>
      <c r="CB237" s="108">
        <f t="shared" si="89"/>
        <v>0</v>
      </c>
      <c r="CC237" s="108">
        <f t="shared" si="89"/>
        <v>0</v>
      </c>
      <c r="CD237">
        <f>VLOOKUP(D237,Eurostat!$A$11:$H$272,5,TRUE)</f>
        <v>29.4</v>
      </c>
    </row>
    <row r="238" spans="1:82" ht="15.65" customHeight="1" x14ac:dyDescent="0.35">
      <c r="A238" s="121"/>
      <c r="B238" s="196"/>
      <c r="C238" s="131" t="s">
        <v>490</v>
      </c>
      <c r="D238" s="128">
        <v>1729</v>
      </c>
      <c r="E238" s="97">
        <f>IFERROR(VLOOKUP(D238,'[1]Emissions ETS'!$A$2:$B$121,2,FALSE),0)/1000</f>
        <v>18.23</v>
      </c>
      <c r="F238" s="104" t="e">
        <f>SUMIF('[1]Consommati par usage et sect '!$C$6:$C$310,'[1]Assiette TIC'!$C248,'[1]Consommati par usage et sect '!E$6:E$310)</f>
        <v>#VALUE!</v>
      </c>
      <c r="G238" s="104" t="e">
        <f>SUMIF('[1]Consommati par usage et sect '!$C$6:$C$310,'[1]Assiette TIC'!$C248,'[1]Consommati par usage et sect '!F$6:F$310)</f>
        <v>#VALUE!</v>
      </c>
      <c r="H238" s="104" t="e">
        <f>SUMIF('[1]Consommati par usage et sect '!$C$6:$C$310,'[1]Assiette TIC'!$C248,'[1]Consommati par usage et sect '!G$6:G$310)</f>
        <v>#VALUE!</v>
      </c>
      <c r="I238" s="104" t="e">
        <f>SUMIF('[1]Consommati par usage et sect '!$C$6:$C$310,'[1]Assiette TIC'!$C248,'[1]Consommati par usage et sect '!H$6:H$310)</f>
        <v>#VALUE!</v>
      </c>
      <c r="J238" s="104" t="e">
        <f>SUMIF('[1]Consommati par usage et sect '!$C$6:$C$310,'[1]Assiette TIC'!$C248,'[1]Consommati par usage et sect '!I$6:I$310)</f>
        <v>#VALUE!</v>
      </c>
      <c r="K238" s="104" t="e">
        <f>SUMIF('[1]Consommati par usage et sect '!$C$6:$C$310,'[1]Assiette TIC'!$C248,'[1]Consommati par usage et sect '!J$6:J$310)</f>
        <v>#VALUE!</v>
      </c>
      <c r="L238" s="104" t="e">
        <f>SUMIF('[1]Consommati par usage et sect '!$C$6:$C$310,'[1]Assiette TIC'!$C248,'[1]Consommati par usage et sect '!K$6:K$310)</f>
        <v>#VALUE!</v>
      </c>
      <c r="M238" s="104" t="e">
        <f>SUMIF('[1]Consommati par usage et sect '!$C$6:$C$310,'[1]Assiette TIC'!$C248,'[1]Consommati par usage et sect '!L$6:L$310)</f>
        <v>#VALUE!</v>
      </c>
      <c r="N238" s="104" t="e">
        <f>SUMIF('[1]Consommati par usage et sect '!$C$6:$C$310,'[1]Assiette TIC'!$C248,'[1]Consommati par usage et sect '!M$6:M$310)</f>
        <v>#VALUE!</v>
      </c>
      <c r="O238" s="104" t="e">
        <f>SUMIF('[1]Consommati par usage et sect '!$C$6:$C$310,'[1]Assiette TIC'!$C248,'[1]Consommati par usage et sect '!N$6:N$310)</f>
        <v>#VALUE!</v>
      </c>
      <c r="P238" s="104" t="e">
        <f>SUMIF('[1]Consommati par usage et sect '!$C$6:$C$310,'[1]Assiette TIC'!$C248,'[1]Consommati par usage et sect '!O$6:O$310)</f>
        <v>#VALUE!</v>
      </c>
      <c r="Q238" s="104" t="e">
        <f>SUMIF('[1]Consommati par usage et sect '!$C$6:$C$310,'[1]Assiette TIC'!$C248,'[1]Consommati par usage et sect '!P$6:P$310)</f>
        <v>#VALUE!</v>
      </c>
      <c r="R238" s="104" t="e">
        <f>SUMIF('[1]Consommati par usage et sect '!$C$6:$C$310,'[1]Assiette TIC'!$C248,'[1]Consommati par usage et sect '!Q$6:Q$310)</f>
        <v>#VALUE!</v>
      </c>
      <c r="S238" s="104" t="e">
        <f>SUMIF('[1]Consommati par usage et sect '!$C$6:$C$310,'[1]Assiette TIC'!$C248,'[1]Consommati par usage et sect '!R$6:R$310)</f>
        <v>#VALUE!</v>
      </c>
      <c r="T238" s="104" t="e">
        <f>SUMIF('[1]Consommati par usage et sect '!$C$6:$C$310,'[1]Assiette TIC'!$C248,'[1]Consommati par usage et sect '!S$6:S$310)</f>
        <v>#VALUE!</v>
      </c>
      <c r="U238" s="104" t="e">
        <f>SUMIF('[1]Consommati par usage et sect '!$C$6:$C$310,'[1]Assiette TIC'!$C248,'[1]Consommati par usage et sect '!T$6:T$310)</f>
        <v>#VALUE!</v>
      </c>
      <c r="V238" s="104" t="e">
        <f>SUMIF('[1]Consommati par usage et sect '!$C$6:$C$310,'[1]Assiette TIC'!$C248,'[1]Consommati par usage et sect '!U$6:U$310)</f>
        <v>#VALUE!</v>
      </c>
      <c r="W238" s="104" t="e">
        <f>SUMIF('[1]Consommati par usage et sect '!$C$6:$C$310,'[1]Assiette TIC'!$C248,'[1]Consommati par usage et sect '!V$6:V$310)</f>
        <v>#VALUE!</v>
      </c>
      <c r="X238" s="104" t="e">
        <f>SUMIF('[1]Consommati par usage et sect '!$C$6:$C$310,'[1]Assiette TIC'!$C248,'[1]Consommati par usage et sect '!W$6:W$310)</f>
        <v>#VALUE!</v>
      </c>
      <c r="Y238" s="104" t="e">
        <f>SUMIF('[1]Consommati par usage et sect '!$C$6:$C$310,'[1]Assiette TIC'!$C248,'[1]Consommati par usage et sect '!X$6:X$310)</f>
        <v>#VALUE!</v>
      </c>
      <c r="Z238" s="104" t="e">
        <f>SUMIF('[1]Consommati par usage et sect '!$C$6:$C$310,'[1]Assiette TIC'!$C248,'[1]Consommati par usage et sect '!Y$6:Y$310)</f>
        <v>#VALUE!</v>
      </c>
      <c r="AA238" s="104" t="e">
        <f>SUMIF('[1]Consommati par usage et sect '!$C$6:$C$310,'[1]Assiette TIC'!$C248,'[1]Consommati par usage et sect '!Z$6:Z$310)</f>
        <v>#VALUE!</v>
      </c>
      <c r="AB238" s="104" t="e">
        <f>SUMIF('[1]Consommati par usage et sect '!$C$6:$C$310,'[1]Assiette TIC'!$C248,'[1]Consommati par usage et sect '!AA$6:AA$310)</f>
        <v>#VALUE!</v>
      </c>
      <c r="AC238" s="104" t="e">
        <f>SUMIF('[1]Consommati par usage et sect '!$C$6:$C$310,'[1]Assiette TIC'!$C248,'[1]Consommati par usage et sect '!AB$6:AB$310)</f>
        <v>#VALUE!</v>
      </c>
      <c r="AD238" s="104" t="e">
        <f>SUMIF('[1]Consommati par usage et sect '!$C$6:$C$310,'[1]Assiette TIC'!$C248,'[1]Consommati par usage et sect '!AC$6:AC$310)</f>
        <v>#VALUE!</v>
      </c>
      <c r="AE238" s="104" t="e">
        <f>SUMIF('[1]Consommati par usage et sect '!$C$6:$C$310,'[1]Assiette TIC'!$C248,'[1]Consommati par usage et sect '!AD$6:AD$310)</f>
        <v>#VALUE!</v>
      </c>
      <c r="AF238" s="104" t="e">
        <f>SUMIF('[1]Consommati par usage et sect '!$C$6:$C$310,'[1]Assiette TIC'!$C248,'[1]Consommati par usage et sect '!AE$6:AE$310)</f>
        <v>#VALUE!</v>
      </c>
      <c r="AG238" s="104" t="e">
        <f>SUMIF('[1]Consommati par usage et sect '!$C$6:$C$310,'[1]Assiette TIC'!$C248,'[1]Consommati par usage et sect '!AF$6:AF$310)</f>
        <v>#VALUE!</v>
      </c>
      <c r="AH238" s="104" t="e">
        <f>SUMIF('[1]Consommati par usage et sect '!$C$6:$C$310,'[1]Assiette TIC'!$C248,'[1]Consommati par usage et sect '!AG$6:AG$310)</f>
        <v>#VALUE!</v>
      </c>
      <c r="AI238" s="104" t="e">
        <f>SUMIF('[1]Consommati par usage et sect '!$C$6:$C$310,'[1]Assiette TIC'!$C248,'[1]Consommati par usage et sect '!AH$6:AH$310)</f>
        <v>#VALUE!</v>
      </c>
      <c r="AJ238" s="104" t="e">
        <f>SUMIF('[1]Consommati par usage et sect '!$C$6:$C$310,'[1]Assiette TIC'!$C248,'[1]Consommati par usage et sect '!AI$6:AI$310)</f>
        <v>#VALUE!</v>
      </c>
      <c r="AK238" s="104" t="e">
        <f>SUMIF('[1]Consommati par usage et sect '!$C$6:$C$310,'[1]Assiette TIC'!$C248,'[1]Consommati par usage et sect '!AJ$6:AJ$310)</f>
        <v>#VALUE!</v>
      </c>
      <c r="AL238" s="105" t="e">
        <f t="shared" si="80"/>
        <v>#VALUE!</v>
      </c>
      <c r="AM238" s="104" t="e">
        <f t="shared" si="85"/>
        <v>#VALUE!</v>
      </c>
      <c r="AN238" s="104" t="e">
        <f t="shared" si="81"/>
        <v>#VALUE!</v>
      </c>
      <c r="AO238" s="104" t="e">
        <f t="shared" si="82"/>
        <v>#VALUE!</v>
      </c>
      <c r="AP238" s="104" t="e">
        <f t="shared" si="83"/>
        <v>#VALUE!</v>
      </c>
      <c r="AQ238" s="104" t="e">
        <f>SUMIF('[1]Consommati par usage et sect '!$C$6:$C$310,'[1]Assiette TIC'!$C248,'[1]Consommati par usage et sect '!AP$6:AP$310)</f>
        <v>#VALUE!</v>
      </c>
      <c r="AR238" s="104" t="e">
        <f>SUMIF('[1]Consommati par usage et sect '!$C$6:$C$310,'[1]Assiette TIC'!$C248,'[1]Consommati par usage et sect '!AQ$6:AQ$310)</f>
        <v>#VALUE!</v>
      </c>
      <c r="AS238" s="104" t="e">
        <f>SUMIF('[1]Consommati par usage et sect '!$C$6:$C$310,'[1]Assiette TIC'!$C248,'[1]Consommati par usage et sect '!AR$6:AR$310)</f>
        <v>#VALUE!</v>
      </c>
      <c r="AT238" s="104" t="e">
        <f>SUMIF('[1]Consommati par usage et sect '!$C$6:$C$310,'[1]Assiette TIC'!$C248,'[1]Consommati par usage et sect '!AS$6:AS$310)</f>
        <v>#VALUE!</v>
      </c>
      <c r="AU238" s="104" t="e">
        <f>SUMIF('[1]Consommati par usage et sect '!$C$6:$C$310,'[1]Assiette TIC'!$C248,'[1]Consommati par usage et sect '!AT$6:AT$310)</f>
        <v>#VALUE!</v>
      </c>
      <c r="AV238" s="104" t="e">
        <f>SUMIF('[1]Consommati par usage et sect '!$C$6:$C$310,'[1]Assiette TIC'!$C248,'[1]Consommati par usage et sect '!AU$6:AU$310)</f>
        <v>#VALUE!</v>
      </c>
      <c r="AW238" s="104" t="e">
        <f>SUMIF('[1]Consommati par usage et sect '!$C$6:$C$310,'[1]Assiette TIC'!$C248,'[1]Consommati par usage et sect '!AV$6:AV$310)</f>
        <v>#VALUE!</v>
      </c>
      <c r="AX238" s="104" t="e">
        <f>SUMIF('[1]Consommati par usage et sect '!$C$6:$C$310,'[1]Assiette TIC'!$C248,'[1]Consommati par usage et sect '!AW$6:AW$310)</f>
        <v>#VALUE!</v>
      </c>
      <c r="AY238" s="104" t="e">
        <f>SUMIF('[1]Consommati par usage et sect '!$C$6:$C$310,'[1]Assiette TIC'!$C248,'[1]Consommati par usage et sect '!AX$6:AX$310)</f>
        <v>#VALUE!</v>
      </c>
      <c r="AZ238" s="104" t="e">
        <f>SUMIF('[1]Consommati par usage et sect '!$C$6:$C$310,'[1]Assiette TIC'!$C248,'[1]Consommati par usage et sect '!AY$6:AY$310)</f>
        <v>#VALUE!</v>
      </c>
      <c r="BA238" s="104" t="e">
        <f>SUMIF('[1]Consommati par usage et sect '!$C$6:$C$310,'[1]Assiette TIC'!$C248,'[1]Consommati par usage et sect '!AZ$6:AZ$310)</f>
        <v>#VALUE!</v>
      </c>
      <c r="BB238" s="104" t="e">
        <f>SUMIF('[1]Consommati par usage et sect '!$C$6:$C$310,'[1]Assiette TIC'!$C248,'[1]Consommati par usage et sect '!BA$6:BA$310)</f>
        <v>#VALUE!</v>
      </c>
      <c r="BC238" s="104" t="e">
        <f>SUMIF('[1]Consommati par usage et sect '!$C$6:$C$310,'[1]Assiette TIC'!$C248,'[1]Consommati par usage et sect '!BB$6:BB$310)</f>
        <v>#VALUE!</v>
      </c>
      <c r="BD238" s="104" t="e">
        <f>SUMIF('[1]Consommati par usage et sect '!$C$6:$C$310,'[1]Assiette TIC'!$C248,'[1]Consommati par usage et sect '!BC$6:BC$310)</f>
        <v>#VALUE!</v>
      </c>
      <c r="BE238" s="104" t="e">
        <f>SUMIF('[1]Consommati par usage et sect '!$C$6:$C$310,'[1]Assiette TIC'!$C248,'[1]Consommati par usage et sect '!BD$6:BD$310)</f>
        <v>#VALUE!</v>
      </c>
      <c r="BF238" s="104" t="e">
        <f>SUMIF('[1]Consommati par usage et sect '!$C$6:$C$310,'[1]Assiette TIC'!$C248,'[1]Consommati par usage et sect '!BE$6:BE$310)</f>
        <v>#VALUE!</v>
      </c>
      <c r="BG238" s="104" t="e">
        <f>SUMIF('[1]Consommati par usage et sect '!$C$6:$C$310,'[1]Assiette TIC'!$C248,'[1]Consommati par usage et sect '!BF$6:BF$310)</f>
        <v>#VALUE!</v>
      </c>
      <c r="BH238" s="104" t="e">
        <f>SUMIF('[1]Consommati par usage et sect '!$C$6:$C$310,'[1]Assiette TIC'!$C248,'[1]Consommati par usage et sect '!BG$6:BG$310)</f>
        <v>#VALUE!</v>
      </c>
      <c r="BI238" s="104" t="e">
        <f>SUMIF('[1]Consommati par usage et sect '!$C$6:$C$310,'[1]Assiette TIC'!$C248,'[1]Consommati par usage et sect '!BH$6:BH$310)</f>
        <v>#VALUE!</v>
      </c>
      <c r="BJ238" s="104" t="e">
        <f>SUMIF('[1]Consommati par usage et sect '!$C$6:$C$310,'[1]Assiette TIC'!$C248,'[1]Consommati par usage et sect '!BI$6:BI$310)</f>
        <v>#VALUE!</v>
      </c>
      <c r="BK238" s="104" t="e">
        <f>SUMIF('[1]Consommati par usage et sect '!$C$6:$C$310,'[1]Assiette TIC'!$C248,'[1]Consommati par usage et sect '!BJ$6:BJ$310)</f>
        <v>#VALUE!</v>
      </c>
      <c r="BL238" s="104" t="e">
        <f>SUMIF('[1]Consommati par usage et sect '!$C$6:$C$310,'[1]Assiette TIC'!$C248,'[1]Consommati par usage et sect '!BK$6:BK$310)</f>
        <v>#VALUE!</v>
      </c>
      <c r="BM238" s="104" t="e">
        <f>SUMIF('[1]Consommati par usage et sect '!$C$6:$C$310,'[1]Assiette TIC'!$C248,'[1]Consommati par usage et sect '!BL$6:BL$310)</f>
        <v>#VALUE!</v>
      </c>
      <c r="BN238" s="104" t="e">
        <f>SUMIF('[1]Consommati par usage et sect '!$C$6:$C$310,'[1]Assiette TIC'!$C248,'[1]Consommati par usage et sect '!BM$6:BM$310)</f>
        <v>#VALUE!</v>
      </c>
      <c r="BO238" s="104" t="e">
        <f>SUMIF('[1]Consommati par usage et sect '!$C$6:$C$310,'[1]Assiette TIC'!$C248,'[1]Consommati par usage et sect '!BN$6:BN$310)</f>
        <v>#VALUE!</v>
      </c>
      <c r="BP238" s="104" t="e">
        <f>SUMIF('[1]Consommati par usage et sect '!$C$6:$C$310,'[1]Assiette TIC'!$C248,'[1]Consommati par usage et sect '!BO$6:BO$310)</f>
        <v>#VALUE!</v>
      </c>
      <c r="BQ238" s="104" t="e">
        <f>SUMIF('[1]Consommati par usage et sect '!$C$6:$C$310,'[1]Assiette TIC'!$C248,'[1]Consommati par usage et sect '!BP$6:BP$310)</f>
        <v>#VALUE!</v>
      </c>
      <c r="BR238" s="104" t="e">
        <f>SUMIF('[1]Consommati par usage et sect '!$C$6:$C$310,'[1]Assiette TIC'!$C248,'[1]Consommati par usage et sect '!BQ$6:BQ$310)</f>
        <v>#VALUE!</v>
      </c>
      <c r="BS238" s="105" t="e">
        <f t="shared" si="95"/>
        <v>#VALUE!</v>
      </c>
      <c r="BT238" s="106" t="e">
        <f>AL238-E238+#REF!+#REF!</f>
        <v>#VALUE!</v>
      </c>
      <c r="BU238" s="102" t="e">
        <f>IF(E238-#REF!-#REF!&gt;=#REF!,AL238-E238+#REF!+#REF!,AL238-#REF!)</f>
        <v>#REF!</v>
      </c>
      <c r="BV238" s="102"/>
      <c r="BW238" s="102"/>
      <c r="BX238" s="102">
        <f t="shared" si="84"/>
        <v>0</v>
      </c>
      <c r="BY238" s="102" t="e">
        <f t="shared" si="86"/>
        <v>#REF!</v>
      </c>
      <c r="BZ238" s="107">
        <f>IF(ISNA(VLOOKUP($D238,'[1]comptes des secteurs'!$B$13:$AW$1568,31,FALSE)),0,VLOOKUP($D238,'[1]comptes des secteurs'!$B$13:$AW$1568,31,FALSE))</f>
        <v>130.1</v>
      </c>
      <c r="CA238" s="102">
        <f>IF(ISNA(VLOOKUP($D238,'[1]comptes des secteurs'!$B$13:$AW$1568,47,FALSE)),0,VLOOKUP($D238,'[1]comptes des secteurs'!$B$13:$AW$1568,47,FALSE))</f>
        <v>493.9</v>
      </c>
      <c r="CB238" s="108" t="e">
        <f t="shared" si="89"/>
        <v>#REF!</v>
      </c>
      <c r="CC238" s="108" t="e">
        <f t="shared" si="89"/>
        <v>#REF!</v>
      </c>
      <c r="CD238">
        <f>VLOOKUP(D238,Eurostat!$A$11:$H$272,5,TRUE)</f>
        <v>1372</v>
      </c>
    </row>
    <row r="239" spans="1:82" ht="15.65" customHeight="1" x14ac:dyDescent="0.35">
      <c r="A239" s="123"/>
      <c r="B239" s="109"/>
      <c r="C239" s="131" t="s">
        <v>266</v>
      </c>
      <c r="D239" s="126" t="s">
        <v>300</v>
      </c>
      <c r="E239" s="97">
        <f>SUM(E232:E238)</f>
        <v>2232.3069999999998</v>
      </c>
      <c r="F239" s="97" t="e">
        <f t="shared" ref="F239:AK239" si="96">SUM(F232:F238)</f>
        <v>#VALUE!</v>
      </c>
      <c r="G239" s="97" t="e">
        <f t="shared" si="96"/>
        <v>#VALUE!</v>
      </c>
      <c r="H239" s="97" t="e">
        <f t="shared" si="96"/>
        <v>#VALUE!</v>
      </c>
      <c r="I239" s="97" t="e">
        <f t="shared" si="96"/>
        <v>#VALUE!</v>
      </c>
      <c r="J239" s="97" t="e">
        <f t="shared" si="96"/>
        <v>#VALUE!</v>
      </c>
      <c r="K239" s="97" t="e">
        <f t="shared" si="96"/>
        <v>#VALUE!</v>
      </c>
      <c r="L239" s="97" t="e">
        <f t="shared" si="96"/>
        <v>#VALUE!</v>
      </c>
      <c r="M239" s="97" t="e">
        <f t="shared" si="96"/>
        <v>#VALUE!</v>
      </c>
      <c r="N239" s="97" t="e">
        <f t="shared" si="96"/>
        <v>#VALUE!</v>
      </c>
      <c r="O239" s="97" t="e">
        <f t="shared" si="96"/>
        <v>#VALUE!</v>
      </c>
      <c r="P239" s="97" t="e">
        <f t="shared" si="96"/>
        <v>#VALUE!</v>
      </c>
      <c r="Q239" s="97" t="e">
        <f t="shared" si="96"/>
        <v>#VALUE!</v>
      </c>
      <c r="R239" s="97" t="e">
        <f t="shared" si="96"/>
        <v>#VALUE!</v>
      </c>
      <c r="S239" s="97" t="e">
        <f t="shared" si="96"/>
        <v>#VALUE!</v>
      </c>
      <c r="T239" s="97" t="e">
        <f t="shared" si="96"/>
        <v>#VALUE!</v>
      </c>
      <c r="U239" s="97" t="e">
        <f t="shared" si="96"/>
        <v>#VALUE!</v>
      </c>
      <c r="V239" s="97" t="e">
        <f t="shared" si="96"/>
        <v>#VALUE!</v>
      </c>
      <c r="W239" s="97" t="e">
        <f t="shared" si="96"/>
        <v>#VALUE!</v>
      </c>
      <c r="X239" s="97" t="e">
        <f t="shared" si="96"/>
        <v>#VALUE!</v>
      </c>
      <c r="Y239" s="97" t="e">
        <f t="shared" si="96"/>
        <v>#VALUE!</v>
      </c>
      <c r="Z239" s="97" t="e">
        <f t="shared" si="96"/>
        <v>#VALUE!</v>
      </c>
      <c r="AA239" s="97" t="e">
        <f t="shared" si="96"/>
        <v>#VALUE!</v>
      </c>
      <c r="AB239" s="97" t="e">
        <f t="shared" si="96"/>
        <v>#VALUE!</v>
      </c>
      <c r="AC239" s="97" t="e">
        <f t="shared" si="96"/>
        <v>#VALUE!</v>
      </c>
      <c r="AD239" s="97" t="e">
        <f t="shared" si="96"/>
        <v>#VALUE!</v>
      </c>
      <c r="AE239" s="97" t="e">
        <f t="shared" si="96"/>
        <v>#VALUE!</v>
      </c>
      <c r="AF239" s="97" t="e">
        <f t="shared" si="96"/>
        <v>#VALUE!</v>
      </c>
      <c r="AG239" s="97" t="e">
        <f t="shared" si="96"/>
        <v>#VALUE!</v>
      </c>
      <c r="AH239" s="97" t="e">
        <f t="shared" si="96"/>
        <v>#VALUE!</v>
      </c>
      <c r="AI239" s="97" t="e">
        <f t="shared" si="96"/>
        <v>#VALUE!</v>
      </c>
      <c r="AJ239" s="97" t="e">
        <f t="shared" si="96"/>
        <v>#VALUE!</v>
      </c>
      <c r="AK239" s="97" t="e">
        <f t="shared" si="96"/>
        <v>#VALUE!</v>
      </c>
      <c r="AL239" s="105" t="e">
        <f t="shared" si="80"/>
        <v>#VALUE!</v>
      </c>
      <c r="AM239" s="104" t="e">
        <f t="shared" si="85"/>
        <v>#VALUE!</v>
      </c>
      <c r="AN239" s="104" t="e">
        <f t="shared" si="81"/>
        <v>#VALUE!</v>
      </c>
      <c r="AO239" s="104" t="e">
        <f t="shared" si="82"/>
        <v>#VALUE!</v>
      </c>
      <c r="AP239" s="104" t="e">
        <f t="shared" si="83"/>
        <v>#VALUE!</v>
      </c>
      <c r="AQ239" s="97" t="e">
        <f t="shared" ref="AQ239:BR239" si="97">SUM(AQ232:AQ238)</f>
        <v>#VALUE!</v>
      </c>
      <c r="AR239" s="97" t="e">
        <f t="shared" si="97"/>
        <v>#VALUE!</v>
      </c>
      <c r="AS239" s="97" t="e">
        <f t="shared" si="97"/>
        <v>#VALUE!</v>
      </c>
      <c r="AT239" s="97" t="e">
        <f t="shared" si="97"/>
        <v>#VALUE!</v>
      </c>
      <c r="AU239" s="97" t="e">
        <f t="shared" si="97"/>
        <v>#VALUE!</v>
      </c>
      <c r="AV239" s="97" t="e">
        <f t="shared" si="97"/>
        <v>#VALUE!</v>
      </c>
      <c r="AW239" s="97" t="e">
        <f t="shared" si="97"/>
        <v>#VALUE!</v>
      </c>
      <c r="AX239" s="97" t="e">
        <f t="shared" si="97"/>
        <v>#VALUE!</v>
      </c>
      <c r="AY239" s="97" t="e">
        <f t="shared" si="97"/>
        <v>#VALUE!</v>
      </c>
      <c r="AZ239" s="97" t="e">
        <f t="shared" si="97"/>
        <v>#VALUE!</v>
      </c>
      <c r="BA239" s="97" t="e">
        <f t="shared" si="97"/>
        <v>#VALUE!</v>
      </c>
      <c r="BB239" s="97" t="e">
        <f t="shared" si="97"/>
        <v>#VALUE!</v>
      </c>
      <c r="BC239" s="97" t="e">
        <f t="shared" si="97"/>
        <v>#VALUE!</v>
      </c>
      <c r="BD239" s="97" t="e">
        <f t="shared" si="97"/>
        <v>#VALUE!</v>
      </c>
      <c r="BE239" s="97" t="e">
        <f t="shared" si="97"/>
        <v>#VALUE!</v>
      </c>
      <c r="BF239" s="97" t="e">
        <f t="shared" si="97"/>
        <v>#VALUE!</v>
      </c>
      <c r="BG239" s="97" t="e">
        <f t="shared" si="97"/>
        <v>#VALUE!</v>
      </c>
      <c r="BH239" s="97" t="e">
        <f t="shared" si="97"/>
        <v>#VALUE!</v>
      </c>
      <c r="BI239" s="97" t="e">
        <f t="shared" si="97"/>
        <v>#VALUE!</v>
      </c>
      <c r="BJ239" s="97" t="e">
        <f t="shared" si="97"/>
        <v>#VALUE!</v>
      </c>
      <c r="BK239" s="97" t="e">
        <f t="shared" si="97"/>
        <v>#VALUE!</v>
      </c>
      <c r="BL239" s="97" t="e">
        <f t="shared" si="97"/>
        <v>#VALUE!</v>
      </c>
      <c r="BM239" s="97" t="e">
        <f t="shared" si="97"/>
        <v>#VALUE!</v>
      </c>
      <c r="BN239" s="97" t="e">
        <f t="shared" si="97"/>
        <v>#VALUE!</v>
      </c>
      <c r="BO239" s="97" t="e">
        <f t="shared" si="97"/>
        <v>#VALUE!</v>
      </c>
      <c r="BP239" s="97" t="e">
        <f t="shared" si="97"/>
        <v>#VALUE!</v>
      </c>
      <c r="BQ239" s="97" t="e">
        <f t="shared" si="97"/>
        <v>#VALUE!</v>
      </c>
      <c r="BR239" s="97" t="e">
        <f t="shared" si="97"/>
        <v>#VALUE!</v>
      </c>
      <c r="BS239" s="105" t="e">
        <f t="shared" si="95"/>
        <v>#VALUE!</v>
      </c>
      <c r="BT239" s="106" t="e">
        <f>SUM(BT232:BT238)</f>
        <v>#VALUE!</v>
      </c>
      <c r="BU239" s="106" t="e">
        <f>SUM(BU232:BU238)</f>
        <v>#REF!</v>
      </c>
      <c r="BV239" s="102"/>
      <c r="BW239" s="102"/>
      <c r="BX239" s="102">
        <f t="shared" si="84"/>
        <v>0</v>
      </c>
      <c r="BY239" s="102" t="e">
        <f t="shared" si="86"/>
        <v>#REF!</v>
      </c>
      <c r="BZ239" s="107">
        <f>SUM(BZ232:BZ238)</f>
        <v>796</v>
      </c>
      <c r="CA239" s="107">
        <f>SUM(CA232:CA238)</f>
        <v>4432</v>
      </c>
      <c r="CB239" s="108" t="e">
        <f t="shared" si="89"/>
        <v>#REF!</v>
      </c>
      <c r="CC239" s="108" t="e">
        <f t="shared" si="89"/>
        <v>#REF!</v>
      </c>
    </row>
    <row r="240" spans="1:82" ht="15.65" customHeight="1" x14ac:dyDescent="0.35">
      <c r="A240" s="122" t="s">
        <v>491</v>
      </c>
      <c r="B240" s="195" t="s">
        <v>593</v>
      </c>
      <c r="C240" s="131" t="s">
        <v>492</v>
      </c>
      <c r="D240" s="128">
        <v>2211</v>
      </c>
      <c r="E240" s="97">
        <f>IFERROR(VLOOKUP(D240,'[1]Emissions ETS'!$A$2:$B$121,2,FALSE),0)/1000</f>
        <v>117.259</v>
      </c>
      <c r="F240" s="104" t="e">
        <f>SUMIF('[1]Consommati par usage et sect '!$C$6:$C$310,'[1]Assiette TIC'!$C251,'[1]Consommati par usage et sect '!E$6:E$310)</f>
        <v>#VALUE!</v>
      </c>
      <c r="G240" s="104" t="e">
        <f>SUMIF('[1]Consommati par usage et sect '!$C$6:$C$310,'[1]Assiette TIC'!$C251,'[1]Consommati par usage et sect '!F$6:F$310)</f>
        <v>#VALUE!</v>
      </c>
      <c r="H240" s="104" t="e">
        <f>SUMIF('[1]Consommati par usage et sect '!$C$6:$C$310,'[1]Assiette TIC'!$C251,'[1]Consommati par usage et sect '!G$6:G$310)</f>
        <v>#VALUE!</v>
      </c>
      <c r="I240" s="104" t="e">
        <f>SUMIF('[1]Consommati par usage et sect '!$C$6:$C$310,'[1]Assiette TIC'!$C251,'[1]Consommati par usage et sect '!H$6:H$310)</f>
        <v>#VALUE!</v>
      </c>
      <c r="J240" s="104" t="e">
        <f>SUMIF('[1]Consommati par usage et sect '!$C$6:$C$310,'[1]Assiette TIC'!$C251,'[1]Consommati par usage et sect '!I$6:I$310)</f>
        <v>#VALUE!</v>
      </c>
      <c r="K240" s="104" t="e">
        <f>SUMIF('[1]Consommati par usage et sect '!$C$6:$C$310,'[1]Assiette TIC'!$C251,'[1]Consommati par usage et sect '!J$6:J$310)</f>
        <v>#VALUE!</v>
      </c>
      <c r="L240" s="104" t="e">
        <f>SUMIF('[1]Consommati par usage et sect '!$C$6:$C$310,'[1]Assiette TIC'!$C251,'[1]Consommati par usage et sect '!K$6:K$310)</f>
        <v>#VALUE!</v>
      </c>
      <c r="M240" s="104" t="e">
        <f>SUMIF('[1]Consommati par usage et sect '!$C$6:$C$310,'[1]Assiette TIC'!$C251,'[1]Consommati par usage et sect '!L$6:L$310)</f>
        <v>#VALUE!</v>
      </c>
      <c r="N240" s="104" t="e">
        <f>SUMIF('[1]Consommati par usage et sect '!$C$6:$C$310,'[1]Assiette TIC'!$C251,'[1]Consommati par usage et sect '!M$6:M$310)</f>
        <v>#VALUE!</v>
      </c>
      <c r="O240" s="104" t="e">
        <f>SUMIF('[1]Consommati par usage et sect '!$C$6:$C$310,'[1]Assiette TIC'!$C251,'[1]Consommati par usage et sect '!N$6:N$310)</f>
        <v>#VALUE!</v>
      </c>
      <c r="P240" s="104" t="e">
        <f>SUMIF('[1]Consommati par usage et sect '!$C$6:$C$310,'[1]Assiette TIC'!$C251,'[1]Consommati par usage et sect '!O$6:O$310)</f>
        <v>#VALUE!</v>
      </c>
      <c r="Q240" s="104" t="e">
        <f>SUMIF('[1]Consommati par usage et sect '!$C$6:$C$310,'[1]Assiette TIC'!$C251,'[1]Consommati par usage et sect '!P$6:P$310)</f>
        <v>#VALUE!</v>
      </c>
      <c r="R240" s="104" t="e">
        <f>SUMIF('[1]Consommati par usage et sect '!$C$6:$C$310,'[1]Assiette TIC'!$C251,'[1]Consommati par usage et sect '!Q$6:Q$310)</f>
        <v>#VALUE!</v>
      </c>
      <c r="S240" s="104" t="e">
        <f>SUMIF('[1]Consommati par usage et sect '!$C$6:$C$310,'[1]Assiette TIC'!$C251,'[1]Consommati par usage et sect '!R$6:R$310)</f>
        <v>#VALUE!</v>
      </c>
      <c r="T240" s="104" t="e">
        <f>SUMIF('[1]Consommati par usage et sect '!$C$6:$C$310,'[1]Assiette TIC'!$C251,'[1]Consommati par usage et sect '!S$6:S$310)</f>
        <v>#VALUE!</v>
      </c>
      <c r="U240" s="104" t="e">
        <f>SUMIF('[1]Consommati par usage et sect '!$C$6:$C$310,'[1]Assiette TIC'!$C251,'[1]Consommati par usage et sect '!T$6:T$310)</f>
        <v>#VALUE!</v>
      </c>
      <c r="V240" s="104" t="e">
        <f>SUMIF('[1]Consommati par usage et sect '!$C$6:$C$310,'[1]Assiette TIC'!$C251,'[1]Consommati par usage et sect '!U$6:U$310)</f>
        <v>#VALUE!</v>
      </c>
      <c r="W240" s="104" t="e">
        <f>SUMIF('[1]Consommati par usage et sect '!$C$6:$C$310,'[1]Assiette TIC'!$C251,'[1]Consommati par usage et sect '!V$6:V$310)</f>
        <v>#VALUE!</v>
      </c>
      <c r="X240" s="104" t="e">
        <f>SUMIF('[1]Consommati par usage et sect '!$C$6:$C$310,'[1]Assiette TIC'!$C251,'[1]Consommati par usage et sect '!W$6:W$310)</f>
        <v>#VALUE!</v>
      </c>
      <c r="Y240" s="104" t="e">
        <f>SUMIF('[1]Consommati par usage et sect '!$C$6:$C$310,'[1]Assiette TIC'!$C251,'[1]Consommati par usage et sect '!X$6:X$310)</f>
        <v>#VALUE!</v>
      </c>
      <c r="Z240" s="104" t="e">
        <f>SUMIF('[1]Consommati par usage et sect '!$C$6:$C$310,'[1]Assiette TIC'!$C251,'[1]Consommati par usage et sect '!Y$6:Y$310)</f>
        <v>#VALUE!</v>
      </c>
      <c r="AA240" s="104" t="e">
        <f>SUMIF('[1]Consommati par usage et sect '!$C$6:$C$310,'[1]Assiette TIC'!$C251,'[1]Consommati par usage et sect '!Z$6:Z$310)</f>
        <v>#VALUE!</v>
      </c>
      <c r="AB240" s="104" t="e">
        <f>SUMIF('[1]Consommati par usage et sect '!$C$6:$C$310,'[1]Assiette TIC'!$C251,'[1]Consommati par usage et sect '!AA$6:AA$310)</f>
        <v>#VALUE!</v>
      </c>
      <c r="AC240" s="104" t="e">
        <f>SUMIF('[1]Consommati par usage et sect '!$C$6:$C$310,'[1]Assiette TIC'!$C251,'[1]Consommati par usage et sect '!AB$6:AB$310)</f>
        <v>#VALUE!</v>
      </c>
      <c r="AD240" s="104" t="e">
        <f>SUMIF('[1]Consommati par usage et sect '!$C$6:$C$310,'[1]Assiette TIC'!$C251,'[1]Consommati par usage et sect '!AC$6:AC$310)</f>
        <v>#VALUE!</v>
      </c>
      <c r="AE240" s="104" t="e">
        <f>SUMIF('[1]Consommati par usage et sect '!$C$6:$C$310,'[1]Assiette TIC'!$C251,'[1]Consommati par usage et sect '!AD$6:AD$310)</f>
        <v>#VALUE!</v>
      </c>
      <c r="AF240" s="104" t="e">
        <f>SUMIF('[1]Consommati par usage et sect '!$C$6:$C$310,'[1]Assiette TIC'!$C251,'[1]Consommati par usage et sect '!AE$6:AE$310)</f>
        <v>#VALUE!</v>
      </c>
      <c r="AG240" s="104" t="e">
        <f>SUMIF('[1]Consommati par usage et sect '!$C$6:$C$310,'[1]Assiette TIC'!$C251,'[1]Consommati par usage et sect '!AF$6:AF$310)</f>
        <v>#VALUE!</v>
      </c>
      <c r="AH240" s="104" t="e">
        <f>SUMIF('[1]Consommati par usage et sect '!$C$6:$C$310,'[1]Assiette TIC'!$C251,'[1]Consommati par usage et sect '!AG$6:AG$310)</f>
        <v>#VALUE!</v>
      </c>
      <c r="AI240" s="104" t="e">
        <f>SUMIF('[1]Consommati par usage et sect '!$C$6:$C$310,'[1]Assiette TIC'!$C251,'[1]Consommati par usage et sect '!AH$6:AH$310)</f>
        <v>#VALUE!</v>
      </c>
      <c r="AJ240" s="104" t="e">
        <f>SUMIF('[1]Consommati par usage et sect '!$C$6:$C$310,'[1]Assiette TIC'!$C251,'[1]Consommati par usage et sect '!AI$6:AI$310)</f>
        <v>#VALUE!</v>
      </c>
      <c r="AK240" s="104" t="e">
        <f>SUMIF('[1]Consommati par usage et sect '!$C$6:$C$310,'[1]Assiette TIC'!$C251,'[1]Consommati par usage et sect '!AJ$6:AJ$310)</f>
        <v>#VALUE!</v>
      </c>
      <c r="AL240" s="105" t="e">
        <f t="shared" si="80"/>
        <v>#VALUE!</v>
      </c>
      <c r="AM240" s="104" t="e">
        <f t="shared" si="85"/>
        <v>#VALUE!</v>
      </c>
      <c r="AN240" s="104" t="e">
        <f t="shared" si="81"/>
        <v>#VALUE!</v>
      </c>
      <c r="AO240" s="104" t="e">
        <f t="shared" si="82"/>
        <v>#VALUE!</v>
      </c>
      <c r="AP240" s="104" t="e">
        <f t="shared" si="83"/>
        <v>#VALUE!</v>
      </c>
      <c r="AQ240" s="104" t="e">
        <f>SUMIF('[1]Consommati par usage et sect '!$C$6:$C$310,'[1]Assiette TIC'!$C251,'[1]Consommati par usage et sect '!AP$6:AP$310)</f>
        <v>#VALUE!</v>
      </c>
      <c r="AR240" s="104" t="e">
        <f>SUMIF('[1]Consommati par usage et sect '!$C$6:$C$310,'[1]Assiette TIC'!$C251,'[1]Consommati par usage et sect '!AQ$6:AQ$310)</f>
        <v>#VALUE!</v>
      </c>
      <c r="AS240" s="104" t="e">
        <f>SUMIF('[1]Consommati par usage et sect '!$C$6:$C$310,'[1]Assiette TIC'!$C251,'[1]Consommati par usage et sect '!AR$6:AR$310)</f>
        <v>#VALUE!</v>
      </c>
      <c r="AT240" s="104" t="e">
        <f>SUMIF('[1]Consommati par usage et sect '!$C$6:$C$310,'[1]Assiette TIC'!$C251,'[1]Consommati par usage et sect '!AS$6:AS$310)</f>
        <v>#VALUE!</v>
      </c>
      <c r="AU240" s="104" t="e">
        <f>SUMIF('[1]Consommati par usage et sect '!$C$6:$C$310,'[1]Assiette TIC'!$C251,'[1]Consommati par usage et sect '!AT$6:AT$310)</f>
        <v>#VALUE!</v>
      </c>
      <c r="AV240" s="104" t="e">
        <f>SUMIF('[1]Consommati par usage et sect '!$C$6:$C$310,'[1]Assiette TIC'!$C251,'[1]Consommati par usage et sect '!AU$6:AU$310)</f>
        <v>#VALUE!</v>
      </c>
      <c r="AW240" s="104" t="e">
        <f>SUMIF('[1]Consommati par usage et sect '!$C$6:$C$310,'[1]Assiette TIC'!$C251,'[1]Consommati par usage et sect '!AV$6:AV$310)</f>
        <v>#VALUE!</v>
      </c>
      <c r="AX240" s="104" t="e">
        <f>SUMIF('[1]Consommati par usage et sect '!$C$6:$C$310,'[1]Assiette TIC'!$C251,'[1]Consommati par usage et sect '!AW$6:AW$310)</f>
        <v>#VALUE!</v>
      </c>
      <c r="AY240" s="104" t="e">
        <f>SUMIF('[1]Consommati par usage et sect '!$C$6:$C$310,'[1]Assiette TIC'!$C251,'[1]Consommati par usage et sect '!AX$6:AX$310)</f>
        <v>#VALUE!</v>
      </c>
      <c r="AZ240" s="104" t="e">
        <f>SUMIF('[1]Consommati par usage et sect '!$C$6:$C$310,'[1]Assiette TIC'!$C251,'[1]Consommati par usage et sect '!AY$6:AY$310)</f>
        <v>#VALUE!</v>
      </c>
      <c r="BA240" s="104" t="e">
        <f>SUMIF('[1]Consommati par usage et sect '!$C$6:$C$310,'[1]Assiette TIC'!$C251,'[1]Consommati par usage et sect '!AZ$6:AZ$310)</f>
        <v>#VALUE!</v>
      </c>
      <c r="BB240" s="104" t="e">
        <f>SUMIF('[1]Consommati par usage et sect '!$C$6:$C$310,'[1]Assiette TIC'!$C251,'[1]Consommati par usage et sect '!BA$6:BA$310)</f>
        <v>#VALUE!</v>
      </c>
      <c r="BC240" s="104" t="e">
        <f>SUMIF('[1]Consommati par usage et sect '!$C$6:$C$310,'[1]Assiette TIC'!$C251,'[1]Consommati par usage et sect '!BB$6:BB$310)</f>
        <v>#VALUE!</v>
      </c>
      <c r="BD240" s="104" t="e">
        <f>SUMIF('[1]Consommati par usage et sect '!$C$6:$C$310,'[1]Assiette TIC'!$C251,'[1]Consommati par usage et sect '!BC$6:BC$310)</f>
        <v>#VALUE!</v>
      </c>
      <c r="BE240" s="104" t="e">
        <f>SUMIF('[1]Consommati par usage et sect '!$C$6:$C$310,'[1]Assiette TIC'!$C251,'[1]Consommati par usage et sect '!BD$6:BD$310)</f>
        <v>#VALUE!</v>
      </c>
      <c r="BF240" s="104" t="e">
        <f>SUMIF('[1]Consommati par usage et sect '!$C$6:$C$310,'[1]Assiette TIC'!$C251,'[1]Consommati par usage et sect '!BE$6:BE$310)</f>
        <v>#VALUE!</v>
      </c>
      <c r="BG240" s="104" t="e">
        <f>SUMIF('[1]Consommati par usage et sect '!$C$6:$C$310,'[1]Assiette TIC'!$C251,'[1]Consommati par usage et sect '!BF$6:BF$310)</f>
        <v>#VALUE!</v>
      </c>
      <c r="BH240" s="104" t="e">
        <f>SUMIF('[1]Consommati par usage et sect '!$C$6:$C$310,'[1]Assiette TIC'!$C251,'[1]Consommati par usage et sect '!BG$6:BG$310)</f>
        <v>#VALUE!</v>
      </c>
      <c r="BI240" s="104" t="e">
        <f>SUMIF('[1]Consommati par usage et sect '!$C$6:$C$310,'[1]Assiette TIC'!$C251,'[1]Consommati par usage et sect '!BH$6:BH$310)</f>
        <v>#VALUE!</v>
      </c>
      <c r="BJ240" s="104" t="e">
        <f>SUMIF('[1]Consommati par usage et sect '!$C$6:$C$310,'[1]Assiette TIC'!$C251,'[1]Consommati par usage et sect '!BI$6:BI$310)</f>
        <v>#VALUE!</v>
      </c>
      <c r="BK240" s="104" t="e">
        <f>SUMIF('[1]Consommati par usage et sect '!$C$6:$C$310,'[1]Assiette TIC'!$C251,'[1]Consommati par usage et sect '!BJ$6:BJ$310)</f>
        <v>#VALUE!</v>
      </c>
      <c r="BL240" s="104" t="e">
        <f>SUMIF('[1]Consommati par usage et sect '!$C$6:$C$310,'[1]Assiette TIC'!$C251,'[1]Consommati par usage et sect '!BK$6:BK$310)</f>
        <v>#VALUE!</v>
      </c>
      <c r="BM240" s="104" t="e">
        <f>SUMIF('[1]Consommati par usage et sect '!$C$6:$C$310,'[1]Assiette TIC'!$C251,'[1]Consommati par usage et sect '!BL$6:BL$310)</f>
        <v>#VALUE!</v>
      </c>
      <c r="BN240" s="104" t="e">
        <f>SUMIF('[1]Consommati par usage et sect '!$C$6:$C$310,'[1]Assiette TIC'!$C251,'[1]Consommati par usage et sect '!BM$6:BM$310)</f>
        <v>#VALUE!</v>
      </c>
      <c r="BO240" s="104" t="e">
        <f>SUMIF('[1]Consommati par usage et sect '!$C$6:$C$310,'[1]Assiette TIC'!$C251,'[1]Consommati par usage et sect '!BN$6:BN$310)</f>
        <v>#VALUE!</v>
      </c>
      <c r="BP240" s="104" t="e">
        <f>SUMIF('[1]Consommati par usage et sect '!$C$6:$C$310,'[1]Assiette TIC'!$C251,'[1]Consommati par usage et sect '!BO$6:BO$310)</f>
        <v>#VALUE!</v>
      </c>
      <c r="BQ240" s="104" t="e">
        <f>SUMIF('[1]Consommati par usage et sect '!$C$6:$C$310,'[1]Assiette TIC'!$C251,'[1]Consommati par usage et sect '!BP$6:BP$310)</f>
        <v>#VALUE!</v>
      </c>
      <c r="BR240" s="104" t="e">
        <f>SUMIF('[1]Consommati par usage et sect '!$C$6:$C$310,'[1]Assiette TIC'!$C251,'[1]Consommati par usage et sect '!BQ$6:BQ$310)</f>
        <v>#VALUE!</v>
      </c>
      <c r="BS240" s="105" t="e">
        <f t="shared" si="95"/>
        <v>#VALUE!</v>
      </c>
      <c r="BT240" s="106" t="e">
        <f>AL240-E240+#REF!+#REF!</f>
        <v>#VALUE!</v>
      </c>
      <c r="BU240" s="102" t="e">
        <f>IF(E240-#REF!-#REF!&gt;=#REF!,AL240-E240+#REF!+#REF!,AL240-#REF!)</f>
        <v>#REF!</v>
      </c>
      <c r="BV240" s="102" t="s">
        <v>264</v>
      </c>
      <c r="BW240" s="102"/>
      <c r="BX240" s="102">
        <f t="shared" si="84"/>
        <v>1</v>
      </c>
      <c r="BY240" s="102">
        <f t="shared" si="86"/>
        <v>0</v>
      </c>
      <c r="BZ240" s="107">
        <f>IF(ISNA(VLOOKUP($D240,'[1]comptes des secteurs'!$B$13:$AW$1568,31,FALSE)),0,VLOOKUP($D240,'[1]comptes des secteurs'!$B$13:$AW$1568,31,FALSE))</f>
        <v>479.8</v>
      </c>
      <c r="CA240" s="102">
        <f>IF(ISNA(VLOOKUP($D240,'[1]comptes des secteurs'!$B$13:$AW$1568,47,FALSE)),0,VLOOKUP($D240,'[1]comptes des secteurs'!$B$13:$AW$1568,47,FALSE))</f>
        <v>2209.8000000000002</v>
      </c>
      <c r="CB240" s="108">
        <f t="shared" si="89"/>
        <v>0</v>
      </c>
      <c r="CC240" s="108">
        <f t="shared" si="89"/>
        <v>0</v>
      </c>
      <c r="CD240">
        <f>VLOOKUP(D240,Eurostat!$A$11:$H$272,5,TRUE)</f>
        <v>4560.7</v>
      </c>
    </row>
    <row r="241" spans="1:82" ht="15.65" customHeight="1" x14ac:dyDescent="0.35">
      <c r="A241" s="121"/>
      <c r="B241" s="196"/>
      <c r="C241" s="131" t="s">
        <v>493</v>
      </c>
      <c r="D241" s="128">
        <v>2219</v>
      </c>
      <c r="E241" s="97">
        <f>IFERROR(VLOOKUP(D241,'[1]Emissions ETS'!$A$2:$B$121,2,FALSE),0)/1000</f>
        <v>6.9480000000000004</v>
      </c>
      <c r="F241" s="104" t="e">
        <f>SUMIF('[1]Consommati par usage et sect '!$C$6:$C$310,'[1]Assiette TIC'!$C252,'[1]Consommati par usage et sect '!E$6:E$310)</f>
        <v>#VALUE!</v>
      </c>
      <c r="G241" s="104" t="e">
        <f>SUMIF('[1]Consommati par usage et sect '!$C$6:$C$310,'[1]Assiette TIC'!$C252,'[1]Consommati par usage et sect '!F$6:F$310)</f>
        <v>#VALUE!</v>
      </c>
      <c r="H241" s="104" t="e">
        <f>SUMIF('[1]Consommati par usage et sect '!$C$6:$C$310,'[1]Assiette TIC'!$C252,'[1]Consommati par usage et sect '!G$6:G$310)</f>
        <v>#VALUE!</v>
      </c>
      <c r="I241" s="104" t="e">
        <f>SUMIF('[1]Consommati par usage et sect '!$C$6:$C$310,'[1]Assiette TIC'!$C252,'[1]Consommati par usage et sect '!H$6:H$310)</f>
        <v>#VALUE!</v>
      </c>
      <c r="J241" s="104" t="e">
        <f>SUMIF('[1]Consommati par usage et sect '!$C$6:$C$310,'[1]Assiette TIC'!$C252,'[1]Consommati par usage et sect '!I$6:I$310)</f>
        <v>#VALUE!</v>
      </c>
      <c r="K241" s="104" t="e">
        <f>SUMIF('[1]Consommati par usage et sect '!$C$6:$C$310,'[1]Assiette TIC'!$C252,'[1]Consommati par usage et sect '!J$6:J$310)</f>
        <v>#VALUE!</v>
      </c>
      <c r="L241" s="104" t="e">
        <f>SUMIF('[1]Consommati par usage et sect '!$C$6:$C$310,'[1]Assiette TIC'!$C252,'[1]Consommati par usage et sect '!K$6:K$310)</f>
        <v>#VALUE!</v>
      </c>
      <c r="M241" s="104" t="e">
        <f>SUMIF('[1]Consommati par usage et sect '!$C$6:$C$310,'[1]Assiette TIC'!$C252,'[1]Consommati par usage et sect '!L$6:L$310)</f>
        <v>#VALUE!</v>
      </c>
      <c r="N241" s="104" t="e">
        <f>SUMIF('[1]Consommati par usage et sect '!$C$6:$C$310,'[1]Assiette TIC'!$C252,'[1]Consommati par usage et sect '!M$6:M$310)</f>
        <v>#VALUE!</v>
      </c>
      <c r="O241" s="104" t="e">
        <f>SUMIF('[1]Consommati par usage et sect '!$C$6:$C$310,'[1]Assiette TIC'!$C252,'[1]Consommati par usage et sect '!N$6:N$310)</f>
        <v>#VALUE!</v>
      </c>
      <c r="P241" s="104" t="e">
        <f>SUMIF('[1]Consommati par usage et sect '!$C$6:$C$310,'[1]Assiette TIC'!$C252,'[1]Consommati par usage et sect '!O$6:O$310)</f>
        <v>#VALUE!</v>
      </c>
      <c r="Q241" s="104" t="e">
        <f>SUMIF('[1]Consommati par usage et sect '!$C$6:$C$310,'[1]Assiette TIC'!$C252,'[1]Consommati par usage et sect '!P$6:P$310)</f>
        <v>#VALUE!</v>
      </c>
      <c r="R241" s="104" t="e">
        <f>SUMIF('[1]Consommati par usage et sect '!$C$6:$C$310,'[1]Assiette TIC'!$C252,'[1]Consommati par usage et sect '!Q$6:Q$310)</f>
        <v>#VALUE!</v>
      </c>
      <c r="S241" s="104" t="e">
        <f>SUMIF('[1]Consommati par usage et sect '!$C$6:$C$310,'[1]Assiette TIC'!$C252,'[1]Consommati par usage et sect '!R$6:R$310)</f>
        <v>#VALUE!</v>
      </c>
      <c r="T241" s="104" t="e">
        <f>SUMIF('[1]Consommati par usage et sect '!$C$6:$C$310,'[1]Assiette TIC'!$C252,'[1]Consommati par usage et sect '!S$6:S$310)</f>
        <v>#VALUE!</v>
      </c>
      <c r="U241" s="104" t="e">
        <f>SUMIF('[1]Consommati par usage et sect '!$C$6:$C$310,'[1]Assiette TIC'!$C252,'[1]Consommati par usage et sect '!T$6:T$310)</f>
        <v>#VALUE!</v>
      </c>
      <c r="V241" s="104" t="e">
        <f>SUMIF('[1]Consommati par usage et sect '!$C$6:$C$310,'[1]Assiette TIC'!$C252,'[1]Consommati par usage et sect '!U$6:U$310)</f>
        <v>#VALUE!</v>
      </c>
      <c r="W241" s="104" t="e">
        <f>SUMIF('[1]Consommati par usage et sect '!$C$6:$C$310,'[1]Assiette TIC'!$C252,'[1]Consommati par usage et sect '!V$6:V$310)</f>
        <v>#VALUE!</v>
      </c>
      <c r="X241" s="104" t="e">
        <f>SUMIF('[1]Consommati par usage et sect '!$C$6:$C$310,'[1]Assiette TIC'!$C252,'[1]Consommati par usage et sect '!W$6:W$310)</f>
        <v>#VALUE!</v>
      </c>
      <c r="Y241" s="104" t="e">
        <f>SUMIF('[1]Consommati par usage et sect '!$C$6:$C$310,'[1]Assiette TIC'!$C252,'[1]Consommati par usage et sect '!X$6:X$310)</f>
        <v>#VALUE!</v>
      </c>
      <c r="Z241" s="104" t="e">
        <f>SUMIF('[1]Consommati par usage et sect '!$C$6:$C$310,'[1]Assiette TIC'!$C252,'[1]Consommati par usage et sect '!Y$6:Y$310)</f>
        <v>#VALUE!</v>
      </c>
      <c r="AA241" s="104" t="e">
        <f>SUMIF('[1]Consommati par usage et sect '!$C$6:$C$310,'[1]Assiette TIC'!$C252,'[1]Consommati par usage et sect '!Z$6:Z$310)</f>
        <v>#VALUE!</v>
      </c>
      <c r="AB241" s="104" t="e">
        <f>SUMIF('[1]Consommati par usage et sect '!$C$6:$C$310,'[1]Assiette TIC'!$C252,'[1]Consommati par usage et sect '!AA$6:AA$310)</f>
        <v>#VALUE!</v>
      </c>
      <c r="AC241" s="104" t="e">
        <f>SUMIF('[1]Consommati par usage et sect '!$C$6:$C$310,'[1]Assiette TIC'!$C252,'[1]Consommati par usage et sect '!AB$6:AB$310)</f>
        <v>#VALUE!</v>
      </c>
      <c r="AD241" s="104" t="e">
        <f>SUMIF('[1]Consommati par usage et sect '!$C$6:$C$310,'[1]Assiette TIC'!$C252,'[1]Consommati par usage et sect '!AC$6:AC$310)</f>
        <v>#VALUE!</v>
      </c>
      <c r="AE241" s="104" t="e">
        <f>SUMIF('[1]Consommati par usage et sect '!$C$6:$C$310,'[1]Assiette TIC'!$C252,'[1]Consommati par usage et sect '!AD$6:AD$310)</f>
        <v>#VALUE!</v>
      </c>
      <c r="AF241" s="104" t="e">
        <f>SUMIF('[1]Consommati par usage et sect '!$C$6:$C$310,'[1]Assiette TIC'!$C252,'[1]Consommati par usage et sect '!AE$6:AE$310)</f>
        <v>#VALUE!</v>
      </c>
      <c r="AG241" s="104" t="e">
        <f>SUMIF('[1]Consommati par usage et sect '!$C$6:$C$310,'[1]Assiette TIC'!$C252,'[1]Consommati par usage et sect '!AF$6:AF$310)</f>
        <v>#VALUE!</v>
      </c>
      <c r="AH241" s="104" t="e">
        <f>SUMIF('[1]Consommati par usage et sect '!$C$6:$C$310,'[1]Assiette TIC'!$C252,'[1]Consommati par usage et sect '!AG$6:AG$310)</f>
        <v>#VALUE!</v>
      </c>
      <c r="AI241" s="104" t="e">
        <f>SUMIF('[1]Consommati par usage et sect '!$C$6:$C$310,'[1]Assiette TIC'!$C252,'[1]Consommati par usage et sect '!AH$6:AH$310)</f>
        <v>#VALUE!</v>
      </c>
      <c r="AJ241" s="104" t="e">
        <f>SUMIF('[1]Consommati par usage et sect '!$C$6:$C$310,'[1]Assiette TIC'!$C252,'[1]Consommati par usage et sect '!AI$6:AI$310)</f>
        <v>#VALUE!</v>
      </c>
      <c r="AK241" s="104" t="e">
        <f>SUMIF('[1]Consommati par usage et sect '!$C$6:$C$310,'[1]Assiette TIC'!$C252,'[1]Consommati par usage et sect '!AJ$6:AJ$310)</f>
        <v>#VALUE!</v>
      </c>
      <c r="AL241" s="105" t="e">
        <f t="shared" si="80"/>
        <v>#VALUE!</v>
      </c>
      <c r="AM241" s="104" t="e">
        <f t="shared" si="85"/>
        <v>#VALUE!</v>
      </c>
      <c r="AN241" s="104" t="e">
        <f t="shared" si="81"/>
        <v>#VALUE!</v>
      </c>
      <c r="AO241" s="104" t="e">
        <f t="shared" si="82"/>
        <v>#VALUE!</v>
      </c>
      <c r="AP241" s="104" t="e">
        <f t="shared" si="83"/>
        <v>#VALUE!</v>
      </c>
      <c r="AQ241" s="104" t="e">
        <f>SUMIF('[1]Consommati par usage et sect '!$C$6:$C$310,'[1]Assiette TIC'!$C252,'[1]Consommati par usage et sect '!AP$6:AP$310)</f>
        <v>#VALUE!</v>
      </c>
      <c r="AR241" s="104" t="e">
        <f>SUMIF('[1]Consommati par usage et sect '!$C$6:$C$310,'[1]Assiette TIC'!$C252,'[1]Consommati par usage et sect '!AQ$6:AQ$310)</f>
        <v>#VALUE!</v>
      </c>
      <c r="AS241" s="104" t="e">
        <f>SUMIF('[1]Consommati par usage et sect '!$C$6:$C$310,'[1]Assiette TIC'!$C252,'[1]Consommati par usage et sect '!AR$6:AR$310)</f>
        <v>#VALUE!</v>
      </c>
      <c r="AT241" s="104" t="e">
        <f>SUMIF('[1]Consommati par usage et sect '!$C$6:$C$310,'[1]Assiette TIC'!$C252,'[1]Consommati par usage et sect '!AS$6:AS$310)</f>
        <v>#VALUE!</v>
      </c>
      <c r="AU241" s="104" t="e">
        <f>SUMIF('[1]Consommati par usage et sect '!$C$6:$C$310,'[1]Assiette TIC'!$C252,'[1]Consommati par usage et sect '!AT$6:AT$310)</f>
        <v>#VALUE!</v>
      </c>
      <c r="AV241" s="104" t="e">
        <f>SUMIF('[1]Consommati par usage et sect '!$C$6:$C$310,'[1]Assiette TIC'!$C252,'[1]Consommati par usage et sect '!AU$6:AU$310)</f>
        <v>#VALUE!</v>
      </c>
      <c r="AW241" s="104" t="e">
        <f>SUMIF('[1]Consommati par usage et sect '!$C$6:$C$310,'[1]Assiette TIC'!$C252,'[1]Consommati par usage et sect '!AV$6:AV$310)</f>
        <v>#VALUE!</v>
      </c>
      <c r="AX241" s="104" t="e">
        <f>SUMIF('[1]Consommati par usage et sect '!$C$6:$C$310,'[1]Assiette TIC'!$C252,'[1]Consommati par usage et sect '!AW$6:AW$310)</f>
        <v>#VALUE!</v>
      </c>
      <c r="AY241" s="104" t="e">
        <f>SUMIF('[1]Consommati par usage et sect '!$C$6:$C$310,'[1]Assiette TIC'!$C252,'[1]Consommati par usage et sect '!AX$6:AX$310)</f>
        <v>#VALUE!</v>
      </c>
      <c r="AZ241" s="104" t="e">
        <f>SUMIF('[1]Consommati par usage et sect '!$C$6:$C$310,'[1]Assiette TIC'!$C252,'[1]Consommati par usage et sect '!AY$6:AY$310)</f>
        <v>#VALUE!</v>
      </c>
      <c r="BA241" s="104" t="e">
        <f>SUMIF('[1]Consommati par usage et sect '!$C$6:$C$310,'[1]Assiette TIC'!$C252,'[1]Consommati par usage et sect '!AZ$6:AZ$310)</f>
        <v>#VALUE!</v>
      </c>
      <c r="BB241" s="104" t="e">
        <f>SUMIF('[1]Consommati par usage et sect '!$C$6:$C$310,'[1]Assiette TIC'!$C252,'[1]Consommati par usage et sect '!BA$6:BA$310)</f>
        <v>#VALUE!</v>
      </c>
      <c r="BC241" s="104" t="e">
        <f>SUMIF('[1]Consommati par usage et sect '!$C$6:$C$310,'[1]Assiette TIC'!$C252,'[1]Consommati par usage et sect '!BB$6:BB$310)</f>
        <v>#VALUE!</v>
      </c>
      <c r="BD241" s="104" t="e">
        <f>SUMIF('[1]Consommati par usage et sect '!$C$6:$C$310,'[1]Assiette TIC'!$C252,'[1]Consommati par usage et sect '!BC$6:BC$310)</f>
        <v>#VALUE!</v>
      </c>
      <c r="BE241" s="104" t="e">
        <f>SUMIF('[1]Consommati par usage et sect '!$C$6:$C$310,'[1]Assiette TIC'!$C252,'[1]Consommati par usage et sect '!BD$6:BD$310)</f>
        <v>#VALUE!</v>
      </c>
      <c r="BF241" s="104" t="e">
        <f>SUMIF('[1]Consommati par usage et sect '!$C$6:$C$310,'[1]Assiette TIC'!$C252,'[1]Consommati par usage et sect '!BE$6:BE$310)</f>
        <v>#VALUE!</v>
      </c>
      <c r="BG241" s="104" t="e">
        <f>SUMIF('[1]Consommati par usage et sect '!$C$6:$C$310,'[1]Assiette TIC'!$C252,'[1]Consommati par usage et sect '!BF$6:BF$310)</f>
        <v>#VALUE!</v>
      </c>
      <c r="BH241" s="104" t="e">
        <f>SUMIF('[1]Consommati par usage et sect '!$C$6:$C$310,'[1]Assiette TIC'!$C252,'[1]Consommati par usage et sect '!BG$6:BG$310)</f>
        <v>#VALUE!</v>
      </c>
      <c r="BI241" s="104" t="e">
        <f>SUMIF('[1]Consommati par usage et sect '!$C$6:$C$310,'[1]Assiette TIC'!$C252,'[1]Consommati par usage et sect '!BH$6:BH$310)</f>
        <v>#VALUE!</v>
      </c>
      <c r="BJ241" s="104" t="e">
        <f>SUMIF('[1]Consommati par usage et sect '!$C$6:$C$310,'[1]Assiette TIC'!$C252,'[1]Consommati par usage et sect '!BI$6:BI$310)</f>
        <v>#VALUE!</v>
      </c>
      <c r="BK241" s="104" t="e">
        <f>SUMIF('[1]Consommati par usage et sect '!$C$6:$C$310,'[1]Assiette TIC'!$C252,'[1]Consommati par usage et sect '!BJ$6:BJ$310)</f>
        <v>#VALUE!</v>
      </c>
      <c r="BL241" s="104" t="e">
        <f>SUMIF('[1]Consommati par usage et sect '!$C$6:$C$310,'[1]Assiette TIC'!$C252,'[1]Consommati par usage et sect '!BK$6:BK$310)</f>
        <v>#VALUE!</v>
      </c>
      <c r="BM241" s="104" t="e">
        <f>SUMIF('[1]Consommati par usage et sect '!$C$6:$C$310,'[1]Assiette TIC'!$C252,'[1]Consommati par usage et sect '!BL$6:BL$310)</f>
        <v>#VALUE!</v>
      </c>
      <c r="BN241" s="104" t="e">
        <f>SUMIF('[1]Consommati par usage et sect '!$C$6:$C$310,'[1]Assiette TIC'!$C252,'[1]Consommati par usage et sect '!BM$6:BM$310)</f>
        <v>#VALUE!</v>
      </c>
      <c r="BO241" s="104" t="e">
        <f>SUMIF('[1]Consommati par usage et sect '!$C$6:$C$310,'[1]Assiette TIC'!$C252,'[1]Consommati par usage et sect '!BN$6:BN$310)</f>
        <v>#VALUE!</v>
      </c>
      <c r="BP241" s="104" t="e">
        <f>SUMIF('[1]Consommati par usage et sect '!$C$6:$C$310,'[1]Assiette TIC'!$C252,'[1]Consommati par usage et sect '!BO$6:BO$310)</f>
        <v>#VALUE!</v>
      </c>
      <c r="BQ241" s="104" t="e">
        <f>SUMIF('[1]Consommati par usage et sect '!$C$6:$C$310,'[1]Assiette TIC'!$C252,'[1]Consommati par usage et sect '!BP$6:BP$310)</f>
        <v>#VALUE!</v>
      </c>
      <c r="BR241" s="104" t="e">
        <f>SUMIF('[1]Consommati par usage et sect '!$C$6:$C$310,'[1]Assiette TIC'!$C252,'[1]Consommati par usage et sect '!BQ$6:BQ$310)</f>
        <v>#VALUE!</v>
      </c>
      <c r="BS241" s="105" t="e">
        <f t="shared" si="95"/>
        <v>#VALUE!</v>
      </c>
      <c r="BT241" s="106" t="e">
        <f>AL241-E241+#REF!+#REF!</f>
        <v>#VALUE!</v>
      </c>
      <c r="BU241" s="102" t="e">
        <f>IF(E241-#REF!-#REF!&gt;=#REF!,AL241-E241+#REF!+#REF!,AL241-#REF!)</f>
        <v>#REF!</v>
      </c>
      <c r="BV241" s="102" t="s">
        <v>264</v>
      </c>
      <c r="BW241" s="102"/>
      <c r="BX241" s="102">
        <f t="shared" si="84"/>
        <v>1</v>
      </c>
      <c r="BY241" s="102">
        <f t="shared" si="86"/>
        <v>0</v>
      </c>
      <c r="BZ241" s="107">
        <f>IF(ISNA(VLOOKUP($D241,'[1]comptes des secteurs'!$B$13:$AW$1568,31,FALSE)),0,VLOOKUP($D241,'[1]comptes des secteurs'!$B$13:$AW$1568,31,FALSE))</f>
        <v>249.6</v>
      </c>
      <c r="CA241" s="102">
        <f>IF(ISNA(VLOOKUP($D241,'[1]comptes des secteurs'!$B$13:$AW$1568,47,FALSE)),0,VLOOKUP($D241,'[1]comptes des secteurs'!$B$13:$AW$1568,47,FALSE))</f>
        <v>1396.6</v>
      </c>
      <c r="CB241" s="108">
        <f t="shared" si="89"/>
        <v>0</v>
      </c>
      <c r="CC241" s="108">
        <f t="shared" si="89"/>
        <v>0</v>
      </c>
      <c r="CD241">
        <f>VLOOKUP(D241,Eurostat!$A$11:$H$272,5,TRUE)</f>
        <v>3531.2</v>
      </c>
    </row>
    <row r="242" spans="1:82" ht="15.65" customHeight="1" x14ac:dyDescent="0.35">
      <c r="A242" s="123"/>
      <c r="B242" s="109"/>
      <c r="C242" s="131" t="s">
        <v>266</v>
      </c>
      <c r="D242" s="126" t="s">
        <v>300</v>
      </c>
      <c r="E242" s="97">
        <f>SUM(E240:E241)</f>
        <v>124.20699999999999</v>
      </c>
      <c r="F242" s="97" t="e">
        <f t="shared" ref="F242:AK242" si="98">SUM(F240:F241)</f>
        <v>#VALUE!</v>
      </c>
      <c r="G242" s="97" t="e">
        <f t="shared" si="98"/>
        <v>#VALUE!</v>
      </c>
      <c r="H242" s="97" t="e">
        <f t="shared" si="98"/>
        <v>#VALUE!</v>
      </c>
      <c r="I242" s="97" t="e">
        <f t="shared" si="98"/>
        <v>#VALUE!</v>
      </c>
      <c r="J242" s="97" t="e">
        <f t="shared" si="98"/>
        <v>#VALUE!</v>
      </c>
      <c r="K242" s="97" t="e">
        <f t="shared" si="98"/>
        <v>#VALUE!</v>
      </c>
      <c r="L242" s="97" t="e">
        <f t="shared" si="98"/>
        <v>#VALUE!</v>
      </c>
      <c r="M242" s="97" t="e">
        <f t="shared" si="98"/>
        <v>#VALUE!</v>
      </c>
      <c r="N242" s="97" t="e">
        <f t="shared" si="98"/>
        <v>#VALUE!</v>
      </c>
      <c r="O242" s="97" t="e">
        <f t="shared" si="98"/>
        <v>#VALUE!</v>
      </c>
      <c r="P242" s="97" t="e">
        <f t="shared" si="98"/>
        <v>#VALUE!</v>
      </c>
      <c r="Q242" s="97" t="e">
        <f t="shared" si="98"/>
        <v>#VALUE!</v>
      </c>
      <c r="R242" s="97" t="e">
        <f t="shared" si="98"/>
        <v>#VALUE!</v>
      </c>
      <c r="S242" s="97" t="e">
        <f t="shared" si="98"/>
        <v>#VALUE!</v>
      </c>
      <c r="T242" s="97" t="e">
        <f t="shared" si="98"/>
        <v>#VALUE!</v>
      </c>
      <c r="U242" s="97" t="e">
        <f t="shared" si="98"/>
        <v>#VALUE!</v>
      </c>
      <c r="V242" s="97" t="e">
        <f t="shared" si="98"/>
        <v>#VALUE!</v>
      </c>
      <c r="W242" s="97" t="e">
        <f t="shared" si="98"/>
        <v>#VALUE!</v>
      </c>
      <c r="X242" s="97" t="e">
        <f t="shared" si="98"/>
        <v>#VALUE!</v>
      </c>
      <c r="Y242" s="97" t="e">
        <f t="shared" si="98"/>
        <v>#VALUE!</v>
      </c>
      <c r="Z242" s="97" t="e">
        <f t="shared" si="98"/>
        <v>#VALUE!</v>
      </c>
      <c r="AA242" s="97" t="e">
        <f t="shared" si="98"/>
        <v>#VALUE!</v>
      </c>
      <c r="AB242" s="97" t="e">
        <f t="shared" si="98"/>
        <v>#VALUE!</v>
      </c>
      <c r="AC242" s="97" t="e">
        <f t="shared" si="98"/>
        <v>#VALUE!</v>
      </c>
      <c r="AD242" s="97" t="e">
        <f t="shared" si="98"/>
        <v>#VALUE!</v>
      </c>
      <c r="AE242" s="97" t="e">
        <f t="shared" si="98"/>
        <v>#VALUE!</v>
      </c>
      <c r="AF242" s="97" t="e">
        <f t="shared" si="98"/>
        <v>#VALUE!</v>
      </c>
      <c r="AG242" s="97" t="e">
        <f t="shared" si="98"/>
        <v>#VALUE!</v>
      </c>
      <c r="AH242" s="97" t="e">
        <f t="shared" si="98"/>
        <v>#VALUE!</v>
      </c>
      <c r="AI242" s="97" t="e">
        <f t="shared" si="98"/>
        <v>#VALUE!</v>
      </c>
      <c r="AJ242" s="97" t="e">
        <f t="shared" si="98"/>
        <v>#VALUE!</v>
      </c>
      <c r="AK242" s="97" t="e">
        <f t="shared" si="98"/>
        <v>#VALUE!</v>
      </c>
      <c r="AL242" s="105" t="e">
        <f t="shared" si="80"/>
        <v>#VALUE!</v>
      </c>
      <c r="AM242" s="104" t="e">
        <f t="shared" si="85"/>
        <v>#VALUE!</v>
      </c>
      <c r="AN242" s="104" t="e">
        <f t="shared" si="81"/>
        <v>#VALUE!</v>
      </c>
      <c r="AO242" s="104" t="e">
        <f t="shared" si="82"/>
        <v>#VALUE!</v>
      </c>
      <c r="AP242" s="104" t="e">
        <f t="shared" si="83"/>
        <v>#VALUE!</v>
      </c>
      <c r="AQ242" s="97" t="e">
        <f t="shared" ref="AQ242:BR242" si="99">SUM(AQ240:AQ241)</f>
        <v>#VALUE!</v>
      </c>
      <c r="AR242" s="97" t="e">
        <f t="shared" si="99"/>
        <v>#VALUE!</v>
      </c>
      <c r="AS242" s="97" t="e">
        <f t="shared" si="99"/>
        <v>#VALUE!</v>
      </c>
      <c r="AT242" s="97" t="e">
        <f t="shared" si="99"/>
        <v>#VALUE!</v>
      </c>
      <c r="AU242" s="97" t="e">
        <f t="shared" si="99"/>
        <v>#VALUE!</v>
      </c>
      <c r="AV242" s="97" t="e">
        <f t="shared" si="99"/>
        <v>#VALUE!</v>
      </c>
      <c r="AW242" s="97" t="e">
        <f t="shared" si="99"/>
        <v>#VALUE!</v>
      </c>
      <c r="AX242" s="97" t="e">
        <f t="shared" si="99"/>
        <v>#VALUE!</v>
      </c>
      <c r="AY242" s="97" t="e">
        <f t="shared" si="99"/>
        <v>#VALUE!</v>
      </c>
      <c r="AZ242" s="97" t="e">
        <f t="shared" si="99"/>
        <v>#VALUE!</v>
      </c>
      <c r="BA242" s="97" t="e">
        <f t="shared" si="99"/>
        <v>#VALUE!</v>
      </c>
      <c r="BB242" s="97" t="e">
        <f t="shared" si="99"/>
        <v>#VALUE!</v>
      </c>
      <c r="BC242" s="97" t="e">
        <f t="shared" si="99"/>
        <v>#VALUE!</v>
      </c>
      <c r="BD242" s="97" t="e">
        <f t="shared" si="99"/>
        <v>#VALUE!</v>
      </c>
      <c r="BE242" s="97" t="e">
        <f t="shared" si="99"/>
        <v>#VALUE!</v>
      </c>
      <c r="BF242" s="97" t="e">
        <f t="shared" si="99"/>
        <v>#VALUE!</v>
      </c>
      <c r="BG242" s="97" t="e">
        <f t="shared" si="99"/>
        <v>#VALUE!</v>
      </c>
      <c r="BH242" s="97" t="e">
        <f t="shared" si="99"/>
        <v>#VALUE!</v>
      </c>
      <c r="BI242" s="97" t="e">
        <f t="shared" si="99"/>
        <v>#VALUE!</v>
      </c>
      <c r="BJ242" s="97" t="e">
        <f t="shared" si="99"/>
        <v>#VALUE!</v>
      </c>
      <c r="BK242" s="97" t="e">
        <f t="shared" si="99"/>
        <v>#VALUE!</v>
      </c>
      <c r="BL242" s="97" t="e">
        <f t="shared" si="99"/>
        <v>#VALUE!</v>
      </c>
      <c r="BM242" s="97" t="e">
        <f t="shared" si="99"/>
        <v>#VALUE!</v>
      </c>
      <c r="BN242" s="97" t="e">
        <f t="shared" si="99"/>
        <v>#VALUE!</v>
      </c>
      <c r="BO242" s="97" t="e">
        <f t="shared" si="99"/>
        <v>#VALUE!</v>
      </c>
      <c r="BP242" s="97" t="e">
        <f t="shared" si="99"/>
        <v>#VALUE!</v>
      </c>
      <c r="BQ242" s="97" t="e">
        <f t="shared" si="99"/>
        <v>#VALUE!</v>
      </c>
      <c r="BR242" s="97" t="e">
        <f t="shared" si="99"/>
        <v>#VALUE!</v>
      </c>
      <c r="BS242" s="105" t="e">
        <f t="shared" si="95"/>
        <v>#VALUE!</v>
      </c>
      <c r="BT242" s="106" t="e">
        <f>SUM(BT240:BT241)</f>
        <v>#VALUE!</v>
      </c>
      <c r="BU242" s="106" t="e">
        <f>SUM(BU240:BU241)</f>
        <v>#REF!</v>
      </c>
      <c r="BV242" s="102"/>
      <c r="BW242" s="102"/>
      <c r="BX242" s="102">
        <f t="shared" si="84"/>
        <v>0</v>
      </c>
      <c r="BY242" s="102" t="e">
        <f t="shared" si="86"/>
        <v>#REF!</v>
      </c>
      <c r="BZ242" s="107">
        <f>SUM(BZ240:BZ241)</f>
        <v>729.4</v>
      </c>
      <c r="CA242" s="107">
        <f>SUM(CA240:CA241)</f>
        <v>3606.4</v>
      </c>
      <c r="CB242" s="108" t="e">
        <f t="shared" si="89"/>
        <v>#REF!</v>
      </c>
      <c r="CC242" s="108" t="e">
        <f t="shared" si="89"/>
        <v>#REF!</v>
      </c>
    </row>
    <row r="243" spans="1:82" ht="15.65" customHeight="1" x14ac:dyDescent="0.35">
      <c r="A243" s="122" t="s">
        <v>494</v>
      </c>
      <c r="B243" s="195" t="s">
        <v>594</v>
      </c>
      <c r="C243" s="131" t="s">
        <v>495</v>
      </c>
      <c r="D243" s="128">
        <v>2221</v>
      </c>
      <c r="E243" s="97">
        <f>IFERROR(VLOOKUP(D243,'[1]Emissions ETS'!$A$2:$B$121,2,FALSE),0)/1000</f>
        <v>9.0250000000000004</v>
      </c>
      <c r="F243" s="104" t="e">
        <f>SUMIF('[1]Consommati par usage et sect '!$C$6:$C$310,'[1]Assiette TIC'!$C255,'[1]Consommati par usage et sect '!E$6:E$310)</f>
        <v>#VALUE!</v>
      </c>
      <c r="G243" s="104" t="e">
        <f>SUMIF('[1]Consommati par usage et sect '!$C$6:$C$310,'[1]Assiette TIC'!$C255,'[1]Consommati par usage et sect '!F$6:F$310)</f>
        <v>#VALUE!</v>
      </c>
      <c r="H243" s="104" t="e">
        <f>SUMIF('[1]Consommati par usage et sect '!$C$6:$C$310,'[1]Assiette TIC'!$C255,'[1]Consommati par usage et sect '!G$6:G$310)</f>
        <v>#VALUE!</v>
      </c>
      <c r="I243" s="104" t="e">
        <f>SUMIF('[1]Consommati par usage et sect '!$C$6:$C$310,'[1]Assiette TIC'!$C255,'[1]Consommati par usage et sect '!H$6:H$310)</f>
        <v>#VALUE!</v>
      </c>
      <c r="J243" s="104" t="e">
        <f>SUMIF('[1]Consommati par usage et sect '!$C$6:$C$310,'[1]Assiette TIC'!$C255,'[1]Consommati par usage et sect '!I$6:I$310)</f>
        <v>#VALUE!</v>
      </c>
      <c r="K243" s="104" t="e">
        <f>SUMIF('[1]Consommati par usage et sect '!$C$6:$C$310,'[1]Assiette TIC'!$C255,'[1]Consommati par usage et sect '!J$6:J$310)</f>
        <v>#VALUE!</v>
      </c>
      <c r="L243" s="104" t="e">
        <f>SUMIF('[1]Consommati par usage et sect '!$C$6:$C$310,'[1]Assiette TIC'!$C255,'[1]Consommati par usage et sect '!K$6:K$310)</f>
        <v>#VALUE!</v>
      </c>
      <c r="M243" s="104" t="e">
        <f>SUMIF('[1]Consommati par usage et sect '!$C$6:$C$310,'[1]Assiette TIC'!$C255,'[1]Consommati par usage et sect '!L$6:L$310)</f>
        <v>#VALUE!</v>
      </c>
      <c r="N243" s="104" t="e">
        <f>SUMIF('[1]Consommati par usage et sect '!$C$6:$C$310,'[1]Assiette TIC'!$C255,'[1]Consommati par usage et sect '!M$6:M$310)</f>
        <v>#VALUE!</v>
      </c>
      <c r="O243" s="104" t="e">
        <f>SUMIF('[1]Consommati par usage et sect '!$C$6:$C$310,'[1]Assiette TIC'!$C255,'[1]Consommati par usage et sect '!N$6:N$310)</f>
        <v>#VALUE!</v>
      </c>
      <c r="P243" s="104" t="e">
        <f>SUMIF('[1]Consommati par usage et sect '!$C$6:$C$310,'[1]Assiette TIC'!$C255,'[1]Consommati par usage et sect '!O$6:O$310)</f>
        <v>#VALUE!</v>
      </c>
      <c r="Q243" s="104" t="e">
        <f>SUMIF('[1]Consommati par usage et sect '!$C$6:$C$310,'[1]Assiette TIC'!$C255,'[1]Consommati par usage et sect '!P$6:P$310)</f>
        <v>#VALUE!</v>
      </c>
      <c r="R243" s="104" t="e">
        <f>SUMIF('[1]Consommati par usage et sect '!$C$6:$C$310,'[1]Assiette TIC'!$C255,'[1]Consommati par usage et sect '!Q$6:Q$310)</f>
        <v>#VALUE!</v>
      </c>
      <c r="S243" s="104" t="e">
        <f>SUMIF('[1]Consommati par usage et sect '!$C$6:$C$310,'[1]Assiette TIC'!$C255,'[1]Consommati par usage et sect '!R$6:R$310)</f>
        <v>#VALUE!</v>
      </c>
      <c r="T243" s="104" t="e">
        <f>SUMIF('[1]Consommati par usage et sect '!$C$6:$C$310,'[1]Assiette TIC'!$C255,'[1]Consommati par usage et sect '!S$6:S$310)</f>
        <v>#VALUE!</v>
      </c>
      <c r="U243" s="104" t="e">
        <f>SUMIF('[1]Consommati par usage et sect '!$C$6:$C$310,'[1]Assiette TIC'!$C255,'[1]Consommati par usage et sect '!T$6:T$310)</f>
        <v>#VALUE!</v>
      </c>
      <c r="V243" s="104" t="e">
        <f>SUMIF('[1]Consommati par usage et sect '!$C$6:$C$310,'[1]Assiette TIC'!$C255,'[1]Consommati par usage et sect '!U$6:U$310)</f>
        <v>#VALUE!</v>
      </c>
      <c r="W243" s="104" t="e">
        <f>SUMIF('[1]Consommati par usage et sect '!$C$6:$C$310,'[1]Assiette TIC'!$C255,'[1]Consommati par usage et sect '!V$6:V$310)</f>
        <v>#VALUE!</v>
      </c>
      <c r="X243" s="104" t="e">
        <f>SUMIF('[1]Consommati par usage et sect '!$C$6:$C$310,'[1]Assiette TIC'!$C255,'[1]Consommati par usage et sect '!W$6:W$310)</f>
        <v>#VALUE!</v>
      </c>
      <c r="Y243" s="104" t="e">
        <f>SUMIF('[1]Consommati par usage et sect '!$C$6:$C$310,'[1]Assiette TIC'!$C255,'[1]Consommati par usage et sect '!X$6:X$310)</f>
        <v>#VALUE!</v>
      </c>
      <c r="Z243" s="104" t="e">
        <f>SUMIF('[1]Consommati par usage et sect '!$C$6:$C$310,'[1]Assiette TIC'!$C255,'[1]Consommati par usage et sect '!Y$6:Y$310)</f>
        <v>#VALUE!</v>
      </c>
      <c r="AA243" s="104" t="e">
        <f>SUMIF('[1]Consommati par usage et sect '!$C$6:$C$310,'[1]Assiette TIC'!$C255,'[1]Consommati par usage et sect '!Z$6:Z$310)</f>
        <v>#VALUE!</v>
      </c>
      <c r="AB243" s="104" t="e">
        <f>SUMIF('[1]Consommati par usage et sect '!$C$6:$C$310,'[1]Assiette TIC'!$C255,'[1]Consommati par usage et sect '!AA$6:AA$310)</f>
        <v>#VALUE!</v>
      </c>
      <c r="AC243" s="104" t="e">
        <f>SUMIF('[1]Consommati par usage et sect '!$C$6:$C$310,'[1]Assiette TIC'!$C255,'[1]Consommati par usage et sect '!AB$6:AB$310)</f>
        <v>#VALUE!</v>
      </c>
      <c r="AD243" s="104" t="e">
        <f>SUMIF('[1]Consommati par usage et sect '!$C$6:$C$310,'[1]Assiette TIC'!$C255,'[1]Consommati par usage et sect '!AC$6:AC$310)</f>
        <v>#VALUE!</v>
      </c>
      <c r="AE243" s="104" t="e">
        <f>SUMIF('[1]Consommati par usage et sect '!$C$6:$C$310,'[1]Assiette TIC'!$C255,'[1]Consommati par usage et sect '!AD$6:AD$310)</f>
        <v>#VALUE!</v>
      </c>
      <c r="AF243" s="104" t="e">
        <f>SUMIF('[1]Consommati par usage et sect '!$C$6:$C$310,'[1]Assiette TIC'!$C255,'[1]Consommati par usage et sect '!AE$6:AE$310)</f>
        <v>#VALUE!</v>
      </c>
      <c r="AG243" s="104" t="e">
        <f>SUMIF('[1]Consommati par usage et sect '!$C$6:$C$310,'[1]Assiette TIC'!$C255,'[1]Consommati par usage et sect '!AF$6:AF$310)</f>
        <v>#VALUE!</v>
      </c>
      <c r="AH243" s="104" t="e">
        <f>SUMIF('[1]Consommati par usage et sect '!$C$6:$C$310,'[1]Assiette TIC'!$C255,'[1]Consommati par usage et sect '!AG$6:AG$310)</f>
        <v>#VALUE!</v>
      </c>
      <c r="AI243" s="104" t="e">
        <f>SUMIF('[1]Consommati par usage et sect '!$C$6:$C$310,'[1]Assiette TIC'!$C255,'[1]Consommati par usage et sect '!AH$6:AH$310)</f>
        <v>#VALUE!</v>
      </c>
      <c r="AJ243" s="104" t="e">
        <f>SUMIF('[1]Consommati par usage et sect '!$C$6:$C$310,'[1]Assiette TIC'!$C255,'[1]Consommati par usage et sect '!AI$6:AI$310)</f>
        <v>#VALUE!</v>
      </c>
      <c r="AK243" s="104" t="e">
        <f>SUMIF('[1]Consommati par usage et sect '!$C$6:$C$310,'[1]Assiette TIC'!$C255,'[1]Consommati par usage et sect '!AJ$6:AJ$310)</f>
        <v>#VALUE!</v>
      </c>
      <c r="AL243" s="105" t="e">
        <f t="shared" si="80"/>
        <v>#VALUE!</v>
      </c>
      <c r="AM243" s="104" t="e">
        <f>SUMIF('[1]Consommati par usage et sect '!$C$6:$C$310,'[1]Assiette TIC'!$C255,'[1]Consommati par usage et sect '!AL$6:AL$310)</f>
        <v>#VALUE!</v>
      </c>
      <c r="AN243" s="104" t="e">
        <f>SUMIF('[1]Consommati par usage et sect '!$C$6:$C$310,'[1]Assiette TIC'!$C255,'[1]Consommati par usage et sect '!AM$6:AM$310)</f>
        <v>#VALUE!</v>
      </c>
      <c r="AO243" s="104" t="e">
        <f>SUMIF('[1]Consommati par usage et sect '!$C$6:$C$310,'[1]Assiette TIC'!$C255,'[1]Consommati par usage et sect '!AN$6:AN$310)</f>
        <v>#VALUE!</v>
      </c>
      <c r="AP243" s="104" t="e">
        <f>SUMIF('[1]Consommati par usage et sect '!$C$6:$C$310,'[1]Assiette TIC'!$C255,'[1]Consommati par usage et sect '!AO$6:AO$310)</f>
        <v>#VALUE!</v>
      </c>
      <c r="AQ243" s="104" t="e">
        <f>SUMIF('[1]Consommati par usage et sect '!$C$6:$C$310,'[1]Assiette TIC'!$C255,'[1]Consommati par usage et sect '!AP$6:AP$310)</f>
        <v>#VALUE!</v>
      </c>
      <c r="AR243" s="104" t="e">
        <f>SUMIF('[1]Consommati par usage et sect '!$C$6:$C$310,'[1]Assiette TIC'!$C255,'[1]Consommati par usage et sect '!AQ$6:AQ$310)</f>
        <v>#VALUE!</v>
      </c>
      <c r="AS243" s="104" t="e">
        <f>SUMIF('[1]Consommati par usage et sect '!$C$6:$C$310,'[1]Assiette TIC'!$C255,'[1]Consommati par usage et sect '!AR$6:AR$310)</f>
        <v>#VALUE!</v>
      </c>
      <c r="AT243" s="104" t="e">
        <f>SUMIF('[1]Consommati par usage et sect '!$C$6:$C$310,'[1]Assiette TIC'!$C255,'[1]Consommati par usage et sect '!AS$6:AS$310)</f>
        <v>#VALUE!</v>
      </c>
      <c r="AU243" s="104" t="e">
        <f>SUMIF('[1]Consommati par usage et sect '!$C$6:$C$310,'[1]Assiette TIC'!$C255,'[1]Consommati par usage et sect '!AT$6:AT$310)</f>
        <v>#VALUE!</v>
      </c>
      <c r="AV243" s="104" t="e">
        <f>SUMIF('[1]Consommati par usage et sect '!$C$6:$C$310,'[1]Assiette TIC'!$C255,'[1]Consommati par usage et sect '!AU$6:AU$310)</f>
        <v>#VALUE!</v>
      </c>
      <c r="AW243" s="104" t="e">
        <f>SUMIF('[1]Consommati par usage et sect '!$C$6:$C$310,'[1]Assiette TIC'!$C255,'[1]Consommati par usage et sect '!AV$6:AV$310)</f>
        <v>#VALUE!</v>
      </c>
      <c r="AX243" s="104" t="e">
        <f>SUMIF('[1]Consommati par usage et sect '!$C$6:$C$310,'[1]Assiette TIC'!$C255,'[1]Consommati par usage et sect '!AW$6:AW$310)</f>
        <v>#VALUE!</v>
      </c>
      <c r="AY243" s="104" t="e">
        <f>SUMIF('[1]Consommati par usage et sect '!$C$6:$C$310,'[1]Assiette TIC'!$C255,'[1]Consommati par usage et sect '!AX$6:AX$310)</f>
        <v>#VALUE!</v>
      </c>
      <c r="AZ243" s="104" t="e">
        <f>SUMIF('[1]Consommati par usage et sect '!$C$6:$C$310,'[1]Assiette TIC'!$C255,'[1]Consommati par usage et sect '!AY$6:AY$310)</f>
        <v>#VALUE!</v>
      </c>
      <c r="BA243" s="104" t="e">
        <f>SUMIF('[1]Consommati par usage et sect '!$C$6:$C$310,'[1]Assiette TIC'!$C255,'[1]Consommati par usage et sect '!AZ$6:AZ$310)</f>
        <v>#VALUE!</v>
      </c>
      <c r="BB243" s="104" t="e">
        <f>SUMIF('[1]Consommati par usage et sect '!$C$6:$C$310,'[1]Assiette TIC'!$C255,'[1]Consommati par usage et sect '!BA$6:BA$310)</f>
        <v>#VALUE!</v>
      </c>
      <c r="BC243" s="104" t="e">
        <f>SUMIF('[1]Consommati par usage et sect '!$C$6:$C$310,'[1]Assiette TIC'!$C255,'[1]Consommati par usage et sect '!BB$6:BB$310)</f>
        <v>#VALUE!</v>
      </c>
      <c r="BD243" s="104" t="e">
        <f>SUMIF('[1]Consommati par usage et sect '!$C$6:$C$310,'[1]Assiette TIC'!$C255,'[1]Consommati par usage et sect '!BC$6:BC$310)</f>
        <v>#VALUE!</v>
      </c>
      <c r="BE243" s="104" t="e">
        <f>SUMIF('[1]Consommati par usage et sect '!$C$6:$C$310,'[1]Assiette TIC'!$C255,'[1]Consommati par usage et sect '!BD$6:BD$310)</f>
        <v>#VALUE!</v>
      </c>
      <c r="BF243" s="104" t="e">
        <f>SUMIF('[1]Consommati par usage et sect '!$C$6:$C$310,'[1]Assiette TIC'!$C255,'[1]Consommati par usage et sect '!BE$6:BE$310)</f>
        <v>#VALUE!</v>
      </c>
      <c r="BG243" s="104" t="e">
        <f>SUMIF('[1]Consommati par usage et sect '!$C$6:$C$310,'[1]Assiette TIC'!$C255,'[1]Consommati par usage et sect '!BF$6:BF$310)</f>
        <v>#VALUE!</v>
      </c>
      <c r="BH243" s="104" t="e">
        <f>SUMIF('[1]Consommati par usage et sect '!$C$6:$C$310,'[1]Assiette TIC'!$C255,'[1]Consommati par usage et sect '!BG$6:BG$310)</f>
        <v>#VALUE!</v>
      </c>
      <c r="BI243" s="104" t="e">
        <f>SUMIF('[1]Consommati par usage et sect '!$C$6:$C$310,'[1]Assiette TIC'!$C255,'[1]Consommati par usage et sect '!BH$6:BH$310)</f>
        <v>#VALUE!</v>
      </c>
      <c r="BJ243" s="104" t="e">
        <f>SUMIF('[1]Consommati par usage et sect '!$C$6:$C$310,'[1]Assiette TIC'!$C255,'[1]Consommati par usage et sect '!BI$6:BI$310)</f>
        <v>#VALUE!</v>
      </c>
      <c r="BK243" s="104" t="e">
        <f>SUMIF('[1]Consommati par usage et sect '!$C$6:$C$310,'[1]Assiette TIC'!$C255,'[1]Consommati par usage et sect '!BJ$6:BJ$310)</f>
        <v>#VALUE!</v>
      </c>
      <c r="BL243" s="104" t="e">
        <f>SUMIF('[1]Consommati par usage et sect '!$C$6:$C$310,'[1]Assiette TIC'!$C255,'[1]Consommati par usage et sect '!BK$6:BK$310)</f>
        <v>#VALUE!</v>
      </c>
      <c r="BM243" s="104" t="e">
        <f>SUMIF('[1]Consommati par usage et sect '!$C$6:$C$310,'[1]Assiette TIC'!$C255,'[1]Consommati par usage et sect '!BL$6:BL$310)</f>
        <v>#VALUE!</v>
      </c>
      <c r="BN243" s="104" t="e">
        <f>SUMIF('[1]Consommati par usage et sect '!$C$6:$C$310,'[1]Assiette TIC'!$C255,'[1]Consommati par usage et sect '!BM$6:BM$310)</f>
        <v>#VALUE!</v>
      </c>
      <c r="BO243" s="104" t="e">
        <f>SUMIF('[1]Consommati par usage et sect '!$C$6:$C$310,'[1]Assiette TIC'!$C255,'[1]Consommati par usage et sect '!BN$6:BN$310)</f>
        <v>#VALUE!</v>
      </c>
      <c r="BP243" s="104" t="e">
        <f>SUMIF('[1]Consommati par usage et sect '!$C$6:$C$310,'[1]Assiette TIC'!$C255,'[1]Consommati par usage et sect '!BO$6:BO$310)</f>
        <v>#VALUE!</v>
      </c>
      <c r="BQ243" s="104" t="e">
        <f>SUMIF('[1]Consommati par usage et sect '!$C$6:$C$310,'[1]Assiette TIC'!$C255,'[1]Consommati par usage et sect '!BP$6:BP$310)</f>
        <v>#VALUE!</v>
      </c>
      <c r="BR243" s="104" t="e">
        <f>SUMIF('[1]Consommati par usage et sect '!$C$6:$C$310,'[1]Assiette TIC'!$C255,'[1]Consommati par usage et sect '!BQ$6:BQ$310)</f>
        <v>#VALUE!</v>
      </c>
      <c r="BS243" s="105" t="e">
        <f t="shared" ref="BS243:BS247" si="100">SUM(AM243,AQ243,AU243,AY243,BC243,BG243,BK243,BO243)</f>
        <v>#VALUE!</v>
      </c>
      <c r="BT243" s="106" t="e">
        <f>AL243-E243+#REF!+#REF!</f>
        <v>#VALUE!</v>
      </c>
      <c r="BU243" s="102" t="e">
        <f>IF(E243-#REF!-#REF!&gt;=#REF!,AL243-E243+#REF!+#REF!,AL243-#REF!)</f>
        <v>#REF!</v>
      </c>
      <c r="BV243" s="102"/>
      <c r="BW243" s="102"/>
      <c r="BX243" s="102">
        <f t="shared" si="84"/>
        <v>0</v>
      </c>
      <c r="BY243" s="102" t="e">
        <f t="shared" si="86"/>
        <v>#REF!</v>
      </c>
      <c r="BZ243" s="107">
        <f>IF(ISNA(VLOOKUP($D243,'[1]comptes des secteurs'!$B$13:$AW$1568,31,FALSE)),0,VLOOKUP($D243,'[1]comptes des secteurs'!$B$13:$AW$1568,31,FALSE))</f>
        <v>199</v>
      </c>
      <c r="CA243" s="102">
        <f>IF(ISNA(VLOOKUP($D243,'[1]comptes des secteurs'!$B$13:$AW$1568,47,FALSE)),0,VLOOKUP($D243,'[1]comptes des secteurs'!$B$13:$AW$1568,47,FALSE))</f>
        <v>1201.5999999999999</v>
      </c>
      <c r="CB243" s="108" t="e">
        <f t="shared" si="89"/>
        <v>#REF!</v>
      </c>
      <c r="CC243" s="108" t="e">
        <f t="shared" si="89"/>
        <v>#REF!</v>
      </c>
      <c r="CD243">
        <f>VLOOKUP(D243,Eurostat!$A$11:$H$272,5,TRUE)</f>
        <v>4756.1000000000004</v>
      </c>
    </row>
    <row r="244" spans="1:82" ht="15.65" customHeight="1" x14ac:dyDescent="0.35">
      <c r="A244" s="121"/>
      <c r="B244" s="200"/>
      <c r="C244" s="131" t="s">
        <v>496</v>
      </c>
      <c r="D244" s="128">
        <v>2222</v>
      </c>
      <c r="E244" s="97">
        <f>IFERROR(VLOOKUP(D244,'[1]Emissions ETS'!$A$2:$B$121,2,FALSE),0)/1000</f>
        <v>27.222000000000001</v>
      </c>
      <c r="F244" s="104" t="e">
        <f>SUMIF('[1]Consommati par usage et sect '!$C$6:$C$310,'[1]Assiette TIC'!$C256,'[1]Consommati par usage et sect '!E$6:E$310)</f>
        <v>#VALUE!</v>
      </c>
      <c r="G244" s="104" t="e">
        <f>SUMIF('[1]Consommati par usage et sect '!$C$6:$C$310,'[1]Assiette TIC'!$C256,'[1]Consommati par usage et sect '!F$6:F$310)</f>
        <v>#VALUE!</v>
      </c>
      <c r="H244" s="104" t="e">
        <f>SUMIF('[1]Consommati par usage et sect '!$C$6:$C$310,'[1]Assiette TIC'!$C256,'[1]Consommati par usage et sect '!G$6:G$310)</f>
        <v>#VALUE!</v>
      </c>
      <c r="I244" s="104" t="e">
        <f>SUMIF('[1]Consommati par usage et sect '!$C$6:$C$310,'[1]Assiette TIC'!$C256,'[1]Consommati par usage et sect '!H$6:H$310)</f>
        <v>#VALUE!</v>
      </c>
      <c r="J244" s="104" t="e">
        <f>SUMIF('[1]Consommati par usage et sect '!$C$6:$C$310,'[1]Assiette TIC'!$C256,'[1]Consommati par usage et sect '!I$6:I$310)</f>
        <v>#VALUE!</v>
      </c>
      <c r="K244" s="104" t="e">
        <f>SUMIF('[1]Consommati par usage et sect '!$C$6:$C$310,'[1]Assiette TIC'!$C256,'[1]Consommati par usage et sect '!J$6:J$310)</f>
        <v>#VALUE!</v>
      </c>
      <c r="L244" s="104" t="e">
        <f>SUMIF('[1]Consommati par usage et sect '!$C$6:$C$310,'[1]Assiette TIC'!$C256,'[1]Consommati par usage et sect '!K$6:K$310)</f>
        <v>#VALUE!</v>
      </c>
      <c r="M244" s="104" t="e">
        <f>SUMIF('[1]Consommati par usage et sect '!$C$6:$C$310,'[1]Assiette TIC'!$C256,'[1]Consommati par usage et sect '!L$6:L$310)</f>
        <v>#VALUE!</v>
      </c>
      <c r="N244" s="104" t="e">
        <f>SUMIF('[1]Consommati par usage et sect '!$C$6:$C$310,'[1]Assiette TIC'!$C256,'[1]Consommati par usage et sect '!M$6:M$310)</f>
        <v>#VALUE!</v>
      </c>
      <c r="O244" s="104" t="e">
        <f>SUMIF('[1]Consommati par usage et sect '!$C$6:$C$310,'[1]Assiette TIC'!$C256,'[1]Consommati par usage et sect '!N$6:N$310)</f>
        <v>#VALUE!</v>
      </c>
      <c r="P244" s="104" t="e">
        <f>SUMIF('[1]Consommati par usage et sect '!$C$6:$C$310,'[1]Assiette TIC'!$C256,'[1]Consommati par usage et sect '!O$6:O$310)</f>
        <v>#VALUE!</v>
      </c>
      <c r="Q244" s="104" t="e">
        <f>SUMIF('[1]Consommati par usage et sect '!$C$6:$C$310,'[1]Assiette TIC'!$C256,'[1]Consommati par usage et sect '!P$6:P$310)</f>
        <v>#VALUE!</v>
      </c>
      <c r="R244" s="104" t="e">
        <f>SUMIF('[1]Consommati par usage et sect '!$C$6:$C$310,'[1]Assiette TIC'!$C256,'[1]Consommati par usage et sect '!Q$6:Q$310)</f>
        <v>#VALUE!</v>
      </c>
      <c r="S244" s="104" t="e">
        <f>SUMIF('[1]Consommati par usage et sect '!$C$6:$C$310,'[1]Assiette TIC'!$C256,'[1]Consommati par usage et sect '!R$6:R$310)</f>
        <v>#VALUE!</v>
      </c>
      <c r="T244" s="104" t="e">
        <f>SUMIF('[1]Consommati par usage et sect '!$C$6:$C$310,'[1]Assiette TIC'!$C256,'[1]Consommati par usage et sect '!S$6:S$310)</f>
        <v>#VALUE!</v>
      </c>
      <c r="U244" s="104" t="e">
        <f>SUMIF('[1]Consommati par usage et sect '!$C$6:$C$310,'[1]Assiette TIC'!$C256,'[1]Consommati par usage et sect '!T$6:T$310)</f>
        <v>#VALUE!</v>
      </c>
      <c r="V244" s="104" t="e">
        <f>SUMIF('[1]Consommati par usage et sect '!$C$6:$C$310,'[1]Assiette TIC'!$C256,'[1]Consommati par usage et sect '!U$6:U$310)</f>
        <v>#VALUE!</v>
      </c>
      <c r="W244" s="104" t="e">
        <f>SUMIF('[1]Consommati par usage et sect '!$C$6:$C$310,'[1]Assiette TIC'!$C256,'[1]Consommati par usage et sect '!V$6:V$310)</f>
        <v>#VALUE!</v>
      </c>
      <c r="X244" s="104" t="e">
        <f>SUMIF('[1]Consommati par usage et sect '!$C$6:$C$310,'[1]Assiette TIC'!$C256,'[1]Consommati par usage et sect '!W$6:W$310)</f>
        <v>#VALUE!</v>
      </c>
      <c r="Y244" s="104" t="e">
        <f>SUMIF('[1]Consommati par usage et sect '!$C$6:$C$310,'[1]Assiette TIC'!$C256,'[1]Consommati par usage et sect '!X$6:X$310)</f>
        <v>#VALUE!</v>
      </c>
      <c r="Z244" s="104" t="e">
        <f>SUMIF('[1]Consommati par usage et sect '!$C$6:$C$310,'[1]Assiette TIC'!$C256,'[1]Consommati par usage et sect '!Y$6:Y$310)</f>
        <v>#VALUE!</v>
      </c>
      <c r="AA244" s="104" t="e">
        <f>SUMIF('[1]Consommati par usage et sect '!$C$6:$C$310,'[1]Assiette TIC'!$C256,'[1]Consommati par usage et sect '!Z$6:Z$310)</f>
        <v>#VALUE!</v>
      </c>
      <c r="AB244" s="104" t="e">
        <f>SUMIF('[1]Consommati par usage et sect '!$C$6:$C$310,'[1]Assiette TIC'!$C256,'[1]Consommati par usage et sect '!AA$6:AA$310)</f>
        <v>#VALUE!</v>
      </c>
      <c r="AC244" s="104" t="e">
        <f>SUMIF('[1]Consommati par usage et sect '!$C$6:$C$310,'[1]Assiette TIC'!$C256,'[1]Consommati par usage et sect '!AB$6:AB$310)</f>
        <v>#VALUE!</v>
      </c>
      <c r="AD244" s="104" t="e">
        <f>SUMIF('[1]Consommati par usage et sect '!$C$6:$C$310,'[1]Assiette TIC'!$C256,'[1]Consommati par usage et sect '!AC$6:AC$310)</f>
        <v>#VALUE!</v>
      </c>
      <c r="AE244" s="104" t="e">
        <f>SUMIF('[1]Consommati par usage et sect '!$C$6:$C$310,'[1]Assiette TIC'!$C256,'[1]Consommati par usage et sect '!AD$6:AD$310)</f>
        <v>#VALUE!</v>
      </c>
      <c r="AF244" s="104" t="e">
        <f>SUMIF('[1]Consommati par usage et sect '!$C$6:$C$310,'[1]Assiette TIC'!$C256,'[1]Consommati par usage et sect '!AE$6:AE$310)</f>
        <v>#VALUE!</v>
      </c>
      <c r="AG244" s="104" t="e">
        <f>SUMIF('[1]Consommati par usage et sect '!$C$6:$C$310,'[1]Assiette TIC'!$C256,'[1]Consommati par usage et sect '!AF$6:AF$310)</f>
        <v>#VALUE!</v>
      </c>
      <c r="AH244" s="104" t="e">
        <f>SUMIF('[1]Consommati par usage et sect '!$C$6:$C$310,'[1]Assiette TIC'!$C256,'[1]Consommati par usage et sect '!AG$6:AG$310)</f>
        <v>#VALUE!</v>
      </c>
      <c r="AI244" s="104" t="e">
        <f>SUMIF('[1]Consommati par usage et sect '!$C$6:$C$310,'[1]Assiette TIC'!$C256,'[1]Consommati par usage et sect '!AH$6:AH$310)</f>
        <v>#VALUE!</v>
      </c>
      <c r="AJ244" s="104" t="e">
        <f>SUMIF('[1]Consommati par usage et sect '!$C$6:$C$310,'[1]Assiette TIC'!$C256,'[1]Consommati par usage et sect '!AI$6:AI$310)</f>
        <v>#VALUE!</v>
      </c>
      <c r="AK244" s="104" t="e">
        <f>SUMIF('[1]Consommati par usage et sect '!$C$6:$C$310,'[1]Assiette TIC'!$C256,'[1]Consommati par usage et sect '!AJ$6:AJ$310)</f>
        <v>#VALUE!</v>
      </c>
      <c r="AL244" s="105" t="e">
        <f t="shared" si="80"/>
        <v>#VALUE!</v>
      </c>
      <c r="AM244" s="104" t="e">
        <f>SUMIF('[1]Consommati par usage et sect '!$C$6:$C$310,'[1]Assiette TIC'!$C256,'[1]Consommati par usage et sect '!AL$6:AL$310)</f>
        <v>#VALUE!</v>
      </c>
      <c r="AN244" s="104" t="e">
        <f>SUMIF('[1]Consommati par usage et sect '!$C$6:$C$310,'[1]Assiette TIC'!$C256,'[1]Consommati par usage et sect '!AM$6:AM$310)</f>
        <v>#VALUE!</v>
      </c>
      <c r="AO244" s="104" t="e">
        <f>SUMIF('[1]Consommati par usage et sect '!$C$6:$C$310,'[1]Assiette TIC'!$C256,'[1]Consommati par usage et sect '!AN$6:AN$310)</f>
        <v>#VALUE!</v>
      </c>
      <c r="AP244" s="104" t="e">
        <f>SUMIF('[1]Consommati par usage et sect '!$C$6:$C$310,'[1]Assiette TIC'!$C256,'[1]Consommati par usage et sect '!AO$6:AO$310)</f>
        <v>#VALUE!</v>
      </c>
      <c r="AQ244" s="104" t="e">
        <f>SUMIF('[1]Consommati par usage et sect '!$C$6:$C$310,'[1]Assiette TIC'!$C256,'[1]Consommati par usage et sect '!AP$6:AP$310)</f>
        <v>#VALUE!</v>
      </c>
      <c r="AR244" s="104" t="e">
        <f>SUMIF('[1]Consommati par usage et sect '!$C$6:$C$310,'[1]Assiette TIC'!$C256,'[1]Consommati par usage et sect '!AQ$6:AQ$310)</f>
        <v>#VALUE!</v>
      </c>
      <c r="AS244" s="104" t="e">
        <f>SUMIF('[1]Consommati par usage et sect '!$C$6:$C$310,'[1]Assiette TIC'!$C256,'[1]Consommati par usage et sect '!AR$6:AR$310)</f>
        <v>#VALUE!</v>
      </c>
      <c r="AT244" s="104" t="e">
        <f>SUMIF('[1]Consommati par usage et sect '!$C$6:$C$310,'[1]Assiette TIC'!$C256,'[1]Consommati par usage et sect '!AS$6:AS$310)</f>
        <v>#VALUE!</v>
      </c>
      <c r="AU244" s="104" t="e">
        <f>SUMIF('[1]Consommati par usage et sect '!$C$6:$C$310,'[1]Assiette TIC'!$C256,'[1]Consommati par usage et sect '!AT$6:AT$310)</f>
        <v>#VALUE!</v>
      </c>
      <c r="AV244" s="104" t="e">
        <f>SUMIF('[1]Consommati par usage et sect '!$C$6:$C$310,'[1]Assiette TIC'!$C256,'[1]Consommati par usage et sect '!AU$6:AU$310)</f>
        <v>#VALUE!</v>
      </c>
      <c r="AW244" s="104" t="e">
        <f>SUMIF('[1]Consommati par usage et sect '!$C$6:$C$310,'[1]Assiette TIC'!$C256,'[1]Consommati par usage et sect '!AV$6:AV$310)</f>
        <v>#VALUE!</v>
      </c>
      <c r="AX244" s="104" t="e">
        <f>SUMIF('[1]Consommati par usage et sect '!$C$6:$C$310,'[1]Assiette TIC'!$C256,'[1]Consommati par usage et sect '!AW$6:AW$310)</f>
        <v>#VALUE!</v>
      </c>
      <c r="AY244" s="104" t="e">
        <f>SUMIF('[1]Consommati par usage et sect '!$C$6:$C$310,'[1]Assiette TIC'!$C256,'[1]Consommati par usage et sect '!AX$6:AX$310)</f>
        <v>#VALUE!</v>
      </c>
      <c r="AZ244" s="104" t="e">
        <f>SUMIF('[1]Consommati par usage et sect '!$C$6:$C$310,'[1]Assiette TIC'!$C256,'[1]Consommati par usage et sect '!AY$6:AY$310)</f>
        <v>#VALUE!</v>
      </c>
      <c r="BA244" s="104" t="e">
        <f>SUMIF('[1]Consommati par usage et sect '!$C$6:$C$310,'[1]Assiette TIC'!$C256,'[1]Consommati par usage et sect '!AZ$6:AZ$310)</f>
        <v>#VALUE!</v>
      </c>
      <c r="BB244" s="104" t="e">
        <f>SUMIF('[1]Consommati par usage et sect '!$C$6:$C$310,'[1]Assiette TIC'!$C256,'[1]Consommati par usage et sect '!BA$6:BA$310)</f>
        <v>#VALUE!</v>
      </c>
      <c r="BC244" s="104" t="e">
        <f>SUMIF('[1]Consommati par usage et sect '!$C$6:$C$310,'[1]Assiette TIC'!$C256,'[1]Consommati par usage et sect '!BB$6:BB$310)</f>
        <v>#VALUE!</v>
      </c>
      <c r="BD244" s="104" t="e">
        <f>SUMIF('[1]Consommati par usage et sect '!$C$6:$C$310,'[1]Assiette TIC'!$C256,'[1]Consommati par usage et sect '!BC$6:BC$310)</f>
        <v>#VALUE!</v>
      </c>
      <c r="BE244" s="104" t="e">
        <f>SUMIF('[1]Consommati par usage et sect '!$C$6:$C$310,'[1]Assiette TIC'!$C256,'[1]Consommati par usage et sect '!BD$6:BD$310)</f>
        <v>#VALUE!</v>
      </c>
      <c r="BF244" s="104" t="e">
        <f>SUMIF('[1]Consommati par usage et sect '!$C$6:$C$310,'[1]Assiette TIC'!$C256,'[1]Consommati par usage et sect '!BE$6:BE$310)</f>
        <v>#VALUE!</v>
      </c>
      <c r="BG244" s="104" t="e">
        <f>SUMIF('[1]Consommati par usage et sect '!$C$6:$C$310,'[1]Assiette TIC'!$C256,'[1]Consommati par usage et sect '!BF$6:BF$310)</f>
        <v>#VALUE!</v>
      </c>
      <c r="BH244" s="104" t="e">
        <f>SUMIF('[1]Consommati par usage et sect '!$C$6:$C$310,'[1]Assiette TIC'!$C256,'[1]Consommati par usage et sect '!BG$6:BG$310)</f>
        <v>#VALUE!</v>
      </c>
      <c r="BI244" s="104" t="e">
        <f>SUMIF('[1]Consommati par usage et sect '!$C$6:$C$310,'[1]Assiette TIC'!$C256,'[1]Consommati par usage et sect '!BH$6:BH$310)</f>
        <v>#VALUE!</v>
      </c>
      <c r="BJ244" s="104" t="e">
        <f>SUMIF('[1]Consommati par usage et sect '!$C$6:$C$310,'[1]Assiette TIC'!$C256,'[1]Consommati par usage et sect '!BI$6:BI$310)</f>
        <v>#VALUE!</v>
      </c>
      <c r="BK244" s="104" t="e">
        <f>SUMIF('[1]Consommati par usage et sect '!$C$6:$C$310,'[1]Assiette TIC'!$C256,'[1]Consommati par usage et sect '!BJ$6:BJ$310)</f>
        <v>#VALUE!</v>
      </c>
      <c r="BL244" s="104" t="e">
        <f>SUMIF('[1]Consommati par usage et sect '!$C$6:$C$310,'[1]Assiette TIC'!$C256,'[1]Consommati par usage et sect '!BK$6:BK$310)</f>
        <v>#VALUE!</v>
      </c>
      <c r="BM244" s="104" t="e">
        <f>SUMIF('[1]Consommati par usage et sect '!$C$6:$C$310,'[1]Assiette TIC'!$C256,'[1]Consommati par usage et sect '!BL$6:BL$310)</f>
        <v>#VALUE!</v>
      </c>
      <c r="BN244" s="104" t="e">
        <f>SUMIF('[1]Consommati par usage et sect '!$C$6:$C$310,'[1]Assiette TIC'!$C256,'[1]Consommati par usage et sect '!BM$6:BM$310)</f>
        <v>#VALUE!</v>
      </c>
      <c r="BO244" s="104" t="e">
        <f>SUMIF('[1]Consommati par usage et sect '!$C$6:$C$310,'[1]Assiette TIC'!$C256,'[1]Consommati par usage et sect '!BN$6:BN$310)</f>
        <v>#VALUE!</v>
      </c>
      <c r="BP244" s="104" t="e">
        <f>SUMIF('[1]Consommati par usage et sect '!$C$6:$C$310,'[1]Assiette TIC'!$C256,'[1]Consommati par usage et sect '!BO$6:BO$310)</f>
        <v>#VALUE!</v>
      </c>
      <c r="BQ244" s="104" t="e">
        <f>SUMIF('[1]Consommati par usage et sect '!$C$6:$C$310,'[1]Assiette TIC'!$C256,'[1]Consommati par usage et sect '!BP$6:BP$310)</f>
        <v>#VALUE!</v>
      </c>
      <c r="BR244" s="104" t="e">
        <f>SUMIF('[1]Consommati par usage et sect '!$C$6:$C$310,'[1]Assiette TIC'!$C256,'[1]Consommati par usage et sect '!BQ$6:BQ$310)</f>
        <v>#VALUE!</v>
      </c>
      <c r="BS244" s="105" t="e">
        <f t="shared" si="100"/>
        <v>#VALUE!</v>
      </c>
      <c r="BT244" s="106" t="e">
        <f>AL244-E244+#REF!+#REF!</f>
        <v>#VALUE!</v>
      </c>
      <c r="BU244" s="102" t="e">
        <f>IF(E244-#REF!-#REF!&gt;=#REF!,AL244-E244+#REF!+#REF!,AL244-#REF!)</f>
        <v>#REF!</v>
      </c>
      <c r="BV244" s="102"/>
      <c r="BW244" s="102"/>
      <c r="BX244" s="102">
        <f t="shared" si="84"/>
        <v>0</v>
      </c>
      <c r="BY244" s="102" t="e">
        <f t="shared" si="86"/>
        <v>#REF!</v>
      </c>
      <c r="BZ244" s="107">
        <f>IF(ISNA(VLOOKUP($D244,'[1]comptes des secteurs'!$B$13:$AW$1568,31,FALSE)),0,VLOOKUP($D244,'[1]comptes des secteurs'!$B$13:$AW$1568,31,FALSE))</f>
        <v>507</v>
      </c>
      <c r="CA244" s="102">
        <f>IF(ISNA(VLOOKUP($D244,'[1]comptes des secteurs'!$B$13:$AW$1568,47,FALSE)),0,VLOOKUP($D244,'[1]comptes des secteurs'!$B$13:$AW$1568,47,FALSE))</f>
        <v>2079.1</v>
      </c>
      <c r="CB244" s="108" t="e">
        <f t="shared" si="89"/>
        <v>#REF!</v>
      </c>
      <c r="CC244" s="108" t="e">
        <f t="shared" si="89"/>
        <v>#REF!</v>
      </c>
      <c r="CD244">
        <f>VLOOKUP(D244,Eurostat!$A$11:$H$272,5,TRUE)</f>
        <v>6927.8</v>
      </c>
    </row>
    <row r="245" spans="1:82" ht="15.65" customHeight="1" x14ac:dyDescent="0.35">
      <c r="A245" s="121"/>
      <c r="B245" s="200"/>
      <c r="C245" s="131" t="s">
        <v>497</v>
      </c>
      <c r="D245" s="128">
        <v>2223</v>
      </c>
      <c r="E245" s="97">
        <f>IFERROR(VLOOKUP(D245,'[1]Emissions ETS'!$A$2:$B$121,2,FALSE),0)/1000</f>
        <v>0</v>
      </c>
      <c r="F245" s="104" t="e">
        <f>SUMIF('[1]Consommati par usage et sect '!$C$6:$C$310,'[1]Assiette TIC'!$C257,'[1]Consommati par usage et sect '!E$6:E$310)</f>
        <v>#VALUE!</v>
      </c>
      <c r="G245" s="104" t="e">
        <f>SUMIF('[1]Consommati par usage et sect '!$C$6:$C$310,'[1]Assiette TIC'!$C257,'[1]Consommati par usage et sect '!F$6:F$310)</f>
        <v>#VALUE!</v>
      </c>
      <c r="H245" s="104" t="e">
        <f>SUMIF('[1]Consommati par usage et sect '!$C$6:$C$310,'[1]Assiette TIC'!$C257,'[1]Consommati par usage et sect '!G$6:G$310)</f>
        <v>#VALUE!</v>
      </c>
      <c r="I245" s="104" t="e">
        <f>SUMIF('[1]Consommati par usage et sect '!$C$6:$C$310,'[1]Assiette TIC'!$C257,'[1]Consommati par usage et sect '!H$6:H$310)</f>
        <v>#VALUE!</v>
      </c>
      <c r="J245" s="104" t="e">
        <f>SUMIF('[1]Consommati par usage et sect '!$C$6:$C$310,'[1]Assiette TIC'!$C257,'[1]Consommati par usage et sect '!I$6:I$310)</f>
        <v>#VALUE!</v>
      </c>
      <c r="K245" s="104" t="e">
        <f>SUMIF('[1]Consommati par usage et sect '!$C$6:$C$310,'[1]Assiette TIC'!$C257,'[1]Consommati par usage et sect '!J$6:J$310)</f>
        <v>#VALUE!</v>
      </c>
      <c r="L245" s="104" t="e">
        <f>SUMIF('[1]Consommati par usage et sect '!$C$6:$C$310,'[1]Assiette TIC'!$C257,'[1]Consommati par usage et sect '!K$6:K$310)</f>
        <v>#VALUE!</v>
      </c>
      <c r="M245" s="104" t="e">
        <f>SUMIF('[1]Consommati par usage et sect '!$C$6:$C$310,'[1]Assiette TIC'!$C257,'[1]Consommati par usage et sect '!L$6:L$310)</f>
        <v>#VALUE!</v>
      </c>
      <c r="N245" s="104" t="e">
        <f>SUMIF('[1]Consommati par usage et sect '!$C$6:$C$310,'[1]Assiette TIC'!$C257,'[1]Consommati par usage et sect '!M$6:M$310)</f>
        <v>#VALUE!</v>
      </c>
      <c r="O245" s="104" t="e">
        <f>SUMIF('[1]Consommati par usage et sect '!$C$6:$C$310,'[1]Assiette TIC'!$C257,'[1]Consommati par usage et sect '!N$6:N$310)</f>
        <v>#VALUE!</v>
      </c>
      <c r="P245" s="104" t="e">
        <f>SUMIF('[1]Consommati par usage et sect '!$C$6:$C$310,'[1]Assiette TIC'!$C257,'[1]Consommati par usage et sect '!O$6:O$310)</f>
        <v>#VALUE!</v>
      </c>
      <c r="Q245" s="104" t="e">
        <f>SUMIF('[1]Consommati par usage et sect '!$C$6:$C$310,'[1]Assiette TIC'!$C257,'[1]Consommati par usage et sect '!P$6:P$310)</f>
        <v>#VALUE!</v>
      </c>
      <c r="R245" s="104" t="e">
        <f>SUMIF('[1]Consommati par usage et sect '!$C$6:$C$310,'[1]Assiette TIC'!$C257,'[1]Consommati par usage et sect '!Q$6:Q$310)</f>
        <v>#VALUE!</v>
      </c>
      <c r="S245" s="104" t="e">
        <f>SUMIF('[1]Consommati par usage et sect '!$C$6:$C$310,'[1]Assiette TIC'!$C257,'[1]Consommati par usage et sect '!R$6:R$310)</f>
        <v>#VALUE!</v>
      </c>
      <c r="T245" s="104" t="e">
        <f>SUMIF('[1]Consommati par usage et sect '!$C$6:$C$310,'[1]Assiette TIC'!$C257,'[1]Consommati par usage et sect '!S$6:S$310)</f>
        <v>#VALUE!</v>
      </c>
      <c r="U245" s="104" t="e">
        <f>SUMIF('[1]Consommati par usage et sect '!$C$6:$C$310,'[1]Assiette TIC'!$C257,'[1]Consommati par usage et sect '!T$6:T$310)</f>
        <v>#VALUE!</v>
      </c>
      <c r="V245" s="104" t="e">
        <f>SUMIF('[1]Consommati par usage et sect '!$C$6:$C$310,'[1]Assiette TIC'!$C257,'[1]Consommati par usage et sect '!U$6:U$310)</f>
        <v>#VALUE!</v>
      </c>
      <c r="W245" s="104" t="e">
        <f>SUMIF('[1]Consommati par usage et sect '!$C$6:$C$310,'[1]Assiette TIC'!$C257,'[1]Consommati par usage et sect '!V$6:V$310)</f>
        <v>#VALUE!</v>
      </c>
      <c r="X245" s="104" t="e">
        <f>SUMIF('[1]Consommati par usage et sect '!$C$6:$C$310,'[1]Assiette TIC'!$C257,'[1]Consommati par usage et sect '!W$6:W$310)</f>
        <v>#VALUE!</v>
      </c>
      <c r="Y245" s="104" t="e">
        <f>SUMIF('[1]Consommati par usage et sect '!$C$6:$C$310,'[1]Assiette TIC'!$C257,'[1]Consommati par usage et sect '!X$6:X$310)</f>
        <v>#VALUE!</v>
      </c>
      <c r="Z245" s="104" t="e">
        <f>SUMIF('[1]Consommati par usage et sect '!$C$6:$C$310,'[1]Assiette TIC'!$C257,'[1]Consommati par usage et sect '!Y$6:Y$310)</f>
        <v>#VALUE!</v>
      </c>
      <c r="AA245" s="104" t="e">
        <f>SUMIF('[1]Consommati par usage et sect '!$C$6:$C$310,'[1]Assiette TIC'!$C257,'[1]Consommati par usage et sect '!Z$6:Z$310)</f>
        <v>#VALUE!</v>
      </c>
      <c r="AB245" s="104" t="e">
        <f>SUMIF('[1]Consommati par usage et sect '!$C$6:$C$310,'[1]Assiette TIC'!$C257,'[1]Consommati par usage et sect '!AA$6:AA$310)</f>
        <v>#VALUE!</v>
      </c>
      <c r="AC245" s="104" t="e">
        <f>SUMIF('[1]Consommati par usage et sect '!$C$6:$C$310,'[1]Assiette TIC'!$C257,'[1]Consommati par usage et sect '!AB$6:AB$310)</f>
        <v>#VALUE!</v>
      </c>
      <c r="AD245" s="104" t="e">
        <f>SUMIF('[1]Consommati par usage et sect '!$C$6:$C$310,'[1]Assiette TIC'!$C257,'[1]Consommati par usage et sect '!AC$6:AC$310)</f>
        <v>#VALUE!</v>
      </c>
      <c r="AE245" s="104" t="e">
        <f>SUMIF('[1]Consommati par usage et sect '!$C$6:$C$310,'[1]Assiette TIC'!$C257,'[1]Consommati par usage et sect '!AD$6:AD$310)</f>
        <v>#VALUE!</v>
      </c>
      <c r="AF245" s="104" t="e">
        <f>SUMIF('[1]Consommati par usage et sect '!$C$6:$C$310,'[1]Assiette TIC'!$C257,'[1]Consommati par usage et sect '!AE$6:AE$310)</f>
        <v>#VALUE!</v>
      </c>
      <c r="AG245" s="104" t="e">
        <f>SUMIF('[1]Consommati par usage et sect '!$C$6:$C$310,'[1]Assiette TIC'!$C257,'[1]Consommati par usage et sect '!AF$6:AF$310)</f>
        <v>#VALUE!</v>
      </c>
      <c r="AH245" s="104" t="e">
        <f>SUMIF('[1]Consommati par usage et sect '!$C$6:$C$310,'[1]Assiette TIC'!$C257,'[1]Consommati par usage et sect '!AG$6:AG$310)</f>
        <v>#VALUE!</v>
      </c>
      <c r="AI245" s="104" t="e">
        <f>SUMIF('[1]Consommati par usage et sect '!$C$6:$C$310,'[1]Assiette TIC'!$C257,'[1]Consommati par usage et sect '!AH$6:AH$310)</f>
        <v>#VALUE!</v>
      </c>
      <c r="AJ245" s="104" t="e">
        <f>SUMIF('[1]Consommati par usage et sect '!$C$6:$C$310,'[1]Assiette TIC'!$C257,'[1]Consommati par usage et sect '!AI$6:AI$310)</f>
        <v>#VALUE!</v>
      </c>
      <c r="AK245" s="104" t="e">
        <f>SUMIF('[1]Consommati par usage et sect '!$C$6:$C$310,'[1]Assiette TIC'!$C257,'[1]Consommati par usage et sect '!AJ$6:AJ$310)</f>
        <v>#VALUE!</v>
      </c>
      <c r="AL245" s="105" t="e">
        <f t="shared" si="80"/>
        <v>#VALUE!</v>
      </c>
      <c r="AM245" s="104" t="e">
        <f>SUMIF('[1]Consommati par usage et sect '!$C$6:$C$310,'[1]Assiette TIC'!$C257,'[1]Consommati par usage et sect '!AL$6:AL$310)</f>
        <v>#VALUE!</v>
      </c>
      <c r="AN245" s="104" t="e">
        <f>SUMIF('[1]Consommati par usage et sect '!$C$6:$C$310,'[1]Assiette TIC'!$C257,'[1]Consommati par usage et sect '!AM$6:AM$310)</f>
        <v>#VALUE!</v>
      </c>
      <c r="AO245" s="104" t="e">
        <f>SUMIF('[1]Consommati par usage et sect '!$C$6:$C$310,'[1]Assiette TIC'!$C257,'[1]Consommati par usage et sect '!AN$6:AN$310)</f>
        <v>#VALUE!</v>
      </c>
      <c r="AP245" s="104" t="e">
        <f>SUMIF('[1]Consommati par usage et sect '!$C$6:$C$310,'[1]Assiette TIC'!$C257,'[1]Consommati par usage et sect '!AO$6:AO$310)</f>
        <v>#VALUE!</v>
      </c>
      <c r="AQ245" s="104" t="e">
        <f>SUMIF('[1]Consommati par usage et sect '!$C$6:$C$310,'[1]Assiette TIC'!$C257,'[1]Consommati par usage et sect '!AP$6:AP$310)</f>
        <v>#VALUE!</v>
      </c>
      <c r="AR245" s="104" t="e">
        <f>SUMIF('[1]Consommati par usage et sect '!$C$6:$C$310,'[1]Assiette TIC'!$C257,'[1]Consommati par usage et sect '!AQ$6:AQ$310)</f>
        <v>#VALUE!</v>
      </c>
      <c r="AS245" s="104" t="e">
        <f>SUMIF('[1]Consommati par usage et sect '!$C$6:$C$310,'[1]Assiette TIC'!$C257,'[1]Consommati par usage et sect '!AR$6:AR$310)</f>
        <v>#VALUE!</v>
      </c>
      <c r="AT245" s="104" t="e">
        <f>SUMIF('[1]Consommati par usage et sect '!$C$6:$C$310,'[1]Assiette TIC'!$C257,'[1]Consommati par usage et sect '!AS$6:AS$310)</f>
        <v>#VALUE!</v>
      </c>
      <c r="AU245" s="104" t="e">
        <f>SUMIF('[1]Consommati par usage et sect '!$C$6:$C$310,'[1]Assiette TIC'!$C257,'[1]Consommati par usage et sect '!AT$6:AT$310)</f>
        <v>#VALUE!</v>
      </c>
      <c r="AV245" s="104" t="e">
        <f>SUMIF('[1]Consommati par usage et sect '!$C$6:$C$310,'[1]Assiette TIC'!$C257,'[1]Consommati par usage et sect '!AU$6:AU$310)</f>
        <v>#VALUE!</v>
      </c>
      <c r="AW245" s="104" t="e">
        <f>SUMIF('[1]Consommati par usage et sect '!$C$6:$C$310,'[1]Assiette TIC'!$C257,'[1]Consommati par usage et sect '!AV$6:AV$310)</f>
        <v>#VALUE!</v>
      </c>
      <c r="AX245" s="104" t="e">
        <f>SUMIF('[1]Consommati par usage et sect '!$C$6:$C$310,'[1]Assiette TIC'!$C257,'[1]Consommati par usage et sect '!AW$6:AW$310)</f>
        <v>#VALUE!</v>
      </c>
      <c r="AY245" s="104" t="e">
        <f>SUMIF('[1]Consommati par usage et sect '!$C$6:$C$310,'[1]Assiette TIC'!$C257,'[1]Consommati par usage et sect '!AX$6:AX$310)</f>
        <v>#VALUE!</v>
      </c>
      <c r="AZ245" s="104" t="e">
        <f>SUMIF('[1]Consommati par usage et sect '!$C$6:$C$310,'[1]Assiette TIC'!$C257,'[1]Consommati par usage et sect '!AY$6:AY$310)</f>
        <v>#VALUE!</v>
      </c>
      <c r="BA245" s="104" t="e">
        <f>SUMIF('[1]Consommati par usage et sect '!$C$6:$C$310,'[1]Assiette TIC'!$C257,'[1]Consommati par usage et sect '!AZ$6:AZ$310)</f>
        <v>#VALUE!</v>
      </c>
      <c r="BB245" s="104" t="e">
        <f>SUMIF('[1]Consommati par usage et sect '!$C$6:$C$310,'[1]Assiette TIC'!$C257,'[1]Consommati par usage et sect '!BA$6:BA$310)</f>
        <v>#VALUE!</v>
      </c>
      <c r="BC245" s="104" t="e">
        <f>SUMIF('[1]Consommati par usage et sect '!$C$6:$C$310,'[1]Assiette TIC'!$C257,'[1]Consommati par usage et sect '!BB$6:BB$310)</f>
        <v>#VALUE!</v>
      </c>
      <c r="BD245" s="104" t="e">
        <f>SUMIF('[1]Consommati par usage et sect '!$C$6:$C$310,'[1]Assiette TIC'!$C257,'[1]Consommati par usage et sect '!BC$6:BC$310)</f>
        <v>#VALUE!</v>
      </c>
      <c r="BE245" s="104" t="e">
        <f>SUMIF('[1]Consommati par usage et sect '!$C$6:$C$310,'[1]Assiette TIC'!$C257,'[1]Consommati par usage et sect '!BD$6:BD$310)</f>
        <v>#VALUE!</v>
      </c>
      <c r="BF245" s="104" t="e">
        <f>SUMIF('[1]Consommati par usage et sect '!$C$6:$C$310,'[1]Assiette TIC'!$C257,'[1]Consommati par usage et sect '!BE$6:BE$310)</f>
        <v>#VALUE!</v>
      </c>
      <c r="BG245" s="104" t="e">
        <f>SUMIF('[1]Consommati par usage et sect '!$C$6:$C$310,'[1]Assiette TIC'!$C257,'[1]Consommati par usage et sect '!BF$6:BF$310)</f>
        <v>#VALUE!</v>
      </c>
      <c r="BH245" s="104" t="e">
        <f>SUMIF('[1]Consommati par usage et sect '!$C$6:$C$310,'[1]Assiette TIC'!$C257,'[1]Consommati par usage et sect '!BG$6:BG$310)</f>
        <v>#VALUE!</v>
      </c>
      <c r="BI245" s="104" t="e">
        <f>SUMIF('[1]Consommati par usage et sect '!$C$6:$C$310,'[1]Assiette TIC'!$C257,'[1]Consommati par usage et sect '!BH$6:BH$310)</f>
        <v>#VALUE!</v>
      </c>
      <c r="BJ245" s="104" t="e">
        <f>SUMIF('[1]Consommati par usage et sect '!$C$6:$C$310,'[1]Assiette TIC'!$C257,'[1]Consommati par usage et sect '!BI$6:BI$310)</f>
        <v>#VALUE!</v>
      </c>
      <c r="BK245" s="104" t="e">
        <f>SUMIF('[1]Consommati par usage et sect '!$C$6:$C$310,'[1]Assiette TIC'!$C257,'[1]Consommati par usage et sect '!BJ$6:BJ$310)</f>
        <v>#VALUE!</v>
      </c>
      <c r="BL245" s="104" t="e">
        <f>SUMIF('[1]Consommati par usage et sect '!$C$6:$C$310,'[1]Assiette TIC'!$C257,'[1]Consommati par usage et sect '!BK$6:BK$310)</f>
        <v>#VALUE!</v>
      </c>
      <c r="BM245" s="104" t="e">
        <f>SUMIF('[1]Consommati par usage et sect '!$C$6:$C$310,'[1]Assiette TIC'!$C257,'[1]Consommati par usage et sect '!BL$6:BL$310)</f>
        <v>#VALUE!</v>
      </c>
      <c r="BN245" s="104" t="e">
        <f>SUMIF('[1]Consommati par usage et sect '!$C$6:$C$310,'[1]Assiette TIC'!$C257,'[1]Consommati par usage et sect '!BM$6:BM$310)</f>
        <v>#VALUE!</v>
      </c>
      <c r="BO245" s="104" t="e">
        <f>SUMIF('[1]Consommati par usage et sect '!$C$6:$C$310,'[1]Assiette TIC'!$C257,'[1]Consommati par usage et sect '!BN$6:BN$310)</f>
        <v>#VALUE!</v>
      </c>
      <c r="BP245" s="104" t="e">
        <f>SUMIF('[1]Consommati par usage et sect '!$C$6:$C$310,'[1]Assiette TIC'!$C257,'[1]Consommati par usage et sect '!BO$6:BO$310)</f>
        <v>#VALUE!</v>
      </c>
      <c r="BQ245" s="104" t="e">
        <f>SUMIF('[1]Consommati par usage et sect '!$C$6:$C$310,'[1]Assiette TIC'!$C257,'[1]Consommati par usage et sect '!BP$6:BP$310)</f>
        <v>#VALUE!</v>
      </c>
      <c r="BR245" s="104" t="e">
        <f>SUMIF('[1]Consommati par usage et sect '!$C$6:$C$310,'[1]Assiette TIC'!$C257,'[1]Consommati par usage et sect '!BQ$6:BQ$310)</f>
        <v>#VALUE!</v>
      </c>
      <c r="BS245" s="105" t="e">
        <f t="shared" si="100"/>
        <v>#VALUE!</v>
      </c>
      <c r="BT245" s="106" t="e">
        <f>AL245-E245</f>
        <v>#VALUE!</v>
      </c>
      <c r="BU245" s="102" t="e">
        <f>IF(E245-#REF!-#REF!&gt;=#REF!,AL245-E245+#REF!+#REF!,AL245-#REF!)</f>
        <v>#REF!</v>
      </c>
      <c r="BV245" s="102"/>
      <c r="BW245" s="102"/>
      <c r="BX245" s="102">
        <f t="shared" si="84"/>
        <v>0</v>
      </c>
      <c r="BY245" s="102" t="e">
        <f t="shared" si="86"/>
        <v>#REF!</v>
      </c>
      <c r="BZ245" s="107">
        <f>IF(ISNA(VLOOKUP($D245,'[1]comptes des secteurs'!$B$13:$AW$1568,31,FALSE)),0,VLOOKUP($D245,'[1]comptes des secteurs'!$B$13:$AW$1568,31,FALSE))</f>
        <v>321.5</v>
      </c>
      <c r="CA245" s="102">
        <f>IF(ISNA(VLOOKUP($D245,'[1]comptes des secteurs'!$B$13:$AW$1568,47,FALSE)),0,VLOOKUP($D245,'[1]comptes des secteurs'!$B$13:$AW$1568,47,FALSE))</f>
        <v>1501.5</v>
      </c>
      <c r="CB245" s="108" t="e">
        <f t="shared" si="89"/>
        <v>#REF!</v>
      </c>
      <c r="CC245" s="108" t="e">
        <f t="shared" si="89"/>
        <v>#REF!</v>
      </c>
      <c r="CD245">
        <f>VLOOKUP(D245,Eurostat!$A$11:$H$272,5,TRUE)</f>
        <v>4608.7</v>
      </c>
    </row>
    <row r="246" spans="1:82" ht="15.65" customHeight="1" x14ac:dyDescent="0.35">
      <c r="A246" s="121"/>
      <c r="B246" s="196"/>
      <c r="C246" s="131" t="s">
        <v>498</v>
      </c>
      <c r="D246" s="125">
        <v>2229</v>
      </c>
      <c r="E246" s="97">
        <f>IFERROR(VLOOKUP(D246,'[1]Emissions ETS'!$A$2:$B$121,2,FALSE),0)/1000</f>
        <v>32.182000000000002</v>
      </c>
      <c r="F246" s="104" t="e">
        <f>SUMIF('[1]Consommati par usage et sect '!$C$6:$C$310,'[1]Assiette TIC'!$C258,'[1]Consommati par usage et sect '!E$6:E$310)</f>
        <v>#VALUE!</v>
      </c>
      <c r="G246" s="104" t="e">
        <f>SUMIF('[1]Consommati par usage et sect '!$C$6:$C$310,'[1]Assiette TIC'!$C258,'[1]Consommati par usage et sect '!F$6:F$310)</f>
        <v>#VALUE!</v>
      </c>
      <c r="H246" s="104" t="e">
        <f>SUMIF('[1]Consommati par usage et sect '!$C$6:$C$310,'[1]Assiette TIC'!$C258,'[1]Consommati par usage et sect '!G$6:G$310)</f>
        <v>#VALUE!</v>
      </c>
      <c r="I246" s="104" t="e">
        <f>SUMIF('[1]Consommati par usage et sect '!$C$6:$C$310,'[1]Assiette TIC'!$C258,'[1]Consommati par usage et sect '!H$6:H$310)</f>
        <v>#VALUE!</v>
      </c>
      <c r="J246" s="104" t="e">
        <f>SUMIF('[1]Consommati par usage et sect '!$C$6:$C$310,'[1]Assiette TIC'!$C258,'[1]Consommati par usage et sect '!I$6:I$310)</f>
        <v>#VALUE!</v>
      </c>
      <c r="K246" s="104" t="e">
        <f>SUMIF('[1]Consommati par usage et sect '!$C$6:$C$310,'[1]Assiette TIC'!$C258,'[1]Consommati par usage et sect '!J$6:J$310)</f>
        <v>#VALUE!</v>
      </c>
      <c r="L246" s="104" t="e">
        <f>SUMIF('[1]Consommati par usage et sect '!$C$6:$C$310,'[1]Assiette TIC'!$C258,'[1]Consommati par usage et sect '!K$6:K$310)</f>
        <v>#VALUE!</v>
      </c>
      <c r="M246" s="104" t="e">
        <f>SUMIF('[1]Consommati par usage et sect '!$C$6:$C$310,'[1]Assiette TIC'!$C258,'[1]Consommati par usage et sect '!L$6:L$310)</f>
        <v>#VALUE!</v>
      </c>
      <c r="N246" s="104" t="e">
        <f>SUMIF('[1]Consommati par usage et sect '!$C$6:$C$310,'[1]Assiette TIC'!$C258,'[1]Consommati par usage et sect '!M$6:M$310)</f>
        <v>#VALUE!</v>
      </c>
      <c r="O246" s="104" t="e">
        <f>SUMIF('[1]Consommati par usage et sect '!$C$6:$C$310,'[1]Assiette TIC'!$C258,'[1]Consommati par usage et sect '!N$6:N$310)</f>
        <v>#VALUE!</v>
      </c>
      <c r="P246" s="104" t="e">
        <f>SUMIF('[1]Consommati par usage et sect '!$C$6:$C$310,'[1]Assiette TIC'!$C258,'[1]Consommati par usage et sect '!O$6:O$310)</f>
        <v>#VALUE!</v>
      </c>
      <c r="Q246" s="104" t="e">
        <f>SUMIF('[1]Consommati par usage et sect '!$C$6:$C$310,'[1]Assiette TIC'!$C258,'[1]Consommati par usage et sect '!P$6:P$310)</f>
        <v>#VALUE!</v>
      </c>
      <c r="R246" s="104" t="e">
        <f>SUMIF('[1]Consommati par usage et sect '!$C$6:$C$310,'[1]Assiette TIC'!$C258,'[1]Consommati par usage et sect '!Q$6:Q$310)</f>
        <v>#VALUE!</v>
      </c>
      <c r="S246" s="104" t="e">
        <f>SUMIF('[1]Consommati par usage et sect '!$C$6:$C$310,'[1]Assiette TIC'!$C258,'[1]Consommati par usage et sect '!R$6:R$310)</f>
        <v>#VALUE!</v>
      </c>
      <c r="T246" s="104" t="e">
        <f>SUMIF('[1]Consommati par usage et sect '!$C$6:$C$310,'[1]Assiette TIC'!$C258,'[1]Consommati par usage et sect '!S$6:S$310)</f>
        <v>#VALUE!</v>
      </c>
      <c r="U246" s="104" t="e">
        <f>SUMIF('[1]Consommati par usage et sect '!$C$6:$C$310,'[1]Assiette TIC'!$C258,'[1]Consommati par usage et sect '!T$6:T$310)</f>
        <v>#VALUE!</v>
      </c>
      <c r="V246" s="104" t="e">
        <f>SUMIF('[1]Consommati par usage et sect '!$C$6:$C$310,'[1]Assiette TIC'!$C258,'[1]Consommati par usage et sect '!U$6:U$310)</f>
        <v>#VALUE!</v>
      </c>
      <c r="W246" s="104" t="e">
        <f>SUMIF('[1]Consommati par usage et sect '!$C$6:$C$310,'[1]Assiette TIC'!$C258,'[1]Consommati par usage et sect '!V$6:V$310)</f>
        <v>#VALUE!</v>
      </c>
      <c r="X246" s="104" t="e">
        <f>SUMIF('[1]Consommati par usage et sect '!$C$6:$C$310,'[1]Assiette TIC'!$C258,'[1]Consommati par usage et sect '!W$6:W$310)</f>
        <v>#VALUE!</v>
      </c>
      <c r="Y246" s="104" t="e">
        <f>SUMIF('[1]Consommati par usage et sect '!$C$6:$C$310,'[1]Assiette TIC'!$C258,'[1]Consommati par usage et sect '!X$6:X$310)</f>
        <v>#VALUE!</v>
      </c>
      <c r="Z246" s="104" t="e">
        <f>SUMIF('[1]Consommati par usage et sect '!$C$6:$C$310,'[1]Assiette TIC'!$C258,'[1]Consommati par usage et sect '!Y$6:Y$310)</f>
        <v>#VALUE!</v>
      </c>
      <c r="AA246" s="104" t="e">
        <f>SUMIF('[1]Consommati par usage et sect '!$C$6:$C$310,'[1]Assiette TIC'!$C258,'[1]Consommati par usage et sect '!Z$6:Z$310)</f>
        <v>#VALUE!</v>
      </c>
      <c r="AB246" s="104" t="e">
        <f>SUMIF('[1]Consommati par usage et sect '!$C$6:$C$310,'[1]Assiette TIC'!$C258,'[1]Consommati par usage et sect '!AA$6:AA$310)</f>
        <v>#VALUE!</v>
      </c>
      <c r="AC246" s="104" t="e">
        <f>SUMIF('[1]Consommati par usage et sect '!$C$6:$C$310,'[1]Assiette TIC'!$C258,'[1]Consommati par usage et sect '!AB$6:AB$310)</f>
        <v>#VALUE!</v>
      </c>
      <c r="AD246" s="104" t="e">
        <f>SUMIF('[1]Consommati par usage et sect '!$C$6:$C$310,'[1]Assiette TIC'!$C258,'[1]Consommati par usage et sect '!AC$6:AC$310)</f>
        <v>#VALUE!</v>
      </c>
      <c r="AE246" s="104" t="e">
        <f>SUMIF('[1]Consommati par usage et sect '!$C$6:$C$310,'[1]Assiette TIC'!$C258,'[1]Consommati par usage et sect '!AD$6:AD$310)</f>
        <v>#VALUE!</v>
      </c>
      <c r="AF246" s="104" t="e">
        <f>SUMIF('[1]Consommati par usage et sect '!$C$6:$C$310,'[1]Assiette TIC'!$C258,'[1]Consommati par usage et sect '!AE$6:AE$310)</f>
        <v>#VALUE!</v>
      </c>
      <c r="AG246" s="104" t="e">
        <f>SUMIF('[1]Consommati par usage et sect '!$C$6:$C$310,'[1]Assiette TIC'!$C258,'[1]Consommati par usage et sect '!AF$6:AF$310)</f>
        <v>#VALUE!</v>
      </c>
      <c r="AH246" s="104" t="e">
        <f>SUMIF('[1]Consommati par usage et sect '!$C$6:$C$310,'[1]Assiette TIC'!$C258,'[1]Consommati par usage et sect '!AG$6:AG$310)</f>
        <v>#VALUE!</v>
      </c>
      <c r="AI246" s="104" t="e">
        <f>SUMIF('[1]Consommati par usage et sect '!$C$6:$C$310,'[1]Assiette TIC'!$C258,'[1]Consommati par usage et sect '!AH$6:AH$310)</f>
        <v>#VALUE!</v>
      </c>
      <c r="AJ246" s="104" t="e">
        <f>SUMIF('[1]Consommati par usage et sect '!$C$6:$C$310,'[1]Assiette TIC'!$C258,'[1]Consommati par usage et sect '!AI$6:AI$310)</f>
        <v>#VALUE!</v>
      </c>
      <c r="AK246" s="104" t="e">
        <f>SUMIF('[1]Consommati par usage et sect '!$C$6:$C$310,'[1]Assiette TIC'!$C258,'[1]Consommati par usage et sect '!AJ$6:AJ$310)</f>
        <v>#VALUE!</v>
      </c>
      <c r="AL246" s="105" t="e">
        <f t="shared" si="80"/>
        <v>#VALUE!</v>
      </c>
      <c r="AM246" s="104" t="e">
        <f>SUMIF('[1]Consommati par usage et sect '!$C$6:$C$310,'[1]Assiette TIC'!$C258,'[1]Consommati par usage et sect '!AL$6:AL$310)</f>
        <v>#VALUE!</v>
      </c>
      <c r="AN246" s="104" t="e">
        <f>SUMIF('[1]Consommati par usage et sect '!$C$6:$C$310,'[1]Assiette TIC'!$C258,'[1]Consommati par usage et sect '!AM$6:AM$310)</f>
        <v>#VALUE!</v>
      </c>
      <c r="AO246" s="104" t="e">
        <f>SUMIF('[1]Consommati par usage et sect '!$C$6:$C$310,'[1]Assiette TIC'!$C258,'[1]Consommati par usage et sect '!AN$6:AN$310)</f>
        <v>#VALUE!</v>
      </c>
      <c r="AP246" s="104" t="e">
        <f>SUMIF('[1]Consommati par usage et sect '!$C$6:$C$310,'[1]Assiette TIC'!$C258,'[1]Consommati par usage et sect '!AO$6:AO$310)</f>
        <v>#VALUE!</v>
      </c>
      <c r="AQ246" s="104" t="e">
        <f>SUMIF('[1]Consommati par usage et sect '!$C$6:$C$310,'[1]Assiette TIC'!$C258,'[1]Consommati par usage et sect '!AP$6:AP$310)</f>
        <v>#VALUE!</v>
      </c>
      <c r="AR246" s="104" t="e">
        <f>SUMIF('[1]Consommati par usage et sect '!$C$6:$C$310,'[1]Assiette TIC'!$C258,'[1]Consommati par usage et sect '!AQ$6:AQ$310)</f>
        <v>#VALUE!</v>
      </c>
      <c r="AS246" s="104" t="e">
        <f>SUMIF('[1]Consommati par usage et sect '!$C$6:$C$310,'[1]Assiette TIC'!$C258,'[1]Consommati par usage et sect '!AR$6:AR$310)</f>
        <v>#VALUE!</v>
      </c>
      <c r="AT246" s="104" t="e">
        <f>SUMIF('[1]Consommati par usage et sect '!$C$6:$C$310,'[1]Assiette TIC'!$C258,'[1]Consommati par usage et sect '!AS$6:AS$310)</f>
        <v>#VALUE!</v>
      </c>
      <c r="AU246" s="104" t="e">
        <f>SUMIF('[1]Consommati par usage et sect '!$C$6:$C$310,'[1]Assiette TIC'!$C258,'[1]Consommati par usage et sect '!AT$6:AT$310)</f>
        <v>#VALUE!</v>
      </c>
      <c r="AV246" s="104" t="e">
        <f>SUMIF('[1]Consommati par usage et sect '!$C$6:$C$310,'[1]Assiette TIC'!$C258,'[1]Consommati par usage et sect '!AU$6:AU$310)</f>
        <v>#VALUE!</v>
      </c>
      <c r="AW246" s="104" t="e">
        <f>SUMIF('[1]Consommati par usage et sect '!$C$6:$C$310,'[1]Assiette TIC'!$C258,'[1]Consommati par usage et sect '!AV$6:AV$310)</f>
        <v>#VALUE!</v>
      </c>
      <c r="AX246" s="104" t="e">
        <f>SUMIF('[1]Consommati par usage et sect '!$C$6:$C$310,'[1]Assiette TIC'!$C258,'[1]Consommati par usage et sect '!AW$6:AW$310)</f>
        <v>#VALUE!</v>
      </c>
      <c r="AY246" s="104" t="e">
        <f>SUMIF('[1]Consommati par usage et sect '!$C$6:$C$310,'[1]Assiette TIC'!$C258,'[1]Consommati par usage et sect '!AX$6:AX$310)</f>
        <v>#VALUE!</v>
      </c>
      <c r="AZ246" s="104" t="e">
        <f>SUMIF('[1]Consommati par usage et sect '!$C$6:$C$310,'[1]Assiette TIC'!$C258,'[1]Consommati par usage et sect '!AY$6:AY$310)</f>
        <v>#VALUE!</v>
      </c>
      <c r="BA246" s="104" t="e">
        <f>SUMIF('[1]Consommati par usage et sect '!$C$6:$C$310,'[1]Assiette TIC'!$C258,'[1]Consommati par usage et sect '!AZ$6:AZ$310)</f>
        <v>#VALUE!</v>
      </c>
      <c r="BB246" s="104" t="e">
        <f>SUMIF('[1]Consommati par usage et sect '!$C$6:$C$310,'[1]Assiette TIC'!$C258,'[1]Consommati par usage et sect '!BA$6:BA$310)</f>
        <v>#VALUE!</v>
      </c>
      <c r="BC246" s="104" t="e">
        <f>SUMIF('[1]Consommati par usage et sect '!$C$6:$C$310,'[1]Assiette TIC'!$C258,'[1]Consommati par usage et sect '!BB$6:BB$310)</f>
        <v>#VALUE!</v>
      </c>
      <c r="BD246" s="104" t="e">
        <f>SUMIF('[1]Consommati par usage et sect '!$C$6:$C$310,'[1]Assiette TIC'!$C258,'[1]Consommati par usage et sect '!BC$6:BC$310)</f>
        <v>#VALUE!</v>
      </c>
      <c r="BE246" s="104" t="e">
        <f>SUMIF('[1]Consommati par usage et sect '!$C$6:$C$310,'[1]Assiette TIC'!$C258,'[1]Consommati par usage et sect '!BD$6:BD$310)</f>
        <v>#VALUE!</v>
      </c>
      <c r="BF246" s="104" t="e">
        <f>SUMIF('[1]Consommati par usage et sect '!$C$6:$C$310,'[1]Assiette TIC'!$C258,'[1]Consommati par usage et sect '!BE$6:BE$310)</f>
        <v>#VALUE!</v>
      </c>
      <c r="BG246" s="104" t="e">
        <f>SUMIF('[1]Consommati par usage et sect '!$C$6:$C$310,'[1]Assiette TIC'!$C258,'[1]Consommati par usage et sect '!BF$6:BF$310)</f>
        <v>#VALUE!</v>
      </c>
      <c r="BH246" s="104" t="e">
        <f>SUMIF('[1]Consommati par usage et sect '!$C$6:$C$310,'[1]Assiette TIC'!$C258,'[1]Consommati par usage et sect '!BG$6:BG$310)</f>
        <v>#VALUE!</v>
      </c>
      <c r="BI246" s="104" t="e">
        <f>SUMIF('[1]Consommati par usage et sect '!$C$6:$C$310,'[1]Assiette TIC'!$C258,'[1]Consommati par usage et sect '!BH$6:BH$310)</f>
        <v>#VALUE!</v>
      </c>
      <c r="BJ246" s="104" t="e">
        <f>SUMIF('[1]Consommati par usage et sect '!$C$6:$C$310,'[1]Assiette TIC'!$C258,'[1]Consommati par usage et sect '!BI$6:BI$310)</f>
        <v>#VALUE!</v>
      </c>
      <c r="BK246" s="104" t="e">
        <f>SUMIF('[1]Consommati par usage et sect '!$C$6:$C$310,'[1]Assiette TIC'!$C258,'[1]Consommati par usage et sect '!BJ$6:BJ$310)</f>
        <v>#VALUE!</v>
      </c>
      <c r="BL246" s="104" t="e">
        <f>SUMIF('[1]Consommati par usage et sect '!$C$6:$C$310,'[1]Assiette TIC'!$C258,'[1]Consommati par usage et sect '!BK$6:BK$310)</f>
        <v>#VALUE!</v>
      </c>
      <c r="BM246" s="104" t="e">
        <f>SUMIF('[1]Consommati par usage et sect '!$C$6:$C$310,'[1]Assiette TIC'!$C258,'[1]Consommati par usage et sect '!BL$6:BL$310)</f>
        <v>#VALUE!</v>
      </c>
      <c r="BN246" s="104" t="e">
        <f>SUMIF('[1]Consommati par usage et sect '!$C$6:$C$310,'[1]Assiette TIC'!$C258,'[1]Consommati par usage et sect '!BM$6:BM$310)</f>
        <v>#VALUE!</v>
      </c>
      <c r="BO246" s="104" t="e">
        <f>SUMIF('[1]Consommati par usage et sect '!$C$6:$C$310,'[1]Assiette TIC'!$C258,'[1]Consommati par usage et sect '!BN$6:BN$310)</f>
        <v>#VALUE!</v>
      </c>
      <c r="BP246" s="104" t="e">
        <f>SUMIF('[1]Consommati par usage et sect '!$C$6:$C$310,'[1]Assiette TIC'!$C258,'[1]Consommati par usage et sect '!BO$6:BO$310)</f>
        <v>#VALUE!</v>
      </c>
      <c r="BQ246" s="104" t="e">
        <f>SUMIF('[1]Consommati par usage et sect '!$C$6:$C$310,'[1]Assiette TIC'!$C258,'[1]Consommati par usage et sect '!BP$6:BP$310)</f>
        <v>#VALUE!</v>
      </c>
      <c r="BR246" s="104" t="e">
        <f>SUMIF('[1]Consommati par usage et sect '!$C$6:$C$310,'[1]Assiette TIC'!$C258,'[1]Consommati par usage et sect '!BQ$6:BQ$310)</f>
        <v>#VALUE!</v>
      </c>
      <c r="BS246" s="105" t="e">
        <f t="shared" si="100"/>
        <v>#VALUE!</v>
      </c>
      <c r="BT246" s="106" t="e">
        <f>AL246-E246+#REF!+#REF!</f>
        <v>#VALUE!</v>
      </c>
      <c r="BU246" s="102" t="e">
        <f>IF(E246-#REF!-#REF!&gt;=#REF!,AL246-E246+#REF!+#REF!,AL246-#REF!)</f>
        <v>#REF!</v>
      </c>
      <c r="BV246" s="102"/>
      <c r="BW246" s="102"/>
      <c r="BX246" s="102">
        <f t="shared" si="84"/>
        <v>0</v>
      </c>
      <c r="BY246" s="102" t="e">
        <f t="shared" si="86"/>
        <v>#REF!</v>
      </c>
      <c r="BZ246" s="107">
        <f>IF(ISNA(VLOOKUP($D246,'[1]comptes des secteurs'!$B$13:$AW$1568,31,FALSE)),0,VLOOKUP($D246,'[1]comptes des secteurs'!$B$13:$AW$1568,31,FALSE))</f>
        <v>382.3</v>
      </c>
      <c r="CA246" s="102">
        <f>IF(ISNA(VLOOKUP($D246,'[1]comptes des secteurs'!$B$13:$AW$1568,47,FALSE)),0,VLOOKUP($D246,'[1]comptes des secteurs'!$B$13:$AW$1568,47,FALSE))</f>
        <v>2111.8000000000002</v>
      </c>
      <c r="CB246" s="108" t="e">
        <f t="shared" si="89"/>
        <v>#REF!</v>
      </c>
      <c r="CC246" s="108" t="e">
        <f t="shared" si="89"/>
        <v>#REF!</v>
      </c>
      <c r="CD246">
        <f>VLOOKUP(D246,Eurostat!$A$11:$H$272,5,TRUE)</f>
        <v>5567.3</v>
      </c>
    </row>
    <row r="247" spans="1:82" ht="15.65" customHeight="1" x14ac:dyDescent="0.35">
      <c r="A247" s="123"/>
      <c r="B247" s="109"/>
      <c r="C247" s="131" t="s">
        <v>266</v>
      </c>
      <c r="D247" s="126" t="s">
        <v>300</v>
      </c>
      <c r="E247" s="97">
        <f>SUM(E243:E246)</f>
        <v>68.429000000000002</v>
      </c>
      <c r="F247" s="97" t="e">
        <f t="shared" ref="F247:AK247" si="101">SUM(F243:F246)</f>
        <v>#VALUE!</v>
      </c>
      <c r="G247" s="97" t="e">
        <f t="shared" si="101"/>
        <v>#VALUE!</v>
      </c>
      <c r="H247" s="97" t="e">
        <f t="shared" si="101"/>
        <v>#VALUE!</v>
      </c>
      <c r="I247" s="97" t="e">
        <f t="shared" si="101"/>
        <v>#VALUE!</v>
      </c>
      <c r="J247" s="97" t="e">
        <f t="shared" si="101"/>
        <v>#VALUE!</v>
      </c>
      <c r="K247" s="97" t="e">
        <f t="shared" si="101"/>
        <v>#VALUE!</v>
      </c>
      <c r="L247" s="97" t="e">
        <f t="shared" si="101"/>
        <v>#VALUE!</v>
      </c>
      <c r="M247" s="97" t="e">
        <f t="shared" si="101"/>
        <v>#VALUE!</v>
      </c>
      <c r="N247" s="97" t="e">
        <f t="shared" si="101"/>
        <v>#VALUE!</v>
      </c>
      <c r="O247" s="97" t="e">
        <f t="shared" si="101"/>
        <v>#VALUE!</v>
      </c>
      <c r="P247" s="97" t="e">
        <f t="shared" si="101"/>
        <v>#VALUE!</v>
      </c>
      <c r="Q247" s="97" t="e">
        <f t="shared" si="101"/>
        <v>#VALUE!</v>
      </c>
      <c r="R247" s="97" t="e">
        <f t="shared" si="101"/>
        <v>#VALUE!</v>
      </c>
      <c r="S247" s="97" t="e">
        <f t="shared" si="101"/>
        <v>#VALUE!</v>
      </c>
      <c r="T247" s="97" t="e">
        <f t="shared" si="101"/>
        <v>#VALUE!</v>
      </c>
      <c r="U247" s="97" t="e">
        <f t="shared" si="101"/>
        <v>#VALUE!</v>
      </c>
      <c r="V247" s="97" t="e">
        <f t="shared" si="101"/>
        <v>#VALUE!</v>
      </c>
      <c r="W247" s="97" t="e">
        <f t="shared" si="101"/>
        <v>#VALUE!</v>
      </c>
      <c r="X247" s="97" t="e">
        <f t="shared" si="101"/>
        <v>#VALUE!</v>
      </c>
      <c r="Y247" s="97" t="e">
        <f t="shared" si="101"/>
        <v>#VALUE!</v>
      </c>
      <c r="Z247" s="97" t="e">
        <f t="shared" si="101"/>
        <v>#VALUE!</v>
      </c>
      <c r="AA247" s="97" t="e">
        <f t="shared" si="101"/>
        <v>#VALUE!</v>
      </c>
      <c r="AB247" s="97" t="e">
        <f t="shared" si="101"/>
        <v>#VALUE!</v>
      </c>
      <c r="AC247" s="97" t="e">
        <f t="shared" si="101"/>
        <v>#VALUE!</v>
      </c>
      <c r="AD247" s="97" t="e">
        <f t="shared" si="101"/>
        <v>#VALUE!</v>
      </c>
      <c r="AE247" s="97" t="e">
        <f t="shared" si="101"/>
        <v>#VALUE!</v>
      </c>
      <c r="AF247" s="97" t="e">
        <f t="shared" si="101"/>
        <v>#VALUE!</v>
      </c>
      <c r="AG247" s="97" t="e">
        <f t="shared" si="101"/>
        <v>#VALUE!</v>
      </c>
      <c r="AH247" s="97" t="e">
        <f t="shared" si="101"/>
        <v>#VALUE!</v>
      </c>
      <c r="AI247" s="97" t="e">
        <f t="shared" si="101"/>
        <v>#VALUE!</v>
      </c>
      <c r="AJ247" s="97" t="e">
        <f t="shared" si="101"/>
        <v>#VALUE!</v>
      </c>
      <c r="AK247" s="97" t="e">
        <f t="shared" si="101"/>
        <v>#VALUE!</v>
      </c>
      <c r="AL247" s="105" t="e">
        <f t="shared" si="80"/>
        <v>#VALUE!</v>
      </c>
      <c r="AM247" s="97" t="e">
        <f t="shared" ref="AM247:BR247" si="102">SUM(AM243:AM246)</f>
        <v>#VALUE!</v>
      </c>
      <c r="AN247" s="97" t="e">
        <f t="shared" si="102"/>
        <v>#VALUE!</v>
      </c>
      <c r="AO247" s="97" t="e">
        <f t="shared" si="102"/>
        <v>#VALUE!</v>
      </c>
      <c r="AP247" s="97" t="e">
        <f t="shared" si="102"/>
        <v>#VALUE!</v>
      </c>
      <c r="AQ247" s="97" t="e">
        <f t="shared" si="102"/>
        <v>#VALUE!</v>
      </c>
      <c r="AR247" s="97" t="e">
        <f t="shared" si="102"/>
        <v>#VALUE!</v>
      </c>
      <c r="AS247" s="97" t="e">
        <f t="shared" si="102"/>
        <v>#VALUE!</v>
      </c>
      <c r="AT247" s="97" t="e">
        <f t="shared" si="102"/>
        <v>#VALUE!</v>
      </c>
      <c r="AU247" s="97" t="e">
        <f t="shared" si="102"/>
        <v>#VALUE!</v>
      </c>
      <c r="AV247" s="97" t="e">
        <f t="shared" si="102"/>
        <v>#VALUE!</v>
      </c>
      <c r="AW247" s="97" t="e">
        <f t="shared" si="102"/>
        <v>#VALUE!</v>
      </c>
      <c r="AX247" s="97" t="e">
        <f t="shared" si="102"/>
        <v>#VALUE!</v>
      </c>
      <c r="AY247" s="97" t="e">
        <f t="shared" si="102"/>
        <v>#VALUE!</v>
      </c>
      <c r="AZ247" s="97" t="e">
        <f t="shared" si="102"/>
        <v>#VALUE!</v>
      </c>
      <c r="BA247" s="97" t="e">
        <f t="shared" si="102"/>
        <v>#VALUE!</v>
      </c>
      <c r="BB247" s="97" t="e">
        <f t="shared" si="102"/>
        <v>#VALUE!</v>
      </c>
      <c r="BC247" s="97" t="e">
        <f t="shared" si="102"/>
        <v>#VALUE!</v>
      </c>
      <c r="BD247" s="97" t="e">
        <f t="shared" si="102"/>
        <v>#VALUE!</v>
      </c>
      <c r="BE247" s="97" t="e">
        <f t="shared" si="102"/>
        <v>#VALUE!</v>
      </c>
      <c r="BF247" s="97" t="e">
        <f t="shared" si="102"/>
        <v>#VALUE!</v>
      </c>
      <c r="BG247" s="97" t="e">
        <f t="shared" si="102"/>
        <v>#VALUE!</v>
      </c>
      <c r="BH247" s="97" t="e">
        <f t="shared" si="102"/>
        <v>#VALUE!</v>
      </c>
      <c r="BI247" s="97" t="e">
        <f t="shared" si="102"/>
        <v>#VALUE!</v>
      </c>
      <c r="BJ247" s="97" t="e">
        <f t="shared" si="102"/>
        <v>#VALUE!</v>
      </c>
      <c r="BK247" s="97" t="e">
        <f t="shared" si="102"/>
        <v>#VALUE!</v>
      </c>
      <c r="BL247" s="97" t="e">
        <f t="shared" si="102"/>
        <v>#VALUE!</v>
      </c>
      <c r="BM247" s="97" t="e">
        <f t="shared" si="102"/>
        <v>#VALUE!</v>
      </c>
      <c r="BN247" s="97" t="e">
        <f t="shared" si="102"/>
        <v>#VALUE!</v>
      </c>
      <c r="BO247" s="97" t="e">
        <f t="shared" si="102"/>
        <v>#VALUE!</v>
      </c>
      <c r="BP247" s="97" t="e">
        <f t="shared" si="102"/>
        <v>#VALUE!</v>
      </c>
      <c r="BQ247" s="97" t="e">
        <f t="shared" si="102"/>
        <v>#VALUE!</v>
      </c>
      <c r="BR247" s="97" t="e">
        <f t="shared" si="102"/>
        <v>#VALUE!</v>
      </c>
      <c r="BS247" s="105" t="e">
        <f t="shared" si="100"/>
        <v>#VALUE!</v>
      </c>
      <c r="BT247" s="106" t="e">
        <f>SUM(BT243:BT246)</f>
        <v>#VALUE!</v>
      </c>
      <c r="BU247" s="106" t="e">
        <f>SUM(BU243:BU246)</f>
        <v>#REF!</v>
      </c>
      <c r="BV247" s="102"/>
      <c r="BW247" s="102"/>
      <c r="BX247" s="102">
        <f t="shared" si="84"/>
        <v>0</v>
      </c>
      <c r="BY247" s="102" t="e">
        <f t="shared" si="86"/>
        <v>#REF!</v>
      </c>
      <c r="BZ247" s="107">
        <f>SUM(BZ243:BZ246)</f>
        <v>1409.8</v>
      </c>
      <c r="CA247" s="107">
        <f>SUM(CA243:CA246)</f>
        <v>6894</v>
      </c>
      <c r="CB247" s="108" t="e">
        <f t="shared" si="89"/>
        <v>#REF!</v>
      </c>
      <c r="CC247" s="108" t="e">
        <f t="shared" si="89"/>
        <v>#REF!</v>
      </c>
    </row>
    <row r="248" spans="1:82" ht="15.65" customHeight="1" x14ac:dyDescent="0.35">
      <c r="A248" s="122" t="s">
        <v>499</v>
      </c>
      <c r="B248" s="195" t="s">
        <v>595</v>
      </c>
      <c r="C248" s="131" t="s">
        <v>500</v>
      </c>
      <c r="D248" s="125">
        <v>1610</v>
      </c>
      <c r="E248" s="97">
        <f>IFERROR(VLOOKUP(D248,'[1]Emissions ETS'!$A$2:$B$121,2,FALSE),0)/1000</f>
        <v>0</v>
      </c>
      <c r="F248" s="104" t="e">
        <f>SUMIF('[1]Consommati par usage et sect '!$C$6:$C$310,'[1]Assiette TIC'!$C261,'[1]Consommati par usage et sect '!E$6:E$310)</f>
        <v>#VALUE!</v>
      </c>
      <c r="G248" s="104" t="e">
        <f>SUMIF('[1]Consommati par usage et sect '!$C$6:$C$310,'[1]Assiette TIC'!$C261,'[1]Consommati par usage et sect '!F$6:F$310)</f>
        <v>#VALUE!</v>
      </c>
      <c r="H248" s="104" t="e">
        <f>SUMIF('[1]Consommati par usage et sect '!$C$6:$C$310,'[1]Assiette TIC'!$C261,'[1]Consommati par usage et sect '!G$6:G$310)</f>
        <v>#VALUE!</v>
      </c>
      <c r="I248" s="104" t="e">
        <f>SUMIF('[1]Consommati par usage et sect '!$C$6:$C$310,'[1]Assiette TIC'!$C261,'[1]Consommati par usage et sect '!H$6:H$310)</f>
        <v>#VALUE!</v>
      </c>
      <c r="J248" s="104" t="e">
        <f>SUMIF('[1]Consommati par usage et sect '!$C$6:$C$310,'[1]Assiette TIC'!$C261,'[1]Consommati par usage et sect '!I$6:I$310)</f>
        <v>#VALUE!</v>
      </c>
      <c r="K248" s="104" t="e">
        <f>SUMIF('[1]Consommati par usage et sect '!$C$6:$C$310,'[1]Assiette TIC'!$C261,'[1]Consommati par usage et sect '!J$6:J$310)</f>
        <v>#VALUE!</v>
      </c>
      <c r="L248" s="104" t="e">
        <f>SUMIF('[1]Consommati par usage et sect '!$C$6:$C$310,'[1]Assiette TIC'!$C261,'[1]Consommati par usage et sect '!K$6:K$310)</f>
        <v>#VALUE!</v>
      </c>
      <c r="M248" s="104" t="e">
        <f>SUMIF('[1]Consommati par usage et sect '!$C$6:$C$310,'[1]Assiette TIC'!$C261,'[1]Consommati par usage et sect '!L$6:L$310)</f>
        <v>#VALUE!</v>
      </c>
      <c r="N248" s="104" t="e">
        <f>SUMIF('[1]Consommati par usage et sect '!$C$6:$C$310,'[1]Assiette TIC'!$C261,'[1]Consommati par usage et sect '!M$6:M$310)</f>
        <v>#VALUE!</v>
      </c>
      <c r="O248" s="104" t="e">
        <f>SUMIF('[1]Consommati par usage et sect '!$C$6:$C$310,'[1]Assiette TIC'!$C261,'[1]Consommati par usage et sect '!N$6:N$310)</f>
        <v>#VALUE!</v>
      </c>
      <c r="P248" s="104" t="e">
        <f>SUMIF('[1]Consommati par usage et sect '!$C$6:$C$310,'[1]Assiette TIC'!$C261,'[1]Consommati par usage et sect '!O$6:O$310)</f>
        <v>#VALUE!</v>
      </c>
      <c r="Q248" s="104" t="e">
        <f>SUMIF('[1]Consommati par usage et sect '!$C$6:$C$310,'[1]Assiette TIC'!$C261,'[1]Consommati par usage et sect '!P$6:P$310)</f>
        <v>#VALUE!</v>
      </c>
      <c r="R248" s="104" t="e">
        <f>SUMIF('[1]Consommati par usage et sect '!$C$6:$C$310,'[1]Assiette TIC'!$C261,'[1]Consommati par usage et sect '!Q$6:Q$310)</f>
        <v>#VALUE!</v>
      </c>
      <c r="S248" s="104" t="e">
        <f>SUMIF('[1]Consommati par usage et sect '!$C$6:$C$310,'[1]Assiette TIC'!$C261,'[1]Consommati par usage et sect '!R$6:R$310)</f>
        <v>#VALUE!</v>
      </c>
      <c r="T248" s="104" t="e">
        <f>SUMIF('[1]Consommati par usage et sect '!$C$6:$C$310,'[1]Assiette TIC'!$C261,'[1]Consommati par usage et sect '!S$6:S$310)</f>
        <v>#VALUE!</v>
      </c>
      <c r="U248" s="104" t="e">
        <f>SUMIF('[1]Consommati par usage et sect '!$C$6:$C$310,'[1]Assiette TIC'!$C261,'[1]Consommati par usage et sect '!T$6:T$310)</f>
        <v>#VALUE!</v>
      </c>
      <c r="V248" s="104" t="e">
        <f>SUMIF('[1]Consommati par usage et sect '!$C$6:$C$310,'[1]Assiette TIC'!$C261,'[1]Consommati par usage et sect '!U$6:U$310)</f>
        <v>#VALUE!</v>
      </c>
      <c r="W248" s="104" t="e">
        <f>SUMIF('[1]Consommati par usage et sect '!$C$6:$C$310,'[1]Assiette TIC'!$C261,'[1]Consommati par usage et sect '!V$6:V$310)</f>
        <v>#VALUE!</v>
      </c>
      <c r="X248" s="104" t="e">
        <f>SUMIF('[1]Consommati par usage et sect '!$C$6:$C$310,'[1]Assiette TIC'!$C261,'[1]Consommati par usage et sect '!W$6:W$310)</f>
        <v>#VALUE!</v>
      </c>
      <c r="Y248" s="104" t="e">
        <f>SUMIF('[1]Consommati par usage et sect '!$C$6:$C$310,'[1]Assiette TIC'!$C261,'[1]Consommati par usage et sect '!X$6:X$310)</f>
        <v>#VALUE!</v>
      </c>
      <c r="Z248" s="104" t="e">
        <f>SUMIF('[1]Consommati par usage et sect '!$C$6:$C$310,'[1]Assiette TIC'!$C261,'[1]Consommati par usage et sect '!Y$6:Y$310)</f>
        <v>#VALUE!</v>
      </c>
      <c r="AA248" s="104" t="e">
        <f>SUMIF('[1]Consommati par usage et sect '!$C$6:$C$310,'[1]Assiette TIC'!$C261,'[1]Consommati par usage et sect '!Z$6:Z$310)</f>
        <v>#VALUE!</v>
      </c>
      <c r="AB248" s="104" t="e">
        <f>SUMIF('[1]Consommati par usage et sect '!$C$6:$C$310,'[1]Assiette TIC'!$C261,'[1]Consommati par usage et sect '!AA$6:AA$310)</f>
        <v>#VALUE!</v>
      </c>
      <c r="AC248" s="104" t="e">
        <f>SUMIF('[1]Consommati par usage et sect '!$C$6:$C$310,'[1]Assiette TIC'!$C261,'[1]Consommati par usage et sect '!AB$6:AB$310)</f>
        <v>#VALUE!</v>
      </c>
      <c r="AD248" s="104" t="e">
        <f>SUMIF('[1]Consommati par usage et sect '!$C$6:$C$310,'[1]Assiette TIC'!$C261,'[1]Consommati par usage et sect '!AC$6:AC$310)</f>
        <v>#VALUE!</v>
      </c>
      <c r="AE248" s="104" t="e">
        <f>SUMIF('[1]Consommati par usage et sect '!$C$6:$C$310,'[1]Assiette TIC'!$C261,'[1]Consommati par usage et sect '!AD$6:AD$310)</f>
        <v>#VALUE!</v>
      </c>
      <c r="AF248" s="104" t="e">
        <f>SUMIF('[1]Consommati par usage et sect '!$C$6:$C$310,'[1]Assiette TIC'!$C261,'[1]Consommati par usage et sect '!AE$6:AE$310)</f>
        <v>#VALUE!</v>
      </c>
      <c r="AG248" s="104" t="e">
        <f>SUMIF('[1]Consommati par usage et sect '!$C$6:$C$310,'[1]Assiette TIC'!$C261,'[1]Consommati par usage et sect '!AF$6:AF$310)</f>
        <v>#VALUE!</v>
      </c>
      <c r="AH248" s="104" t="e">
        <f>SUMIF('[1]Consommati par usage et sect '!$C$6:$C$310,'[1]Assiette TIC'!$C261,'[1]Consommati par usage et sect '!AG$6:AG$310)</f>
        <v>#VALUE!</v>
      </c>
      <c r="AI248" s="104" t="e">
        <f>SUMIF('[1]Consommati par usage et sect '!$C$6:$C$310,'[1]Assiette TIC'!$C261,'[1]Consommati par usage et sect '!AH$6:AH$310)</f>
        <v>#VALUE!</v>
      </c>
      <c r="AJ248" s="104" t="e">
        <f>SUMIF('[1]Consommati par usage et sect '!$C$6:$C$310,'[1]Assiette TIC'!$C261,'[1]Consommati par usage et sect '!AI$6:AI$310)</f>
        <v>#VALUE!</v>
      </c>
      <c r="AK248" s="104" t="e">
        <f>SUMIF('[1]Consommati par usage et sect '!$C$6:$C$310,'[1]Assiette TIC'!$C261,'[1]Consommati par usage et sect '!AJ$6:AJ$310)</f>
        <v>#VALUE!</v>
      </c>
      <c r="AL248" s="105" t="e">
        <f t="shared" si="80"/>
        <v>#VALUE!</v>
      </c>
      <c r="AM248" s="104" t="e">
        <f>SUMIF('[1]Consommati par usage et sect '!$C$6:$C$310,'[1]Assiette TIC'!$C261,'[1]Consommati par usage et sect '!AL$6:AL$310)</f>
        <v>#VALUE!</v>
      </c>
      <c r="AN248" s="104" t="e">
        <f>SUMIF('[1]Consommati par usage et sect '!$C$6:$C$310,'[1]Assiette TIC'!$C261,'[1]Consommati par usage et sect '!AM$6:AM$310)</f>
        <v>#VALUE!</v>
      </c>
      <c r="AO248" s="104" t="e">
        <f>SUMIF('[1]Consommati par usage et sect '!$C$6:$C$310,'[1]Assiette TIC'!$C261,'[1]Consommati par usage et sect '!AN$6:AN$310)</f>
        <v>#VALUE!</v>
      </c>
      <c r="AP248" s="104" t="e">
        <f>SUMIF('[1]Consommati par usage et sect '!$C$6:$C$310,'[1]Assiette TIC'!$C261,'[1]Consommati par usage et sect '!AO$6:AO$310)</f>
        <v>#VALUE!</v>
      </c>
      <c r="AQ248" s="104" t="e">
        <f>SUMIF('[1]Consommati par usage et sect '!$C$6:$C$310,'[1]Assiette TIC'!$C261,'[1]Consommati par usage et sect '!AP$6:AP$310)</f>
        <v>#VALUE!</v>
      </c>
      <c r="AR248" s="104" t="e">
        <f>SUMIF('[1]Consommati par usage et sect '!$C$6:$C$310,'[1]Assiette TIC'!$C261,'[1]Consommati par usage et sect '!AQ$6:AQ$310)</f>
        <v>#VALUE!</v>
      </c>
      <c r="AS248" s="104" t="e">
        <f>SUMIF('[1]Consommati par usage et sect '!$C$6:$C$310,'[1]Assiette TIC'!$C261,'[1]Consommati par usage et sect '!AR$6:AR$310)</f>
        <v>#VALUE!</v>
      </c>
      <c r="AT248" s="104" t="e">
        <f>SUMIF('[1]Consommati par usage et sect '!$C$6:$C$310,'[1]Assiette TIC'!$C261,'[1]Consommati par usage et sect '!AS$6:AS$310)</f>
        <v>#VALUE!</v>
      </c>
      <c r="AU248" s="104" t="e">
        <f>SUMIF('[1]Consommati par usage et sect '!$C$6:$C$310,'[1]Assiette TIC'!$C261,'[1]Consommati par usage et sect '!AT$6:AT$310)</f>
        <v>#VALUE!</v>
      </c>
      <c r="AV248" s="104" t="e">
        <f>SUMIF('[1]Consommati par usage et sect '!$C$6:$C$310,'[1]Assiette TIC'!$C261,'[1]Consommati par usage et sect '!AU$6:AU$310)</f>
        <v>#VALUE!</v>
      </c>
      <c r="AW248" s="104" t="e">
        <f>SUMIF('[1]Consommati par usage et sect '!$C$6:$C$310,'[1]Assiette TIC'!$C261,'[1]Consommati par usage et sect '!AV$6:AV$310)</f>
        <v>#VALUE!</v>
      </c>
      <c r="AX248" s="104" t="e">
        <f>SUMIF('[1]Consommati par usage et sect '!$C$6:$C$310,'[1]Assiette TIC'!$C261,'[1]Consommati par usage et sect '!AW$6:AW$310)</f>
        <v>#VALUE!</v>
      </c>
      <c r="AY248" s="104" t="e">
        <f>SUMIF('[1]Consommati par usage et sect '!$C$6:$C$310,'[1]Assiette TIC'!$C261,'[1]Consommati par usage et sect '!AX$6:AX$310)</f>
        <v>#VALUE!</v>
      </c>
      <c r="AZ248" s="104" t="e">
        <f>SUMIF('[1]Consommati par usage et sect '!$C$6:$C$310,'[1]Assiette TIC'!$C261,'[1]Consommati par usage et sect '!AY$6:AY$310)</f>
        <v>#VALUE!</v>
      </c>
      <c r="BA248" s="104" t="e">
        <f>SUMIF('[1]Consommati par usage et sect '!$C$6:$C$310,'[1]Assiette TIC'!$C261,'[1]Consommati par usage et sect '!AZ$6:AZ$310)</f>
        <v>#VALUE!</v>
      </c>
      <c r="BB248" s="104" t="e">
        <f>SUMIF('[1]Consommati par usage et sect '!$C$6:$C$310,'[1]Assiette TIC'!$C261,'[1]Consommati par usage et sect '!BA$6:BA$310)</f>
        <v>#VALUE!</v>
      </c>
      <c r="BC248" s="104" t="e">
        <f>SUMIF('[1]Consommati par usage et sect '!$C$6:$C$310,'[1]Assiette TIC'!$C261,'[1]Consommati par usage et sect '!BB$6:BB$310)</f>
        <v>#VALUE!</v>
      </c>
      <c r="BD248" s="104" t="e">
        <f>SUMIF('[1]Consommati par usage et sect '!$C$6:$C$310,'[1]Assiette TIC'!$C261,'[1]Consommati par usage et sect '!BC$6:BC$310)</f>
        <v>#VALUE!</v>
      </c>
      <c r="BE248" s="104" t="e">
        <f>SUMIF('[1]Consommati par usage et sect '!$C$6:$C$310,'[1]Assiette TIC'!$C261,'[1]Consommati par usage et sect '!BD$6:BD$310)</f>
        <v>#VALUE!</v>
      </c>
      <c r="BF248" s="104" t="e">
        <f>SUMIF('[1]Consommati par usage et sect '!$C$6:$C$310,'[1]Assiette TIC'!$C261,'[1]Consommati par usage et sect '!BE$6:BE$310)</f>
        <v>#VALUE!</v>
      </c>
      <c r="BG248" s="104" t="e">
        <f>SUMIF('[1]Consommati par usage et sect '!$C$6:$C$310,'[1]Assiette TIC'!$C261,'[1]Consommati par usage et sect '!BF$6:BF$310)</f>
        <v>#VALUE!</v>
      </c>
      <c r="BH248" s="104" t="e">
        <f>SUMIF('[1]Consommati par usage et sect '!$C$6:$C$310,'[1]Assiette TIC'!$C261,'[1]Consommati par usage et sect '!BG$6:BG$310)</f>
        <v>#VALUE!</v>
      </c>
      <c r="BI248" s="104" t="e">
        <f>SUMIF('[1]Consommati par usage et sect '!$C$6:$C$310,'[1]Assiette TIC'!$C261,'[1]Consommati par usage et sect '!BH$6:BH$310)</f>
        <v>#VALUE!</v>
      </c>
      <c r="BJ248" s="104" t="e">
        <f>SUMIF('[1]Consommati par usage et sect '!$C$6:$C$310,'[1]Assiette TIC'!$C261,'[1]Consommati par usage et sect '!BI$6:BI$310)</f>
        <v>#VALUE!</v>
      </c>
      <c r="BK248" s="104" t="e">
        <f>SUMIF('[1]Consommati par usage et sect '!$C$6:$C$310,'[1]Assiette TIC'!$C261,'[1]Consommati par usage et sect '!BJ$6:BJ$310)</f>
        <v>#VALUE!</v>
      </c>
      <c r="BL248" s="104" t="e">
        <f>SUMIF('[1]Consommati par usage et sect '!$C$6:$C$310,'[1]Assiette TIC'!$C261,'[1]Consommati par usage et sect '!BK$6:BK$310)</f>
        <v>#VALUE!</v>
      </c>
      <c r="BM248" s="104" t="e">
        <f>SUMIF('[1]Consommati par usage et sect '!$C$6:$C$310,'[1]Assiette TIC'!$C261,'[1]Consommati par usage et sect '!BL$6:BL$310)</f>
        <v>#VALUE!</v>
      </c>
      <c r="BN248" s="104" t="e">
        <f>SUMIF('[1]Consommati par usage et sect '!$C$6:$C$310,'[1]Assiette TIC'!$C261,'[1]Consommati par usage et sect '!BM$6:BM$310)</f>
        <v>#VALUE!</v>
      </c>
      <c r="BO248" s="104" t="e">
        <f>SUMIF('[1]Consommati par usage et sect '!$C$6:$C$310,'[1]Assiette TIC'!$C261,'[1]Consommati par usage et sect '!BN$6:BN$310)</f>
        <v>#VALUE!</v>
      </c>
      <c r="BP248" s="104" t="e">
        <f>SUMIF('[1]Consommati par usage et sect '!$C$6:$C$310,'[1]Assiette TIC'!$C261,'[1]Consommati par usage et sect '!BO$6:BO$310)</f>
        <v>#VALUE!</v>
      </c>
      <c r="BQ248" s="104" t="e">
        <f>SUMIF('[1]Consommati par usage et sect '!$C$6:$C$310,'[1]Assiette TIC'!$C261,'[1]Consommati par usage et sect '!BP$6:BP$310)</f>
        <v>#VALUE!</v>
      </c>
      <c r="BR248" s="104" t="e">
        <f>SUMIF('[1]Consommati par usage et sect '!$C$6:$C$310,'[1]Assiette TIC'!$C261,'[1]Consommati par usage et sect '!BQ$6:BQ$310)</f>
        <v>#VALUE!</v>
      </c>
      <c r="BS248" s="105" t="e">
        <f t="shared" ref="BS248:BS276" si="103">SUM(AM248,AQ248,AU248,AY248,BC248,BG248,BK248,BO248)</f>
        <v>#VALUE!</v>
      </c>
      <c r="BT248" s="106" t="e">
        <f>AL248-E248</f>
        <v>#VALUE!</v>
      </c>
      <c r="BU248" s="102" t="e">
        <f>IF(E248-#REF!-#REF!&gt;=#REF!,AL248-E248+#REF!+#REF!,AL248-#REF!)</f>
        <v>#REF!</v>
      </c>
      <c r="BV248" s="102"/>
      <c r="BW248" s="102"/>
      <c r="BX248" s="102">
        <f t="shared" si="84"/>
        <v>0</v>
      </c>
      <c r="BY248" s="102" t="e">
        <f t="shared" si="86"/>
        <v>#REF!</v>
      </c>
      <c r="BZ248" s="107">
        <f>IF(ISNA(VLOOKUP($D248,'[1]comptes des secteurs'!$B$13:$AW$1568,31,FALSE)),0,VLOOKUP($D248,'[1]comptes des secteurs'!$B$13:$AW$1568,31,FALSE))</f>
        <v>200.6</v>
      </c>
      <c r="CA248" s="102">
        <f>IF(ISNA(VLOOKUP($D248,'[1]comptes des secteurs'!$B$13:$AW$1568,47,FALSE)),0,VLOOKUP($D248,'[1]comptes des secteurs'!$B$13:$AW$1568,47,FALSE))</f>
        <v>951.5</v>
      </c>
      <c r="CB248" s="108" t="e">
        <f t="shared" si="89"/>
        <v>#REF!</v>
      </c>
      <c r="CC248" s="108" t="e">
        <f t="shared" si="89"/>
        <v>#REF!</v>
      </c>
      <c r="CD248">
        <f>VLOOKUP(D248,Eurostat!$A$11:$H$272,5,TRUE)</f>
        <v>3595.8</v>
      </c>
    </row>
    <row r="249" spans="1:82" ht="15.5" x14ac:dyDescent="0.35">
      <c r="A249" s="121"/>
      <c r="B249" s="200"/>
      <c r="C249" s="131" t="s">
        <v>501</v>
      </c>
      <c r="D249" s="128">
        <v>1621</v>
      </c>
      <c r="E249" s="97">
        <f>IFERROR(VLOOKUP(D249,'[1]Emissions ETS'!$A$2:$B$121,2,FALSE),0)/1000</f>
        <v>70.649000000000001</v>
      </c>
      <c r="F249" s="104" t="e">
        <f>SUMIF('[1]Consommati par usage et sect '!$C$6:$C$310,'[1]Assiette TIC'!$C262,'[1]Consommati par usage et sect '!E$6:E$310)</f>
        <v>#VALUE!</v>
      </c>
      <c r="G249" s="104" t="e">
        <f>SUMIF('[1]Consommati par usage et sect '!$C$6:$C$310,'[1]Assiette TIC'!$C262,'[1]Consommati par usage et sect '!F$6:F$310)</f>
        <v>#VALUE!</v>
      </c>
      <c r="H249" s="104" t="e">
        <f>SUMIF('[1]Consommati par usage et sect '!$C$6:$C$310,'[1]Assiette TIC'!$C262,'[1]Consommati par usage et sect '!G$6:G$310)</f>
        <v>#VALUE!</v>
      </c>
      <c r="I249" s="104" t="e">
        <f>SUMIF('[1]Consommati par usage et sect '!$C$6:$C$310,'[1]Assiette TIC'!$C262,'[1]Consommati par usage et sect '!H$6:H$310)</f>
        <v>#VALUE!</v>
      </c>
      <c r="J249" s="104" t="e">
        <f>SUMIF('[1]Consommati par usage et sect '!$C$6:$C$310,'[1]Assiette TIC'!$C262,'[1]Consommati par usage et sect '!I$6:I$310)</f>
        <v>#VALUE!</v>
      </c>
      <c r="K249" s="104" t="e">
        <f>SUMIF('[1]Consommati par usage et sect '!$C$6:$C$310,'[1]Assiette TIC'!$C262,'[1]Consommati par usage et sect '!J$6:J$310)</f>
        <v>#VALUE!</v>
      </c>
      <c r="L249" s="104" t="e">
        <f>SUMIF('[1]Consommati par usage et sect '!$C$6:$C$310,'[1]Assiette TIC'!$C262,'[1]Consommati par usage et sect '!K$6:K$310)</f>
        <v>#VALUE!</v>
      </c>
      <c r="M249" s="104" t="e">
        <f>SUMIF('[1]Consommati par usage et sect '!$C$6:$C$310,'[1]Assiette TIC'!$C262,'[1]Consommati par usage et sect '!L$6:L$310)</f>
        <v>#VALUE!</v>
      </c>
      <c r="N249" s="104" t="e">
        <f>SUMIF('[1]Consommati par usage et sect '!$C$6:$C$310,'[1]Assiette TIC'!$C262,'[1]Consommati par usage et sect '!M$6:M$310)</f>
        <v>#VALUE!</v>
      </c>
      <c r="O249" s="104" t="e">
        <f>SUMIF('[1]Consommati par usage et sect '!$C$6:$C$310,'[1]Assiette TIC'!$C262,'[1]Consommati par usage et sect '!N$6:N$310)</f>
        <v>#VALUE!</v>
      </c>
      <c r="P249" s="104" t="e">
        <f>SUMIF('[1]Consommati par usage et sect '!$C$6:$C$310,'[1]Assiette TIC'!$C262,'[1]Consommati par usage et sect '!O$6:O$310)</f>
        <v>#VALUE!</v>
      </c>
      <c r="Q249" s="104" t="e">
        <f>SUMIF('[1]Consommati par usage et sect '!$C$6:$C$310,'[1]Assiette TIC'!$C262,'[1]Consommati par usage et sect '!P$6:P$310)</f>
        <v>#VALUE!</v>
      </c>
      <c r="R249" s="104" t="e">
        <f>SUMIF('[1]Consommati par usage et sect '!$C$6:$C$310,'[1]Assiette TIC'!$C262,'[1]Consommati par usage et sect '!Q$6:Q$310)</f>
        <v>#VALUE!</v>
      </c>
      <c r="S249" s="104" t="e">
        <f>SUMIF('[1]Consommati par usage et sect '!$C$6:$C$310,'[1]Assiette TIC'!$C262,'[1]Consommati par usage et sect '!R$6:R$310)</f>
        <v>#VALUE!</v>
      </c>
      <c r="T249" s="104" t="e">
        <f>SUMIF('[1]Consommati par usage et sect '!$C$6:$C$310,'[1]Assiette TIC'!$C262,'[1]Consommati par usage et sect '!S$6:S$310)</f>
        <v>#VALUE!</v>
      </c>
      <c r="U249" s="104" t="e">
        <f>SUMIF('[1]Consommati par usage et sect '!$C$6:$C$310,'[1]Assiette TIC'!$C262,'[1]Consommati par usage et sect '!T$6:T$310)</f>
        <v>#VALUE!</v>
      </c>
      <c r="V249" s="104" t="e">
        <f>SUMIF('[1]Consommati par usage et sect '!$C$6:$C$310,'[1]Assiette TIC'!$C262,'[1]Consommati par usage et sect '!U$6:U$310)</f>
        <v>#VALUE!</v>
      </c>
      <c r="W249" s="104" t="e">
        <f>SUMIF('[1]Consommati par usage et sect '!$C$6:$C$310,'[1]Assiette TIC'!$C262,'[1]Consommati par usage et sect '!V$6:V$310)</f>
        <v>#VALUE!</v>
      </c>
      <c r="X249" s="104" t="e">
        <f>SUMIF('[1]Consommati par usage et sect '!$C$6:$C$310,'[1]Assiette TIC'!$C262,'[1]Consommati par usage et sect '!W$6:W$310)</f>
        <v>#VALUE!</v>
      </c>
      <c r="Y249" s="104" t="e">
        <f>SUMIF('[1]Consommati par usage et sect '!$C$6:$C$310,'[1]Assiette TIC'!$C262,'[1]Consommati par usage et sect '!X$6:X$310)</f>
        <v>#VALUE!</v>
      </c>
      <c r="Z249" s="104" t="e">
        <f>SUMIF('[1]Consommati par usage et sect '!$C$6:$C$310,'[1]Assiette TIC'!$C262,'[1]Consommati par usage et sect '!Y$6:Y$310)</f>
        <v>#VALUE!</v>
      </c>
      <c r="AA249" s="104" t="e">
        <f>SUMIF('[1]Consommati par usage et sect '!$C$6:$C$310,'[1]Assiette TIC'!$C262,'[1]Consommati par usage et sect '!Z$6:Z$310)</f>
        <v>#VALUE!</v>
      </c>
      <c r="AB249" s="104" t="e">
        <f>SUMIF('[1]Consommati par usage et sect '!$C$6:$C$310,'[1]Assiette TIC'!$C262,'[1]Consommati par usage et sect '!AA$6:AA$310)</f>
        <v>#VALUE!</v>
      </c>
      <c r="AC249" s="104" t="e">
        <f>SUMIF('[1]Consommati par usage et sect '!$C$6:$C$310,'[1]Assiette TIC'!$C262,'[1]Consommati par usage et sect '!AB$6:AB$310)</f>
        <v>#VALUE!</v>
      </c>
      <c r="AD249" s="104" t="e">
        <f>SUMIF('[1]Consommati par usage et sect '!$C$6:$C$310,'[1]Assiette TIC'!$C262,'[1]Consommati par usage et sect '!AC$6:AC$310)</f>
        <v>#VALUE!</v>
      </c>
      <c r="AE249" s="104" t="e">
        <f>SUMIF('[1]Consommati par usage et sect '!$C$6:$C$310,'[1]Assiette TIC'!$C262,'[1]Consommati par usage et sect '!AD$6:AD$310)</f>
        <v>#VALUE!</v>
      </c>
      <c r="AF249" s="104" t="e">
        <f>SUMIF('[1]Consommati par usage et sect '!$C$6:$C$310,'[1]Assiette TIC'!$C262,'[1]Consommati par usage et sect '!AE$6:AE$310)</f>
        <v>#VALUE!</v>
      </c>
      <c r="AG249" s="104" t="e">
        <f>SUMIF('[1]Consommati par usage et sect '!$C$6:$C$310,'[1]Assiette TIC'!$C262,'[1]Consommati par usage et sect '!AF$6:AF$310)</f>
        <v>#VALUE!</v>
      </c>
      <c r="AH249" s="104" t="e">
        <f>SUMIF('[1]Consommati par usage et sect '!$C$6:$C$310,'[1]Assiette TIC'!$C262,'[1]Consommati par usage et sect '!AG$6:AG$310)</f>
        <v>#VALUE!</v>
      </c>
      <c r="AI249" s="104" t="e">
        <f>SUMIF('[1]Consommati par usage et sect '!$C$6:$C$310,'[1]Assiette TIC'!$C262,'[1]Consommati par usage et sect '!AH$6:AH$310)</f>
        <v>#VALUE!</v>
      </c>
      <c r="AJ249" s="104" t="e">
        <f>SUMIF('[1]Consommati par usage et sect '!$C$6:$C$310,'[1]Assiette TIC'!$C262,'[1]Consommati par usage et sect '!AI$6:AI$310)</f>
        <v>#VALUE!</v>
      </c>
      <c r="AK249" s="104" t="e">
        <f>SUMIF('[1]Consommati par usage et sect '!$C$6:$C$310,'[1]Assiette TIC'!$C262,'[1]Consommati par usage et sect '!AJ$6:AJ$310)</f>
        <v>#VALUE!</v>
      </c>
      <c r="AL249" s="105" t="e">
        <f t="shared" si="80"/>
        <v>#VALUE!</v>
      </c>
      <c r="AM249" s="104" t="e">
        <f>SUMIF('[1]Consommati par usage et sect '!$C$6:$C$310,'[1]Assiette TIC'!$C262,'[1]Consommati par usage et sect '!AL$6:AL$310)</f>
        <v>#VALUE!</v>
      </c>
      <c r="AN249" s="104" t="e">
        <f>SUMIF('[1]Consommati par usage et sect '!$C$6:$C$310,'[1]Assiette TIC'!$C262,'[1]Consommati par usage et sect '!AM$6:AM$310)</f>
        <v>#VALUE!</v>
      </c>
      <c r="AO249" s="104" t="e">
        <f>SUMIF('[1]Consommati par usage et sect '!$C$6:$C$310,'[1]Assiette TIC'!$C262,'[1]Consommati par usage et sect '!AN$6:AN$310)</f>
        <v>#VALUE!</v>
      </c>
      <c r="AP249" s="104" t="e">
        <f>SUMIF('[1]Consommati par usage et sect '!$C$6:$C$310,'[1]Assiette TIC'!$C262,'[1]Consommati par usage et sect '!AO$6:AO$310)</f>
        <v>#VALUE!</v>
      </c>
      <c r="AQ249" s="104" t="e">
        <f>SUMIF('[1]Consommati par usage et sect '!$C$6:$C$310,'[1]Assiette TIC'!$C262,'[1]Consommati par usage et sect '!AP$6:AP$310)</f>
        <v>#VALUE!</v>
      </c>
      <c r="AR249" s="104" t="e">
        <f>SUMIF('[1]Consommati par usage et sect '!$C$6:$C$310,'[1]Assiette TIC'!$C262,'[1]Consommati par usage et sect '!AQ$6:AQ$310)</f>
        <v>#VALUE!</v>
      </c>
      <c r="AS249" s="104" t="e">
        <f>SUMIF('[1]Consommati par usage et sect '!$C$6:$C$310,'[1]Assiette TIC'!$C262,'[1]Consommati par usage et sect '!AR$6:AR$310)</f>
        <v>#VALUE!</v>
      </c>
      <c r="AT249" s="104" t="e">
        <f>SUMIF('[1]Consommati par usage et sect '!$C$6:$C$310,'[1]Assiette TIC'!$C262,'[1]Consommati par usage et sect '!AS$6:AS$310)</f>
        <v>#VALUE!</v>
      </c>
      <c r="AU249" s="104" t="e">
        <f>SUMIF('[1]Consommati par usage et sect '!$C$6:$C$310,'[1]Assiette TIC'!$C262,'[1]Consommati par usage et sect '!AT$6:AT$310)</f>
        <v>#VALUE!</v>
      </c>
      <c r="AV249" s="104" t="e">
        <f>SUMIF('[1]Consommati par usage et sect '!$C$6:$C$310,'[1]Assiette TIC'!$C262,'[1]Consommati par usage et sect '!AU$6:AU$310)</f>
        <v>#VALUE!</v>
      </c>
      <c r="AW249" s="104" t="e">
        <f>SUMIF('[1]Consommati par usage et sect '!$C$6:$C$310,'[1]Assiette TIC'!$C262,'[1]Consommati par usage et sect '!AV$6:AV$310)</f>
        <v>#VALUE!</v>
      </c>
      <c r="AX249" s="104" t="e">
        <f>SUMIF('[1]Consommati par usage et sect '!$C$6:$C$310,'[1]Assiette TIC'!$C262,'[1]Consommati par usage et sect '!AW$6:AW$310)</f>
        <v>#VALUE!</v>
      </c>
      <c r="AY249" s="104" t="e">
        <f>SUMIF('[1]Consommati par usage et sect '!$C$6:$C$310,'[1]Assiette TIC'!$C262,'[1]Consommati par usage et sect '!AX$6:AX$310)</f>
        <v>#VALUE!</v>
      </c>
      <c r="AZ249" s="104" t="e">
        <f>SUMIF('[1]Consommati par usage et sect '!$C$6:$C$310,'[1]Assiette TIC'!$C262,'[1]Consommati par usage et sect '!AY$6:AY$310)</f>
        <v>#VALUE!</v>
      </c>
      <c r="BA249" s="104" t="e">
        <f>SUMIF('[1]Consommati par usage et sect '!$C$6:$C$310,'[1]Assiette TIC'!$C262,'[1]Consommati par usage et sect '!AZ$6:AZ$310)</f>
        <v>#VALUE!</v>
      </c>
      <c r="BB249" s="104" t="e">
        <f>SUMIF('[1]Consommati par usage et sect '!$C$6:$C$310,'[1]Assiette TIC'!$C262,'[1]Consommati par usage et sect '!BA$6:BA$310)</f>
        <v>#VALUE!</v>
      </c>
      <c r="BC249" s="104" t="e">
        <f>SUMIF('[1]Consommati par usage et sect '!$C$6:$C$310,'[1]Assiette TIC'!$C262,'[1]Consommati par usage et sect '!BB$6:BB$310)</f>
        <v>#VALUE!</v>
      </c>
      <c r="BD249" s="104" t="e">
        <f>SUMIF('[1]Consommati par usage et sect '!$C$6:$C$310,'[1]Assiette TIC'!$C262,'[1]Consommati par usage et sect '!BC$6:BC$310)</f>
        <v>#VALUE!</v>
      </c>
      <c r="BE249" s="104" t="e">
        <f>SUMIF('[1]Consommati par usage et sect '!$C$6:$C$310,'[1]Assiette TIC'!$C262,'[1]Consommati par usage et sect '!BD$6:BD$310)</f>
        <v>#VALUE!</v>
      </c>
      <c r="BF249" s="104" t="e">
        <f>SUMIF('[1]Consommati par usage et sect '!$C$6:$C$310,'[1]Assiette TIC'!$C262,'[1]Consommati par usage et sect '!BE$6:BE$310)</f>
        <v>#VALUE!</v>
      </c>
      <c r="BG249" s="104" t="e">
        <f>SUMIF('[1]Consommati par usage et sect '!$C$6:$C$310,'[1]Assiette TIC'!$C262,'[1]Consommati par usage et sect '!BF$6:BF$310)</f>
        <v>#VALUE!</v>
      </c>
      <c r="BH249" s="104" t="e">
        <f>SUMIF('[1]Consommati par usage et sect '!$C$6:$C$310,'[1]Assiette TIC'!$C262,'[1]Consommati par usage et sect '!BG$6:BG$310)</f>
        <v>#VALUE!</v>
      </c>
      <c r="BI249" s="104" t="e">
        <f>SUMIF('[1]Consommati par usage et sect '!$C$6:$C$310,'[1]Assiette TIC'!$C262,'[1]Consommati par usage et sect '!BH$6:BH$310)</f>
        <v>#VALUE!</v>
      </c>
      <c r="BJ249" s="104" t="e">
        <f>SUMIF('[1]Consommati par usage et sect '!$C$6:$C$310,'[1]Assiette TIC'!$C262,'[1]Consommati par usage et sect '!BI$6:BI$310)</f>
        <v>#VALUE!</v>
      </c>
      <c r="BK249" s="104" t="e">
        <f>SUMIF('[1]Consommati par usage et sect '!$C$6:$C$310,'[1]Assiette TIC'!$C262,'[1]Consommati par usage et sect '!BJ$6:BJ$310)</f>
        <v>#VALUE!</v>
      </c>
      <c r="BL249" s="104" t="e">
        <f>SUMIF('[1]Consommati par usage et sect '!$C$6:$C$310,'[1]Assiette TIC'!$C262,'[1]Consommati par usage et sect '!BK$6:BK$310)</f>
        <v>#VALUE!</v>
      </c>
      <c r="BM249" s="104" t="e">
        <f>SUMIF('[1]Consommati par usage et sect '!$C$6:$C$310,'[1]Assiette TIC'!$C262,'[1]Consommati par usage et sect '!BL$6:BL$310)</f>
        <v>#VALUE!</v>
      </c>
      <c r="BN249" s="104" t="e">
        <f>SUMIF('[1]Consommati par usage et sect '!$C$6:$C$310,'[1]Assiette TIC'!$C262,'[1]Consommati par usage et sect '!BM$6:BM$310)</f>
        <v>#VALUE!</v>
      </c>
      <c r="BO249" s="104" t="e">
        <f>SUMIF('[1]Consommati par usage et sect '!$C$6:$C$310,'[1]Assiette TIC'!$C262,'[1]Consommati par usage et sect '!BN$6:BN$310)</f>
        <v>#VALUE!</v>
      </c>
      <c r="BP249" s="104" t="e">
        <f>SUMIF('[1]Consommati par usage et sect '!$C$6:$C$310,'[1]Assiette TIC'!$C262,'[1]Consommati par usage et sect '!BO$6:BO$310)</f>
        <v>#VALUE!</v>
      </c>
      <c r="BQ249" s="104" t="e">
        <f>SUMIF('[1]Consommati par usage et sect '!$C$6:$C$310,'[1]Assiette TIC'!$C262,'[1]Consommati par usage et sect '!BP$6:BP$310)</f>
        <v>#VALUE!</v>
      </c>
      <c r="BR249" s="104" t="e">
        <f>SUMIF('[1]Consommati par usage et sect '!$C$6:$C$310,'[1]Assiette TIC'!$C262,'[1]Consommati par usage et sect '!BQ$6:BQ$310)</f>
        <v>#VALUE!</v>
      </c>
      <c r="BS249" s="105" t="e">
        <f t="shared" si="103"/>
        <v>#VALUE!</v>
      </c>
      <c r="BT249" s="106" t="e">
        <f>AL249-E249+#REF!+#REF!</f>
        <v>#VALUE!</v>
      </c>
      <c r="BU249" s="102" t="e">
        <f>IF(E249-#REF!-#REF!&gt;=#REF!,AL249-E249+#REF!+#REF!,AL249-#REF!)</f>
        <v>#REF!</v>
      </c>
      <c r="BV249" s="102"/>
      <c r="BW249" s="102"/>
      <c r="BX249" s="102">
        <f t="shared" si="84"/>
        <v>0</v>
      </c>
      <c r="BY249" s="102" t="e">
        <f t="shared" si="86"/>
        <v>#REF!</v>
      </c>
      <c r="BZ249" s="107">
        <f>IF(ISNA(VLOOKUP($D249,'[1]comptes des secteurs'!$B$13:$AW$1568,31,FALSE)),0,VLOOKUP($D249,'[1]comptes des secteurs'!$B$13:$AW$1568,31,FALSE))</f>
        <v>39.4</v>
      </c>
      <c r="CA249" s="102">
        <f>IF(ISNA(VLOOKUP($D249,'[1]comptes des secteurs'!$B$13:$AW$1568,47,FALSE)),0,VLOOKUP($D249,'[1]comptes des secteurs'!$B$13:$AW$1568,47,FALSE))</f>
        <v>319.7</v>
      </c>
      <c r="CB249" s="108" t="e">
        <f t="shared" si="89"/>
        <v>#REF!</v>
      </c>
      <c r="CC249" s="108" t="e">
        <f t="shared" si="89"/>
        <v>#REF!</v>
      </c>
      <c r="CD249">
        <f>VLOOKUP(D249,Eurostat!$A$11:$H$272,5,TRUE)</f>
        <v>1646.7</v>
      </c>
    </row>
    <row r="250" spans="1:82" ht="15.65" customHeight="1" x14ac:dyDescent="0.35">
      <c r="A250" s="121"/>
      <c r="B250" s="200"/>
      <c r="C250" s="131" t="s">
        <v>502</v>
      </c>
      <c r="D250" s="128">
        <v>1622</v>
      </c>
      <c r="E250" s="97">
        <f>IFERROR(VLOOKUP(D250,'[1]Emissions ETS'!$A$2:$B$121,2,FALSE),0)/1000</f>
        <v>0</v>
      </c>
      <c r="F250" s="104" t="e">
        <f>SUMIF('[1]Consommati par usage et sect '!$C$6:$C$310,'[1]Assiette TIC'!$C263,'[1]Consommati par usage et sect '!E$6:E$310)</f>
        <v>#VALUE!</v>
      </c>
      <c r="G250" s="104" t="e">
        <f>SUMIF('[1]Consommati par usage et sect '!$C$6:$C$310,'[1]Assiette TIC'!$C263,'[1]Consommati par usage et sect '!F$6:F$310)</f>
        <v>#VALUE!</v>
      </c>
      <c r="H250" s="104" t="e">
        <f>SUMIF('[1]Consommati par usage et sect '!$C$6:$C$310,'[1]Assiette TIC'!$C263,'[1]Consommati par usage et sect '!G$6:G$310)</f>
        <v>#VALUE!</v>
      </c>
      <c r="I250" s="104" t="e">
        <f>SUMIF('[1]Consommati par usage et sect '!$C$6:$C$310,'[1]Assiette TIC'!$C263,'[1]Consommati par usage et sect '!H$6:H$310)</f>
        <v>#VALUE!</v>
      </c>
      <c r="J250" s="104" t="e">
        <f>SUMIF('[1]Consommati par usage et sect '!$C$6:$C$310,'[1]Assiette TIC'!$C263,'[1]Consommati par usage et sect '!I$6:I$310)</f>
        <v>#VALUE!</v>
      </c>
      <c r="K250" s="104" t="e">
        <f>SUMIF('[1]Consommati par usage et sect '!$C$6:$C$310,'[1]Assiette TIC'!$C263,'[1]Consommati par usage et sect '!J$6:J$310)</f>
        <v>#VALUE!</v>
      </c>
      <c r="L250" s="104" t="e">
        <f>SUMIF('[1]Consommati par usage et sect '!$C$6:$C$310,'[1]Assiette TIC'!$C263,'[1]Consommati par usage et sect '!K$6:K$310)</f>
        <v>#VALUE!</v>
      </c>
      <c r="M250" s="104" t="e">
        <f>SUMIF('[1]Consommati par usage et sect '!$C$6:$C$310,'[1]Assiette TIC'!$C263,'[1]Consommati par usage et sect '!L$6:L$310)</f>
        <v>#VALUE!</v>
      </c>
      <c r="N250" s="104" t="e">
        <f>SUMIF('[1]Consommati par usage et sect '!$C$6:$C$310,'[1]Assiette TIC'!$C263,'[1]Consommati par usage et sect '!M$6:M$310)</f>
        <v>#VALUE!</v>
      </c>
      <c r="O250" s="104" t="e">
        <f>SUMIF('[1]Consommati par usage et sect '!$C$6:$C$310,'[1]Assiette TIC'!$C263,'[1]Consommati par usage et sect '!N$6:N$310)</f>
        <v>#VALUE!</v>
      </c>
      <c r="P250" s="104" t="e">
        <f>SUMIF('[1]Consommati par usage et sect '!$C$6:$C$310,'[1]Assiette TIC'!$C263,'[1]Consommati par usage et sect '!O$6:O$310)</f>
        <v>#VALUE!</v>
      </c>
      <c r="Q250" s="104" t="e">
        <f>SUMIF('[1]Consommati par usage et sect '!$C$6:$C$310,'[1]Assiette TIC'!$C263,'[1]Consommati par usage et sect '!P$6:P$310)</f>
        <v>#VALUE!</v>
      </c>
      <c r="R250" s="104" t="e">
        <f>SUMIF('[1]Consommati par usage et sect '!$C$6:$C$310,'[1]Assiette TIC'!$C263,'[1]Consommati par usage et sect '!Q$6:Q$310)</f>
        <v>#VALUE!</v>
      </c>
      <c r="S250" s="104" t="e">
        <f>SUMIF('[1]Consommati par usage et sect '!$C$6:$C$310,'[1]Assiette TIC'!$C263,'[1]Consommati par usage et sect '!R$6:R$310)</f>
        <v>#VALUE!</v>
      </c>
      <c r="T250" s="104" t="e">
        <f>SUMIF('[1]Consommati par usage et sect '!$C$6:$C$310,'[1]Assiette TIC'!$C263,'[1]Consommati par usage et sect '!S$6:S$310)</f>
        <v>#VALUE!</v>
      </c>
      <c r="U250" s="104" t="e">
        <f>SUMIF('[1]Consommati par usage et sect '!$C$6:$C$310,'[1]Assiette TIC'!$C263,'[1]Consommati par usage et sect '!T$6:T$310)</f>
        <v>#VALUE!</v>
      </c>
      <c r="V250" s="104" t="e">
        <f>SUMIF('[1]Consommati par usage et sect '!$C$6:$C$310,'[1]Assiette TIC'!$C263,'[1]Consommati par usage et sect '!U$6:U$310)</f>
        <v>#VALUE!</v>
      </c>
      <c r="W250" s="104" t="e">
        <f>SUMIF('[1]Consommati par usage et sect '!$C$6:$C$310,'[1]Assiette TIC'!$C263,'[1]Consommati par usage et sect '!V$6:V$310)</f>
        <v>#VALUE!</v>
      </c>
      <c r="X250" s="104" t="e">
        <f>SUMIF('[1]Consommati par usage et sect '!$C$6:$C$310,'[1]Assiette TIC'!$C263,'[1]Consommati par usage et sect '!W$6:W$310)</f>
        <v>#VALUE!</v>
      </c>
      <c r="Y250" s="104" t="e">
        <f>SUMIF('[1]Consommati par usage et sect '!$C$6:$C$310,'[1]Assiette TIC'!$C263,'[1]Consommati par usage et sect '!X$6:X$310)</f>
        <v>#VALUE!</v>
      </c>
      <c r="Z250" s="104" t="e">
        <f>SUMIF('[1]Consommati par usage et sect '!$C$6:$C$310,'[1]Assiette TIC'!$C263,'[1]Consommati par usage et sect '!Y$6:Y$310)</f>
        <v>#VALUE!</v>
      </c>
      <c r="AA250" s="104" t="e">
        <f>SUMIF('[1]Consommati par usage et sect '!$C$6:$C$310,'[1]Assiette TIC'!$C263,'[1]Consommati par usage et sect '!Z$6:Z$310)</f>
        <v>#VALUE!</v>
      </c>
      <c r="AB250" s="104" t="e">
        <f>SUMIF('[1]Consommati par usage et sect '!$C$6:$C$310,'[1]Assiette TIC'!$C263,'[1]Consommati par usage et sect '!AA$6:AA$310)</f>
        <v>#VALUE!</v>
      </c>
      <c r="AC250" s="104" t="e">
        <f>SUMIF('[1]Consommati par usage et sect '!$C$6:$C$310,'[1]Assiette TIC'!$C263,'[1]Consommati par usage et sect '!AB$6:AB$310)</f>
        <v>#VALUE!</v>
      </c>
      <c r="AD250" s="104" t="e">
        <f>SUMIF('[1]Consommati par usage et sect '!$C$6:$C$310,'[1]Assiette TIC'!$C263,'[1]Consommati par usage et sect '!AC$6:AC$310)</f>
        <v>#VALUE!</v>
      </c>
      <c r="AE250" s="104" t="e">
        <f>SUMIF('[1]Consommati par usage et sect '!$C$6:$C$310,'[1]Assiette TIC'!$C263,'[1]Consommati par usage et sect '!AD$6:AD$310)</f>
        <v>#VALUE!</v>
      </c>
      <c r="AF250" s="104" t="e">
        <f>SUMIF('[1]Consommati par usage et sect '!$C$6:$C$310,'[1]Assiette TIC'!$C263,'[1]Consommati par usage et sect '!AE$6:AE$310)</f>
        <v>#VALUE!</v>
      </c>
      <c r="AG250" s="104" t="e">
        <f>SUMIF('[1]Consommati par usage et sect '!$C$6:$C$310,'[1]Assiette TIC'!$C263,'[1]Consommati par usage et sect '!AF$6:AF$310)</f>
        <v>#VALUE!</v>
      </c>
      <c r="AH250" s="104" t="e">
        <f>SUMIF('[1]Consommati par usage et sect '!$C$6:$C$310,'[1]Assiette TIC'!$C263,'[1]Consommati par usage et sect '!AG$6:AG$310)</f>
        <v>#VALUE!</v>
      </c>
      <c r="AI250" s="104" t="e">
        <f>SUMIF('[1]Consommati par usage et sect '!$C$6:$C$310,'[1]Assiette TIC'!$C263,'[1]Consommati par usage et sect '!AH$6:AH$310)</f>
        <v>#VALUE!</v>
      </c>
      <c r="AJ250" s="104" t="e">
        <f>SUMIF('[1]Consommati par usage et sect '!$C$6:$C$310,'[1]Assiette TIC'!$C263,'[1]Consommati par usage et sect '!AI$6:AI$310)</f>
        <v>#VALUE!</v>
      </c>
      <c r="AK250" s="104" t="e">
        <f>SUMIF('[1]Consommati par usage et sect '!$C$6:$C$310,'[1]Assiette TIC'!$C263,'[1]Consommati par usage et sect '!AJ$6:AJ$310)</f>
        <v>#VALUE!</v>
      </c>
      <c r="AL250" s="105" t="e">
        <f t="shared" ref="AL250:AL276" si="104">SUM(F250,J250,N250,R250,V250,Z250,AD250,AH250)</f>
        <v>#VALUE!</v>
      </c>
      <c r="AM250" s="104" t="e">
        <f>SUMIF('[1]Consommati par usage et sect '!$C$6:$C$310,'[1]Assiette TIC'!$C263,'[1]Consommati par usage et sect '!AL$6:AL$310)</f>
        <v>#VALUE!</v>
      </c>
      <c r="AN250" s="104" t="e">
        <f>SUMIF('[1]Consommati par usage et sect '!$C$6:$C$310,'[1]Assiette TIC'!$C263,'[1]Consommati par usage et sect '!AM$6:AM$310)</f>
        <v>#VALUE!</v>
      </c>
      <c r="AO250" s="104" t="e">
        <f>SUMIF('[1]Consommati par usage et sect '!$C$6:$C$310,'[1]Assiette TIC'!$C263,'[1]Consommati par usage et sect '!AN$6:AN$310)</f>
        <v>#VALUE!</v>
      </c>
      <c r="AP250" s="104" t="e">
        <f>SUMIF('[1]Consommati par usage et sect '!$C$6:$C$310,'[1]Assiette TIC'!$C263,'[1]Consommati par usage et sect '!AO$6:AO$310)</f>
        <v>#VALUE!</v>
      </c>
      <c r="AQ250" s="104" t="e">
        <f>SUMIF('[1]Consommati par usage et sect '!$C$6:$C$310,'[1]Assiette TIC'!$C263,'[1]Consommati par usage et sect '!AP$6:AP$310)</f>
        <v>#VALUE!</v>
      </c>
      <c r="AR250" s="104" t="e">
        <f>SUMIF('[1]Consommati par usage et sect '!$C$6:$C$310,'[1]Assiette TIC'!$C263,'[1]Consommati par usage et sect '!AQ$6:AQ$310)</f>
        <v>#VALUE!</v>
      </c>
      <c r="AS250" s="104" t="e">
        <f>SUMIF('[1]Consommati par usage et sect '!$C$6:$C$310,'[1]Assiette TIC'!$C263,'[1]Consommati par usage et sect '!AR$6:AR$310)</f>
        <v>#VALUE!</v>
      </c>
      <c r="AT250" s="104" t="e">
        <f>SUMIF('[1]Consommati par usage et sect '!$C$6:$C$310,'[1]Assiette TIC'!$C263,'[1]Consommati par usage et sect '!AS$6:AS$310)</f>
        <v>#VALUE!</v>
      </c>
      <c r="AU250" s="104" t="e">
        <f>SUMIF('[1]Consommati par usage et sect '!$C$6:$C$310,'[1]Assiette TIC'!$C263,'[1]Consommati par usage et sect '!AT$6:AT$310)</f>
        <v>#VALUE!</v>
      </c>
      <c r="AV250" s="104" t="e">
        <f>SUMIF('[1]Consommati par usage et sect '!$C$6:$C$310,'[1]Assiette TIC'!$C263,'[1]Consommati par usage et sect '!AU$6:AU$310)</f>
        <v>#VALUE!</v>
      </c>
      <c r="AW250" s="104" t="e">
        <f>SUMIF('[1]Consommati par usage et sect '!$C$6:$C$310,'[1]Assiette TIC'!$C263,'[1]Consommati par usage et sect '!AV$6:AV$310)</f>
        <v>#VALUE!</v>
      </c>
      <c r="AX250" s="104" t="e">
        <f>SUMIF('[1]Consommati par usage et sect '!$C$6:$C$310,'[1]Assiette TIC'!$C263,'[1]Consommati par usage et sect '!AW$6:AW$310)</f>
        <v>#VALUE!</v>
      </c>
      <c r="AY250" s="104" t="e">
        <f>SUMIF('[1]Consommati par usage et sect '!$C$6:$C$310,'[1]Assiette TIC'!$C263,'[1]Consommati par usage et sect '!AX$6:AX$310)</f>
        <v>#VALUE!</v>
      </c>
      <c r="AZ250" s="104" t="e">
        <f>SUMIF('[1]Consommati par usage et sect '!$C$6:$C$310,'[1]Assiette TIC'!$C263,'[1]Consommati par usage et sect '!AY$6:AY$310)</f>
        <v>#VALUE!</v>
      </c>
      <c r="BA250" s="104" t="e">
        <f>SUMIF('[1]Consommati par usage et sect '!$C$6:$C$310,'[1]Assiette TIC'!$C263,'[1]Consommati par usage et sect '!AZ$6:AZ$310)</f>
        <v>#VALUE!</v>
      </c>
      <c r="BB250" s="104" t="e">
        <f>SUMIF('[1]Consommati par usage et sect '!$C$6:$C$310,'[1]Assiette TIC'!$C263,'[1]Consommati par usage et sect '!BA$6:BA$310)</f>
        <v>#VALUE!</v>
      </c>
      <c r="BC250" s="104" t="e">
        <f>SUMIF('[1]Consommati par usage et sect '!$C$6:$C$310,'[1]Assiette TIC'!$C263,'[1]Consommati par usage et sect '!BB$6:BB$310)</f>
        <v>#VALUE!</v>
      </c>
      <c r="BD250" s="104" t="e">
        <f>SUMIF('[1]Consommati par usage et sect '!$C$6:$C$310,'[1]Assiette TIC'!$C263,'[1]Consommati par usage et sect '!BC$6:BC$310)</f>
        <v>#VALUE!</v>
      </c>
      <c r="BE250" s="104" t="e">
        <f>SUMIF('[1]Consommati par usage et sect '!$C$6:$C$310,'[1]Assiette TIC'!$C263,'[1]Consommati par usage et sect '!BD$6:BD$310)</f>
        <v>#VALUE!</v>
      </c>
      <c r="BF250" s="104" t="e">
        <f>SUMIF('[1]Consommati par usage et sect '!$C$6:$C$310,'[1]Assiette TIC'!$C263,'[1]Consommati par usage et sect '!BE$6:BE$310)</f>
        <v>#VALUE!</v>
      </c>
      <c r="BG250" s="104" t="e">
        <f>SUMIF('[1]Consommati par usage et sect '!$C$6:$C$310,'[1]Assiette TIC'!$C263,'[1]Consommati par usage et sect '!BF$6:BF$310)</f>
        <v>#VALUE!</v>
      </c>
      <c r="BH250" s="104" t="e">
        <f>SUMIF('[1]Consommati par usage et sect '!$C$6:$C$310,'[1]Assiette TIC'!$C263,'[1]Consommati par usage et sect '!BG$6:BG$310)</f>
        <v>#VALUE!</v>
      </c>
      <c r="BI250" s="104" t="e">
        <f>SUMIF('[1]Consommati par usage et sect '!$C$6:$C$310,'[1]Assiette TIC'!$C263,'[1]Consommati par usage et sect '!BH$6:BH$310)</f>
        <v>#VALUE!</v>
      </c>
      <c r="BJ250" s="104" t="e">
        <f>SUMIF('[1]Consommati par usage et sect '!$C$6:$C$310,'[1]Assiette TIC'!$C263,'[1]Consommati par usage et sect '!BI$6:BI$310)</f>
        <v>#VALUE!</v>
      </c>
      <c r="BK250" s="104" t="e">
        <f>SUMIF('[1]Consommati par usage et sect '!$C$6:$C$310,'[1]Assiette TIC'!$C263,'[1]Consommati par usage et sect '!BJ$6:BJ$310)</f>
        <v>#VALUE!</v>
      </c>
      <c r="BL250" s="104" t="e">
        <f>SUMIF('[1]Consommati par usage et sect '!$C$6:$C$310,'[1]Assiette TIC'!$C263,'[1]Consommati par usage et sect '!BK$6:BK$310)</f>
        <v>#VALUE!</v>
      </c>
      <c r="BM250" s="104" t="e">
        <f>SUMIF('[1]Consommati par usage et sect '!$C$6:$C$310,'[1]Assiette TIC'!$C263,'[1]Consommati par usage et sect '!BL$6:BL$310)</f>
        <v>#VALUE!</v>
      </c>
      <c r="BN250" s="104" t="e">
        <f>SUMIF('[1]Consommati par usage et sect '!$C$6:$C$310,'[1]Assiette TIC'!$C263,'[1]Consommati par usage et sect '!BM$6:BM$310)</f>
        <v>#VALUE!</v>
      </c>
      <c r="BO250" s="104" t="e">
        <f>SUMIF('[1]Consommati par usage et sect '!$C$6:$C$310,'[1]Assiette TIC'!$C263,'[1]Consommati par usage et sect '!BN$6:BN$310)</f>
        <v>#VALUE!</v>
      </c>
      <c r="BP250" s="104" t="e">
        <f>SUMIF('[1]Consommati par usage et sect '!$C$6:$C$310,'[1]Assiette TIC'!$C263,'[1]Consommati par usage et sect '!BO$6:BO$310)</f>
        <v>#VALUE!</v>
      </c>
      <c r="BQ250" s="104" t="e">
        <f>SUMIF('[1]Consommati par usage et sect '!$C$6:$C$310,'[1]Assiette TIC'!$C263,'[1]Consommati par usage et sect '!BP$6:BP$310)</f>
        <v>#VALUE!</v>
      </c>
      <c r="BR250" s="104" t="e">
        <f>SUMIF('[1]Consommati par usage et sect '!$C$6:$C$310,'[1]Assiette TIC'!$C263,'[1]Consommati par usage et sect '!BQ$6:BQ$310)</f>
        <v>#VALUE!</v>
      </c>
      <c r="BS250" s="105" t="e">
        <f t="shared" si="103"/>
        <v>#VALUE!</v>
      </c>
      <c r="BT250" s="106" t="e">
        <f>AL250-E250</f>
        <v>#VALUE!</v>
      </c>
      <c r="BU250" s="102" t="e">
        <f>IF(E250-#REF!-#REF!&gt;=#REF!,AL250-E250+#REF!+#REF!,AL250-#REF!)</f>
        <v>#REF!</v>
      </c>
      <c r="BV250" s="102"/>
      <c r="BW250" s="102"/>
      <c r="BX250" s="102">
        <f t="shared" ref="BX250:BX277" si="105">IF(BV250="oui",1,IF(BW250="oui",1,0))</f>
        <v>0</v>
      </c>
      <c r="BY250" s="102" t="e">
        <f t="shared" si="86"/>
        <v>#REF!</v>
      </c>
      <c r="BZ250" s="107">
        <f>IF(ISNA(VLOOKUP($D250,'[1]comptes des secteurs'!$B$13:$AW$1568,31,FALSE)),0,VLOOKUP($D250,'[1]comptes des secteurs'!$B$13:$AW$1568,31,FALSE))</f>
        <v>-5</v>
      </c>
      <c r="CA250" s="102">
        <f>IF(ISNA(VLOOKUP($D250,'[1]comptes des secteurs'!$B$13:$AW$1568,47,FALSE)),0,VLOOKUP($D250,'[1]comptes des secteurs'!$B$13:$AW$1568,47,FALSE))</f>
        <v>37.9</v>
      </c>
      <c r="CB250" s="108" t="str">
        <f t="shared" si="89"/>
        <v/>
      </c>
      <c r="CC250" s="108" t="e">
        <f t="shared" si="89"/>
        <v>#REF!</v>
      </c>
      <c r="CD250">
        <f>VLOOKUP(D250,Eurostat!$A$11:$H$272,5,TRUE)</f>
        <v>147.69999999999999</v>
      </c>
    </row>
    <row r="251" spans="1:82" ht="15.65" customHeight="1" x14ac:dyDescent="0.35">
      <c r="A251" s="121"/>
      <c r="B251" s="200"/>
      <c r="C251" s="131" t="s">
        <v>503</v>
      </c>
      <c r="D251" s="128">
        <v>1623</v>
      </c>
      <c r="E251" s="97">
        <f>IFERROR(VLOOKUP(D251,'[1]Emissions ETS'!$A$2:$B$121,2,FALSE),0)/1000</f>
        <v>0</v>
      </c>
      <c r="F251" s="104" t="e">
        <f>SUMIF('[1]Consommati par usage et sect '!$C$6:$C$310,'[1]Assiette TIC'!$C264,'[1]Consommati par usage et sect '!E$6:E$310)</f>
        <v>#VALUE!</v>
      </c>
      <c r="G251" s="104" t="e">
        <f>SUMIF('[1]Consommati par usage et sect '!$C$6:$C$310,'[1]Assiette TIC'!$C264,'[1]Consommati par usage et sect '!F$6:F$310)</f>
        <v>#VALUE!</v>
      </c>
      <c r="H251" s="104" t="e">
        <f>SUMIF('[1]Consommati par usage et sect '!$C$6:$C$310,'[1]Assiette TIC'!$C264,'[1]Consommati par usage et sect '!G$6:G$310)</f>
        <v>#VALUE!</v>
      </c>
      <c r="I251" s="104" t="e">
        <f>SUMIF('[1]Consommati par usage et sect '!$C$6:$C$310,'[1]Assiette TIC'!$C264,'[1]Consommati par usage et sect '!H$6:H$310)</f>
        <v>#VALUE!</v>
      </c>
      <c r="J251" s="104" t="e">
        <f>SUMIF('[1]Consommati par usage et sect '!$C$6:$C$310,'[1]Assiette TIC'!$C264,'[1]Consommati par usage et sect '!I$6:I$310)</f>
        <v>#VALUE!</v>
      </c>
      <c r="K251" s="104" t="e">
        <f>SUMIF('[1]Consommati par usage et sect '!$C$6:$C$310,'[1]Assiette TIC'!$C264,'[1]Consommati par usage et sect '!J$6:J$310)</f>
        <v>#VALUE!</v>
      </c>
      <c r="L251" s="104" t="e">
        <f>SUMIF('[1]Consommati par usage et sect '!$C$6:$C$310,'[1]Assiette TIC'!$C264,'[1]Consommati par usage et sect '!K$6:K$310)</f>
        <v>#VALUE!</v>
      </c>
      <c r="M251" s="104" t="e">
        <f>SUMIF('[1]Consommati par usage et sect '!$C$6:$C$310,'[1]Assiette TIC'!$C264,'[1]Consommati par usage et sect '!L$6:L$310)</f>
        <v>#VALUE!</v>
      </c>
      <c r="N251" s="104" t="e">
        <f>SUMIF('[1]Consommati par usage et sect '!$C$6:$C$310,'[1]Assiette TIC'!$C264,'[1]Consommati par usage et sect '!M$6:M$310)</f>
        <v>#VALUE!</v>
      </c>
      <c r="O251" s="104" t="e">
        <f>SUMIF('[1]Consommati par usage et sect '!$C$6:$C$310,'[1]Assiette TIC'!$C264,'[1]Consommati par usage et sect '!N$6:N$310)</f>
        <v>#VALUE!</v>
      </c>
      <c r="P251" s="104" t="e">
        <f>SUMIF('[1]Consommati par usage et sect '!$C$6:$C$310,'[1]Assiette TIC'!$C264,'[1]Consommati par usage et sect '!O$6:O$310)</f>
        <v>#VALUE!</v>
      </c>
      <c r="Q251" s="104" t="e">
        <f>SUMIF('[1]Consommati par usage et sect '!$C$6:$C$310,'[1]Assiette TIC'!$C264,'[1]Consommati par usage et sect '!P$6:P$310)</f>
        <v>#VALUE!</v>
      </c>
      <c r="R251" s="104" t="e">
        <f>SUMIF('[1]Consommati par usage et sect '!$C$6:$C$310,'[1]Assiette TIC'!$C264,'[1]Consommati par usage et sect '!Q$6:Q$310)</f>
        <v>#VALUE!</v>
      </c>
      <c r="S251" s="104" t="e">
        <f>SUMIF('[1]Consommati par usage et sect '!$C$6:$C$310,'[1]Assiette TIC'!$C264,'[1]Consommati par usage et sect '!R$6:R$310)</f>
        <v>#VALUE!</v>
      </c>
      <c r="T251" s="104" t="e">
        <f>SUMIF('[1]Consommati par usage et sect '!$C$6:$C$310,'[1]Assiette TIC'!$C264,'[1]Consommati par usage et sect '!S$6:S$310)</f>
        <v>#VALUE!</v>
      </c>
      <c r="U251" s="104" t="e">
        <f>SUMIF('[1]Consommati par usage et sect '!$C$6:$C$310,'[1]Assiette TIC'!$C264,'[1]Consommati par usage et sect '!T$6:T$310)</f>
        <v>#VALUE!</v>
      </c>
      <c r="V251" s="104" t="e">
        <f>SUMIF('[1]Consommati par usage et sect '!$C$6:$C$310,'[1]Assiette TIC'!$C264,'[1]Consommati par usage et sect '!U$6:U$310)</f>
        <v>#VALUE!</v>
      </c>
      <c r="W251" s="104" t="e">
        <f>SUMIF('[1]Consommati par usage et sect '!$C$6:$C$310,'[1]Assiette TIC'!$C264,'[1]Consommati par usage et sect '!V$6:V$310)</f>
        <v>#VALUE!</v>
      </c>
      <c r="X251" s="104" t="e">
        <f>SUMIF('[1]Consommati par usage et sect '!$C$6:$C$310,'[1]Assiette TIC'!$C264,'[1]Consommati par usage et sect '!W$6:W$310)</f>
        <v>#VALUE!</v>
      </c>
      <c r="Y251" s="104" t="e">
        <f>SUMIF('[1]Consommati par usage et sect '!$C$6:$C$310,'[1]Assiette TIC'!$C264,'[1]Consommati par usage et sect '!X$6:X$310)</f>
        <v>#VALUE!</v>
      </c>
      <c r="Z251" s="104" t="e">
        <f>SUMIF('[1]Consommati par usage et sect '!$C$6:$C$310,'[1]Assiette TIC'!$C264,'[1]Consommati par usage et sect '!Y$6:Y$310)</f>
        <v>#VALUE!</v>
      </c>
      <c r="AA251" s="104" t="e">
        <f>SUMIF('[1]Consommati par usage et sect '!$C$6:$C$310,'[1]Assiette TIC'!$C264,'[1]Consommati par usage et sect '!Z$6:Z$310)</f>
        <v>#VALUE!</v>
      </c>
      <c r="AB251" s="104" t="e">
        <f>SUMIF('[1]Consommati par usage et sect '!$C$6:$C$310,'[1]Assiette TIC'!$C264,'[1]Consommati par usage et sect '!AA$6:AA$310)</f>
        <v>#VALUE!</v>
      </c>
      <c r="AC251" s="104" t="e">
        <f>SUMIF('[1]Consommati par usage et sect '!$C$6:$C$310,'[1]Assiette TIC'!$C264,'[1]Consommati par usage et sect '!AB$6:AB$310)</f>
        <v>#VALUE!</v>
      </c>
      <c r="AD251" s="104" t="e">
        <f>SUMIF('[1]Consommati par usage et sect '!$C$6:$C$310,'[1]Assiette TIC'!$C264,'[1]Consommati par usage et sect '!AC$6:AC$310)</f>
        <v>#VALUE!</v>
      </c>
      <c r="AE251" s="104" t="e">
        <f>SUMIF('[1]Consommati par usage et sect '!$C$6:$C$310,'[1]Assiette TIC'!$C264,'[1]Consommati par usage et sect '!AD$6:AD$310)</f>
        <v>#VALUE!</v>
      </c>
      <c r="AF251" s="104" t="e">
        <f>SUMIF('[1]Consommati par usage et sect '!$C$6:$C$310,'[1]Assiette TIC'!$C264,'[1]Consommati par usage et sect '!AE$6:AE$310)</f>
        <v>#VALUE!</v>
      </c>
      <c r="AG251" s="104" t="e">
        <f>SUMIF('[1]Consommati par usage et sect '!$C$6:$C$310,'[1]Assiette TIC'!$C264,'[1]Consommati par usage et sect '!AF$6:AF$310)</f>
        <v>#VALUE!</v>
      </c>
      <c r="AH251" s="104" t="e">
        <f>SUMIF('[1]Consommati par usage et sect '!$C$6:$C$310,'[1]Assiette TIC'!$C264,'[1]Consommati par usage et sect '!AG$6:AG$310)</f>
        <v>#VALUE!</v>
      </c>
      <c r="AI251" s="104" t="e">
        <f>SUMIF('[1]Consommati par usage et sect '!$C$6:$C$310,'[1]Assiette TIC'!$C264,'[1]Consommati par usage et sect '!AH$6:AH$310)</f>
        <v>#VALUE!</v>
      </c>
      <c r="AJ251" s="104" t="e">
        <f>SUMIF('[1]Consommati par usage et sect '!$C$6:$C$310,'[1]Assiette TIC'!$C264,'[1]Consommati par usage et sect '!AI$6:AI$310)</f>
        <v>#VALUE!</v>
      </c>
      <c r="AK251" s="104" t="e">
        <f>SUMIF('[1]Consommati par usage et sect '!$C$6:$C$310,'[1]Assiette TIC'!$C264,'[1]Consommati par usage et sect '!AJ$6:AJ$310)</f>
        <v>#VALUE!</v>
      </c>
      <c r="AL251" s="105" t="e">
        <f t="shared" si="104"/>
        <v>#VALUE!</v>
      </c>
      <c r="AM251" s="104" t="e">
        <f>SUMIF('[1]Consommati par usage et sect '!$C$6:$C$310,'[1]Assiette TIC'!$C264,'[1]Consommati par usage et sect '!AL$6:AL$310)</f>
        <v>#VALUE!</v>
      </c>
      <c r="AN251" s="104" t="e">
        <f>SUMIF('[1]Consommati par usage et sect '!$C$6:$C$310,'[1]Assiette TIC'!$C264,'[1]Consommati par usage et sect '!AM$6:AM$310)</f>
        <v>#VALUE!</v>
      </c>
      <c r="AO251" s="104" t="e">
        <f>SUMIF('[1]Consommati par usage et sect '!$C$6:$C$310,'[1]Assiette TIC'!$C264,'[1]Consommati par usage et sect '!AN$6:AN$310)</f>
        <v>#VALUE!</v>
      </c>
      <c r="AP251" s="104" t="e">
        <f>SUMIF('[1]Consommati par usage et sect '!$C$6:$C$310,'[1]Assiette TIC'!$C264,'[1]Consommati par usage et sect '!AO$6:AO$310)</f>
        <v>#VALUE!</v>
      </c>
      <c r="AQ251" s="104" t="e">
        <f>SUMIF('[1]Consommati par usage et sect '!$C$6:$C$310,'[1]Assiette TIC'!$C264,'[1]Consommati par usage et sect '!AP$6:AP$310)</f>
        <v>#VALUE!</v>
      </c>
      <c r="AR251" s="104" t="e">
        <f>SUMIF('[1]Consommati par usage et sect '!$C$6:$C$310,'[1]Assiette TIC'!$C264,'[1]Consommati par usage et sect '!AQ$6:AQ$310)</f>
        <v>#VALUE!</v>
      </c>
      <c r="AS251" s="104" t="e">
        <f>SUMIF('[1]Consommati par usage et sect '!$C$6:$C$310,'[1]Assiette TIC'!$C264,'[1]Consommati par usage et sect '!AR$6:AR$310)</f>
        <v>#VALUE!</v>
      </c>
      <c r="AT251" s="104" t="e">
        <f>SUMIF('[1]Consommati par usage et sect '!$C$6:$C$310,'[1]Assiette TIC'!$C264,'[1]Consommati par usage et sect '!AS$6:AS$310)</f>
        <v>#VALUE!</v>
      </c>
      <c r="AU251" s="104" t="e">
        <f>SUMIF('[1]Consommati par usage et sect '!$C$6:$C$310,'[1]Assiette TIC'!$C264,'[1]Consommati par usage et sect '!AT$6:AT$310)</f>
        <v>#VALUE!</v>
      </c>
      <c r="AV251" s="104" t="e">
        <f>SUMIF('[1]Consommati par usage et sect '!$C$6:$C$310,'[1]Assiette TIC'!$C264,'[1]Consommati par usage et sect '!AU$6:AU$310)</f>
        <v>#VALUE!</v>
      </c>
      <c r="AW251" s="104" t="e">
        <f>SUMIF('[1]Consommati par usage et sect '!$C$6:$C$310,'[1]Assiette TIC'!$C264,'[1]Consommati par usage et sect '!AV$6:AV$310)</f>
        <v>#VALUE!</v>
      </c>
      <c r="AX251" s="104" t="e">
        <f>SUMIF('[1]Consommati par usage et sect '!$C$6:$C$310,'[1]Assiette TIC'!$C264,'[1]Consommati par usage et sect '!AW$6:AW$310)</f>
        <v>#VALUE!</v>
      </c>
      <c r="AY251" s="104" t="e">
        <f>SUMIF('[1]Consommati par usage et sect '!$C$6:$C$310,'[1]Assiette TIC'!$C264,'[1]Consommati par usage et sect '!AX$6:AX$310)</f>
        <v>#VALUE!</v>
      </c>
      <c r="AZ251" s="104" t="e">
        <f>SUMIF('[1]Consommati par usage et sect '!$C$6:$C$310,'[1]Assiette TIC'!$C264,'[1]Consommati par usage et sect '!AY$6:AY$310)</f>
        <v>#VALUE!</v>
      </c>
      <c r="BA251" s="104" t="e">
        <f>SUMIF('[1]Consommati par usage et sect '!$C$6:$C$310,'[1]Assiette TIC'!$C264,'[1]Consommati par usage et sect '!AZ$6:AZ$310)</f>
        <v>#VALUE!</v>
      </c>
      <c r="BB251" s="104" t="e">
        <f>SUMIF('[1]Consommati par usage et sect '!$C$6:$C$310,'[1]Assiette TIC'!$C264,'[1]Consommati par usage et sect '!BA$6:BA$310)</f>
        <v>#VALUE!</v>
      </c>
      <c r="BC251" s="104" t="e">
        <f>SUMIF('[1]Consommati par usage et sect '!$C$6:$C$310,'[1]Assiette TIC'!$C264,'[1]Consommati par usage et sect '!BB$6:BB$310)</f>
        <v>#VALUE!</v>
      </c>
      <c r="BD251" s="104" t="e">
        <f>SUMIF('[1]Consommati par usage et sect '!$C$6:$C$310,'[1]Assiette TIC'!$C264,'[1]Consommati par usage et sect '!BC$6:BC$310)</f>
        <v>#VALUE!</v>
      </c>
      <c r="BE251" s="104" t="e">
        <f>SUMIF('[1]Consommati par usage et sect '!$C$6:$C$310,'[1]Assiette TIC'!$C264,'[1]Consommati par usage et sect '!BD$6:BD$310)</f>
        <v>#VALUE!</v>
      </c>
      <c r="BF251" s="104" t="e">
        <f>SUMIF('[1]Consommati par usage et sect '!$C$6:$C$310,'[1]Assiette TIC'!$C264,'[1]Consommati par usage et sect '!BE$6:BE$310)</f>
        <v>#VALUE!</v>
      </c>
      <c r="BG251" s="104" t="e">
        <f>SUMIF('[1]Consommati par usage et sect '!$C$6:$C$310,'[1]Assiette TIC'!$C264,'[1]Consommati par usage et sect '!BF$6:BF$310)</f>
        <v>#VALUE!</v>
      </c>
      <c r="BH251" s="104" t="e">
        <f>SUMIF('[1]Consommati par usage et sect '!$C$6:$C$310,'[1]Assiette TIC'!$C264,'[1]Consommati par usage et sect '!BG$6:BG$310)</f>
        <v>#VALUE!</v>
      </c>
      <c r="BI251" s="104" t="e">
        <f>SUMIF('[1]Consommati par usage et sect '!$C$6:$C$310,'[1]Assiette TIC'!$C264,'[1]Consommati par usage et sect '!BH$6:BH$310)</f>
        <v>#VALUE!</v>
      </c>
      <c r="BJ251" s="104" t="e">
        <f>SUMIF('[1]Consommati par usage et sect '!$C$6:$C$310,'[1]Assiette TIC'!$C264,'[1]Consommati par usage et sect '!BI$6:BI$310)</f>
        <v>#VALUE!</v>
      </c>
      <c r="BK251" s="104" t="e">
        <f>SUMIF('[1]Consommati par usage et sect '!$C$6:$C$310,'[1]Assiette TIC'!$C264,'[1]Consommati par usage et sect '!BJ$6:BJ$310)</f>
        <v>#VALUE!</v>
      </c>
      <c r="BL251" s="104" t="e">
        <f>SUMIF('[1]Consommati par usage et sect '!$C$6:$C$310,'[1]Assiette TIC'!$C264,'[1]Consommati par usage et sect '!BK$6:BK$310)</f>
        <v>#VALUE!</v>
      </c>
      <c r="BM251" s="104" t="e">
        <f>SUMIF('[1]Consommati par usage et sect '!$C$6:$C$310,'[1]Assiette TIC'!$C264,'[1]Consommati par usage et sect '!BL$6:BL$310)</f>
        <v>#VALUE!</v>
      </c>
      <c r="BN251" s="104" t="e">
        <f>SUMIF('[1]Consommati par usage et sect '!$C$6:$C$310,'[1]Assiette TIC'!$C264,'[1]Consommati par usage et sect '!BM$6:BM$310)</f>
        <v>#VALUE!</v>
      </c>
      <c r="BO251" s="104" t="e">
        <f>SUMIF('[1]Consommati par usage et sect '!$C$6:$C$310,'[1]Assiette TIC'!$C264,'[1]Consommati par usage et sect '!BN$6:BN$310)</f>
        <v>#VALUE!</v>
      </c>
      <c r="BP251" s="104" t="e">
        <f>SUMIF('[1]Consommati par usage et sect '!$C$6:$C$310,'[1]Assiette TIC'!$C264,'[1]Consommati par usage et sect '!BO$6:BO$310)</f>
        <v>#VALUE!</v>
      </c>
      <c r="BQ251" s="104" t="e">
        <f>SUMIF('[1]Consommati par usage et sect '!$C$6:$C$310,'[1]Assiette TIC'!$C264,'[1]Consommati par usage et sect '!BP$6:BP$310)</f>
        <v>#VALUE!</v>
      </c>
      <c r="BR251" s="104" t="e">
        <f>SUMIF('[1]Consommati par usage et sect '!$C$6:$C$310,'[1]Assiette TIC'!$C264,'[1]Consommati par usage et sect '!BQ$6:BQ$310)</f>
        <v>#VALUE!</v>
      </c>
      <c r="BS251" s="105" t="e">
        <f t="shared" si="103"/>
        <v>#VALUE!</v>
      </c>
      <c r="BT251" s="106" t="e">
        <f>AL251-E251</f>
        <v>#VALUE!</v>
      </c>
      <c r="BU251" s="102" t="e">
        <f>IF(E251-#REF!-#REF!&gt;=#REF!,AL251-E251+#REF!+#REF!,AL251-#REF!)</f>
        <v>#REF!</v>
      </c>
      <c r="BV251" s="102"/>
      <c r="BW251" s="102"/>
      <c r="BX251" s="102">
        <f t="shared" si="105"/>
        <v>0</v>
      </c>
      <c r="BY251" s="102" t="e">
        <f t="shared" si="86"/>
        <v>#REF!</v>
      </c>
      <c r="BZ251" s="107">
        <f>IF(ISNA(VLOOKUP($D251,'[1]comptes des secteurs'!$B$13:$AW$1568,31,FALSE)),0,VLOOKUP($D251,'[1]comptes des secteurs'!$B$13:$AW$1568,31,FALSE))</f>
        <v>80.3</v>
      </c>
      <c r="CA251" s="102">
        <f>IF(ISNA(VLOOKUP($D251,'[1]comptes des secteurs'!$B$13:$AW$1568,47,FALSE)),0,VLOOKUP($D251,'[1]comptes des secteurs'!$B$13:$AW$1568,47,FALSE))</f>
        <v>949.9</v>
      </c>
      <c r="CB251" s="108" t="e">
        <f t="shared" si="89"/>
        <v>#REF!</v>
      </c>
      <c r="CC251" s="108" t="e">
        <f t="shared" si="89"/>
        <v>#REF!</v>
      </c>
      <c r="CD251">
        <f>VLOOKUP(D251,Eurostat!$A$11:$H$272,5,TRUE)</f>
        <v>3053.8</v>
      </c>
    </row>
    <row r="252" spans="1:82" ht="15.65" customHeight="1" x14ac:dyDescent="0.35">
      <c r="A252" s="121"/>
      <c r="B252" s="200"/>
      <c r="C252" s="131" t="s">
        <v>504</v>
      </c>
      <c r="D252" s="128">
        <v>1624</v>
      </c>
      <c r="E252" s="97">
        <f>IFERROR(VLOOKUP(D252,'[1]Emissions ETS'!$A$2:$B$121,2,FALSE),0)/1000</f>
        <v>0</v>
      </c>
      <c r="F252" s="104" t="e">
        <f>SUMIF('[1]Consommati par usage et sect '!$C$6:$C$310,'[1]Assiette TIC'!$C265,'[1]Consommati par usage et sect '!E$6:E$310)</f>
        <v>#VALUE!</v>
      </c>
      <c r="G252" s="104" t="e">
        <f>SUMIF('[1]Consommati par usage et sect '!$C$6:$C$310,'[1]Assiette TIC'!$C265,'[1]Consommati par usage et sect '!F$6:F$310)</f>
        <v>#VALUE!</v>
      </c>
      <c r="H252" s="104" t="e">
        <f>SUMIF('[1]Consommati par usage et sect '!$C$6:$C$310,'[1]Assiette TIC'!$C265,'[1]Consommati par usage et sect '!G$6:G$310)</f>
        <v>#VALUE!</v>
      </c>
      <c r="I252" s="104" t="e">
        <f>SUMIF('[1]Consommati par usage et sect '!$C$6:$C$310,'[1]Assiette TIC'!$C265,'[1]Consommati par usage et sect '!H$6:H$310)</f>
        <v>#VALUE!</v>
      </c>
      <c r="J252" s="104" t="e">
        <f>SUMIF('[1]Consommati par usage et sect '!$C$6:$C$310,'[1]Assiette TIC'!$C265,'[1]Consommati par usage et sect '!I$6:I$310)</f>
        <v>#VALUE!</v>
      </c>
      <c r="K252" s="104" t="e">
        <f>SUMIF('[1]Consommati par usage et sect '!$C$6:$C$310,'[1]Assiette TIC'!$C265,'[1]Consommati par usage et sect '!J$6:J$310)</f>
        <v>#VALUE!</v>
      </c>
      <c r="L252" s="104" t="e">
        <f>SUMIF('[1]Consommati par usage et sect '!$C$6:$C$310,'[1]Assiette TIC'!$C265,'[1]Consommati par usage et sect '!K$6:K$310)</f>
        <v>#VALUE!</v>
      </c>
      <c r="M252" s="104" t="e">
        <f>SUMIF('[1]Consommati par usage et sect '!$C$6:$C$310,'[1]Assiette TIC'!$C265,'[1]Consommati par usage et sect '!L$6:L$310)</f>
        <v>#VALUE!</v>
      </c>
      <c r="N252" s="104" t="e">
        <f>SUMIF('[1]Consommati par usage et sect '!$C$6:$C$310,'[1]Assiette TIC'!$C265,'[1]Consommati par usage et sect '!M$6:M$310)</f>
        <v>#VALUE!</v>
      </c>
      <c r="O252" s="104" t="e">
        <f>SUMIF('[1]Consommati par usage et sect '!$C$6:$C$310,'[1]Assiette TIC'!$C265,'[1]Consommati par usage et sect '!N$6:N$310)</f>
        <v>#VALUE!</v>
      </c>
      <c r="P252" s="104" t="e">
        <f>SUMIF('[1]Consommati par usage et sect '!$C$6:$C$310,'[1]Assiette TIC'!$C265,'[1]Consommati par usage et sect '!O$6:O$310)</f>
        <v>#VALUE!</v>
      </c>
      <c r="Q252" s="104" t="e">
        <f>SUMIF('[1]Consommati par usage et sect '!$C$6:$C$310,'[1]Assiette TIC'!$C265,'[1]Consommati par usage et sect '!P$6:P$310)</f>
        <v>#VALUE!</v>
      </c>
      <c r="R252" s="104" t="e">
        <f>SUMIF('[1]Consommati par usage et sect '!$C$6:$C$310,'[1]Assiette TIC'!$C265,'[1]Consommati par usage et sect '!Q$6:Q$310)</f>
        <v>#VALUE!</v>
      </c>
      <c r="S252" s="104" t="e">
        <f>SUMIF('[1]Consommati par usage et sect '!$C$6:$C$310,'[1]Assiette TIC'!$C265,'[1]Consommati par usage et sect '!R$6:R$310)</f>
        <v>#VALUE!</v>
      </c>
      <c r="T252" s="104" t="e">
        <f>SUMIF('[1]Consommati par usage et sect '!$C$6:$C$310,'[1]Assiette TIC'!$C265,'[1]Consommati par usage et sect '!S$6:S$310)</f>
        <v>#VALUE!</v>
      </c>
      <c r="U252" s="104" t="e">
        <f>SUMIF('[1]Consommati par usage et sect '!$C$6:$C$310,'[1]Assiette TIC'!$C265,'[1]Consommati par usage et sect '!T$6:T$310)</f>
        <v>#VALUE!</v>
      </c>
      <c r="V252" s="104" t="e">
        <f>SUMIF('[1]Consommati par usage et sect '!$C$6:$C$310,'[1]Assiette TIC'!$C265,'[1]Consommati par usage et sect '!U$6:U$310)</f>
        <v>#VALUE!</v>
      </c>
      <c r="W252" s="104" t="e">
        <f>SUMIF('[1]Consommati par usage et sect '!$C$6:$C$310,'[1]Assiette TIC'!$C265,'[1]Consommati par usage et sect '!V$6:V$310)</f>
        <v>#VALUE!</v>
      </c>
      <c r="X252" s="104" t="e">
        <f>SUMIF('[1]Consommati par usage et sect '!$C$6:$C$310,'[1]Assiette TIC'!$C265,'[1]Consommati par usage et sect '!W$6:W$310)</f>
        <v>#VALUE!</v>
      </c>
      <c r="Y252" s="104" t="e">
        <f>SUMIF('[1]Consommati par usage et sect '!$C$6:$C$310,'[1]Assiette TIC'!$C265,'[1]Consommati par usage et sect '!X$6:X$310)</f>
        <v>#VALUE!</v>
      </c>
      <c r="Z252" s="104" t="e">
        <f>SUMIF('[1]Consommati par usage et sect '!$C$6:$C$310,'[1]Assiette TIC'!$C265,'[1]Consommati par usage et sect '!Y$6:Y$310)</f>
        <v>#VALUE!</v>
      </c>
      <c r="AA252" s="104" t="e">
        <f>SUMIF('[1]Consommati par usage et sect '!$C$6:$C$310,'[1]Assiette TIC'!$C265,'[1]Consommati par usage et sect '!Z$6:Z$310)</f>
        <v>#VALUE!</v>
      </c>
      <c r="AB252" s="104" t="e">
        <f>SUMIF('[1]Consommati par usage et sect '!$C$6:$C$310,'[1]Assiette TIC'!$C265,'[1]Consommati par usage et sect '!AA$6:AA$310)</f>
        <v>#VALUE!</v>
      </c>
      <c r="AC252" s="104" t="e">
        <f>SUMIF('[1]Consommati par usage et sect '!$C$6:$C$310,'[1]Assiette TIC'!$C265,'[1]Consommati par usage et sect '!AB$6:AB$310)</f>
        <v>#VALUE!</v>
      </c>
      <c r="AD252" s="104" t="e">
        <f>SUMIF('[1]Consommati par usage et sect '!$C$6:$C$310,'[1]Assiette TIC'!$C265,'[1]Consommati par usage et sect '!AC$6:AC$310)</f>
        <v>#VALUE!</v>
      </c>
      <c r="AE252" s="104" t="e">
        <f>SUMIF('[1]Consommati par usage et sect '!$C$6:$C$310,'[1]Assiette TIC'!$C265,'[1]Consommati par usage et sect '!AD$6:AD$310)</f>
        <v>#VALUE!</v>
      </c>
      <c r="AF252" s="104" t="e">
        <f>SUMIF('[1]Consommati par usage et sect '!$C$6:$C$310,'[1]Assiette TIC'!$C265,'[1]Consommati par usage et sect '!AE$6:AE$310)</f>
        <v>#VALUE!</v>
      </c>
      <c r="AG252" s="104" t="e">
        <f>SUMIF('[1]Consommati par usage et sect '!$C$6:$C$310,'[1]Assiette TIC'!$C265,'[1]Consommati par usage et sect '!AF$6:AF$310)</f>
        <v>#VALUE!</v>
      </c>
      <c r="AH252" s="104" t="e">
        <f>SUMIF('[1]Consommati par usage et sect '!$C$6:$C$310,'[1]Assiette TIC'!$C265,'[1]Consommati par usage et sect '!AG$6:AG$310)</f>
        <v>#VALUE!</v>
      </c>
      <c r="AI252" s="104" t="e">
        <f>SUMIF('[1]Consommati par usage et sect '!$C$6:$C$310,'[1]Assiette TIC'!$C265,'[1]Consommati par usage et sect '!AH$6:AH$310)</f>
        <v>#VALUE!</v>
      </c>
      <c r="AJ252" s="104" t="e">
        <f>SUMIF('[1]Consommati par usage et sect '!$C$6:$C$310,'[1]Assiette TIC'!$C265,'[1]Consommati par usage et sect '!AI$6:AI$310)</f>
        <v>#VALUE!</v>
      </c>
      <c r="AK252" s="104" t="e">
        <f>SUMIF('[1]Consommati par usage et sect '!$C$6:$C$310,'[1]Assiette TIC'!$C265,'[1]Consommati par usage et sect '!AJ$6:AJ$310)</f>
        <v>#VALUE!</v>
      </c>
      <c r="AL252" s="105" t="e">
        <f t="shared" si="104"/>
        <v>#VALUE!</v>
      </c>
      <c r="AM252" s="104" t="e">
        <f>SUMIF('[1]Consommati par usage et sect '!$C$6:$C$310,'[1]Assiette TIC'!$C265,'[1]Consommati par usage et sect '!AL$6:AL$310)</f>
        <v>#VALUE!</v>
      </c>
      <c r="AN252" s="104" t="e">
        <f>SUMIF('[1]Consommati par usage et sect '!$C$6:$C$310,'[1]Assiette TIC'!$C265,'[1]Consommati par usage et sect '!AM$6:AM$310)</f>
        <v>#VALUE!</v>
      </c>
      <c r="AO252" s="104" t="e">
        <f>SUMIF('[1]Consommati par usage et sect '!$C$6:$C$310,'[1]Assiette TIC'!$C265,'[1]Consommati par usage et sect '!AN$6:AN$310)</f>
        <v>#VALUE!</v>
      </c>
      <c r="AP252" s="104" t="e">
        <f>SUMIF('[1]Consommati par usage et sect '!$C$6:$C$310,'[1]Assiette TIC'!$C265,'[1]Consommati par usage et sect '!AO$6:AO$310)</f>
        <v>#VALUE!</v>
      </c>
      <c r="AQ252" s="104" t="e">
        <f>SUMIF('[1]Consommati par usage et sect '!$C$6:$C$310,'[1]Assiette TIC'!$C265,'[1]Consommati par usage et sect '!AP$6:AP$310)</f>
        <v>#VALUE!</v>
      </c>
      <c r="AR252" s="104" t="e">
        <f>SUMIF('[1]Consommati par usage et sect '!$C$6:$C$310,'[1]Assiette TIC'!$C265,'[1]Consommati par usage et sect '!AQ$6:AQ$310)</f>
        <v>#VALUE!</v>
      </c>
      <c r="AS252" s="104" t="e">
        <f>SUMIF('[1]Consommati par usage et sect '!$C$6:$C$310,'[1]Assiette TIC'!$C265,'[1]Consommati par usage et sect '!AR$6:AR$310)</f>
        <v>#VALUE!</v>
      </c>
      <c r="AT252" s="104" t="e">
        <f>SUMIF('[1]Consommati par usage et sect '!$C$6:$C$310,'[1]Assiette TIC'!$C265,'[1]Consommati par usage et sect '!AS$6:AS$310)</f>
        <v>#VALUE!</v>
      </c>
      <c r="AU252" s="104" t="e">
        <f>SUMIF('[1]Consommati par usage et sect '!$C$6:$C$310,'[1]Assiette TIC'!$C265,'[1]Consommati par usage et sect '!AT$6:AT$310)</f>
        <v>#VALUE!</v>
      </c>
      <c r="AV252" s="104" t="e">
        <f>SUMIF('[1]Consommati par usage et sect '!$C$6:$C$310,'[1]Assiette TIC'!$C265,'[1]Consommati par usage et sect '!AU$6:AU$310)</f>
        <v>#VALUE!</v>
      </c>
      <c r="AW252" s="104" t="e">
        <f>SUMIF('[1]Consommati par usage et sect '!$C$6:$C$310,'[1]Assiette TIC'!$C265,'[1]Consommati par usage et sect '!AV$6:AV$310)</f>
        <v>#VALUE!</v>
      </c>
      <c r="AX252" s="104" t="e">
        <f>SUMIF('[1]Consommati par usage et sect '!$C$6:$C$310,'[1]Assiette TIC'!$C265,'[1]Consommati par usage et sect '!AW$6:AW$310)</f>
        <v>#VALUE!</v>
      </c>
      <c r="AY252" s="104" t="e">
        <f>SUMIF('[1]Consommati par usage et sect '!$C$6:$C$310,'[1]Assiette TIC'!$C265,'[1]Consommati par usage et sect '!AX$6:AX$310)</f>
        <v>#VALUE!</v>
      </c>
      <c r="AZ252" s="104" t="e">
        <f>SUMIF('[1]Consommati par usage et sect '!$C$6:$C$310,'[1]Assiette TIC'!$C265,'[1]Consommati par usage et sect '!AY$6:AY$310)</f>
        <v>#VALUE!</v>
      </c>
      <c r="BA252" s="104" t="e">
        <f>SUMIF('[1]Consommati par usage et sect '!$C$6:$C$310,'[1]Assiette TIC'!$C265,'[1]Consommati par usage et sect '!AZ$6:AZ$310)</f>
        <v>#VALUE!</v>
      </c>
      <c r="BB252" s="104" t="e">
        <f>SUMIF('[1]Consommati par usage et sect '!$C$6:$C$310,'[1]Assiette TIC'!$C265,'[1]Consommati par usage et sect '!BA$6:BA$310)</f>
        <v>#VALUE!</v>
      </c>
      <c r="BC252" s="104" t="e">
        <f>SUMIF('[1]Consommati par usage et sect '!$C$6:$C$310,'[1]Assiette TIC'!$C265,'[1]Consommati par usage et sect '!BB$6:BB$310)</f>
        <v>#VALUE!</v>
      </c>
      <c r="BD252" s="104" t="e">
        <f>SUMIF('[1]Consommati par usage et sect '!$C$6:$C$310,'[1]Assiette TIC'!$C265,'[1]Consommati par usage et sect '!BC$6:BC$310)</f>
        <v>#VALUE!</v>
      </c>
      <c r="BE252" s="104" t="e">
        <f>SUMIF('[1]Consommati par usage et sect '!$C$6:$C$310,'[1]Assiette TIC'!$C265,'[1]Consommati par usage et sect '!BD$6:BD$310)</f>
        <v>#VALUE!</v>
      </c>
      <c r="BF252" s="104" t="e">
        <f>SUMIF('[1]Consommati par usage et sect '!$C$6:$C$310,'[1]Assiette TIC'!$C265,'[1]Consommati par usage et sect '!BE$6:BE$310)</f>
        <v>#VALUE!</v>
      </c>
      <c r="BG252" s="104" t="e">
        <f>SUMIF('[1]Consommati par usage et sect '!$C$6:$C$310,'[1]Assiette TIC'!$C265,'[1]Consommati par usage et sect '!BF$6:BF$310)</f>
        <v>#VALUE!</v>
      </c>
      <c r="BH252" s="104" t="e">
        <f>SUMIF('[1]Consommati par usage et sect '!$C$6:$C$310,'[1]Assiette TIC'!$C265,'[1]Consommati par usage et sect '!BG$6:BG$310)</f>
        <v>#VALUE!</v>
      </c>
      <c r="BI252" s="104" t="e">
        <f>SUMIF('[1]Consommati par usage et sect '!$C$6:$C$310,'[1]Assiette TIC'!$C265,'[1]Consommati par usage et sect '!BH$6:BH$310)</f>
        <v>#VALUE!</v>
      </c>
      <c r="BJ252" s="104" t="e">
        <f>SUMIF('[1]Consommati par usage et sect '!$C$6:$C$310,'[1]Assiette TIC'!$C265,'[1]Consommati par usage et sect '!BI$6:BI$310)</f>
        <v>#VALUE!</v>
      </c>
      <c r="BK252" s="104" t="e">
        <f>SUMIF('[1]Consommati par usage et sect '!$C$6:$C$310,'[1]Assiette TIC'!$C265,'[1]Consommati par usage et sect '!BJ$6:BJ$310)</f>
        <v>#VALUE!</v>
      </c>
      <c r="BL252" s="104" t="e">
        <f>SUMIF('[1]Consommati par usage et sect '!$C$6:$C$310,'[1]Assiette TIC'!$C265,'[1]Consommati par usage et sect '!BK$6:BK$310)</f>
        <v>#VALUE!</v>
      </c>
      <c r="BM252" s="104" t="e">
        <f>SUMIF('[1]Consommati par usage et sect '!$C$6:$C$310,'[1]Assiette TIC'!$C265,'[1]Consommati par usage et sect '!BL$6:BL$310)</f>
        <v>#VALUE!</v>
      </c>
      <c r="BN252" s="104" t="e">
        <f>SUMIF('[1]Consommati par usage et sect '!$C$6:$C$310,'[1]Assiette TIC'!$C265,'[1]Consommati par usage et sect '!BM$6:BM$310)</f>
        <v>#VALUE!</v>
      </c>
      <c r="BO252" s="104" t="e">
        <f>SUMIF('[1]Consommati par usage et sect '!$C$6:$C$310,'[1]Assiette TIC'!$C265,'[1]Consommati par usage et sect '!BN$6:BN$310)</f>
        <v>#VALUE!</v>
      </c>
      <c r="BP252" s="104" t="e">
        <f>SUMIF('[1]Consommati par usage et sect '!$C$6:$C$310,'[1]Assiette TIC'!$C265,'[1]Consommati par usage et sect '!BO$6:BO$310)</f>
        <v>#VALUE!</v>
      </c>
      <c r="BQ252" s="104" t="e">
        <f>SUMIF('[1]Consommati par usage et sect '!$C$6:$C$310,'[1]Assiette TIC'!$C265,'[1]Consommati par usage et sect '!BP$6:BP$310)</f>
        <v>#VALUE!</v>
      </c>
      <c r="BR252" s="104" t="e">
        <f>SUMIF('[1]Consommati par usage et sect '!$C$6:$C$310,'[1]Assiette TIC'!$C265,'[1]Consommati par usage et sect '!BQ$6:BQ$310)</f>
        <v>#VALUE!</v>
      </c>
      <c r="BS252" s="105" t="e">
        <f t="shared" si="103"/>
        <v>#VALUE!</v>
      </c>
      <c r="BT252" s="106" t="e">
        <f>AL252-E252</f>
        <v>#VALUE!</v>
      </c>
      <c r="BU252" s="102" t="e">
        <f>IF(E252-#REF!-#REF!&gt;=#REF!,AL252-E252+#REF!+#REF!,AL252-#REF!)</f>
        <v>#REF!</v>
      </c>
      <c r="BV252" s="102"/>
      <c r="BW252" s="102"/>
      <c r="BX252" s="102">
        <f t="shared" si="105"/>
        <v>0</v>
      </c>
      <c r="BY252" s="102" t="e">
        <f t="shared" si="86"/>
        <v>#REF!</v>
      </c>
      <c r="BZ252" s="107">
        <f>IF(ISNA(VLOOKUP($D252,'[1]comptes des secteurs'!$B$13:$AW$1568,31,FALSE)),0,VLOOKUP($D252,'[1]comptes des secteurs'!$B$13:$AW$1568,31,FALSE))</f>
        <v>173</v>
      </c>
      <c r="CA252" s="102">
        <f>IF(ISNA(VLOOKUP($D252,'[1]comptes des secteurs'!$B$13:$AW$1568,47,FALSE)),0,VLOOKUP($D252,'[1]comptes des secteurs'!$B$13:$AW$1568,47,FALSE))</f>
        <v>721.2</v>
      </c>
      <c r="CB252" s="108" t="e">
        <f t="shared" si="89"/>
        <v>#REF!</v>
      </c>
      <c r="CC252" s="108" t="e">
        <f t="shared" si="89"/>
        <v>#REF!</v>
      </c>
      <c r="CD252">
        <f>VLOOKUP(D252,Eurostat!$A$11:$H$272,5,TRUE)</f>
        <v>2280.5</v>
      </c>
    </row>
    <row r="253" spans="1:82" ht="15.65" customHeight="1" x14ac:dyDescent="0.35">
      <c r="A253" s="121"/>
      <c r="B253" s="196"/>
      <c r="C253" s="131" t="s">
        <v>505</v>
      </c>
      <c r="D253" s="128">
        <v>1629</v>
      </c>
      <c r="E253" s="97">
        <f>IFERROR(VLOOKUP(D253,'[1]Emissions ETS'!$A$2:$B$121,2,FALSE),0)/1000</f>
        <v>0</v>
      </c>
      <c r="F253" s="104" t="e">
        <f>SUMIF('[1]Consommati par usage et sect '!$C$6:$C$310,'[1]Assiette TIC'!$C266,'[1]Consommati par usage et sect '!E$6:E$310)</f>
        <v>#VALUE!</v>
      </c>
      <c r="G253" s="104" t="e">
        <f>SUMIF('[1]Consommati par usage et sect '!$C$6:$C$310,'[1]Assiette TIC'!$C266,'[1]Consommati par usage et sect '!F$6:F$310)</f>
        <v>#VALUE!</v>
      </c>
      <c r="H253" s="104" t="e">
        <f>SUMIF('[1]Consommati par usage et sect '!$C$6:$C$310,'[1]Assiette TIC'!$C266,'[1]Consommati par usage et sect '!G$6:G$310)</f>
        <v>#VALUE!</v>
      </c>
      <c r="I253" s="104" t="e">
        <f>SUMIF('[1]Consommati par usage et sect '!$C$6:$C$310,'[1]Assiette TIC'!$C266,'[1]Consommati par usage et sect '!H$6:H$310)</f>
        <v>#VALUE!</v>
      </c>
      <c r="J253" s="104" t="e">
        <f>SUMIF('[1]Consommati par usage et sect '!$C$6:$C$310,'[1]Assiette TIC'!$C266,'[1]Consommati par usage et sect '!I$6:I$310)</f>
        <v>#VALUE!</v>
      </c>
      <c r="K253" s="104" t="e">
        <f>SUMIF('[1]Consommati par usage et sect '!$C$6:$C$310,'[1]Assiette TIC'!$C266,'[1]Consommati par usage et sect '!J$6:J$310)</f>
        <v>#VALUE!</v>
      </c>
      <c r="L253" s="104" t="e">
        <f>SUMIF('[1]Consommati par usage et sect '!$C$6:$C$310,'[1]Assiette TIC'!$C266,'[1]Consommati par usage et sect '!K$6:K$310)</f>
        <v>#VALUE!</v>
      </c>
      <c r="M253" s="104" t="e">
        <f>SUMIF('[1]Consommati par usage et sect '!$C$6:$C$310,'[1]Assiette TIC'!$C266,'[1]Consommati par usage et sect '!L$6:L$310)</f>
        <v>#VALUE!</v>
      </c>
      <c r="N253" s="104" t="e">
        <f>SUMIF('[1]Consommati par usage et sect '!$C$6:$C$310,'[1]Assiette TIC'!$C266,'[1]Consommati par usage et sect '!M$6:M$310)</f>
        <v>#VALUE!</v>
      </c>
      <c r="O253" s="104" t="e">
        <f>SUMIF('[1]Consommati par usage et sect '!$C$6:$C$310,'[1]Assiette TIC'!$C266,'[1]Consommati par usage et sect '!N$6:N$310)</f>
        <v>#VALUE!</v>
      </c>
      <c r="P253" s="104" t="e">
        <f>SUMIF('[1]Consommati par usage et sect '!$C$6:$C$310,'[1]Assiette TIC'!$C266,'[1]Consommati par usage et sect '!O$6:O$310)</f>
        <v>#VALUE!</v>
      </c>
      <c r="Q253" s="104" t="e">
        <f>SUMIF('[1]Consommati par usage et sect '!$C$6:$C$310,'[1]Assiette TIC'!$C266,'[1]Consommati par usage et sect '!P$6:P$310)</f>
        <v>#VALUE!</v>
      </c>
      <c r="R253" s="104" t="e">
        <f>SUMIF('[1]Consommati par usage et sect '!$C$6:$C$310,'[1]Assiette TIC'!$C266,'[1]Consommati par usage et sect '!Q$6:Q$310)</f>
        <v>#VALUE!</v>
      </c>
      <c r="S253" s="104" t="e">
        <f>SUMIF('[1]Consommati par usage et sect '!$C$6:$C$310,'[1]Assiette TIC'!$C266,'[1]Consommati par usage et sect '!R$6:R$310)</f>
        <v>#VALUE!</v>
      </c>
      <c r="T253" s="104" t="e">
        <f>SUMIF('[1]Consommati par usage et sect '!$C$6:$C$310,'[1]Assiette TIC'!$C266,'[1]Consommati par usage et sect '!S$6:S$310)</f>
        <v>#VALUE!</v>
      </c>
      <c r="U253" s="104" t="e">
        <f>SUMIF('[1]Consommati par usage et sect '!$C$6:$C$310,'[1]Assiette TIC'!$C266,'[1]Consommati par usage et sect '!T$6:T$310)</f>
        <v>#VALUE!</v>
      </c>
      <c r="V253" s="104" t="e">
        <f>SUMIF('[1]Consommati par usage et sect '!$C$6:$C$310,'[1]Assiette TIC'!$C266,'[1]Consommati par usage et sect '!U$6:U$310)</f>
        <v>#VALUE!</v>
      </c>
      <c r="W253" s="104" t="e">
        <f>SUMIF('[1]Consommati par usage et sect '!$C$6:$C$310,'[1]Assiette TIC'!$C266,'[1]Consommati par usage et sect '!V$6:V$310)</f>
        <v>#VALUE!</v>
      </c>
      <c r="X253" s="104" t="e">
        <f>SUMIF('[1]Consommati par usage et sect '!$C$6:$C$310,'[1]Assiette TIC'!$C266,'[1]Consommati par usage et sect '!W$6:W$310)</f>
        <v>#VALUE!</v>
      </c>
      <c r="Y253" s="104" t="e">
        <f>SUMIF('[1]Consommati par usage et sect '!$C$6:$C$310,'[1]Assiette TIC'!$C266,'[1]Consommati par usage et sect '!X$6:X$310)</f>
        <v>#VALUE!</v>
      </c>
      <c r="Z253" s="104" t="e">
        <f>SUMIF('[1]Consommati par usage et sect '!$C$6:$C$310,'[1]Assiette TIC'!$C266,'[1]Consommati par usage et sect '!Y$6:Y$310)</f>
        <v>#VALUE!</v>
      </c>
      <c r="AA253" s="104" t="e">
        <f>SUMIF('[1]Consommati par usage et sect '!$C$6:$C$310,'[1]Assiette TIC'!$C266,'[1]Consommati par usage et sect '!Z$6:Z$310)</f>
        <v>#VALUE!</v>
      </c>
      <c r="AB253" s="104" t="e">
        <f>SUMIF('[1]Consommati par usage et sect '!$C$6:$C$310,'[1]Assiette TIC'!$C266,'[1]Consommati par usage et sect '!AA$6:AA$310)</f>
        <v>#VALUE!</v>
      </c>
      <c r="AC253" s="104" t="e">
        <f>SUMIF('[1]Consommati par usage et sect '!$C$6:$C$310,'[1]Assiette TIC'!$C266,'[1]Consommati par usage et sect '!AB$6:AB$310)</f>
        <v>#VALUE!</v>
      </c>
      <c r="AD253" s="104" t="e">
        <f>SUMIF('[1]Consommati par usage et sect '!$C$6:$C$310,'[1]Assiette TIC'!$C266,'[1]Consommati par usage et sect '!AC$6:AC$310)</f>
        <v>#VALUE!</v>
      </c>
      <c r="AE253" s="104" t="e">
        <f>SUMIF('[1]Consommati par usage et sect '!$C$6:$C$310,'[1]Assiette TIC'!$C266,'[1]Consommati par usage et sect '!AD$6:AD$310)</f>
        <v>#VALUE!</v>
      </c>
      <c r="AF253" s="104" t="e">
        <f>SUMIF('[1]Consommati par usage et sect '!$C$6:$C$310,'[1]Assiette TIC'!$C266,'[1]Consommati par usage et sect '!AE$6:AE$310)</f>
        <v>#VALUE!</v>
      </c>
      <c r="AG253" s="104" t="e">
        <f>SUMIF('[1]Consommati par usage et sect '!$C$6:$C$310,'[1]Assiette TIC'!$C266,'[1]Consommati par usage et sect '!AF$6:AF$310)</f>
        <v>#VALUE!</v>
      </c>
      <c r="AH253" s="104" t="e">
        <f>SUMIF('[1]Consommati par usage et sect '!$C$6:$C$310,'[1]Assiette TIC'!$C266,'[1]Consommati par usage et sect '!AG$6:AG$310)</f>
        <v>#VALUE!</v>
      </c>
      <c r="AI253" s="104" t="e">
        <f>SUMIF('[1]Consommati par usage et sect '!$C$6:$C$310,'[1]Assiette TIC'!$C266,'[1]Consommati par usage et sect '!AH$6:AH$310)</f>
        <v>#VALUE!</v>
      </c>
      <c r="AJ253" s="104" t="e">
        <f>SUMIF('[1]Consommati par usage et sect '!$C$6:$C$310,'[1]Assiette TIC'!$C266,'[1]Consommati par usage et sect '!AI$6:AI$310)</f>
        <v>#VALUE!</v>
      </c>
      <c r="AK253" s="104" t="e">
        <f>SUMIF('[1]Consommati par usage et sect '!$C$6:$C$310,'[1]Assiette TIC'!$C266,'[1]Consommati par usage et sect '!AJ$6:AJ$310)</f>
        <v>#VALUE!</v>
      </c>
      <c r="AL253" s="105" t="e">
        <f t="shared" si="104"/>
        <v>#VALUE!</v>
      </c>
      <c r="AM253" s="104" t="e">
        <f>SUMIF('[1]Consommati par usage et sect '!$C$6:$C$310,'[1]Assiette TIC'!$C266,'[1]Consommati par usage et sect '!AL$6:AL$310)</f>
        <v>#VALUE!</v>
      </c>
      <c r="AN253" s="104" t="e">
        <f>SUMIF('[1]Consommati par usage et sect '!$C$6:$C$310,'[1]Assiette TIC'!$C266,'[1]Consommati par usage et sect '!AM$6:AM$310)</f>
        <v>#VALUE!</v>
      </c>
      <c r="AO253" s="104" t="e">
        <f>SUMIF('[1]Consommati par usage et sect '!$C$6:$C$310,'[1]Assiette TIC'!$C266,'[1]Consommati par usage et sect '!AN$6:AN$310)</f>
        <v>#VALUE!</v>
      </c>
      <c r="AP253" s="104" t="e">
        <f>SUMIF('[1]Consommati par usage et sect '!$C$6:$C$310,'[1]Assiette TIC'!$C266,'[1]Consommati par usage et sect '!AO$6:AO$310)</f>
        <v>#VALUE!</v>
      </c>
      <c r="AQ253" s="104" t="e">
        <f>SUMIF('[1]Consommati par usage et sect '!$C$6:$C$310,'[1]Assiette TIC'!$C266,'[1]Consommati par usage et sect '!AP$6:AP$310)</f>
        <v>#VALUE!</v>
      </c>
      <c r="AR253" s="104" t="e">
        <f>SUMIF('[1]Consommati par usage et sect '!$C$6:$C$310,'[1]Assiette TIC'!$C266,'[1]Consommati par usage et sect '!AQ$6:AQ$310)</f>
        <v>#VALUE!</v>
      </c>
      <c r="AS253" s="104" t="e">
        <f>SUMIF('[1]Consommati par usage et sect '!$C$6:$C$310,'[1]Assiette TIC'!$C266,'[1]Consommati par usage et sect '!AR$6:AR$310)</f>
        <v>#VALUE!</v>
      </c>
      <c r="AT253" s="104" t="e">
        <f>SUMIF('[1]Consommati par usage et sect '!$C$6:$C$310,'[1]Assiette TIC'!$C266,'[1]Consommati par usage et sect '!AS$6:AS$310)</f>
        <v>#VALUE!</v>
      </c>
      <c r="AU253" s="104" t="e">
        <f>SUMIF('[1]Consommati par usage et sect '!$C$6:$C$310,'[1]Assiette TIC'!$C266,'[1]Consommati par usage et sect '!AT$6:AT$310)</f>
        <v>#VALUE!</v>
      </c>
      <c r="AV253" s="104" t="e">
        <f>SUMIF('[1]Consommati par usage et sect '!$C$6:$C$310,'[1]Assiette TIC'!$C266,'[1]Consommati par usage et sect '!AU$6:AU$310)</f>
        <v>#VALUE!</v>
      </c>
      <c r="AW253" s="104" t="e">
        <f>SUMIF('[1]Consommati par usage et sect '!$C$6:$C$310,'[1]Assiette TIC'!$C266,'[1]Consommati par usage et sect '!AV$6:AV$310)</f>
        <v>#VALUE!</v>
      </c>
      <c r="AX253" s="104" t="e">
        <f>SUMIF('[1]Consommati par usage et sect '!$C$6:$C$310,'[1]Assiette TIC'!$C266,'[1]Consommati par usage et sect '!AW$6:AW$310)</f>
        <v>#VALUE!</v>
      </c>
      <c r="AY253" s="104" t="e">
        <f>SUMIF('[1]Consommati par usage et sect '!$C$6:$C$310,'[1]Assiette TIC'!$C266,'[1]Consommati par usage et sect '!AX$6:AX$310)</f>
        <v>#VALUE!</v>
      </c>
      <c r="AZ253" s="104" t="e">
        <f>SUMIF('[1]Consommati par usage et sect '!$C$6:$C$310,'[1]Assiette TIC'!$C266,'[1]Consommati par usage et sect '!AY$6:AY$310)</f>
        <v>#VALUE!</v>
      </c>
      <c r="BA253" s="104" t="e">
        <f>SUMIF('[1]Consommati par usage et sect '!$C$6:$C$310,'[1]Assiette TIC'!$C266,'[1]Consommati par usage et sect '!AZ$6:AZ$310)</f>
        <v>#VALUE!</v>
      </c>
      <c r="BB253" s="104" t="e">
        <f>SUMIF('[1]Consommati par usage et sect '!$C$6:$C$310,'[1]Assiette TIC'!$C266,'[1]Consommati par usage et sect '!BA$6:BA$310)</f>
        <v>#VALUE!</v>
      </c>
      <c r="BC253" s="104" t="e">
        <f>SUMIF('[1]Consommati par usage et sect '!$C$6:$C$310,'[1]Assiette TIC'!$C266,'[1]Consommati par usage et sect '!BB$6:BB$310)</f>
        <v>#VALUE!</v>
      </c>
      <c r="BD253" s="104" t="e">
        <f>SUMIF('[1]Consommati par usage et sect '!$C$6:$C$310,'[1]Assiette TIC'!$C266,'[1]Consommati par usage et sect '!BC$6:BC$310)</f>
        <v>#VALUE!</v>
      </c>
      <c r="BE253" s="104" t="e">
        <f>SUMIF('[1]Consommati par usage et sect '!$C$6:$C$310,'[1]Assiette TIC'!$C266,'[1]Consommati par usage et sect '!BD$6:BD$310)</f>
        <v>#VALUE!</v>
      </c>
      <c r="BF253" s="104" t="e">
        <f>SUMIF('[1]Consommati par usage et sect '!$C$6:$C$310,'[1]Assiette TIC'!$C266,'[1]Consommati par usage et sect '!BE$6:BE$310)</f>
        <v>#VALUE!</v>
      </c>
      <c r="BG253" s="104" t="e">
        <f>SUMIF('[1]Consommati par usage et sect '!$C$6:$C$310,'[1]Assiette TIC'!$C266,'[1]Consommati par usage et sect '!BF$6:BF$310)</f>
        <v>#VALUE!</v>
      </c>
      <c r="BH253" s="104" t="e">
        <f>SUMIF('[1]Consommati par usage et sect '!$C$6:$C$310,'[1]Assiette TIC'!$C266,'[1]Consommati par usage et sect '!BG$6:BG$310)</f>
        <v>#VALUE!</v>
      </c>
      <c r="BI253" s="104" t="e">
        <f>SUMIF('[1]Consommati par usage et sect '!$C$6:$C$310,'[1]Assiette TIC'!$C266,'[1]Consommati par usage et sect '!BH$6:BH$310)</f>
        <v>#VALUE!</v>
      </c>
      <c r="BJ253" s="104" t="e">
        <f>SUMIF('[1]Consommati par usage et sect '!$C$6:$C$310,'[1]Assiette TIC'!$C266,'[1]Consommati par usage et sect '!BI$6:BI$310)</f>
        <v>#VALUE!</v>
      </c>
      <c r="BK253" s="104" t="e">
        <f>SUMIF('[1]Consommati par usage et sect '!$C$6:$C$310,'[1]Assiette TIC'!$C266,'[1]Consommati par usage et sect '!BJ$6:BJ$310)</f>
        <v>#VALUE!</v>
      </c>
      <c r="BL253" s="104" t="e">
        <f>SUMIF('[1]Consommati par usage et sect '!$C$6:$C$310,'[1]Assiette TIC'!$C266,'[1]Consommati par usage et sect '!BK$6:BK$310)</f>
        <v>#VALUE!</v>
      </c>
      <c r="BM253" s="104" t="e">
        <f>SUMIF('[1]Consommati par usage et sect '!$C$6:$C$310,'[1]Assiette TIC'!$C266,'[1]Consommati par usage et sect '!BL$6:BL$310)</f>
        <v>#VALUE!</v>
      </c>
      <c r="BN253" s="104" t="e">
        <f>SUMIF('[1]Consommati par usage et sect '!$C$6:$C$310,'[1]Assiette TIC'!$C266,'[1]Consommati par usage et sect '!BM$6:BM$310)</f>
        <v>#VALUE!</v>
      </c>
      <c r="BO253" s="104" t="e">
        <f>SUMIF('[1]Consommati par usage et sect '!$C$6:$C$310,'[1]Assiette TIC'!$C266,'[1]Consommati par usage et sect '!BN$6:BN$310)</f>
        <v>#VALUE!</v>
      </c>
      <c r="BP253" s="104" t="e">
        <f>SUMIF('[1]Consommati par usage et sect '!$C$6:$C$310,'[1]Assiette TIC'!$C266,'[1]Consommati par usage et sect '!BO$6:BO$310)</f>
        <v>#VALUE!</v>
      </c>
      <c r="BQ253" s="104" t="e">
        <f>SUMIF('[1]Consommati par usage et sect '!$C$6:$C$310,'[1]Assiette TIC'!$C266,'[1]Consommati par usage et sect '!BP$6:BP$310)</f>
        <v>#VALUE!</v>
      </c>
      <c r="BR253" s="104" t="e">
        <f>SUMIF('[1]Consommati par usage et sect '!$C$6:$C$310,'[1]Assiette TIC'!$C266,'[1]Consommati par usage et sect '!BQ$6:BQ$310)</f>
        <v>#VALUE!</v>
      </c>
      <c r="BS253" s="105" t="e">
        <f t="shared" si="103"/>
        <v>#VALUE!</v>
      </c>
      <c r="BT253" s="106" t="e">
        <f>AL253-E253</f>
        <v>#VALUE!</v>
      </c>
      <c r="BU253" s="102" t="e">
        <f>IF(E253-#REF!-#REF!&gt;=#REF!,AL253-E253+#REF!+#REF!,AL253-#REF!)</f>
        <v>#REF!</v>
      </c>
      <c r="BV253" s="102"/>
      <c r="BW253" s="102"/>
      <c r="BX253" s="102">
        <f t="shared" si="105"/>
        <v>0</v>
      </c>
      <c r="BY253" s="102" t="e">
        <f t="shared" ref="BY253:BY277" si="106">IF(BX253=1,0,IF(BU253&gt;0,BU253,0))</f>
        <v>#REF!</v>
      </c>
      <c r="BZ253" s="107">
        <f>IF(ISNA(VLOOKUP($D253,'[1]comptes des secteurs'!$B$13:$AW$1568,31,FALSE)),0,VLOOKUP($D253,'[1]comptes des secteurs'!$B$13:$AW$1568,31,FALSE))</f>
        <v>46.1</v>
      </c>
      <c r="CA253" s="102">
        <f>IF(ISNA(VLOOKUP($D253,'[1]comptes des secteurs'!$B$13:$AW$1568,47,FALSE)),0,VLOOKUP($D253,'[1]comptes des secteurs'!$B$13:$AW$1568,47,FALSE))</f>
        <v>222</v>
      </c>
      <c r="CB253" s="108" t="e">
        <f t="shared" si="89"/>
        <v>#REF!</v>
      </c>
      <c r="CC253" s="108" t="e">
        <f t="shared" si="89"/>
        <v>#REF!</v>
      </c>
      <c r="CD253">
        <f>VLOOKUP(D253,Eurostat!$A$11:$H$272,5,TRUE)</f>
        <v>737.5</v>
      </c>
    </row>
    <row r="254" spans="1:82" ht="15.65" customHeight="1" x14ac:dyDescent="0.35">
      <c r="A254" s="121"/>
      <c r="B254" s="190" t="s">
        <v>597</v>
      </c>
      <c r="C254" s="131" t="s">
        <v>506</v>
      </c>
      <c r="D254" s="128">
        <v>1811</v>
      </c>
      <c r="E254" s="97">
        <f>IFERROR(VLOOKUP(D254,'[1]Emissions ETS'!$A$2:$B$121,2,FALSE),0)/1000</f>
        <v>0</v>
      </c>
      <c r="F254" s="104" t="e">
        <f>SUMIF('[1]Consommati par usage et sect '!$C$6:$C$310,'[1]Assiette TIC'!$C267,'[1]Consommati par usage et sect '!E$6:E$310)</f>
        <v>#VALUE!</v>
      </c>
      <c r="G254" s="104" t="e">
        <f>SUMIF('[1]Consommati par usage et sect '!$C$6:$C$310,'[1]Assiette TIC'!$C267,'[1]Consommati par usage et sect '!F$6:F$310)</f>
        <v>#VALUE!</v>
      </c>
      <c r="H254" s="104" t="e">
        <f>SUMIF('[1]Consommati par usage et sect '!$C$6:$C$310,'[1]Assiette TIC'!$C267,'[1]Consommati par usage et sect '!G$6:G$310)</f>
        <v>#VALUE!</v>
      </c>
      <c r="I254" s="104" t="e">
        <f>SUMIF('[1]Consommati par usage et sect '!$C$6:$C$310,'[1]Assiette TIC'!$C267,'[1]Consommati par usage et sect '!H$6:H$310)</f>
        <v>#VALUE!</v>
      </c>
      <c r="J254" s="104" t="e">
        <f>SUMIF('[1]Consommati par usage et sect '!$C$6:$C$310,'[1]Assiette TIC'!$C267,'[1]Consommati par usage et sect '!I$6:I$310)</f>
        <v>#VALUE!</v>
      </c>
      <c r="K254" s="104" t="e">
        <f>SUMIF('[1]Consommati par usage et sect '!$C$6:$C$310,'[1]Assiette TIC'!$C267,'[1]Consommati par usage et sect '!J$6:J$310)</f>
        <v>#VALUE!</v>
      </c>
      <c r="L254" s="104" t="e">
        <f>SUMIF('[1]Consommati par usage et sect '!$C$6:$C$310,'[1]Assiette TIC'!$C267,'[1]Consommati par usage et sect '!K$6:K$310)</f>
        <v>#VALUE!</v>
      </c>
      <c r="M254" s="104" t="e">
        <f>SUMIF('[1]Consommati par usage et sect '!$C$6:$C$310,'[1]Assiette TIC'!$C267,'[1]Consommati par usage et sect '!L$6:L$310)</f>
        <v>#VALUE!</v>
      </c>
      <c r="N254" s="104" t="e">
        <f>SUMIF('[1]Consommati par usage et sect '!$C$6:$C$310,'[1]Assiette TIC'!$C267,'[1]Consommati par usage et sect '!M$6:M$310)</f>
        <v>#VALUE!</v>
      </c>
      <c r="O254" s="104" t="e">
        <f>SUMIF('[1]Consommati par usage et sect '!$C$6:$C$310,'[1]Assiette TIC'!$C267,'[1]Consommati par usage et sect '!N$6:N$310)</f>
        <v>#VALUE!</v>
      </c>
      <c r="P254" s="104" t="e">
        <f>SUMIF('[1]Consommati par usage et sect '!$C$6:$C$310,'[1]Assiette TIC'!$C267,'[1]Consommati par usage et sect '!O$6:O$310)</f>
        <v>#VALUE!</v>
      </c>
      <c r="Q254" s="104" t="e">
        <f>SUMIF('[1]Consommati par usage et sect '!$C$6:$C$310,'[1]Assiette TIC'!$C267,'[1]Consommati par usage et sect '!P$6:P$310)</f>
        <v>#VALUE!</v>
      </c>
      <c r="R254" s="104" t="e">
        <f>SUMIF('[1]Consommati par usage et sect '!$C$6:$C$310,'[1]Assiette TIC'!$C267,'[1]Consommati par usage et sect '!Q$6:Q$310)</f>
        <v>#VALUE!</v>
      </c>
      <c r="S254" s="104" t="e">
        <f>SUMIF('[1]Consommati par usage et sect '!$C$6:$C$310,'[1]Assiette TIC'!$C267,'[1]Consommati par usage et sect '!R$6:R$310)</f>
        <v>#VALUE!</v>
      </c>
      <c r="T254" s="104" t="e">
        <f>SUMIF('[1]Consommati par usage et sect '!$C$6:$C$310,'[1]Assiette TIC'!$C267,'[1]Consommati par usage et sect '!S$6:S$310)</f>
        <v>#VALUE!</v>
      </c>
      <c r="U254" s="104" t="e">
        <f>SUMIF('[1]Consommati par usage et sect '!$C$6:$C$310,'[1]Assiette TIC'!$C267,'[1]Consommati par usage et sect '!T$6:T$310)</f>
        <v>#VALUE!</v>
      </c>
      <c r="V254" s="104" t="e">
        <f>SUMIF('[1]Consommati par usage et sect '!$C$6:$C$310,'[1]Assiette TIC'!$C267,'[1]Consommati par usage et sect '!U$6:U$310)</f>
        <v>#VALUE!</v>
      </c>
      <c r="W254" s="104" t="e">
        <f>SUMIF('[1]Consommati par usage et sect '!$C$6:$C$310,'[1]Assiette TIC'!$C267,'[1]Consommati par usage et sect '!V$6:V$310)</f>
        <v>#VALUE!</v>
      </c>
      <c r="X254" s="104" t="e">
        <f>SUMIF('[1]Consommati par usage et sect '!$C$6:$C$310,'[1]Assiette TIC'!$C267,'[1]Consommati par usage et sect '!W$6:W$310)</f>
        <v>#VALUE!</v>
      </c>
      <c r="Y254" s="104" t="e">
        <f>SUMIF('[1]Consommati par usage et sect '!$C$6:$C$310,'[1]Assiette TIC'!$C267,'[1]Consommati par usage et sect '!X$6:X$310)</f>
        <v>#VALUE!</v>
      </c>
      <c r="Z254" s="104" t="e">
        <f>SUMIF('[1]Consommati par usage et sect '!$C$6:$C$310,'[1]Assiette TIC'!$C267,'[1]Consommati par usage et sect '!Y$6:Y$310)</f>
        <v>#VALUE!</v>
      </c>
      <c r="AA254" s="104" t="e">
        <f>SUMIF('[1]Consommati par usage et sect '!$C$6:$C$310,'[1]Assiette TIC'!$C267,'[1]Consommati par usage et sect '!Z$6:Z$310)</f>
        <v>#VALUE!</v>
      </c>
      <c r="AB254" s="104" t="e">
        <f>SUMIF('[1]Consommati par usage et sect '!$C$6:$C$310,'[1]Assiette TIC'!$C267,'[1]Consommati par usage et sect '!AA$6:AA$310)</f>
        <v>#VALUE!</v>
      </c>
      <c r="AC254" s="104" t="e">
        <f>SUMIF('[1]Consommati par usage et sect '!$C$6:$C$310,'[1]Assiette TIC'!$C267,'[1]Consommati par usage et sect '!AB$6:AB$310)</f>
        <v>#VALUE!</v>
      </c>
      <c r="AD254" s="104" t="e">
        <f>SUMIF('[1]Consommati par usage et sect '!$C$6:$C$310,'[1]Assiette TIC'!$C267,'[1]Consommati par usage et sect '!AC$6:AC$310)</f>
        <v>#VALUE!</v>
      </c>
      <c r="AE254" s="104" t="e">
        <f>SUMIF('[1]Consommati par usage et sect '!$C$6:$C$310,'[1]Assiette TIC'!$C267,'[1]Consommati par usage et sect '!AD$6:AD$310)</f>
        <v>#VALUE!</v>
      </c>
      <c r="AF254" s="104" t="e">
        <f>SUMIF('[1]Consommati par usage et sect '!$C$6:$C$310,'[1]Assiette TIC'!$C267,'[1]Consommati par usage et sect '!AE$6:AE$310)</f>
        <v>#VALUE!</v>
      </c>
      <c r="AG254" s="104" t="e">
        <f>SUMIF('[1]Consommati par usage et sect '!$C$6:$C$310,'[1]Assiette TIC'!$C267,'[1]Consommati par usage et sect '!AF$6:AF$310)</f>
        <v>#VALUE!</v>
      </c>
      <c r="AH254" s="104" t="e">
        <f>SUMIF('[1]Consommati par usage et sect '!$C$6:$C$310,'[1]Assiette TIC'!$C267,'[1]Consommati par usage et sect '!AG$6:AG$310)</f>
        <v>#VALUE!</v>
      </c>
      <c r="AI254" s="104" t="e">
        <f>SUMIF('[1]Consommati par usage et sect '!$C$6:$C$310,'[1]Assiette TIC'!$C267,'[1]Consommati par usage et sect '!AH$6:AH$310)</f>
        <v>#VALUE!</v>
      </c>
      <c r="AJ254" s="104" t="e">
        <f>SUMIF('[1]Consommati par usage et sect '!$C$6:$C$310,'[1]Assiette TIC'!$C267,'[1]Consommati par usage et sect '!AI$6:AI$310)</f>
        <v>#VALUE!</v>
      </c>
      <c r="AK254" s="104" t="e">
        <f>SUMIF('[1]Consommati par usage et sect '!$C$6:$C$310,'[1]Assiette TIC'!$C267,'[1]Consommati par usage et sect '!AJ$6:AJ$310)</f>
        <v>#VALUE!</v>
      </c>
      <c r="AL254" s="105" t="e">
        <f t="shared" si="104"/>
        <v>#VALUE!</v>
      </c>
      <c r="AM254" s="104" t="e">
        <f>SUMIF('[1]Consommati par usage et sect '!$C$6:$C$310,'[1]Assiette TIC'!$C267,'[1]Consommati par usage et sect '!AL$6:AL$310)</f>
        <v>#VALUE!</v>
      </c>
      <c r="AN254" s="104" t="e">
        <f>SUMIF('[1]Consommati par usage et sect '!$C$6:$C$310,'[1]Assiette TIC'!$C267,'[1]Consommati par usage et sect '!AM$6:AM$310)</f>
        <v>#VALUE!</v>
      </c>
      <c r="AO254" s="104" t="e">
        <f>SUMIF('[1]Consommati par usage et sect '!$C$6:$C$310,'[1]Assiette TIC'!$C267,'[1]Consommati par usage et sect '!AN$6:AN$310)</f>
        <v>#VALUE!</v>
      </c>
      <c r="AP254" s="104" t="e">
        <f>SUMIF('[1]Consommati par usage et sect '!$C$6:$C$310,'[1]Assiette TIC'!$C267,'[1]Consommati par usage et sect '!AO$6:AO$310)</f>
        <v>#VALUE!</v>
      </c>
      <c r="AQ254" s="104" t="e">
        <f>SUMIF('[1]Consommati par usage et sect '!$C$6:$C$310,'[1]Assiette TIC'!$C267,'[1]Consommati par usage et sect '!AP$6:AP$310)</f>
        <v>#VALUE!</v>
      </c>
      <c r="AR254" s="104" t="e">
        <f>SUMIF('[1]Consommati par usage et sect '!$C$6:$C$310,'[1]Assiette TIC'!$C267,'[1]Consommati par usage et sect '!AQ$6:AQ$310)</f>
        <v>#VALUE!</v>
      </c>
      <c r="AS254" s="104" t="e">
        <f>SUMIF('[1]Consommati par usage et sect '!$C$6:$C$310,'[1]Assiette TIC'!$C267,'[1]Consommati par usage et sect '!AR$6:AR$310)</f>
        <v>#VALUE!</v>
      </c>
      <c r="AT254" s="104" t="e">
        <f>SUMIF('[1]Consommati par usage et sect '!$C$6:$C$310,'[1]Assiette TIC'!$C267,'[1]Consommati par usage et sect '!AS$6:AS$310)</f>
        <v>#VALUE!</v>
      </c>
      <c r="AU254" s="104" t="e">
        <f>SUMIF('[1]Consommati par usage et sect '!$C$6:$C$310,'[1]Assiette TIC'!$C267,'[1]Consommati par usage et sect '!AT$6:AT$310)</f>
        <v>#VALUE!</v>
      </c>
      <c r="AV254" s="104" t="e">
        <f>SUMIF('[1]Consommati par usage et sect '!$C$6:$C$310,'[1]Assiette TIC'!$C267,'[1]Consommati par usage et sect '!AU$6:AU$310)</f>
        <v>#VALUE!</v>
      </c>
      <c r="AW254" s="104" t="e">
        <f>SUMIF('[1]Consommati par usage et sect '!$C$6:$C$310,'[1]Assiette TIC'!$C267,'[1]Consommati par usage et sect '!AV$6:AV$310)</f>
        <v>#VALUE!</v>
      </c>
      <c r="AX254" s="104" t="e">
        <f>SUMIF('[1]Consommati par usage et sect '!$C$6:$C$310,'[1]Assiette TIC'!$C267,'[1]Consommati par usage et sect '!AW$6:AW$310)</f>
        <v>#VALUE!</v>
      </c>
      <c r="AY254" s="104" t="e">
        <f>SUMIF('[1]Consommati par usage et sect '!$C$6:$C$310,'[1]Assiette TIC'!$C267,'[1]Consommati par usage et sect '!AX$6:AX$310)</f>
        <v>#VALUE!</v>
      </c>
      <c r="AZ254" s="104" t="e">
        <f>SUMIF('[1]Consommati par usage et sect '!$C$6:$C$310,'[1]Assiette TIC'!$C267,'[1]Consommati par usage et sect '!AY$6:AY$310)</f>
        <v>#VALUE!</v>
      </c>
      <c r="BA254" s="104" t="e">
        <f>SUMIF('[1]Consommati par usage et sect '!$C$6:$C$310,'[1]Assiette TIC'!$C267,'[1]Consommati par usage et sect '!AZ$6:AZ$310)</f>
        <v>#VALUE!</v>
      </c>
      <c r="BB254" s="104" t="e">
        <f>SUMIF('[1]Consommati par usage et sect '!$C$6:$C$310,'[1]Assiette TIC'!$C267,'[1]Consommati par usage et sect '!BA$6:BA$310)</f>
        <v>#VALUE!</v>
      </c>
      <c r="BC254" s="104" t="e">
        <f>SUMIF('[1]Consommati par usage et sect '!$C$6:$C$310,'[1]Assiette TIC'!$C267,'[1]Consommati par usage et sect '!BB$6:BB$310)</f>
        <v>#VALUE!</v>
      </c>
      <c r="BD254" s="104" t="e">
        <f>SUMIF('[1]Consommati par usage et sect '!$C$6:$C$310,'[1]Assiette TIC'!$C267,'[1]Consommati par usage et sect '!BC$6:BC$310)</f>
        <v>#VALUE!</v>
      </c>
      <c r="BE254" s="104" t="e">
        <f>SUMIF('[1]Consommati par usage et sect '!$C$6:$C$310,'[1]Assiette TIC'!$C267,'[1]Consommati par usage et sect '!BD$6:BD$310)</f>
        <v>#VALUE!</v>
      </c>
      <c r="BF254" s="104" t="e">
        <f>SUMIF('[1]Consommati par usage et sect '!$C$6:$C$310,'[1]Assiette TIC'!$C267,'[1]Consommati par usage et sect '!BE$6:BE$310)</f>
        <v>#VALUE!</v>
      </c>
      <c r="BG254" s="104" t="e">
        <f>SUMIF('[1]Consommati par usage et sect '!$C$6:$C$310,'[1]Assiette TIC'!$C267,'[1]Consommati par usage et sect '!BF$6:BF$310)</f>
        <v>#VALUE!</v>
      </c>
      <c r="BH254" s="104" t="e">
        <f>SUMIF('[1]Consommati par usage et sect '!$C$6:$C$310,'[1]Assiette TIC'!$C267,'[1]Consommati par usage et sect '!BG$6:BG$310)</f>
        <v>#VALUE!</v>
      </c>
      <c r="BI254" s="104" t="e">
        <f>SUMIF('[1]Consommati par usage et sect '!$C$6:$C$310,'[1]Assiette TIC'!$C267,'[1]Consommati par usage et sect '!BH$6:BH$310)</f>
        <v>#VALUE!</v>
      </c>
      <c r="BJ254" s="104" t="e">
        <f>SUMIF('[1]Consommati par usage et sect '!$C$6:$C$310,'[1]Assiette TIC'!$C267,'[1]Consommati par usage et sect '!BI$6:BI$310)</f>
        <v>#VALUE!</v>
      </c>
      <c r="BK254" s="104" t="e">
        <f>SUMIF('[1]Consommati par usage et sect '!$C$6:$C$310,'[1]Assiette TIC'!$C267,'[1]Consommati par usage et sect '!BJ$6:BJ$310)</f>
        <v>#VALUE!</v>
      </c>
      <c r="BL254" s="104" t="e">
        <f>SUMIF('[1]Consommati par usage et sect '!$C$6:$C$310,'[1]Assiette TIC'!$C267,'[1]Consommati par usage et sect '!BK$6:BK$310)</f>
        <v>#VALUE!</v>
      </c>
      <c r="BM254" s="104" t="e">
        <f>SUMIF('[1]Consommati par usage et sect '!$C$6:$C$310,'[1]Assiette TIC'!$C267,'[1]Consommati par usage et sect '!BL$6:BL$310)</f>
        <v>#VALUE!</v>
      </c>
      <c r="BN254" s="104" t="e">
        <f>SUMIF('[1]Consommati par usage et sect '!$C$6:$C$310,'[1]Assiette TIC'!$C267,'[1]Consommati par usage et sect '!BM$6:BM$310)</f>
        <v>#VALUE!</v>
      </c>
      <c r="BO254" s="104" t="e">
        <f>SUMIF('[1]Consommati par usage et sect '!$C$6:$C$310,'[1]Assiette TIC'!$C267,'[1]Consommati par usage et sect '!BN$6:BN$310)</f>
        <v>#VALUE!</v>
      </c>
      <c r="BP254" s="104" t="e">
        <f>SUMIF('[1]Consommati par usage et sect '!$C$6:$C$310,'[1]Assiette TIC'!$C267,'[1]Consommati par usage et sect '!BO$6:BO$310)</f>
        <v>#VALUE!</v>
      </c>
      <c r="BQ254" s="104" t="e">
        <f>SUMIF('[1]Consommati par usage et sect '!$C$6:$C$310,'[1]Assiette TIC'!$C267,'[1]Consommati par usage et sect '!BP$6:BP$310)</f>
        <v>#VALUE!</v>
      </c>
      <c r="BR254" s="104" t="e">
        <f>SUMIF('[1]Consommati par usage et sect '!$C$6:$C$310,'[1]Assiette TIC'!$C267,'[1]Consommati par usage et sect '!BQ$6:BQ$310)</f>
        <v>#VALUE!</v>
      </c>
      <c r="BS254" s="105" t="e">
        <f t="shared" si="103"/>
        <v>#VALUE!</v>
      </c>
      <c r="BT254" s="106" t="e">
        <f>AL254-E254</f>
        <v>#VALUE!</v>
      </c>
      <c r="BU254" s="102" t="e">
        <f>IF(E254-#REF!-#REF!&gt;=#REF!,AL254-E254+#REF!+#REF!,AL254-#REF!)</f>
        <v>#REF!</v>
      </c>
      <c r="BV254" s="102"/>
      <c r="BW254" s="102"/>
      <c r="BX254" s="102">
        <f t="shared" si="105"/>
        <v>0</v>
      </c>
      <c r="BY254" s="102" t="e">
        <f t="shared" si="106"/>
        <v>#REF!</v>
      </c>
      <c r="BZ254" s="107">
        <f>IF(ISNA(VLOOKUP($D254,'[1]comptes des secteurs'!$B$13:$AW$1568,31,FALSE)),0,VLOOKUP($D254,'[1]comptes des secteurs'!$B$13:$AW$1568,31,FALSE))</f>
        <v>-4.3</v>
      </c>
      <c r="CA254" s="102">
        <f>IF(ISNA(VLOOKUP($D254,'[1]comptes des secteurs'!$B$13:$AW$1568,47,FALSE)),0,VLOOKUP($D254,'[1]comptes des secteurs'!$B$13:$AW$1568,47,FALSE))</f>
        <v>106.3</v>
      </c>
      <c r="CB254" s="108" t="str">
        <f t="shared" si="89"/>
        <v/>
      </c>
      <c r="CC254" s="108" t="e">
        <f t="shared" si="89"/>
        <v>#REF!</v>
      </c>
      <c r="CD254">
        <f>VLOOKUP(D254,Eurostat!$A$11:$H$272,5,TRUE)</f>
        <v>235.7</v>
      </c>
    </row>
    <row r="255" spans="1:82" ht="15.65" customHeight="1" x14ac:dyDescent="0.35">
      <c r="A255" s="121"/>
      <c r="B255" s="191"/>
      <c r="C255" s="131" t="s">
        <v>507</v>
      </c>
      <c r="D255" s="128">
        <v>1812</v>
      </c>
      <c r="E255" s="97">
        <f>IFERROR(VLOOKUP(D255,'[1]Emissions ETS'!$A$2:$B$121,2,FALSE),0)/1000</f>
        <v>7.9790000000000001</v>
      </c>
      <c r="F255" s="104" t="e">
        <f>SUMIF('[1]Consommati par usage et sect '!$C$6:$C$310,'[1]Assiette TIC'!$C268,'[1]Consommati par usage et sect '!E$6:E$310)</f>
        <v>#VALUE!</v>
      </c>
      <c r="G255" s="104" t="e">
        <f>SUMIF('[1]Consommati par usage et sect '!$C$6:$C$310,'[1]Assiette TIC'!$C268,'[1]Consommati par usage et sect '!F$6:F$310)</f>
        <v>#VALUE!</v>
      </c>
      <c r="H255" s="104" t="e">
        <f>SUMIF('[1]Consommati par usage et sect '!$C$6:$C$310,'[1]Assiette TIC'!$C268,'[1]Consommati par usage et sect '!G$6:G$310)</f>
        <v>#VALUE!</v>
      </c>
      <c r="I255" s="104" t="e">
        <f>SUMIF('[1]Consommati par usage et sect '!$C$6:$C$310,'[1]Assiette TIC'!$C268,'[1]Consommati par usage et sect '!H$6:H$310)</f>
        <v>#VALUE!</v>
      </c>
      <c r="J255" s="104" t="e">
        <f>SUMIF('[1]Consommati par usage et sect '!$C$6:$C$310,'[1]Assiette TIC'!$C268,'[1]Consommati par usage et sect '!I$6:I$310)</f>
        <v>#VALUE!</v>
      </c>
      <c r="K255" s="104" t="e">
        <f>SUMIF('[1]Consommati par usage et sect '!$C$6:$C$310,'[1]Assiette TIC'!$C268,'[1]Consommati par usage et sect '!J$6:J$310)</f>
        <v>#VALUE!</v>
      </c>
      <c r="L255" s="104" t="e">
        <f>SUMIF('[1]Consommati par usage et sect '!$C$6:$C$310,'[1]Assiette TIC'!$C268,'[1]Consommati par usage et sect '!K$6:K$310)</f>
        <v>#VALUE!</v>
      </c>
      <c r="M255" s="104" t="e">
        <f>SUMIF('[1]Consommati par usage et sect '!$C$6:$C$310,'[1]Assiette TIC'!$C268,'[1]Consommati par usage et sect '!L$6:L$310)</f>
        <v>#VALUE!</v>
      </c>
      <c r="N255" s="104" t="e">
        <f>SUMIF('[1]Consommati par usage et sect '!$C$6:$C$310,'[1]Assiette TIC'!$C268,'[1]Consommati par usage et sect '!M$6:M$310)</f>
        <v>#VALUE!</v>
      </c>
      <c r="O255" s="104" t="e">
        <f>SUMIF('[1]Consommati par usage et sect '!$C$6:$C$310,'[1]Assiette TIC'!$C268,'[1]Consommati par usage et sect '!N$6:N$310)</f>
        <v>#VALUE!</v>
      </c>
      <c r="P255" s="104" t="e">
        <f>SUMIF('[1]Consommati par usage et sect '!$C$6:$C$310,'[1]Assiette TIC'!$C268,'[1]Consommati par usage et sect '!O$6:O$310)</f>
        <v>#VALUE!</v>
      </c>
      <c r="Q255" s="104" t="e">
        <f>SUMIF('[1]Consommati par usage et sect '!$C$6:$C$310,'[1]Assiette TIC'!$C268,'[1]Consommati par usage et sect '!P$6:P$310)</f>
        <v>#VALUE!</v>
      </c>
      <c r="R255" s="104" t="e">
        <f>SUMIF('[1]Consommati par usage et sect '!$C$6:$C$310,'[1]Assiette TIC'!$C268,'[1]Consommati par usage et sect '!Q$6:Q$310)</f>
        <v>#VALUE!</v>
      </c>
      <c r="S255" s="104" t="e">
        <f>SUMIF('[1]Consommati par usage et sect '!$C$6:$C$310,'[1]Assiette TIC'!$C268,'[1]Consommati par usage et sect '!R$6:R$310)</f>
        <v>#VALUE!</v>
      </c>
      <c r="T255" s="104" t="e">
        <f>SUMIF('[1]Consommati par usage et sect '!$C$6:$C$310,'[1]Assiette TIC'!$C268,'[1]Consommati par usage et sect '!S$6:S$310)</f>
        <v>#VALUE!</v>
      </c>
      <c r="U255" s="104" t="e">
        <f>SUMIF('[1]Consommati par usage et sect '!$C$6:$C$310,'[1]Assiette TIC'!$C268,'[1]Consommati par usage et sect '!T$6:T$310)</f>
        <v>#VALUE!</v>
      </c>
      <c r="V255" s="104" t="e">
        <f>SUMIF('[1]Consommati par usage et sect '!$C$6:$C$310,'[1]Assiette TIC'!$C268,'[1]Consommati par usage et sect '!U$6:U$310)</f>
        <v>#VALUE!</v>
      </c>
      <c r="W255" s="104" t="e">
        <f>SUMIF('[1]Consommati par usage et sect '!$C$6:$C$310,'[1]Assiette TIC'!$C268,'[1]Consommati par usage et sect '!V$6:V$310)</f>
        <v>#VALUE!</v>
      </c>
      <c r="X255" s="104" t="e">
        <f>SUMIF('[1]Consommati par usage et sect '!$C$6:$C$310,'[1]Assiette TIC'!$C268,'[1]Consommati par usage et sect '!W$6:W$310)</f>
        <v>#VALUE!</v>
      </c>
      <c r="Y255" s="104" t="e">
        <f>SUMIF('[1]Consommati par usage et sect '!$C$6:$C$310,'[1]Assiette TIC'!$C268,'[1]Consommati par usage et sect '!X$6:X$310)</f>
        <v>#VALUE!</v>
      </c>
      <c r="Z255" s="104" t="e">
        <f>SUMIF('[1]Consommati par usage et sect '!$C$6:$C$310,'[1]Assiette TIC'!$C268,'[1]Consommati par usage et sect '!Y$6:Y$310)</f>
        <v>#VALUE!</v>
      </c>
      <c r="AA255" s="104" t="e">
        <f>SUMIF('[1]Consommati par usage et sect '!$C$6:$C$310,'[1]Assiette TIC'!$C268,'[1]Consommati par usage et sect '!Z$6:Z$310)</f>
        <v>#VALUE!</v>
      </c>
      <c r="AB255" s="104" t="e">
        <f>SUMIF('[1]Consommati par usage et sect '!$C$6:$C$310,'[1]Assiette TIC'!$C268,'[1]Consommati par usage et sect '!AA$6:AA$310)</f>
        <v>#VALUE!</v>
      </c>
      <c r="AC255" s="104" t="e">
        <f>SUMIF('[1]Consommati par usage et sect '!$C$6:$C$310,'[1]Assiette TIC'!$C268,'[1]Consommati par usage et sect '!AB$6:AB$310)</f>
        <v>#VALUE!</v>
      </c>
      <c r="AD255" s="104" t="e">
        <f>SUMIF('[1]Consommati par usage et sect '!$C$6:$C$310,'[1]Assiette TIC'!$C268,'[1]Consommati par usage et sect '!AC$6:AC$310)</f>
        <v>#VALUE!</v>
      </c>
      <c r="AE255" s="104" t="e">
        <f>SUMIF('[1]Consommati par usage et sect '!$C$6:$C$310,'[1]Assiette TIC'!$C268,'[1]Consommati par usage et sect '!AD$6:AD$310)</f>
        <v>#VALUE!</v>
      </c>
      <c r="AF255" s="104" t="e">
        <f>SUMIF('[1]Consommati par usage et sect '!$C$6:$C$310,'[1]Assiette TIC'!$C268,'[1]Consommati par usage et sect '!AE$6:AE$310)</f>
        <v>#VALUE!</v>
      </c>
      <c r="AG255" s="104" t="e">
        <f>SUMIF('[1]Consommati par usage et sect '!$C$6:$C$310,'[1]Assiette TIC'!$C268,'[1]Consommati par usage et sect '!AF$6:AF$310)</f>
        <v>#VALUE!</v>
      </c>
      <c r="AH255" s="104" t="e">
        <f>SUMIF('[1]Consommati par usage et sect '!$C$6:$C$310,'[1]Assiette TIC'!$C268,'[1]Consommati par usage et sect '!AG$6:AG$310)</f>
        <v>#VALUE!</v>
      </c>
      <c r="AI255" s="104" t="e">
        <f>SUMIF('[1]Consommati par usage et sect '!$C$6:$C$310,'[1]Assiette TIC'!$C268,'[1]Consommati par usage et sect '!AH$6:AH$310)</f>
        <v>#VALUE!</v>
      </c>
      <c r="AJ255" s="104" t="e">
        <f>SUMIF('[1]Consommati par usage et sect '!$C$6:$C$310,'[1]Assiette TIC'!$C268,'[1]Consommati par usage et sect '!AI$6:AI$310)</f>
        <v>#VALUE!</v>
      </c>
      <c r="AK255" s="104" t="e">
        <f>SUMIF('[1]Consommati par usage et sect '!$C$6:$C$310,'[1]Assiette TIC'!$C268,'[1]Consommati par usage et sect '!AJ$6:AJ$310)</f>
        <v>#VALUE!</v>
      </c>
      <c r="AL255" s="105" t="e">
        <f t="shared" si="104"/>
        <v>#VALUE!</v>
      </c>
      <c r="AM255" s="104" t="e">
        <f>SUMIF('[1]Consommati par usage et sect '!$C$6:$C$310,'[1]Assiette TIC'!$C268,'[1]Consommati par usage et sect '!AL$6:AL$310)</f>
        <v>#VALUE!</v>
      </c>
      <c r="AN255" s="104" t="e">
        <f>SUMIF('[1]Consommati par usage et sect '!$C$6:$C$310,'[1]Assiette TIC'!$C268,'[1]Consommati par usage et sect '!AM$6:AM$310)</f>
        <v>#VALUE!</v>
      </c>
      <c r="AO255" s="104" t="e">
        <f>SUMIF('[1]Consommati par usage et sect '!$C$6:$C$310,'[1]Assiette TIC'!$C268,'[1]Consommati par usage et sect '!AN$6:AN$310)</f>
        <v>#VALUE!</v>
      </c>
      <c r="AP255" s="104" t="e">
        <f>SUMIF('[1]Consommati par usage et sect '!$C$6:$C$310,'[1]Assiette TIC'!$C268,'[1]Consommati par usage et sect '!AO$6:AO$310)</f>
        <v>#VALUE!</v>
      </c>
      <c r="AQ255" s="104" t="e">
        <f>SUMIF('[1]Consommati par usage et sect '!$C$6:$C$310,'[1]Assiette TIC'!$C268,'[1]Consommati par usage et sect '!AP$6:AP$310)</f>
        <v>#VALUE!</v>
      </c>
      <c r="AR255" s="104" t="e">
        <f>SUMIF('[1]Consommati par usage et sect '!$C$6:$C$310,'[1]Assiette TIC'!$C268,'[1]Consommati par usage et sect '!AQ$6:AQ$310)</f>
        <v>#VALUE!</v>
      </c>
      <c r="AS255" s="104" t="e">
        <f>SUMIF('[1]Consommati par usage et sect '!$C$6:$C$310,'[1]Assiette TIC'!$C268,'[1]Consommati par usage et sect '!AR$6:AR$310)</f>
        <v>#VALUE!</v>
      </c>
      <c r="AT255" s="104" t="e">
        <f>SUMIF('[1]Consommati par usage et sect '!$C$6:$C$310,'[1]Assiette TIC'!$C268,'[1]Consommati par usage et sect '!AS$6:AS$310)</f>
        <v>#VALUE!</v>
      </c>
      <c r="AU255" s="104" t="e">
        <f>SUMIF('[1]Consommati par usage et sect '!$C$6:$C$310,'[1]Assiette TIC'!$C268,'[1]Consommati par usage et sect '!AT$6:AT$310)</f>
        <v>#VALUE!</v>
      </c>
      <c r="AV255" s="104" t="e">
        <f>SUMIF('[1]Consommati par usage et sect '!$C$6:$C$310,'[1]Assiette TIC'!$C268,'[1]Consommati par usage et sect '!AU$6:AU$310)</f>
        <v>#VALUE!</v>
      </c>
      <c r="AW255" s="104" t="e">
        <f>SUMIF('[1]Consommati par usage et sect '!$C$6:$C$310,'[1]Assiette TIC'!$C268,'[1]Consommati par usage et sect '!AV$6:AV$310)</f>
        <v>#VALUE!</v>
      </c>
      <c r="AX255" s="104" t="e">
        <f>SUMIF('[1]Consommati par usage et sect '!$C$6:$C$310,'[1]Assiette TIC'!$C268,'[1]Consommati par usage et sect '!AW$6:AW$310)</f>
        <v>#VALUE!</v>
      </c>
      <c r="AY255" s="104" t="e">
        <f>SUMIF('[1]Consommati par usage et sect '!$C$6:$C$310,'[1]Assiette TIC'!$C268,'[1]Consommati par usage et sect '!AX$6:AX$310)</f>
        <v>#VALUE!</v>
      </c>
      <c r="AZ255" s="104" t="e">
        <f>SUMIF('[1]Consommati par usage et sect '!$C$6:$C$310,'[1]Assiette TIC'!$C268,'[1]Consommati par usage et sect '!AY$6:AY$310)</f>
        <v>#VALUE!</v>
      </c>
      <c r="BA255" s="104" t="e">
        <f>SUMIF('[1]Consommati par usage et sect '!$C$6:$C$310,'[1]Assiette TIC'!$C268,'[1]Consommati par usage et sect '!AZ$6:AZ$310)</f>
        <v>#VALUE!</v>
      </c>
      <c r="BB255" s="104" t="e">
        <f>SUMIF('[1]Consommati par usage et sect '!$C$6:$C$310,'[1]Assiette TIC'!$C268,'[1]Consommati par usage et sect '!BA$6:BA$310)</f>
        <v>#VALUE!</v>
      </c>
      <c r="BC255" s="104" t="e">
        <f>SUMIF('[1]Consommati par usage et sect '!$C$6:$C$310,'[1]Assiette TIC'!$C268,'[1]Consommati par usage et sect '!BB$6:BB$310)</f>
        <v>#VALUE!</v>
      </c>
      <c r="BD255" s="104" t="e">
        <f>SUMIF('[1]Consommati par usage et sect '!$C$6:$C$310,'[1]Assiette TIC'!$C268,'[1]Consommati par usage et sect '!BC$6:BC$310)</f>
        <v>#VALUE!</v>
      </c>
      <c r="BE255" s="104" t="e">
        <f>SUMIF('[1]Consommati par usage et sect '!$C$6:$C$310,'[1]Assiette TIC'!$C268,'[1]Consommati par usage et sect '!BD$6:BD$310)</f>
        <v>#VALUE!</v>
      </c>
      <c r="BF255" s="104" t="e">
        <f>SUMIF('[1]Consommati par usage et sect '!$C$6:$C$310,'[1]Assiette TIC'!$C268,'[1]Consommati par usage et sect '!BE$6:BE$310)</f>
        <v>#VALUE!</v>
      </c>
      <c r="BG255" s="104" t="e">
        <f>SUMIF('[1]Consommati par usage et sect '!$C$6:$C$310,'[1]Assiette TIC'!$C268,'[1]Consommati par usage et sect '!BF$6:BF$310)</f>
        <v>#VALUE!</v>
      </c>
      <c r="BH255" s="104" t="e">
        <f>SUMIF('[1]Consommati par usage et sect '!$C$6:$C$310,'[1]Assiette TIC'!$C268,'[1]Consommati par usage et sect '!BG$6:BG$310)</f>
        <v>#VALUE!</v>
      </c>
      <c r="BI255" s="104" t="e">
        <f>SUMIF('[1]Consommati par usage et sect '!$C$6:$C$310,'[1]Assiette TIC'!$C268,'[1]Consommati par usage et sect '!BH$6:BH$310)</f>
        <v>#VALUE!</v>
      </c>
      <c r="BJ255" s="104" t="e">
        <f>SUMIF('[1]Consommati par usage et sect '!$C$6:$C$310,'[1]Assiette TIC'!$C268,'[1]Consommati par usage et sect '!BI$6:BI$310)</f>
        <v>#VALUE!</v>
      </c>
      <c r="BK255" s="104" t="e">
        <f>SUMIF('[1]Consommati par usage et sect '!$C$6:$C$310,'[1]Assiette TIC'!$C268,'[1]Consommati par usage et sect '!BJ$6:BJ$310)</f>
        <v>#VALUE!</v>
      </c>
      <c r="BL255" s="104" t="e">
        <f>SUMIF('[1]Consommati par usage et sect '!$C$6:$C$310,'[1]Assiette TIC'!$C268,'[1]Consommati par usage et sect '!BK$6:BK$310)</f>
        <v>#VALUE!</v>
      </c>
      <c r="BM255" s="104" t="e">
        <f>SUMIF('[1]Consommati par usage et sect '!$C$6:$C$310,'[1]Assiette TIC'!$C268,'[1]Consommati par usage et sect '!BL$6:BL$310)</f>
        <v>#VALUE!</v>
      </c>
      <c r="BN255" s="104" t="e">
        <f>SUMIF('[1]Consommati par usage et sect '!$C$6:$C$310,'[1]Assiette TIC'!$C268,'[1]Consommati par usage et sect '!BM$6:BM$310)</f>
        <v>#VALUE!</v>
      </c>
      <c r="BO255" s="104" t="e">
        <f>SUMIF('[1]Consommati par usage et sect '!$C$6:$C$310,'[1]Assiette TIC'!$C268,'[1]Consommati par usage et sect '!BN$6:BN$310)</f>
        <v>#VALUE!</v>
      </c>
      <c r="BP255" s="104" t="e">
        <f>SUMIF('[1]Consommati par usage et sect '!$C$6:$C$310,'[1]Assiette TIC'!$C268,'[1]Consommati par usage et sect '!BO$6:BO$310)</f>
        <v>#VALUE!</v>
      </c>
      <c r="BQ255" s="104" t="e">
        <f>SUMIF('[1]Consommati par usage et sect '!$C$6:$C$310,'[1]Assiette TIC'!$C268,'[1]Consommati par usage et sect '!BP$6:BP$310)</f>
        <v>#VALUE!</v>
      </c>
      <c r="BR255" s="104" t="e">
        <f>SUMIF('[1]Consommati par usage et sect '!$C$6:$C$310,'[1]Assiette TIC'!$C268,'[1]Consommati par usage et sect '!BQ$6:BQ$310)</f>
        <v>#VALUE!</v>
      </c>
      <c r="BS255" s="105" t="e">
        <f t="shared" si="103"/>
        <v>#VALUE!</v>
      </c>
      <c r="BT255" s="106" t="e">
        <f>AL255-E255+#REF!+#REF!</f>
        <v>#VALUE!</v>
      </c>
      <c r="BU255" s="102" t="e">
        <f>IF(E255-#REF!-#REF!&gt;=#REF!,AL255-E255+#REF!+#REF!,AL255-#REF!)</f>
        <v>#REF!</v>
      </c>
      <c r="BV255" s="102"/>
      <c r="BW255" s="102"/>
      <c r="BX255" s="102">
        <f t="shared" si="105"/>
        <v>0</v>
      </c>
      <c r="BY255" s="102" t="e">
        <f t="shared" si="106"/>
        <v>#REF!</v>
      </c>
      <c r="BZ255" s="107">
        <f>IF(ISNA(VLOOKUP($D255,'[1]comptes des secteurs'!$B$13:$AW$1568,31,FALSE)),0,VLOOKUP($D255,'[1]comptes des secteurs'!$B$13:$AW$1568,31,FALSE))</f>
        <v>276.3</v>
      </c>
      <c r="CA255" s="102">
        <f>IF(ISNA(VLOOKUP($D255,'[1]comptes des secteurs'!$B$13:$AW$1568,47,FALSE)),0,VLOOKUP($D255,'[1]comptes des secteurs'!$B$13:$AW$1568,47,FALSE))</f>
        <v>2299.6999999999998</v>
      </c>
      <c r="CB255" s="108" t="e">
        <f t="shared" si="89"/>
        <v>#REF!</v>
      </c>
      <c r="CC255" s="108" t="e">
        <f t="shared" si="89"/>
        <v>#REF!</v>
      </c>
      <c r="CD255">
        <f>VLOOKUP(D255,Eurostat!$A$11:$H$272,5,TRUE)</f>
        <v>6515.1</v>
      </c>
    </row>
    <row r="256" spans="1:82" ht="15.65" customHeight="1" x14ac:dyDescent="0.35">
      <c r="A256" s="121"/>
      <c r="B256" s="191"/>
      <c r="C256" s="131" t="s">
        <v>508</v>
      </c>
      <c r="D256" s="128">
        <v>1813</v>
      </c>
      <c r="E256" s="97">
        <f>IFERROR(VLOOKUP(D256,'[1]Emissions ETS'!$A$2:$B$121,2,FALSE),0)/1000</f>
        <v>0</v>
      </c>
      <c r="F256" s="104" t="e">
        <f>SUMIF('[1]Consommati par usage et sect '!$C$6:$C$310,'[1]Assiette TIC'!$C269,'[1]Consommati par usage et sect '!E$6:E$310)</f>
        <v>#VALUE!</v>
      </c>
      <c r="G256" s="104" t="e">
        <f>SUMIF('[1]Consommati par usage et sect '!$C$6:$C$310,'[1]Assiette TIC'!$C269,'[1]Consommati par usage et sect '!F$6:F$310)</f>
        <v>#VALUE!</v>
      </c>
      <c r="H256" s="104" t="e">
        <f>SUMIF('[1]Consommati par usage et sect '!$C$6:$C$310,'[1]Assiette TIC'!$C269,'[1]Consommati par usage et sect '!G$6:G$310)</f>
        <v>#VALUE!</v>
      </c>
      <c r="I256" s="104" t="e">
        <f>SUMIF('[1]Consommati par usage et sect '!$C$6:$C$310,'[1]Assiette TIC'!$C269,'[1]Consommati par usage et sect '!H$6:H$310)</f>
        <v>#VALUE!</v>
      </c>
      <c r="J256" s="104" t="e">
        <f>SUMIF('[1]Consommati par usage et sect '!$C$6:$C$310,'[1]Assiette TIC'!$C269,'[1]Consommati par usage et sect '!I$6:I$310)</f>
        <v>#VALUE!</v>
      </c>
      <c r="K256" s="104" t="e">
        <f>SUMIF('[1]Consommati par usage et sect '!$C$6:$C$310,'[1]Assiette TIC'!$C269,'[1]Consommati par usage et sect '!J$6:J$310)</f>
        <v>#VALUE!</v>
      </c>
      <c r="L256" s="104" t="e">
        <f>SUMIF('[1]Consommati par usage et sect '!$C$6:$C$310,'[1]Assiette TIC'!$C269,'[1]Consommati par usage et sect '!K$6:K$310)</f>
        <v>#VALUE!</v>
      </c>
      <c r="M256" s="104" t="e">
        <f>SUMIF('[1]Consommati par usage et sect '!$C$6:$C$310,'[1]Assiette TIC'!$C269,'[1]Consommati par usage et sect '!L$6:L$310)</f>
        <v>#VALUE!</v>
      </c>
      <c r="N256" s="104" t="e">
        <f>SUMIF('[1]Consommati par usage et sect '!$C$6:$C$310,'[1]Assiette TIC'!$C269,'[1]Consommati par usage et sect '!M$6:M$310)</f>
        <v>#VALUE!</v>
      </c>
      <c r="O256" s="104" t="e">
        <f>SUMIF('[1]Consommati par usage et sect '!$C$6:$C$310,'[1]Assiette TIC'!$C269,'[1]Consommati par usage et sect '!N$6:N$310)</f>
        <v>#VALUE!</v>
      </c>
      <c r="P256" s="104" t="e">
        <f>SUMIF('[1]Consommati par usage et sect '!$C$6:$C$310,'[1]Assiette TIC'!$C269,'[1]Consommati par usage et sect '!O$6:O$310)</f>
        <v>#VALUE!</v>
      </c>
      <c r="Q256" s="104" t="e">
        <f>SUMIF('[1]Consommati par usage et sect '!$C$6:$C$310,'[1]Assiette TIC'!$C269,'[1]Consommati par usage et sect '!P$6:P$310)</f>
        <v>#VALUE!</v>
      </c>
      <c r="R256" s="104" t="e">
        <f>SUMIF('[1]Consommati par usage et sect '!$C$6:$C$310,'[1]Assiette TIC'!$C269,'[1]Consommati par usage et sect '!Q$6:Q$310)</f>
        <v>#VALUE!</v>
      </c>
      <c r="S256" s="104" t="e">
        <f>SUMIF('[1]Consommati par usage et sect '!$C$6:$C$310,'[1]Assiette TIC'!$C269,'[1]Consommati par usage et sect '!R$6:R$310)</f>
        <v>#VALUE!</v>
      </c>
      <c r="T256" s="104" t="e">
        <f>SUMIF('[1]Consommati par usage et sect '!$C$6:$C$310,'[1]Assiette TIC'!$C269,'[1]Consommati par usage et sect '!S$6:S$310)</f>
        <v>#VALUE!</v>
      </c>
      <c r="U256" s="104" t="e">
        <f>SUMIF('[1]Consommati par usage et sect '!$C$6:$C$310,'[1]Assiette TIC'!$C269,'[1]Consommati par usage et sect '!T$6:T$310)</f>
        <v>#VALUE!</v>
      </c>
      <c r="V256" s="104" t="e">
        <f>SUMIF('[1]Consommati par usage et sect '!$C$6:$C$310,'[1]Assiette TIC'!$C269,'[1]Consommati par usage et sect '!U$6:U$310)</f>
        <v>#VALUE!</v>
      </c>
      <c r="W256" s="104" t="e">
        <f>SUMIF('[1]Consommati par usage et sect '!$C$6:$C$310,'[1]Assiette TIC'!$C269,'[1]Consommati par usage et sect '!V$6:V$310)</f>
        <v>#VALUE!</v>
      </c>
      <c r="X256" s="104" t="e">
        <f>SUMIF('[1]Consommati par usage et sect '!$C$6:$C$310,'[1]Assiette TIC'!$C269,'[1]Consommati par usage et sect '!W$6:W$310)</f>
        <v>#VALUE!</v>
      </c>
      <c r="Y256" s="104" t="e">
        <f>SUMIF('[1]Consommati par usage et sect '!$C$6:$C$310,'[1]Assiette TIC'!$C269,'[1]Consommati par usage et sect '!X$6:X$310)</f>
        <v>#VALUE!</v>
      </c>
      <c r="Z256" s="104" t="e">
        <f>SUMIF('[1]Consommati par usage et sect '!$C$6:$C$310,'[1]Assiette TIC'!$C269,'[1]Consommati par usage et sect '!Y$6:Y$310)</f>
        <v>#VALUE!</v>
      </c>
      <c r="AA256" s="104" t="e">
        <f>SUMIF('[1]Consommati par usage et sect '!$C$6:$C$310,'[1]Assiette TIC'!$C269,'[1]Consommati par usage et sect '!Z$6:Z$310)</f>
        <v>#VALUE!</v>
      </c>
      <c r="AB256" s="104" t="e">
        <f>SUMIF('[1]Consommati par usage et sect '!$C$6:$C$310,'[1]Assiette TIC'!$C269,'[1]Consommati par usage et sect '!AA$6:AA$310)</f>
        <v>#VALUE!</v>
      </c>
      <c r="AC256" s="104" t="e">
        <f>SUMIF('[1]Consommati par usage et sect '!$C$6:$C$310,'[1]Assiette TIC'!$C269,'[1]Consommati par usage et sect '!AB$6:AB$310)</f>
        <v>#VALUE!</v>
      </c>
      <c r="AD256" s="104" t="e">
        <f>SUMIF('[1]Consommati par usage et sect '!$C$6:$C$310,'[1]Assiette TIC'!$C269,'[1]Consommati par usage et sect '!AC$6:AC$310)</f>
        <v>#VALUE!</v>
      </c>
      <c r="AE256" s="104" t="e">
        <f>SUMIF('[1]Consommati par usage et sect '!$C$6:$C$310,'[1]Assiette TIC'!$C269,'[1]Consommati par usage et sect '!AD$6:AD$310)</f>
        <v>#VALUE!</v>
      </c>
      <c r="AF256" s="104" t="e">
        <f>SUMIF('[1]Consommati par usage et sect '!$C$6:$C$310,'[1]Assiette TIC'!$C269,'[1]Consommati par usage et sect '!AE$6:AE$310)</f>
        <v>#VALUE!</v>
      </c>
      <c r="AG256" s="104" t="e">
        <f>SUMIF('[1]Consommati par usage et sect '!$C$6:$C$310,'[1]Assiette TIC'!$C269,'[1]Consommati par usage et sect '!AF$6:AF$310)</f>
        <v>#VALUE!</v>
      </c>
      <c r="AH256" s="104" t="e">
        <f>SUMIF('[1]Consommati par usage et sect '!$C$6:$C$310,'[1]Assiette TIC'!$C269,'[1]Consommati par usage et sect '!AG$6:AG$310)</f>
        <v>#VALUE!</v>
      </c>
      <c r="AI256" s="104" t="e">
        <f>SUMIF('[1]Consommati par usage et sect '!$C$6:$C$310,'[1]Assiette TIC'!$C269,'[1]Consommati par usage et sect '!AH$6:AH$310)</f>
        <v>#VALUE!</v>
      </c>
      <c r="AJ256" s="104" t="e">
        <f>SUMIF('[1]Consommati par usage et sect '!$C$6:$C$310,'[1]Assiette TIC'!$C269,'[1]Consommati par usage et sect '!AI$6:AI$310)</f>
        <v>#VALUE!</v>
      </c>
      <c r="AK256" s="104" t="e">
        <f>SUMIF('[1]Consommati par usage et sect '!$C$6:$C$310,'[1]Assiette TIC'!$C269,'[1]Consommati par usage et sect '!AJ$6:AJ$310)</f>
        <v>#VALUE!</v>
      </c>
      <c r="AL256" s="105" t="e">
        <f t="shared" si="104"/>
        <v>#VALUE!</v>
      </c>
      <c r="AM256" s="104" t="e">
        <f>SUMIF('[1]Consommati par usage et sect '!$C$6:$C$310,'[1]Assiette TIC'!$C269,'[1]Consommati par usage et sect '!AL$6:AL$310)</f>
        <v>#VALUE!</v>
      </c>
      <c r="AN256" s="104" t="e">
        <f>SUMIF('[1]Consommati par usage et sect '!$C$6:$C$310,'[1]Assiette TIC'!$C269,'[1]Consommati par usage et sect '!AM$6:AM$310)</f>
        <v>#VALUE!</v>
      </c>
      <c r="AO256" s="104" t="e">
        <f>SUMIF('[1]Consommati par usage et sect '!$C$6:$C$310,'[1]Assiette TIC'!$C269,'[1]Consommati par usage et sect '!AN$6:AN$310)</f>
        <v>#VALUE!</v>
      </c>
      <c r="AP256" s="104" t="e">
        <f>SUMIF('[1]Consommati par usage et sect '!$C$6:$C$310,'[1]Assiette TIC'!$C269,'[1]Consommati par usage et sect '!AO$6:AO$310)</f>
        <v>#VALUE!</v>
      </c>
      <c r="AQ256" s="104" t="e">
        <f>SUMIF('[1]Consommati par usage et sect '!$C$6:$C$310,'[1]Assiette TIC'!$C269,'[1]Consommati par usage et sect '!AP$6:AP$310)</f>
        <v>#VALUE!</v>
      </c>
      <c r="AR256" s="104" t="e">
        <f>SUMIF('[1]Consommati par usage et sect '!$C$6:$C$310,'[1]Assiette TIC'!$C269,'[1]Consommati par usage et sect '!AQ$6:AQ$310)</f>
        <v>#VALUE!</v>
      </c>
      <c r="AS256" s="104" t="e">
        <f>SUMIF('[1]Consommati par usage et sect '!$C$6:$C$310,'[1]Assiette TIC'!$C269,'[1]Consommati par usage et sect '!AR$6:AR$310)</f>
        <v>#VALUE!</v>
      </c>
      <c r="AT256" s="104" t="e">
        <f>SUMIF('[1]Consommati par usage et sect '!$C$6:$C$310,'[1]Assiette TIC'!$C269,'[1]Consommati par usage et sect '!AS$6:AS$310)</f>
        <v>#VALUE!</v>
      </c>
      <c r="AU256" s="104" t="e">
        <f>SUMIF('[1]Consommati par usage et sect '!$C$6:$C$310,'[1]Assiette TIC'!$C269,'[1]Consommati par usage et sect '!AT$6:AT$310)</f>
        <v>#VALUE!</v>
      </c>
      <c r="AV256" s="104" t="e">
        <f>SUMIF('[1]Consommati par usage et sect '!$C$6:$C$310,'[1]Assiette TIC'!$C269,'[1]Consommati par usage et sect '!AU$6:AU$310)</f>
        <v>#VALUE!</v>
      </c>
      <c r="AW256" s="104" t="e">
        <f>SUMIF('[1]Consommati par usage et sect '!$C$6:$C$310,'[1]Assiette TIC'!$C269,'[1]Consommati par usage et sect '!AV$6:AV$310)</f>
        <v>#VALUE!</v>
      </c>
      <c r="AX256" s="104" t="e">
        <f>SUMIF('[1]Consommati par usage et sect '!$C$6:$C$310,'[1]Assiette TIC'!$C269,'[1]Consommati par usage et sect '!AW$6:AW$310)</f>
        <v>#VALUE!</v>
      </c>
      <c r="AY256" s="104" t="e">
        <f>SUMIF('[1]Consommati par usage et sect '!$C$6:$C$310,'[1]Assiette TIC'!$C269,'[1]Consommati par usage et sect '!AX$6:AX$310)</f>
        <v>#VALUE!</v>
      </c>
      <c r="AZ256" s="104" t="e">
        <f>SUMIF('[1]Consommati par usage et sect '!$C$6:$C$310,'[1]Assiette TIC'!$C269,'[1]Consommati par usage et sect '!AY$6:AY$310)</f>
        <v>#VALUE!</v>
      </c>
      <c r="BA256" s="104" t="e">
        <f>SUMIF('[1]Consommati par usage et sect '!$C$6:$C$310,'[1]Assiette TIC'!$C269,'[1]Consommati par usage et sect '!AZ$6:AZ$310)</f>
        <v>#VALUE!</v>
      </c>
      <c r="BB256" s="104" t="e">
        <f>SUMIF('[1]Consommati par usage et sect '!$C$6:$C$310,'[1]Assiette TIC'!$C269,'[1]Consommati par usage et sect '!BA$6:BA$310)</f>
        <v>#VALUE!</v>
      </c>
      <c r="BC256" s="104" t="e">
        <f>SUMIF('[1]Consommati par usage et sect '!$C$6:$C$310,'[1]Assiette TIC'!$C269,'[1]Consommati par usage et sect '!BB$6:BB$310)</f>
        <v>#VALUE!</v>
      </c>
      <c r="BD256" s="104" t="e">
        <f>SUMIF('[1]Consommati par usage et sect '!$C$6:$C$310,'[1]Assiette TIC'!$C269,'[1]Consommati par usage et sect '!BC$6:BC$310)</f>
        <v>#VALUE!</v>
      </c>
      <c r="BE256" s="104" t="e">
        <f>SUMIF('[1]Consommati par usage et sect '!$C$6:$C$310,'[1]Assiette TIC'!$C269,'[1]Consommati par usage et sect '!BD$6:BD$310)</f>
        <v>#VALUE!</v>
      </c>
      <c r="BF256" s="104" t="e">
        <f>SUMIF('[1]Consommati par usage et sect '!$C$6:$C$310,'[1]Assiette TIC'!$C269,'[1]Consommati par usage et sect '!BE$6:BE$310)</f>
        <v>#VALUE!</v>
      </c>
      <c r="BG256" s="104" t="e">
        <f>SUMIF('[1]Consommati par usage et sect '!$C$6:$C$310,'[1]Assiette TIC'!$C269,'[1]Consommati par usage et sect '!BF$6:BF$310)</f>
        <v>#VALUE!</v>
      </c>
      <c r="BH256" s="104" t="e">
        <f>SUMIF('[1]Consommati par usage et sect '!$C$6:$C$310,'[1]Assiette TIC'!$C269,'[1]Consommati par usage et sect '!BG$6:BG$310)</f>
        <v>#VALUE!</v>
      </c>
      <c r="BI256" s="104" t="e">
        <f>SUMIF('[1]Consommati par usage et sect '!$C$6:$C$310,'[1]Assiette TIC'!$C269,'[1]Consommati par usage et sect '!BH$6:BH$310)</f>
        <v>#VALUE!</v>
      </c>
      <c r="BJ256" s="104" t="e">
        <f>SUMIF('[1]Consommati par usage et sect '!$C$6:$C$310,'[1]Assiette TIC'!$C269,'[1]Consommati par usage et sect '!BI$6:BI$310)</f>
        <v>#VALUE!</v>
      </c>
      <c r="BK256" s="104" t="e">
        <f>SUMIF('[1]Consommati par usage et sect '!$C$6:$C$310,'[1]Assiette TIC'!$C269,'[1]Consommati par usage et sect '!BJ$6:BJ$310)</f>
        <v>#VALUE!</v>
      </c>
      <c r="BL256" s="104" t="e">
        <f>SUMIF('[1]Consommati par usage et sect '!$C$6:$C$310,'[1]Assiette TIC'!$C269,'[1]Consommati par usage et sect '!BK$6:BK$310)</f>
        <v>#VALUE!</v>
      </c>
      <c r="BM256" s="104" t="e">
        <f>SUMIF('[1]Consommati par usage et sect '!$C$6:$C$310,'[1]Assiette TIC'!$C269,'[1]Consommati par usage et sect '!BL$6:BL$310)</f>
        <v>#VALUE!</v>
      </c>
      <c r="BN256" s="104" t="e">
        <f>SUMIF('[1]Consommati par usage et sect '!$C$6:$C$310,'[1]Assiette TIC'!$C269,'[1]Consommati par usage et sect '!BM$6:BM$310)</f>
        <v>#VALUE!</v>
      </c>
      <c r="BO256" s="104" t="e">
        <f>SUMIF('[1]Consommati par usage et sect '!$C$6:$C$310,'[1]Assiette TIC'!$C269,'[1]Consommati par usage et sect '!BN$6:BN$310)</f>
        <v>#VALUE!</v>
      </c>
      <c r="BP256" s="104" t="e">
        <f>SUMIF('[1]Consommati par usage et sect '!$C$6:$C$310,'[1]Assiette TIC'!$C269,'[1]Consommati par usage et sect '!BO$6:BO$310)</f>
        <v>#VALUE!</v>
      </c>
      <c r="BQ256" s="104" t="e">
        <f>SUMIF('[1]Consommati par usage et sect '!$C$6:$C$310,'[1]Assiette TIC'!$C269,'[1]Consommati par usage et sect '!BP$6:BP$310)</f>
        <v>#VALUE!</v>
      </c>
      <c r="BR256" s="104" t="e">
        <f>SUMIF('[1]Consommati par usage et sect '!$C$6:$C$310,'[1]Assiette TIC'!$C269,'[1]Consommati par usage et sect '!BQ$6:BQ$310)</f>
        <v>#VALUE!</v>
      </c>
      <c r="BS256" s="105" t="e">
        <f t="shared" si="103"/>
        <v>#VALUE!</v>
      </c>
      <c r="BT256" s="106" t="e">
        <f t="shared" ref="BT256:BT275" si="107">AL256-E256</f>
        <v>#VALUE!</v>
      </c>
      <c r="BU256" s="102" t="e">
        <f>IF(E256-#REF!-#REF!&gt;=#REF!,AL256-E256+#REF!+#REF!,AL256-#REF!)</f>
        <v>#REF!</v>
      </c>
      <c r="BV256" s="102"/>
      <c r="BW256" s="102"/>
      <c r="BX256" s="102">
        <f t="shared" si="105"/>
        <v>0</v>
      </c>
      <c r="BY256" s="102" t="e">
        <f t="shared" si="106"/>
        <v>#REF!</v>
      </c>
      <c r="BZ256" s="107">
        <f>IF(ISNA(VLOOKUP($D256,'[1]comptes des secteurs'!$B$13:$AW$1568,31,FALSE)),0,VLOOKUP($D256,'[1]comptes des secteurs'!$B$13:$AW$1568,31,FALSE))</f>
        <v>134.5</v>
      </c>
      <c r="CA256" s="102">
        <f>IF(ISNA(VLOOKUP($D256,'[1]comptes des secteurs'!$B$13:$AW$1568,47,FALSE)),0,VLOOKUP($D256,'[1]comptes des secteurs'!$B$13:$AW$1568,47,FALSE))</f>
        <v>740.5</v>
      </c>
      <c r="CB256" s="108" t="e">
        <f t="shared" si="89"/>
        <v>#REF!</v>
      </c>
      <c r="CC256" s="108" t="e">
        <f t="shared" si="89"/>
        <v>#REF!</v>
      </c>
      <c r="CD256">
        <f>VLOOKUP(D256,Eurostat!$A$11:$H$272,5,TRUE)</f>
        <v>1657.2</v>
      </c>
    </row>
    <row r="257" spans="1:82" ht="15.65" customHeight="1" x14ac:dyDescent="0.35">
      <c r="A257" s="121"/>
      <c r="B257" s="191"/>
      <c r="C257" s="131" t="s">
        <v>509</v>
      </c>
      <c r="D257" s="128">
        <v>1814</v>
      </c>
      <c r="E257" s="97">
        <f>IFERROR(VLOOKUP(D257,'[1]Emissions ETS'!$A$2:$B$121,2,FALSE),0)/1000</f>
        <v>0</v>
      </c>
      <c r="F257" s="104" t="e">
        <f>SUMIF('[1]Consommati par usage et sect '!$C$6:$C$310,'[1]Assiette TIC'!$C270,'[1]Consommati par usage et sect '!E$6:E$310)</f>
        <v>#VALUE!</v>
      </c>
      <c r="G257" s="104" t="e">
        <f>SUMIF('[1]Consommati par usage et sect '!$C$6:$C$310,'[1]Assiette TIC'!$C270,'[1]Consommati par usage et sect '!F$6:F$310)</f>
        <v>#VALUE!</v>
      </c>
      <c r="H257" s="104" t="e">
        <f>SUMIF('[1]Consommati par usage et sect '!$C$6:$C$310,'[1]Assiette TIC'!$C270,'[1]Consommati par usage et sect '!G$6:G$310)</f>
        <v>#VALUE!</v>
      </c>
      <c r="I257" s="104" t="e">
        <f>SUMIF('[1]Consommati par usage et sect '!$C$6:$C$310,'[1]Assiette TIC'!$C270,'[1]Consommati par usage et sect '!H$6:H$310)</f>
        <v>#VALUE!</v>
      </c>
      <c r="J257" s="104" t="e">
        <f>SUMIF('[1]Consommati par usage et sect '!$C$6:$C$310,'[1]Assiette TIC'!$C270,'[1]Consommati par usage et sect '!I$6:I$310)</f>
        <v>#VALUE!</v>
      </c>
      <c r="K257" s="104" t="e">
        <f>SUMIF('[1]Consommati par usage et sect '!$C$6:$C$310,'[1]Assiette TIC'!$C270,'[1]Consommati par usage et sect '!J$6:J$310)</f>
        <v>#VALUE!</v>
      </c>
      <c r="L257" s="104" t="e">
        <f>SUMIF('[1]Consommati par usage et sect '!$C$6:$C$310,'[1]Assiette TIC'!$C270,'[1]Consommati par usage et sect '!K$6:K$310)</f>
        <v>#VALUE!</v>
      </c>
      <c r="M257" s="104" t="e">
        <f>SUMIF('[1]Consommati par usage et sect '!$C$6:$C$310,'[1]Assiette TIC'!$C270,'[1]Consommati par usage et sect '!L$6:L$310)</f>
        <v>#VALUE!</v>
      </c>
      <c r="N257" s="104" t="e">
        <f>SUMIF('[1]Consommati par usage et sect '!$C$6:$C$310,'[1]Assiette TIC'!$C270,'[1]Consommati par usage et sect '!M$6:M$310)</f>
        <v>#VALUE!</v>
      </c>
      <c r="O257" s="104" t="e">
        <f>SUMIF('[1]Consommati par usage et sect '!$C$6:$C$310,'[1]Assiette TIC'!$C270,'[1]Consommati par usage et sect '!N$6:N$310)</f>
        <v>#VALUE!</v>
      </c>
      <c r="P257" s="104" t="e">
        <f>SUMIF('[1]Consommati par usage et sect '!$C$6:$C$310,'[1]Assiette TIC'!$C270,'[1]Consommati par usage et sect '!O$6:O$310)</f>
        <v>#VALUE!</v>
      </c>
      <c r="Q257" s="104" t="e">
        <f>SUMIF('[1]Consommati par usage et sect '!$C$6:$C$310,'[1]Assiette TIC'!$C270,'[1]Consommati par usage et sect '!P$6:P$310)</f>
        <v>#VALUE!</v>
      </c>
      <c r="R257" s="104" t="e">
        <f>SUMIF('[1]Consommati par usage et sect '!$C$6:$C$310,'[1]Assiette TIC'!$C270,'[1]Consommati par usage et sect '!Q$6:Q$310)</f>
        <v>#VALUE!</v>
      </c>
      <c r="S257" s="104" t="e">
        <f>SUMIF('[1]Consommati par usage et sect '!$C$6:$C$310,'[1]Assiette TIC'!$C270,'[1]Consommati par usage et sect '!R$6:R$310)</f>
        <v>#VALUE!</v>
      </c>
      <c r="T257" s="104" t="e">
        <f>SUMIF('[1]Consommati par usage et sect '!$C$6:$C$310,'[1]Assiette TIC'!$C270,'[1]Consommati par usage et sect '!S$6:S$310)</f>
        <v>#VALUE!</v>
      </c>
      <c r="U257" s="104" t="e">
        <f>SUMIF('[1]Consommati par usage et sect '!$C$6:$C$310,'[1]Assiette TIC'!$C270,'[1]Consommati par usage et sect '!T$6:T$310)</f>
        <v>#VALUE!</v>
      </c>
      <c r="V257" s="104" t="e">
        <f>SUMIF('[1]Consommati par usage et sect '!$C$6:$C$310,'[1]Assiette TIC'!$C270,'[1]Consommati par usage et sect '!U$6:U$310)</f>
        <v>#VALUE!</v>
      </c>
      <c r="W257" s="104" t="e">
        <f>SUMIF('[1]Consommati par usage et sect '!$C$6:$C$310,'[1]Assiette TIC'!$C270,'[1]Consommati par usage et sect '!V$6:V$310)</f>
        <v>#VALUE!</v>
      </c>
      <c r="X257" s="104" t="e">
        <f>SUMIF('[1]Consommati par usage et sect '!$C$6:$C$310,'[1]Assiette TIC'!$C270,'[1]Consommati par usage et sect '!W$6:W$310)</f>
        <v>#VALUE!</v>
      </c>
      <c r="Y257" s="104" t="e">
        <f>SUMIF('[1]Consommati par usage et sect '!$C$6:$C$310,'[1]Assiette TIC'!$C270,'[1]Consommati par usage et sect '!X$6:X$310)</f>
        <v>#VALUE!</v>
      </c>
      <c r="Z257" s="104" t="e">
        <f>SUMIF('[1]Consommati par usage et sect '!$C$6:$C$310,'[1]Assiette TIC'!$C270,'[1]Consommati par usage et sect '!Y$6:Y$310)</f>
        <v>#VALUE!</v>
      </c>
      <c r="AA257" s="104" t="e">
        <f>SUMIF('[1]Consommati par usage et sect '!$C$6:$C$310,'[1]Assiette TIC'!$C270,'[1]Consommati par usage et sect '!Z$6:Z$310)</f>
        <v>#VALUE!</v>
      </c>
      <c r="AB257" s="104" t="e">
        <f>SUMIF('[1]Consommati par usage et sect '!$C$6:$C$310,'[1]Assiette TIC'!$C270,'[1]Consommati par usage et sect '!AA$6:AA$310)</f>
        <v>#VALUE!</v>
      </c>
      <c r="AC257" s="104" t="e">
        <f>SUMIF('[1]Consommati par usage et sect '!$C$6:$C$310,'[1]Assiette TIC'!$C270,'[1]Consommati par usage et sect '!AB$6:AB$310)</f>
        <v>#VALUE!</v>
      </c>
      <c r="AD257" s="104" t="e">
        <f>SUMIF('[1]Consommati par usage et sect '!$C$6:$C$310,'[1]Assiette TIC'!$C270,'[1]Consommati par usage et sect '!AC$6:AC$310)</f>
        <v>#VALUE!</v>
      </c>
      <c r="AE257" s="104" t="e">
        <f>SUMIF('[1]Consommati par usage et sect '!$C$6:$C$310,'[1]Assiette TIC'!$C270,'[1]Consommati par usage et sect '!AD$6:AD$310)</f>
        <v>#VALUE!</v>
      </c>
      <c r="AF257" s="104" t="e">
        <f>SUMIF('[1]Consommati par usage et sect '!$C$6:$C$310,'[1]Assiette TIC'!$C270,'[1]Consommati par usage et sect '!AE$6:AE$310)</f>
        <v>#VALUE!</v>
      </c>
      <c r="AG257" s="104" t="e">
        <f>SUMIF('[1]Consommati par usage et sect '!$C$6:$C$310,'[1]Assiette TIC'!$C270,'[1]Consommati par usage et sect '!AF$6:AF$310)</f>
        <v>#VALUE!</v>
      </c>
      <c r="AH257" s="104" t="e">
        <f>SUMIF('[1]Consommati par usage et sect '!$C$6:$C$310,'[1]Assiette TIC'!$C270,'[1]Consommati par usage et sect '!AG$6:AG$310)</f>
        <v>#VALUE!</v>
      </c>
      <c r="AI257" s="104" t="e">
        <f>SUMIF('[1]Consommati par usage et sect '!$C$6:$C$310,'[1]Assiette TIC'!$C270,'[1]Consommati par usage et sect '!AH$6:AH$310)</f>
        <v>#VALUE!</v>
      </c>
      <c r="AJ257" s="104" t="e">
        <f>SUMIF('[1]Consommati par usage et sect '!$C$6:$C$310,'[1]Assiette TIC'!$C270,'[1]Consommati par usage et sect '!AI$6:AI$310)</f>
        <v>#VALUE!</v>
      </c>
      <c r="AK257" s="104" t="e">
        <f>SUMIF('[1]Consommati par usage et sect '!$C$6:$C$310,'[1]Assiette TIC'!$C270,'[1]Consommati par usage et sect '!AJ$6:AJ$310)</f>
        <v>#VALUE!</v>
      </c>
      <c r="AL257" s="105" t="e">
        <f t="shared" si="104"/>
        <v>#VALUE!</v>
      </c>
      <c r="AM257" s="104" t="e">
        <f>SUMIF('[1]Consommati par usage et sect '!$C$6:$C$310,'[1]Assiette TIC'!$C270,'[1]Consommati par usage et sect '!AL$6:AL$310)</f>
        <v>#VALUE!</v>
      </c>
      <c r="AN257" s="104" t="e">
        <f>SUMIF('[1]Consommati par usage et sect '!$C$6:$C$310,'[1]Assiette TIC'!$C270,'[1]Consommati par usage et sect '!AM$6:AM$310)</f>
        <v>#VALUE!</v>
      </c>
      <c r="AO257" s="104" t="e">
        <f>SUMIF('[1]Consommati par usage et sect '!$C$6:$C$310,'[1]Assiette TIC'!$C270,'[1]Consommati par usage et sect '!AN$6:AN$310)</f>
        <v>#VALUE!</v>
      </c>
      <c r="AP257" s="104" t="e">
        <f>SUMIF('[1]Consommati par usage et sect '!$C$6:$C$310,'[1]Assiette TIC'!$C270,'[1]Consommati par usage et sect '!AO$6:AO$310)</f>
        <v>#VALUE!</v>
      </c>
      <c r="AQ257" s="104" t="e">
        <f>SUMIF('[1]Consommati par usage et sect '!$C$6:$C$310,'[1]Assiette TIC'!$C270,'[1]Consommati par usage et sect '!AP$6:AP$310)</f>
        <v>#VALUE!</v>
      </c>
      <c r="AR257" s="104" t="e">
        <f>SUMIF('[1]Consommati par usage et sect '!$C$6:$C$310,'[1]Assiette TIC'!$C270,'[1]Consommati par usage et sect '!AQ$6:AQ$310)</f>
        <v>#VALUE!</v>
      </c>
      <c r="AS257" s="104" t="e">
        <f>SUMIF('[1]Consommati par usage et sect '!$C$6:$C$310,'[1]Assiette TIC'!$C270,'[1]Consommati par usage et sect '!AR$6:AR$310)</f>
        <v>#VALUE!</v>
      </c>
      <c r="AT257" s="104" t="e">
        <f>SUMIF('[1]Consommati par usage et sect '!$C$6:$C$310,'[1]Assiette TIC'!$C270,'[1]Consommati par usage et sect '!AS$6:AS$310)</f>
        <v>#VALUE!</v>
      </c>
      <c r="AU257" s="104" t="e">
        <f>SUMIF('[1]Consommati par usage et sect '!$C$6:$C$310,'[1]Assiette TIC'!$C270,'[1]Consommati par usage et sect '!AT$6:AT$310)</f>
        <v>#VALUE!</v>
      </c>
      <c r="AV257" s="104" t="e">
        <f>SUMIF('[1]Consommati par usage et sect '!$C$6:$C$310,'[1]Assiette TIC'!$C270,'[1]Consommati par usage et sect '!AU$6:AU$310)</f>
        <v>#VALUE!</v>
      </c>
      <c r="AW257" s="104" t="e">
        <f>SUMIF('[1]Consommati par usage et sect '!$C$6:$C$310,'[1]Assiette TIC'!$C270,'[1]Consommati par usage et sect '!AV$6:AV$310)</f>
        <v>#VALUE!</v>
      </c>
      <c r="AX257" s="104" t="e">
        <f>SUMIF('[1]Consommati par usage et sect '!$C$6:$C$310,'[1]Assiette TIC'!$C270,'[1]Consommati par usage et sect '!AW$6:AW$310)</f>
        <v>#VALUE!</v>
      </c>
      <c r="AY257" s="104" t="e">
        <f>SUMIF('[1]Consommati par usage et sect '!$C$6:$C$310,'[1]Assiette TIC'!$C270,'[1]Consommati par usage et sect '!AX$6:AX$310)</f>
        <v>#VALUE!</v>
      </c>
      <c r="AZ257" s="104" t="e">
        <f>SUMIF('[1]Consommati par usage et sect '!$C$6:$C$310,'[1]Assiette TIC'!$C270,'[1]Consommati par usage et sect '!AY$6:AY$310)</f>
        <v>#VALUE!</v>
      </c>
      <c r="BA257" s="104" t="e">
        <f>SUMIF('[1]Consommati par usage et sect '!$C$6:$C$310,'[1]Assiette TIC'!$C270,'[1]Consommati par usage et sect '!AZ$6:AZ$310)</f>
        <v>#VALUE!</v>
      </c>
      <c r="BB257" s="104" t="e">
        <f>SUMIF('[1]Consommati par usage et sect '!$C$6:$C$310,'[1]Assiette TIC'!$C270,'[1]Consommati par usage et sect '!BA$6:BA$310)</f>
        <v>#VALUE!</v>
      </c>
      <c r="BC257" s="104" t="e">
        <f>SUMIF('[1]Consommati par usage et sect '!$C$6:$C$310,'[1]Assiette TIC'!$C270,'[1]Consommati par usage et sect '!BB$6:BB$310)</f>
        <v>#VALUE!</v>
      </c>
      <c r="BD257" s="104" t="e">
        <f>SUMIF('[1]Consommati par usage et sect '!$C$6:$C$310,'[1]Assiette TIC'!$C270,'[1]Consommati par usage et sect '!BC$6:BC$310)</f>
        <v>#VALUE!</v>
      </c>
      <c r="BE257" s="104" t="e">
        <f>SUMIF('[1]Consommati par usage et sect '!$C$6:$C$310,'[1]Assiette TIC'!$C270,'[1]Consommati par usage et sect '!BD$6:BD$310)</f>
        <v>#VALUE!</v>
      </c>
      <c r="BF257" s="104" t="e">
        <f>SUMIF('[1]Consommati par usage et sect '!$C$6:$C$310,'[1]Assiette TIC'!$C270,'[1]Consommati par usage et sect '!BE$6:BE$310)</f>
        <v>#VALUE!</v>
      </c>
      <c r="BG257" s="104" t="e">
        <f>SUMIF('[1]Consommati par usage et sect '!$C$6:$C$310,'[1]Assiette TIC'!$C270,'[1]Consommati par usage et sect '!BF$6:BF$310)</f>
        <v>#VALUE!</v>
      </c>
      <c r="BH257" s="104" t="e">
        <f>SUMIF('[1]Consommati par usage et sect '!$C$6:$C$310,'[1]Assiette TIC'!$C270,'[1]Consommati par usage et sect '!BG$6:BG$310)</f>
        <v>#VALUE!</v>
      </c>
      <c r="BI257" s="104" t="e">
        <f>SUMIF('[1]Consommati par usage et sect '!$C$6:$C$310,'[1]Assiette TIC'!$C270,'[1]Consommati par usage et sect '!BH$6:BH$310)</f>
        <v>#VALUE!</v>
      </c>
      <c r="BJ257" s="104" t="e">
        <f>SUMIF('[1]Consommati par usage et sect '!$C$6:$C$310,'[1]Assiette TIC'!$C270,'[1]Consommati par usage et sect '!BI$6:BI$310)</f>
        <v>#VALUE!</v>
      </c>
      <c r="BK257" s="104" t="e">
        <f>SUMIF('[1]Consommati par usage et sect '!$C$6:$C$310,'[1]Assiette TIC'!$C270,'[1]Consommati par usage et sect '!BJ$6:BJ$310)</f>
        <v>#VALUE!</v>
      </c>
      <c r="BL257" s="104" t="e">
        <f>SUMIF('[1]Consommati par usage et sect '!$C$6:$C$310,'[1]Assiette TIC'!$C270,'[1]Consommati par usage et sect '!BK$6:BK$310)</f>
        <v>#VALUE!</v>
      </c>
      <c r="BM257" s="104" t="e">
        <f>SUMIF('[1]Consommati par usage et sect '!$C$6:$C$310,'[1]Assiette TIC'!$C270,'[1]Consommati par usage et sect '!BL$6:BL$310)</f>
        <v>#VALUE!</v>
      </c>
      <c r="BN257" s="104" t="e">
        <f>SUMIF('[1]Consommati par usage et sect '!$C$6:$C$310,'[1]Assiette TIC'!$C270,'[1]Consommati par usage et sect '!BM$6:BM$310)</f>
        <v>#VALUE!</v>
      </c>
      <c r="BO257" s="104" t="e">
        <f>SUMIF('[1]Consommati par usage et sect '!$C$6:$C$310,'[1]Assiette TIC'!$C270,'[1]Consommati par usage et sect '!BN$6:BN$310)</f>
        <v>#VALUE!</v>
      </c>
      <c r="BP257" s="104" t="e">
        <f>SUMIF('[1]Consommati par usage et sect '!$C$6:$C$310,'[1]Assiette TIC'!$C270,'[1]Consommati par usage et sect '!BO$6:BO$310)</f>
        <v>#VALUE!</v>
      </c>
      <c r="BQ257" s="104" t="e">
        <f>SUMIF('[1]Consommati par usage et sect '!$C$6:$C$310,'[1]Assiette TIC'!$C270,'[1]Consommati par usage et sect '!BP$6:BP$310)</f>
        <v>#VALUE!</v>
      </c>
      <c r="BR257" s="104" t="e">
        <f>SUMIF('[1]Consommati par usage et sect '!$C$6:$C$310,'[1]Assiette TIC'!$C270,'[1]Consommati par usage et sect '!BQ$6:BQ$310)</f>
        <v>#VALUE!</v>
      </c>
      <c r="BS257" s="105" t="e">
        <f t="shared" si="103"/>
        <v>#VALUE!</v>
      </c>
      <c r="BT257" s="106" t="e">
        <f t="shared" si="107"/>
        <v>#VALUE!</v>
      </c>
      <c r="BU257" s="102" t="e">
        <f>IF(E257-#REF!-#REF!&gt;=#REF!,AL257-E257+#REF!+#REF!,AL257-#REF!)</f>
        <v>#REF!</v>
      </c>
      <c r="BV257" s="102"/>
      <c r="BW257" s="102"/>
      <c r="BX257" s="102">
        <f t="shared" si="105"/>
        <v>0</v>
      </c>
      <c r="BY257" s="102" t="e">
        <f t="shared" si="106"/>
        <v>#REF!</v>
      </c>
      <c r="BZ257" s="107">
        <f>IF(ISNA(VLOOKUP($D257,'[1]comptes des secteurs'!$B$13:$AW$1568,31,FALSE)),0,VLOOKUP($D257,'[1]comptes des secteurs'!$B$13:$AW$1568,31,FALSE))</f>
        <v>9.4</v>
      </c>
      <c r="CA257" s="102">
        <f>IF(ISNA(VLOOKUP($D257,'[1]comptes des secteurs'!$B$13:$AW$1568,47,FALSE)),0,VLOOKUP($D257,'[1]comptes des secteurs'!$B$13:$AW$1568,47,FALSE))</f>
        <v>157.5</v>
      </c>
      <c r="CB257" s="108" t="e">
        <f t="shared" si="89"/>
        <v>#REF!</v>
      </c>
      <c r="CC257" s="108" t="e">
        <f t="shared" si="89"/>
        <v>#REF!</v>
      </c>
      <c r="CD257">
        <f>VLOOKUP(D257,Eurostat!$A$11:$H$272,5,TRUE)</f>
        <v>307</v>
      </c>
    </row>
    <row r="258" spans="1:82" ht="15.65" customHeight="1" x14ac:dyDescent="0.35">
      <c r="A258" s="121"/>
      <c r="B258" s="194"/>
      <c r="C258" s="131" t="s">
        <v>510</v>
      </c>
      <c r="D258" s="128">
        <v>1820</v>
      </c>
      <c r="E258" s="97">
        <f>IFERROR(VLOOKUP(D258,'[1]Emissions ETS'!$A$2:$B$121,2,FALSE),0)/1000</f>
        <v>0</v>
      </c>
      <c r="F258" s="104" t="e">
        <f>SUMIF('[1]Consommati par usage et sect '!$C$6:$C$310,'[1]Assiette TIC'!$C271,'[1]Consommati par usage et sect '!E$6:E$310)</f>
        <v>#VALUE!</v>
      </c>
      <c r="G258" s="104" t="e">
        <f>SUMIF('[1]Consommati par usage et sect '!$C$6:$C$310,'[1]Assiette TIC'!$C271,'[1]Consommati par usage et sect '!F$6:F$310)</f>
        <v>#VALUE!</v>
      </c>
      <c r="H258" s="104" t="e">
        <f>SUMIF('[1]Consommati par usage et sect '!$C$6:$C$310,'[1]Assiette TIC'!$C271,'[1]Consommati par usage et sect '!G$6:G$310)</f>
        <v>#VALUE!</v>
      </c>
      <c r="I258" s="104" t="e">
        <f>SUMIF('[1]Consommati par usage et sect '!$C$6:$C$310,'[1]Assiette TIC'!$C271,'[1]Consommati par usage et sect '!H$6:H$310)</f>
        <v>#VALUE!</v>
      </c>
      <c r="J258" s="104" t="e">
        <f>SUMIF('[1]Consommati par usage et sect '!$C$6:$C$310,'[1]Assiette TIC'!$C271,'[1]Consommati par usage et sect '!I$6:I$310)</f>
        <v>#VALUE!</v>
      </c>
      <c r="K258" s="104" t="e">
        <f>SUMIF('[1]Consommati par usage et sect '!$C$6:$C$310,'[1]Assiette TIC'!$C271,'[1]Consommati par usage et sect '!J$6:J$310)</f>
        <v>#VALUE!</v>
      </c>
      <c r="L258" s="104" t="e">
        <f>SUMIF('[1]Consommati par usage et sect '!$C$6:$C$310,'[1]Assiette TIC'!$C271,'[1]Consommati par usage et sect '!K$6:K$310)</f>
        <v>#VALUE!</v>
      </c>
      <c r="M258" s="104" t="e">
        <f>SUMIF('[1]Consommati par usage et sect '!$C$6:$C$310,'[1]Assiette TIC'!$C271,'[1]Consommati par usage et sect '!L$6:L$310)</f>
        <v>#VALUE!</v>
      </c>
      <c r="N258" s="104" t="e">
        <f>SUMIF('[1]Consommati par usage et sect '!$C$6:$C$310,'[1]Assiette TIC'!$C271,'[1]Consommati par usage et sect '!M$6:M$310)</f>
        <v>#VALUE!</v>
      </c>
      <c r="O258" s="104" t="e">
        <f>SUMIF('[1]Consommati par usage et sect '!$C$6:$C$310,'[1]Assiette TIC'!$C271,'[1]Consommati par usage et sect '!N$6:N$310)</f>
        <v>#VALUE!</v>
      </c>
      <c r="P258" s="104" t="e">
        <f>SUMIF('[1]Consommati par usage et sect '!$C$6:$C$310,'[1]Assiette TIC'!$C271,'[1]Consommati par usage et sect '!O$6:O$310)</f>
        <v>#VALUE!</v>
      </c>
      <c r="Q258" s="104" t="e">
        <f>SUMIF('[1]Consommati par usage et sect '!$C$6:$C$310,'[1]Assiette TIC'!$C271,'[1]Consommati par usage et sect '!P$6:P$310)</f>
        <v>#VALUE!</v>
      </c>
      <c r="R258" s="104" t="e">
        <f>SUMIF('[1]Consommati par usage et sect '!$C$6:$C$310,'[1]Assiette TIC'!$C271,'[1]Consommati par usage et sect '!Q$6:Q$310)</f>
        <v>#VALUE!</v>
      </c>
      <c r="S258" s="104" t="e">
        <f>SUMIF('[1]Consommati par usage et sect '!$C$6:$C$310,'[1]Assiette TIC'!$C271,'[1]Consommati par usage et sect '!R$6:R$310)</f>
        <v>#VALUE!</v>
      </c>
      <c r="T258" s="104" t="e">
        <f>SUMIF('[1]Consommati par usage et sect '!$C$6:$C$310,'[1]Assiette TIC'!$C271,'[1]Consommati par usage et sect '!S$6:S$310)</f>
        <v>#VALUE!</v>
      </c>
      <c r="U258" s="104" t="e">
        <f>SUMIF('[1]Consommati par usage et sect '!$C$6:$C$310,'[1]Assiette TIC'!$C271,'[1]Consommati par usage et sect '!T$6:T$310)</f>
        <v>#VALUE!</v>
      </c>
      <c r="V258" s="104" t="e">
        <f>SUMIF('[1]Consommati par usage et sect '!$C$6:$C$310,'[1]Assiette TIC'!$C271,'[1]Consommati par usage et sect '!U$6:U$310)</f>
        <v>#VALUE!</v>
      </c>
      <c r="W258" s="104" t="e">
        <f>SUMIF('[1]Consommati par usage et sect '!$C$6:$C$310,'[1]Assiette TIC'!$C271,'[1]Consommati par usage et sect '!V$6:V$310)</f>
        <v>#VALUE!</v>
      </c>
      <c r="X258" s="104" t="e">
        <f>SUMIF('[1]Consommati par usage et sect '!$C$6:$C$310,'[1]Assiette TIC'!$C271,'[1]Consommati par usage et sect '!W$6:W$310)</f>
        <v>#VALUE!</v>
      </c>
      <c r="Y258" s="104" t="e">
        <f>SUMIF('[1]Consommati par usage et sect '!$C$6:$C$310,'[1]Assiette TIC'!$C271,'[1]Consommati par usage et sect '!X$6:X$310)</f>
        <v>#VALUE!</v>
      </c>
      <c r="Z258" s="104" t="e">
        <f>SUMIF('[1]Consommati par usage et sect '!$C$6:$C$310,'[1]Assiette TIC'!$C271,'[1]Consommati par usage et sect '!Y$6:Y$310)</f>
        <v>#VALUE!</v>
      </c>
      <c r="AA258" s="104" t="e">
        <f>SUMIF('[1]Consommati par usage et sect '!$C$6:$C$310,'[1]Assiette TIC'!$C271,'[1]Consommati par usage et sect '!Z$6:Z$310)</f>
        <v>#VALUE!</v>
      </c>
      <c r="AB258" s="104" t="e">
        <f>SUMIF('[1]Consommati par usage et sect '!$C$6:$C$310,'[1]Assiette TIC'!$C271,'[1]Consommati par usage et sect '!AA$6:AA$310)</f>
        <v>#VALUE!</v>
      </c>
      <c r="AC258" s="104" t="e">
        <f>SUMIF('[1]Consommati par usage et sect '!$C$6:$C$310,'[1]Assiette TIC'!$C271,'[1]Consommati par usage et sect '!AB$6:AB$310)</f>
        <v>#VALUE!</v>
      </c>
      <c r="AD258" s="104" t="e">
        <f>SUMIF('[1]Consommati par usage et sect '!$C$6:$C$310,'[1]Assiette TIC'!$C271,'[1]Consommati par usage et sect '!AC$6:AC$310)</f>
        <v>#VALUE!</v>
      </c>
      <c r="AE258" s="104" t="e">
        <f>SUMIF('[1]Consommati par usage et sect '!$C$6:$C$310,'[1]Assiette TIC'!$C271,'[1]Consommati par usage et sect '!AD$6:AD$310)</f>
        <v>#VALUE!</v>
      </c>
      <c r="AF258" s="104" t="e">
        <f>SUMIF('[1]Consommati par usage et sect '!$C$6:$C$310,'[1]Assiette TIC'!$C271,'[1]Consommati par usage et sect '!AE$6:AE$310)</f>
        <v>#VALUE!</v>
      </c>
      <c r="AG258" s="104" t="e">
        <f>SUMIF('[1]Consommati par usage et sect '!$C$6:$C$310,'[1]Assiette TIC'!$C271,'[1]Consommati par usage et sect '!AF$6:AF$310)</f>
        <v>#VALUE!</v>
      </c>
      <c r="AH258" s="104" t="e">
        <f>SUMIF('[1]Consommati par usage et sect '!$C$6:$C$310,'[1]Assiette TIC'!$C271,'[1]Consommati par usage et sect '!AG$6:AG$310)</f>
        <v>#VALUE!</v>
      </c>
      <c r="AI258" s="104" t="e">
        <f>SUMIF('[1]Consommati par usage et sect '!$C$6:$C$310,'[1]Assiette TIC'!$C271,'[1]Consommati par usage et sect '!AH$6:AH$310)</f>
        <v>#VALUE!</v>
      </c>
      <c r="AJ258" s="104" t="e">
        <f>SUMIF('[1]Consommati par usage et sect '!$C$6:$C$310,'[1]Assiette TIC'!$C271,'[1]Consommati par usage et sect '!AI$6:AI$310)</f>
        <v>#VALUE!</v>
      </c>
      <c r="AK258" s="104" t="e">
        <f>SUMIF('[1]Consommati par usage et sect '!$C$6:$C$310,'[1]Assiette TIC'!$C271,'[1]Consommati par usage et sect '!AJ$6:AJ$310)</f>
        <v>#VALUE!</v>
      </c>
      <c r="AL258" s="105" t="e">
        <f t="shared" si="104"/>
        <v>#VALUE!</v>
      </c>
      <c r="AM258" s="104" t="e">
        <f>SUMIF('[1]Consommati par usage et sect '!$C$6:$C$310,'[1]Assiette TIC'!$C271,'[1]Consommati par usage et sect '!AL$6:AL$310)</f>
        <v>#VALUE!</v>
      </c>
      <c r="AN258" s="104" t="e">
        <f>SUMIF('[1]Consommati par usage et sect '!$C$6:$C$310,'[1]Assiette TIC'!$C271,'[1]Consommati par usage et sect '!AM$6:AM$310)</f>
        <v>#VALUE!</v>
      </c>
      <c r="AO258" s="104" t="e">
        <f>SUMIF('[1]Consommati par usage et sect '!$C$6:$C$310,'[1]Assiette TIC'!$C271,'[1]Consommati par usage et sect '!AN$6:AN$310)</f>
        <v>#VALUE!</v>
      </c>
      <c r="AP258" s="104" t="e">
        <f>SUMIF('[1]Consommati par usage et sect '!$C$6:$C$310,'[1]Assiette TIC'!$C271,'[1]Consommati par usage et sect '!AO$6:AO$310)</f>
        <v>#VALUE!</v>
      </c>
      <c r="AQ258" s="104" t="e">
        <f>SUMIF('[1]Consommati par usage et sect '!$C$6:$C$310,'[1]Assiette TIC'!$C271,'[1]Consommati par usage et sect '!AP$6:AP$310)</f>
        <v>#VALUE!</v>
      </c>
      <c r="AR258" s="104" t="e">
        <f>SUMIF('[1]Consommati par usage et sect '!$C$6:$C$310,'[1]Assiette TIC'!$C271,'[1]Consommati par usage et sect '!AQ$6:AQ$310)</f>
        <v>#VALUE!</v>
      </c>
      <c r="AS258" s="104" t="e">
        <f>SUMIF('[1]Consommati par usage et sect '!$C$6:$C$310,'[1]Assiette TIC'!$C271,'[1]Consommati par usage et sect '!AR$6:AR$310)</f>
        <v>#VALUE!</v>
      </c>
      <c r="AT258" s="104" t="e">
        <f>SUMIF('[1]Consommati par usage et sect '!$C$6:$C$310,'[1]Assiette TIC'!$C271,'[1]Consommati par usage et sect '!AS$6:AS$310)</f>
        <v>#VALUE!</v>
      </c>
      <c r="AU258" s="104" t="e">
        <f>SUMIF('[1]Consommati par usage et sect '!$C$6:$C$310,'[1]Assiette TIC'!$C271,'[1]Consommati par usage et sect '!AT$6:AT$310)</f>
        <v>#VALUE!</v>
      </c>
      <c r="AV258" s="104" t="e">
        <f>SUMIF('[1]Consommati par usage et sect '!$C$6:$C$310,'[1]Assiette TIC'!$C271,'[1]Consommati par usage et sect '!AU$6:AU$310)</f>
        <v>#VALUE!</v>
      </c>
      <c r="AW258" s="104" t="e">
        <f>SUMIF('[1]Consommati par usage et sect '!$C$6:$C$310,'[1]Assiette TIC'!$C271,'[1]Consommati par usage et sect '!AV$6:AV$310)</f>
        <v>#VALUE!</v>
      </c>
      <c r="AX258" s="104" t="e">
        <f>SUMIF('[1]Consommati par usage et sect '!$C$6:$C$310,'[1]Assiette TIC'!$C271,'[1]Consommati par usage et sect '!AW$6:AW$310)</f>
        <v>#VALUE!</v>
      </c>
      <c r="AY258" s="104" t="e">
        <f>SUMIF('[1]Consommati par usage et sect '!$C$6:$C$310,'[1]Assiette TIC'!$C271,'[1]Consommati par usage et sect '!AX$6:AX$310)</f>
        <v>#VALUE!</v>
      </c>
      <c r="AZ258" s="104" t="e">
        <f>SUMIF('[1]Consommati par usage et sect '!$C$6:$C$310,'[1]Assiette TIC'!$C271,'[1]Consommati par usage et sect '!AY$6:AY$310)</f>
        <v>#VALUE!</v>
      </c>
      <c r="BA258" s="104" t="e">
        <f>SUMIF('[1]Consommati par usage et sect '!$C$6:$C$310,'[1]Assiette TIC'!$C271,'[1]Consommati par usage et sect '!AZ$6:AZ$310)</f>
        <v>#VALUE!</v>
      </c>
      <c r="BB258" s="104" t="e">
        <f>SUMIF('[1]Consommati par usage et sect '!$C$6:$C$310,'[1]Assiette TIC'!$C271,'[1]Consommati par usage et sect '!BA$6:BA$310)</f>
        <v>#VALUE!</v>
      </c>
      <c r="BC258" s="104" t="e">
        <f>SUMIF('[1]Consommati par usage et sect '!$C$6:$C$310,'[1]Assiette TIC'!$C271,'[1]Consommati par usage et sect '!BB$6:BB$310)</f>
        <v>#VALUE!</v>
      </c>
      <c r="BD258" s="104" t="e">
        <f>SUMIF('[1]Consommati par usage et sect '!$C$6:$C$310,'[1]Assiette TIC'!$C271,'[1]Consommati par usage et sect '!BC$6:BC$310)</f>
        <v>#VALUE!</v>
      </c>
      <c r="BE258" s="104" t="e">
        <f>SUMIF('[1]Consommati par usage et sect '!$C$6:$C$310,'[1]Assiette TIC'!$C271,'[1]Consommati par usage et sect '!BD$6:BD$310)</f>
        <v>#VALUE!</v>
      </c>
      <c r="BF258" s="104" t="e">
        <f>SUMIF('[1]Consommati par usage et sect '!$C$6:$C$310,'[1]Assiette TIC'!$C271,'[1]Consommati par usage et sect '!BE$6:BE$310)</f>
        <v>#VALUE!</v>
      </c>
      <c r="BG258" s="104" t="e">
        <f>SUMIF('[1]Consommati par usage et sect '!$C$6:$C$310,'[1]Assiette TIC'!$C271,'[1]Consommati par usage et sect '!BF$6:BF$310)</f>
        <v>#VALUE!</v>
      </c>
      <c r="BH258" s="104" t="e">
        <f>SUMIF('[1]Consommati par usage et sect '!$C$6:$C$310,'[1]Assiette TIC'!$C271,'[1]Consommati par usage et sect '!BG$6:BG$310)</f>
        <v>#VALUE!</v>
      </c>
      <c r="BI258" s="104" t="e">
        <f>SUMIF('[1]Consommati par usage et sect '!$C$6:$C$310,'[1]Assiette TIC'!$C271,'[1]Consommati par usage et sect '!BH$6:BH$310)</f>
        <v>#VALUE!</v>
      </c>
      <c r="BJ258" s="104" t="e">
        <f>SUMIF('[1]Consommati par usage et sect '!$C$6:$C$310,'[1]Assiette TIC'!$C271,'[1]Consommati par usage et sect '!BI$6:BI$310)</f>
        <v>#VALUE!</v>
      </c>
      <c r="BK258" s="104" t="e">
        <f>SUMIF('[1]Consommati par usage et sect '!$C$6:$C$310,'[1]Assiette TIC'!$C271,'[1]Consommati par usage et sect '!BJ$6:BJ$310)</f>
        <v>#VALUE!</v>
      </c>
      <c r="BL258" s="104" t="e">
        <f>SUMIF('[1]Consommati par usage et sect '!$C$6:$C$310,'[1]Assiette TIC'!$C271,'[1]Consommati par usage et sect '!BK$6:BK$310)</f>
        <v>#VALUE!</v>
      </c>
      <c r="BM258" s="104" t="e">
        <f>SUMIF('[1]Consommati par usage et sect '!$C$6:$C$310,'[1]Assiette TIC'!$C271,'[1]Consommati par usage et sect '!BL$6:BL$310)</f>
        <v>#VALUE!</v>
      </c>
      <c r="BN258" s="104" t="e">
        <f>SUMIF('[1]Consommati par usage et sect '!$C$6:$C$310,'[1]Assiette TIC'!$C271,'[1]Consommati par usage et sect '!BM$6:BM$310)</f>
        <v>#VALUE!</v>
      </c>
      <c r="BO258" s="104" t="e">
        <f>SUMIF('[1]Consommati par usage et sect '!$C$6:$C$310,'[1]Assiette TIC'!$C271,'[1]Consommati par usage et sect '!BN$6:BN$310)</f>
        <v>#VALUE!</v>
      </c>
      <c r="BP258" s="104" t="e">
        <f>SUMIF('[1]Consommati par usage et sect '!$C$6:$C$310,'[1]Assiette TIC'!$C271,'[1]Consommati par usage et sect '!BO$6:BO$310)</f>
        <v>#VALUE!</v>
      </c>
      <c r="BQ258" s="104" t="e">
        <f>SUMIF('[1]Consommati par usage et sect '!$C$6:$C$310,'[1]Assiette TIC'!$C271,'[1]Consommati par usage et sect '!BP$6:BP$310)</f>
        <v>#VALUE!</v>
      </c>
      <c r="BR258" s="104" t="e">
        <f>SUMIF('[1]Consommati par usage et sect '!$C$6:$C$310,'[1]Assiette TIC'!$C271,'[1]Consommati par usage et sect '!BQ$6:BQ$310)</f>
        <v>#VALUE!</v>
      </c>
      <c r="BS258" s="105" t="e">
        <f t="shared" si="103"/>
        <v>#VALUE!</v>
      </c>
      <c r="BT258" s="106" t="e">
        <f t="shared" si="107"/>
        <v>#VALUE!</v>
      </c>
      <c r="BU258" s="102" t="e">
        <f>IF(E258-#REF!-#REF!&gt;=#REF!,AL258-E258+#REF!+#REF!,AL258-#REF!)</f>
        <v>#REF!</v>
      </c>
      <c r="BV258" s="102"/>
      <c r="BW258" s="102"/>
      <c r="BX258" s="102">
        <f t="shared" si="105"/>
        <v>0</v>
      </c>
      <c r="BY258" s="102" t="e">
        <f t="shared" si="106"/>
        <v>#REF!</v>
      </c>
      <c r="BZ258" s="107">
        <f>IF(ISNA(VLOOKUP($D258,'[1]comptes des secteurs'!$B$13:$AW$1568,31,FALSE)),0,VLOOKUP($D258,'[1]comptes des secteurs'!$B$13:$AW$1568,31,FALSE))</f>
        <v>-8.6</v>
      </c>
      <c r="CA258" s="102">
        <f>IF(ISNA(VLOOKUP($D258,'[1]comptes des secteurs'!$B$13:$AW$1568,47,FALSE)),0,VLOOKUP($D258,'[1]comptes des secteurs'!$B$13:$AW$1568,47,FALSE))</f>
        <v>32.5</v>
      </c>
      <c r="CB258" s="108" t="str">
        <f t="shared" si="89"/>
        <v/>
      </c>
      <c r="CC258" s="108" t="e">
        <f t="shared" si="89"/>
        <v>#REF!</v>
      </c>
      <c r="CD258">
        <f>VLOOKUP(D258,Eurostat!$A$11:$H$272,5,TRUE)</f>
        <v>119</v>
      </c>
    </row>
    <row r="259" spans="1:82" ht="15.65" customHeight="1" x14ac:dyDescent="0.35">
      <c r="A259" s="121"/>
      <c r="B259" s="195" t="s">
        <v>596</v>
      </c>
      <c r="C259" s="131" t="s">
        <v>511</v>
      </c>
      <c r="D259" s="128">
        <v>3101</v>
      </c>
      <c r="E259" s="97">
        <f>IFERROR(VLOOKUP(D259,'[1]Emissions ETS'!$A$2:$B$121,2,FALSE),0)/1000</f>
        <v>0</v>
      </c>
      <c r="F259" s="104" t="e">
        <f>SUMIF('[1]Consommati par usage et sect '!$C$6:$C$310,'[1]Assiette TIC'!$C272,'[1]Consommati par usage et sect '!E$6:E$310)</f>
        <v>#VALUE!</v>
      </c>
      <c r="G259" s="104" t="e">
        <f>SUMIF('[1]Consommati par usage et sect '!$C$6:$C$310,'[1]Assiette TIC'!$C272,'[1]Consommati par usage et sect '!F$6:F$310)</f>
        <v>#VALUE!</v>
      </c>
      <c r="H259" s="104" t="e">
        <f>SUMIF('[1]Consommati par usage et sect '!$C$6:$C$310,'[1]Assiette TIC'!$C272,'[1]Consommati par usage et sect '!G$6:G$310)</f>
        <v>#VALUE!</v>
      </c>
      <c r="I259" s="104" t="e">
        <f>SUMIF('[1]Consommati par usage et sect '!$C$6:$C$310,'[1]Assiette TIC'!$C272,'[1]Consommati par usage et sect '!H$6:H$310)</f>
        <v>#VALUE!</v>
      </c>
      <c r="J259" s="104" t="e">
        <f>SUMIF('[1]Consommati par usage et sect '!$C$6:$C$310,'[1]Assiette TIC'!$C272,'[1]Consommati par usage et sect '!I$6:I$310)</f>
        <v>#VALUE!</v>
      </c>
      <c r="K259" s="104" t="e">
        <f>SUMIF('[1]Consommati par usage et sect '!$C$6:$C$310,'[1]Assiette TIC'!$C272,'[1]Consommati par usage et sect '!J$6:J$310)</f>
        <v>#VALUE!</v>
      </c>
      <c r="L259" s="104" t="e">
        <f>SUMIF('[1]Consommati par usage et sect '!$C$6:$C$310,'[1]Assiette TIC'!$C272,'[1]Consommati par usage et sect '!K$6:K$310)</f>
        <v>#VALUE!</v>
      </c>
      <c r="M259" s="104" t="e">
        <f>SUMIF('[1]Consommati par usage et sect '!$C$6:$C$310,'[1]Assiette TIC'!$C272,'[1]Consommati par usage et sect '!L$6:L$310)</f>
        <v>#VALUE!</v>
      </c>
      <c r="N259" s="104" t="e">
        <f>SUMIF('[1]Consommati par usage et sect '!$C$6:$C$310,'[1]Assiette TIC'!$C272,'[1]Consommati par usage et sect '!M$6:M$310)</f>
        <v>#VALUE!</v>
      </c>
      <c r="O259" s="104" t="e">
        <f>SUMIF('[1]Consommati par usage et sect '!$C$6:$C$310,'[1]Assiette TIC'!$C272,'[1]Consommati par usage et sect '!N$6:N$310)</f>
        <v>#VALUE!</v>
      </c>
      <c r="P259" s="104" t="e">
        <f>SUMIF('[1]Consommati par usage et sect '!$C$6:$C$310,'[1]Assiette TIC'!$C272,'[1]Consommati par usage et sect '!O$6:O$310)</f>
        <v>#VALUE!</v>
      </c>
      <c r="Q259" s="104" t="e">
        <f>SUMIF('[1]Consommati par usage et sect '!$C$6:$C$310,'[1]Assiette TIC'!$C272,'[1]Consommati par usage et sect '!P$6:P$310)</f>
        <v>#VALUE!</v>
      </c>
      <c r="R259" s="104" t="e">
        <f>SUMIF('[1]Consommati par usage et sect '!$C$6:$C$310,'[1]Assiette TIC'!$C272,'[1]Consommati par usage et sect '!Q$6:Q$310)</f>
        <v>#VALUE!</v>
      </c>
      <c r="S259" s="104" t="e">
        <f>SUMIF('[1]Consommati par usage et sect '!$C$6:$C$310,'[1]Assiette TIC'!$C272,'[1]Consommati par usage et sect '!R$6:R$310)</f>
        <v>#VALUE!</v>
      </c>
      <c r="T259" s="104" t="e">
        <f>SUMIF('[1]Consommati par usage et sect '!$C$6:$C$310,'[1]Assiette TIC'!$C272,'[1]Consommati par usage et sect '!S$6:S$310)</f>
        <v>#VALUE!</v>
      </c>
      <c r="U259" s="104" t="e">
        <f>SUMIF('[1]Consommati par usage et sect '!$C$6:$C$310,'[1]Assiette TIC'!$C272,'[1]Consommati par usage et sect '!T$6:T$310)</f>
        <v>#VALUE!</v>
      </c>
      <c r="V259" s="104" t="e">
        <f>SUMIF('[1]Consommati par usage et sect '!$C$6:$C$310,'[1]Assiette TIC'!$C272,'[1]Consommati par usage et sect '!U$6:U$310)</f>
        <v>#VALUE!</v>
      </c>
      <c r="W259" s="104" t="e">
        <f>SUMIF('[1]Consommati par usage et sect '!$C$6:$C$310,'[1]Assiette TIC'!$C272,'[1]Consommati par usage et sect '!V$6:V$310)</f>
        <v>#VALUE!</v>
      </c>
      <c r="X259" s="104" t="e">
        <f>SUMIF('[1]Consommati par usage et sect '!$C$6:$C$310,'[1]Assiette TIC'!$C272,'[1]Consommati par usage et sect '!W$6:W$310)</f>
        <v>#VALUE!</v>
      </c>
      <c r="Y259" s="104" t="e">
        <f>SUMIF('[1]Consommati par usage et sect '!$C$6:$C$310,'[1]Assiette TIC'!$C272,'[1]Consommati par usage et sect '!X$6:X$310)</f>
        <v>#VALUE!</v>
      </c>
      <c r="Z259" s="104" t="e">
        <f>SUMIF('[1]Consommati par usage et sect '!$C$6:$C$310,'[1]Assiette TIC'!$C272,'[1]Consommati par usage et sect '!Y$6:Y$310)</f>
        <v>#VALUE!</v>
      </c>
      <c r="AA259" s="104" t="e">
        <f>SUMIF('[1]Consommati par usage et sect '!$C$6:$C$310,'[1]Assiette TIC'!$C272,'[1]Consommati par usage et sect '!Z$6:Z$310)</f>
        <v>#VALUE!</v>
      </c>
      <c r="AB259" s="104" t="e">
        <f>SUMIF('[1]Consommati par usage et sect '!$C$6:$C$310,'[1]Assiette TIC'!$C272,'[1]Consommati par usage et sect '!AA$6:AA$310)</f>
        <v>#VALUE!</v>
      </c>
      <c r="AC259" s="104" t="e">
        <f>SUMIF('[1]Consommati par usage et sect '!$C$6:$C$310,'[1]Assiette TIC'!$C272,'[1]Consommati par usage et sect '!AB$6:AB$310)</f>
        <v>#VALUE!</v>
      </c>
      <c r="AD259" s="104" t="e">
        <f>SUMIF('[1]Consommati par usage et sect '!$C$6:$C$310,'[1]Assiette TIC'!$C272,'[1]Consommati par usage et sect '!AC$6:AC$310)</f>
        <v>#VALUE!</v>
      </c>
      <c r="AE259" s="104" t="e">
        <f>SUMIF('[1]Consommati par usage et sect '!$C$6:$C$310,'[1]Assiette TIC'!$C272,'[1]Consommati par usage et sect '!AD$6:AD$310)</f>
        <v>#VALUE!</v>
      </c>
      <c r="AF259" s="104" t="e">
        <f>SUMIF('[1]Consommati par usage et sect '!$C$6:$C$310,'[1]Assiette TIC'!$C272,'[1]Consommati par usage et sect '!AE$6:AE$310)</f>
        <v>#VALUE!</v>
      </c>
      <c r="AG259" s="104" t="e">
        <f>SUMIF('[1]Consommati par usage et sect '!$C$6:$C$310,'[1]Assiette TIC'!$C272,'[1]Consommati par usage et sect '!AF$6:AF$310)</f>
        <v>#VALUE!</v>
      </c>
      <c r="AH259" s="104" t="e">
        <f>SUMIF('[1]Consommati par usage et sect '!$C$6:$C$310,'[1]Assiette TIC'!$C272,'[1]Consommati par usage et sect '!AG$6:AG$310)</f>
        <v>#VALUE!</v>
      </c>
      <c r="AI259" s="104" t="e">
        <f>SUMIF('[1]Consommati par usage et sect '!$C$6:$C$310,'[1]Assiette TIC'!$C272,'[1]Consommati par usage et sect '!AH$6:AH$310)</f>
        <v>#VALUE!</v>
      </c>
      <c r="AJ259" s="104" t="e">
        <f>SUMIF('[1]Consommati par usage et sect '!$C$6:$C$310,'[1]Assiette TIC'!$C272,'[1]Consommati par usage et sect '!AI$6:AI$310)</f>
        <v>#VALUE!</v>
      </c>
      <c r="AK259" s="104" t="e">
        <f>SUMIF('[1]Consommati par usage et sect '!$C$6:$C$310,'[1]Assiette TIC'!$C272,'[1]Consommati par usage et sect '!AJ$6:AJ$310)</f>
        <v>#VALUE!</v>
      </c>
      <c r="AL259" s="105" t="e">
        <f t="shared" si="104"/>
        <v>#VALUE!</v>
      </c>
      <c r="AM259" s="104" t="e">
        <f>SUMIF('[1]Consommati par usage et sect '!$C$6:$C$310,'[1]Assiette TIC'!$C272,'[1]Consommati par usage et sect '!AL$6:AL$310)</f>
        <v>#VALUE!</v>
      </c>
      <c r="AN259" s="104" t="e">
        <f>SUMIF('[1]Consommati par usage et sect '!$C$6:$C$310,'[1]Assiette TIC'!$C272,'[1]Consommati par usage et sect '!AM$6:AM$310)</f>
        <v>#VALUE!</v>
      </c>
      <c r="AO259" s="104" t="e">
        <f>SUMIF('[1]Consommati par usage et sect '!$C$6:$C$310,'[1]Assiette TIC'!$C272,'[1]Consommati par usage et sect '!AN$6:AN$310)</f>
        <v>#VALUE!</v>
      </c>
      <c r="AP259" s="104" t="e">
        <f>SUMIF('[1]Consommati par usage et sect '!$C$6:$C$310,'[1]Assiette TIC'!$C272,'[1]Consommati par usage et sect '!AO$6:AO$310)</f>
        <v>#VALUE!</v>
      </c>
      <c r="AQ259" s="104" t="e">
        <f>SUMIF('[1]Consommati par usage et sect '!$C$6:$C$310,'[1]Assiette TIC'!$C272,'[1]Consommati par usage et sect '!AP$6:AP$310)</f>
        <v>#VALUE!</v>
      </c>
      <c r="AR259" s="104" t="e">
        <f>SUMIF('[1]Consommati par usage et sect '!$C$6:$C$310,'[1]Assiette TIC'!$C272,'[1]Consommati par usage et sect '!AQ$6:AQ$310)</f>
        <v>#VALUE!</v>
      </c>
      <c r="AS259" s="104" t="e">
        <f>SUMIF('[1]Consommati par usage et sect '!$C$6:$C$310,'[1]Assiette TIC'!$C272,'[1]Consommati par usage et sect '!AR$6:AR$310)</f>
        <v>#VALUE!</v>
      </c>
      <c r="AT259" s="104" t="e">
        <f>SUMIF('[1]Consommati par usage et sect '!$C$6:$C$310,'[1]Assiette TIC'!$C272,'[1]Consommati par usage et sect '!AS$6:AS$310)</f>
        <v>#VALUE!</v>
      </c>
      <c r="AU259" s="104" t="e">
        <f>SUMIF('[1]Consommati par usage et sect '!$C$6:$C$310,'[1]Assiette TIC'!$C272,'[1]Consommati par usage et sect '!AT$6:AT$310)</f>
        <v>#VALUE!</v>
      </c>
      <c r="AV259" s="104" t="e">
        <f>SUMIF('[1]Consommati par usage et sect '!$C$6:$C$310,'[1]Assiette TIC'!$C272,'[1]Consommati par usage et sect '!AU$6:AU$310)</f>
        <v>#VALUE!</v>
      </c>
      <c r="AW259" s="104" t="e">
        <f>SUMIF('[1]Consommati par usage et sect '!$C$6:$C$310,'[1]Assiette TIC'!$C272,'[1]Consommati par usage et sect '!AV$6:AV$310)</f>
        <v>#VALUE!</v>
      </c>
      <c r="AX259" s="104" t="e">
        <f>SUMIF('[1]Consommati par usage et sect '!$C$6:$C$310,'[1]Assiette TIC'!$C272,'[1]Consommati par usage et sect '!AW$6:AW$310)</f>
        <v>#VALUE!</v>
      </c>
      <c r="AY259" s="104" t="e">
        <f>SUMIF('[1]Consommati par usage et sect '!$C$6:$C$310,'[1]Assiette TIC'!$C272,'[1]Consommati par usage et sect '!AX$6:AX$310)</f>
        <v>#VALUE!</v>
      </c>
      <c r="AZ259" s="104" t="e">
        <f>SUMIF('[1]Consommati par usage et sect '!$C$6:$C$310,'[1]Assiette TIC'!$C272,'[1]Consommati par usage et sect '!AY$6:AY$310)</f>
        <v>#VALUE!</v>
      </c>
      <c r="BA259" s="104" t="e">
        <f>SUMIF('[1]Consommati par usage et sect '!$C$6:$C$310,'[1]Assiette TIC'!$C272,'[1]Consommati par usage et sect '!AZ$6:AZ$310)</f>
        <v>#VALUE!</v>
      </c>
      <c r="BB259" s="104" t="e">
        <f>SUMIF('[1]Consommati par usage et sect '!$C$6:$C$310,'[1]Assiette TIC'!$C272,'[1]Consommati par usage et sect '!BA$6:BA$310)</f>
        <v>#VALUE!</v>
      </c>
      <c r="BC259" s="104" t="e">
        <f>SUMIF('[1]Consommati par usage et sect '!$C$6:$C$310,'[1]Assiette TIC'!$C272,'[1]Consommati par usage et sect '!BB$6:BB$310)</f>
        <v>#VALUE!</v>
      </c>
      <c r="BD259" s="104" t="e">
        <f>SUMIF('[1]Consommati par usage et sect '!$C$6:$C$310,'[1]Assiette TIC'!$C272,'[1]Consommati par usage et sect '!BC$6:BC$310)</f>
        <v>#VALUE!</v>
      </c>
      <c r="BE259" s="104" t="e">
        <f>SUMIF('[1]Consommati par usage et sect '!$C$6:$C$310,'[1]Assiette TIC'!$C272,'[1]Consommati par usage et sect '!BD$6:BD$310)</f>
        <v>#VALUE!</v>
      </c>
      <c r="BF259" s="104" t="e">
        <f>SUMIF('[1]Consommati par usage et sect '!$C$6:$C$310,'[1]Assiette TIC'!$C272,'[1]Consommati par usage et sect '!BE$6:BE$310)</f>
        <v>#VALUE!</v>
      </c>
      <c r="BG259" s="104" t="e">
        <f>SUMIF('[1]Consommati par usage et sect '!$C$6:$C$310,'[1]Assiette TIC'!$C272,'[1]Consommati par usage et sect '!BF$6:BF$310)</f>
        <v>#VALUE!</v>
      </c>
      <c r="BH259" s="104" t="e">
        <f>SUMIF('[1]Consommati par usage et sect '!$C$6:$C$310,'[1]Assiette TIC'!$C272,'[1]Consommati par usage et sect '!BG$6:BG$310)</f>
        <v>#VALUE!</v>
      </c>
      <c r="BI259" s="104" t="e">
        <f>SUMIF('[1]Consommati par usage et sect '!$C$6:$C$310,'[1]Assiette TIC'!$C272,'[1]Consommati par usage et sect '!BH$6:BH$310)</f>
        <v>#VALUE!</v>
      </c>
      <c r="BJ259" s="104" t="e">
        <f>SUMIF('[1]Consommati par usage et sect '!$C$6:$C$310,'[1]Assiette TIC'!$C272,'[1]Consommati par usage et sect '!BI$6:BI$310)</f>
        <v>#VALUE!</v>
      </c>
      <c r="BK259" s="104" t="e">
        <f>SUMIF('[1]Consommati par usage et sect '!$C$6:$C$310,'[1]Assiette TIC'!$C272,'[1]Consommati par usage et sect '!BJ$6:BJ$310)</f>
        <v>#VALUE!</v>
      </c>
      <c r="BL259" s="104" t="e">
        <f>SUMIF('[1]Consommati par usage et sect '!$C$6:$C$310,'[1]Assiette TIC'!$C272,'[1]Consommati par usage et sect '!BK$6:BK$310)</f>
        <v>#VALUE!</v>
      </c>
      <c r="BM259" s="104" t="e">
        <f>SUMIF('[1]Consommati par usage et sect '!$C$6:$C$310,'[1]Assiette TIC'!$C272,'[1]Consommati par usage et sect '!BL$6:BL$310)</f>
        <v>#VALUE!</v>
      </c>
      <c r="BN259" s="104" t="e">
        <f>SUMIF('[1]Consommati par usage et sect '!$C$6:$C$310,'[1]Assiette TIC'!$C272,'[1]Consommati par usage et sect '!BM$6:BM$310)</f>
        <v>#VALUE!</v>
      </c>
      <c r="BO259" s="104" t="e">
        <f>SUMIF('[1]Consommati par usage et sect '!$C$6:$C$310,'[1]Assiette TIC'!$C272,'[1]Consommati par usage et sect '!BN$6:BN$310)</f>
        <v>#VALUE!</v>
      </c>
      <c r="BP259" s="104" t="e">
        <f>SUMIF('[1]Consommati par usage et sect '!$C$6:$C$310,'[1]Assiette TIC'!$C272,'[1]Consommati par usage et sect '!BO$6:BO$310)</f>
        <v>#VALUE!</v>
      </c>
      <c r="BQ259" s="104" t="e">
        <f>SUMIF('[1]Consommati par usage et sect '!$C$6:$C$310,'[1]Assiette TIC'!$C272,'[1]Consommati par usage et sect '!BP$6:BP$310)</f>
        <v>#VALUE!</v>
      </c>
      <c r="BR259" s="104" t="e">
        <f>SUMIF('[1]Consommati par usage et sect '!$C$6:$C$310,'[1]Assiette TIC'!$C272,'[1]Consommati par usage et sect '!BQ$6:BQ$310)</f>
        <v>#VALUE!</v>
      </c>
      <c r="BS259" s="105" t="e">
        <f t="shared" si="103"/>
        <v>#VALUE!</v>
      </c>
      <c r="BT259" s="106" t="e">
        <f t="shared" si="107"/>
        <v>#VALUE!</v>
      </c>
      <c r="BU259" s="102" t="e">
        <f>IF(E259-#REF!-#REF!&gt;=#REF!,AL259-E259+#REF!+#REF!,AL259-#REF!)</f>
        <v>#REF!</v>
      </c>
      <c r="BV259" s="102"/>
      <c r="BW259" s="102"/>
      <c r="BX259" s="102">
        <f t="shared" si="105"/>
        <v>0</v>
      </c>
      <c r="BY259" s="102" t="e">
        <f t="shared" si="106"/>
        <v>#REF!</v>
      </c>
      <c r="BZ259" s="107">
        <f>IF(ISNA(VLOOKUP($D259,'[1]comptes des secteurs'!$B$13:$AW$1568,31,FALSE)),0,VLOOKUP($D259,'[1]comptes des secteurs'!$B$13:$AW$1568,31,FALSE))</f>
        <v>51.2</v>
      </c>
      <c r="CA259" s="102">
        <f>IF(ISNA(VLOOKUP($D259,'[1]comptes des secteurs'!$B$13:$AW$1568,47,FALSE)),0,VLOOKUP($D259,'[1]comptes des secteurs'!$B$13:$AW$1568,47,FALSE))</f>
        <v>825</v>
      </c>
      <c r="CB259" s="108" t="e">
        <f t="shared" si="89"/>
        <v>#REF!</v>
      </c>
      <c r="CC259" s="108" t="e">
        <f t="shared" si="89"/>
        <v>#REF!</v>
      </c>
      <c r="CD259">
        <f>VLOOKUP(D259,Eurostat!$A$11:$H$272,5,TRUE)</f>
        <v>2379.8000000000002</v>
      </c>
    </row>
    <row r="260" spans="1:82" ht="15.65" customHeight="1" x14ac:dyDescent="0.35">
      <c r="A260" s="121"/>
      <c r="B260" s="200"/>
      <c r="C260" s="131" t="s">
        <v>512</v>
      </c>
      <c r="D260" s="128">
        <v>3102</v>
      </c>
      <c r="E260" s="97">
        <f>IFERROR(VLOOKUP(D260,'[1]Emissions ETS'!$A$2:$B$121,2,FALSE),0)/1000</f>
        <v>0</v>
      </c>
      <c r="F260" s="104" t="e">
        <f>SUMIF('[1]Consommati par usage et sect '!$C$6:$C$310,'[1]Assiette TIC'!$C273,'[1]Consommati par usage et sect '!E$6:E$310)</f>
        <v>#VALUE!</v>
      </c>
      <c r="G260" s="104" t="e">
        <f>SUMIF('[1]Consommati par usage et sect '!$C$6:$C$310,'[1]Assiette TIC'!$C273,'[1]Consommati par usage et sect '!F$6:F$310)</f>
        <v>#VALUE!</v>
      </c>
      <c r="H260" s="104" t="e">
        <f>SUMIF('[1]Consommati par usage et sect '!$C$6:$C$310,'[1]Assiette TIC'!$C273,'[1]Consommati par usage et sect '!G$6:G$310)</f>
        <v>#VALUE!</v>
      </c>
      <c r="I260" s="104" t="e">
        <f>SUMIF('[1]Consommati par usage et sect '!$C$6:$C$310,'[1]Assiette TIC'!$C273,'[1]Consommati par usage et sect '!H$6:H$310)</f>
        <v>#VALUE!</v>
      </c>
      <c r="J260" s="104" t="e">
        <f>SUMIF('[1]Consommati par usage et sect '!$C$6:$C$310,'[1]Assiette TIC'!$C273,'[1]Consommati par usage et sect '!I$6:I$310)</f>
        <v>#VALUE!</v>
      </c>
      <c r="K260" s="104" t="e">
        <f>SUMIF('[1]Consommati par usage et sect '!$C$6:$C$310,'[1]Assiette TIC'!$C273,'[1]Consommati par usage et sect '!J$6:J$310)</f>
        <v>#VALUE!</v>
      </c>
      <c r="L260" s="104" t="e">
        <f>SUMIF('[1]Consommati par usage et sect '!$C$6:$C$310,'[1]Assiette TIC'!$C273,'[1]Consommati par usage et sect '!K$6:K$310)</f>
        <v>#VALUE!</v>
      </c>
      <c r="M260" s="104" t="e">
        <f>SUMIF('[1]Consommati par usage et sect '!$C$6:$C$310,'[1]Assiette TIC'!$C273,'[1]Consommati par usage et sect '!L$6:L$310)</f>
        <v>#VALUE!</v>
      </c>
      <c r="N260" s="104" t="e">
        <f>SUMIF('[1]Consommati par usage et sect '!$C$6:$C$310,'[1]Assiette TIC'!$C273,'[1]Consommati par usage et sect '!M$6:M$310)</f>
        <v>#VALUE!</v>
      </c>
      <c r="O260" s="104" t="e">
        <f>SUMIF('[1]Consommati par usage et sect '!$C$6:$C$310,'[1]Assiette TIC'!$C273,'[1]Consommati par usage et sect '!N$6:N$310)</f>
        <v>#VALUE!</v>
      </c>
      <c r="P260" s="104" t="e">
        <f>SUMIF('[1]Consommati par usage et sect '!$C$6:$C$310,'[1]Assiette TIC'!$C273,'[1]Consommati par usage et sect '!O$6:O$310)</f>
        <v>#VALUE!</v>
      </c>
      <c r="Q260" s="104" t="e">
        <f>SUMIF('[1]Consommati par usage et sect '!$C$6:$C$310,'[1]Assiette TIC'!$C273,'[1]Consommati par usage et sect '!P$6:P$310)</f>
        <v>#VALUE!</v>
      </c>
      <c r="R260" s="104" t="e">
        <f>SUMIF('[1]Consommati par usage et sect '!$C$6:$C$310,'[1]Assiette TIC'!$C273,'[1]Consommati par usage et sect '!Q$6:Q$310)</f>
        <v>#VALUE!</v>
      </c>
      <c r="S260" s="104" t="e">
        <f>SUMIF('[1]Consommati par usage et sect '!$C$6:$C$310,'[1]Assiette TIC'!$C273,'[1]Consommati par usage et sect '!R$6:R$310)</f>
        <v>#VALUE!</v>
      </c>
      <c r="T260" s="104" t="e">
        <f>SUMIF('[1]Consommati par usage et sect '!$C$6:$C$310,'[1]Assiette TIC'!$C273,'[1]Consommati par usage et sect '!S$6:S$310)</f>
        <v>#VALUE!</v>
      </c>
      <c r="U260" s="104" t="e">
        <f>SUMIF('[1]Consommati par usage et sect '!$C$6:$C$310,'[1]Assiette TIC'!$C273,'[1]Consommati par usage et sect '!T$6:T$310)</f>
        <v>#VALUE!</v>
      </c>
      <c r="V260" s="104" t="e">
        <f>SUMIF('[1]Consommati par usage et sect '!$C$6:$C$310,'[1]Assiette TIC'!$C273,'[1]Consommati par usage et sect '!U$6:U$310)</f>
        <v>#VALUE!</v>
      </c>
      <c r="W260" s="104" t="e">
        <f>SUMIF('[1]Consommati par usage et sect '!$C$6:$C$310,'[1]Assiette TIC'!$C273,'[1]Consommati par usage et sect '!V$6:V$310)</f>
        <v>#VALUE!</v>
      </c>
      <c r="X260" s="104" t="e">
        <f>SUMIF('[1]Consommati par usage et sect '!$C$6:$C$310,'[1]Assiette TIC'!$C273,'[1]Consommati par usage et sect '!W$6:W$310)</f>
        <v>#VALUE!</v>
      </c>
      <c r="Y260" s="104" t="e">
        <f>SUMIF('[1]Consommati par usage et sect '!$C$6:$C$310,'[1]Assiette TIC'!$C273,'[1]Consommati par usage et sect '!X$6:X$310)</f>
        <v>#VALUE!</v>
      </c>
      <c r="Z260" s="104" t="e">
        <f>SUMIF('[1]Consommati par usage et sect '!$C$6:$C$310,'[1]Assiette TIC'!$C273,'[1]Consommati par usage et sect '!Y$6:Y$310)</f>
        <v>#VALUE!</v>
      </c>
      <c r="AA260" s="104" t="e">
        <f>SUMIF('[1]Consommati par usage et sect '!$C$6:$C$310,'[1]Assiette TIC'!$C273,'[1]Consommati par usage et sect '!Z$6:Z$310)</f>
        <v>#VALUE!</v>
      </c>
      <c r="AB260" s="104" t="e">
        <f>SUMIF('[1]Consommati par usage et sect '!$C$6:$C$310,'[1]Assiette TIC'!$C273,'[1]Consommati par usage et sect '!AA$6:AA$310)</f>
        <v>#VALUE!</v>
      </c>
      <c r="AC260" s="104" t="e">
        <f>SUMIF('[1]Consommati par usage et sect '!$C$6:$C$310,'[1]Assiette TIC'!$C273,'[1]Consommati par usage et sect '!AB$6:AB$310)</f>
        <v>#VALUE!</v>
      </c>
      <c r="AD260" s="104" t="e">
        <f>SUMIF('[1]Consommati par usage et sect '!$C$6:$C$310,'[1]Assiette TIC'!$C273,'[1]Consommati par usage et sect '!AC$6:AC$310)</f>
        <v>#VALUE!</v>
      </c>
      <c r="AE260" s="104" t="e">
        <f>SUMIF('[1]Consommati par usage et sect '!$C$6:$C$310,'[1]Assiette TIC'!$C273,'[1]Consommati par usage et sect '!AD$6:AD$310)</f>
        <v>#VALUE!</v>
      </c>
      <c r="AF260" s="104" t="e">
        <f>SUMIF('[1]Consommati par usage et sect '!$C$6:$C$310,'[1]Assiette TIC'!$C273,'[1]Consommati par usage et sect '!AE$6:AE$310)</f>
        <v>#VALUE!</v>
      </c>
      <c r="AG260" s="104" t="e">
        <f>SUMIF('[1]Consommati par usage et sect '!$C$6:$C$310,'[1]Assiette TIC'!$C273,'[1]Consommati par usage et sect '!AF$6:AF$310)</f>
        <v>#VALUE!</v>
      </c>
      <c r="AH260" s="104" t="e">
        <f>SUMIF('[1]Consommati par usage et sect '!$C$6:$C$310,'[1]Assiette TIC'!$C273,'[1]Consommati par usage et sect '!AG$6:AG$310)</f>
        <v>#VALUE!</v>
      </c>
      <c r="AI260" s="104" t="e">
        <f>SUMIF('[1]Consommati par usage et sect '!$C$6:$C$310,'[1]Assiette TIC'!$C273,'[1]Consommati par usage et sect '!AH$6:AH$310)</f>
        <v>#VALUE!</v>
      </c>
      <c r="AJ260" s="104" t="e">
        <f>SUMIF('[1]Consommati par usage et sect '!$C$6:$C$310,'[1]Assiette TIC'!$C273,'[1]Consommati par usage et sect '!AI$6:AI$310)</f>
        <v>#VALUE!</v>
      </c>
      <c r="AK260" s="104" t="e">
        <f>SUMIF('[1]Consommati par usage et sect '!$C$6:$C$310,'[1]Assiette TIC'!$C273,'[1]Consommati par usage et sect '!AJ$6:AJ$310)</f>
        <v>#VALUE!</v>
      </c>
      <c r="AL260" s="105" t="e">
        <f t="shared" si="104"/>
        <v>#VALUE!</v>
      </c>
      <c r="AM260" s="104" t="e">
        <f>SUMIF('[1]Consommati par usage et sect '!$C$6:$C$310,'[1]Assiette TIC'!$C273,'[1]Consommati par usage et sect '!AL$6:AL$310)</f>
        <v>#VALUE!</v>
      </c>
      <c r="AN260" s="104" t="e">
        <f>SUMIF('[1]Consommati par usage et sect '!$C$6:$C$310,'[1]Assiette TIC'!$C273,'[1]Consommati par usage et sect '!AM$6:AM$310)</f>
        <v>#VALUE!</v>
      </c>
      <c r="AO260" s="104" t="e">
        <f>SUMIF('[1]Consommati par usage et sect '!$C$6:$C$310,'[1]Assiette TIC'!$C273,'[1]Consommati par usage et sect '!AN$6:AN$310)</f>
        <v>#VALUE!</v>
      </c>
      <c r="AP260" s="104" t="e">
        <f>SUMIF('[1]Consommati par usage et sect '!$C$6:$C$310,'[1]Assiette TIC'!$C273,'[1]Consommati par usage et sect '!AO$6:AO$310)</f>
        <v>#VALUE!</v>
      </c>
      <c r="AQ260" s="104" t="e">
        <f>SUMIF('[1]Consommati par usage et sect '!$C$6:$C$310,'[1]Assiette TIC'!$C273,'[1]Consommati par usage et sect '!AP$6:AP$310)</f>
        <v>#VALUE!</v>
      </c>
      <c r="AR260" s="104" t="e">
        <f>SUMIF('[1]Consommati par usage et sect '!$C$6:$C$310,'[1]Assiette TIC'!$C273,'[1]Consommati par usage et sect '!AQ$6:AQ$310)</f>
        <v>#VALUE!</v>
      </c>
      <c r="AS260" s="104" t="e">
        <f>SUMIF('[1]Consommati par usage et sect '!$C$6:$C$310,'[1]Assiette TIC'!$C273,'[1]Consommati par usage et sect '!AR$6:AR$310)</f>
        <v>#VALUE!</v>
      </c>
      <c r="AT260" s="104" t="e">
        <f>SUMIF('[1]Consommati par usage et sect '!$C$6:$C$310,'[1]Assiette TIC'!$C273,'[1]Consommati par usage et sect '!AS$6:AS$310)</f>
        <v>#VALUE!</v>
      </c>
      <c r="AU260" s="104" t="e">
        <f>SUMIF('[1]Consommati par usage et sect '!$C$6:$C$310,'[1]Assiette TIC'!$C273,'[1]Consommati par usage et sect '!AT$6:AT$310)</f>
        <v>#VALUE!</v>
      </c>
      <c r="AV260" s="104" t="e">
        <f>SUMIF('[1]Consommati par usage et sect '!$C$6:$C$310,'[1]Assiette TIC'!$C273,'[1]Consommati par usage et sect '!AU$6:AU$310)</f>
        <v>#VALUE!</v>
      </c>
      <c r="AW260" s="104" t="e">
        <f>SUMIF('[1]Consommati par usage et sect '!$C$6:$C$310,'[1]Assiette TIC'!$C273,'[1]Consommati par usage et sect '!AV$6:AV$310)</f>
        <v>#VALUE!</v>
      </c>
      <c r="AX260" s="104" t="e">
        <f>SUMIF('[1]Consommati par usage et sect '!$C$6:$C$310,'[1]Assiette TIC'!$C273,'[1]Consommati par usage et sect '!AW$6:AW$310)</f>
        <v>#VALUE!</v>
      </c>
      <c r="AY260" s="104" t="e">
        <f>SUMIF('[1]Consommati par usage et sect '!$C$6:$C$310,'[1]Assiette TIC'!$C273,'[1]Consommati par usage et sect '!AX$6:AX$310)</f>
        <v>#VALUE!</v>
      </c>
      <c r="AZ260" s="104" t="e">
        <f>SUMIF('[1]Consommati par usage et sect '!$C$6:$C$310,'[1]Assiette TIC'!$C273,'[1]Consommati par usage et sect '!AY$6:AY$310)</f>
        <v>#VALUE!</v>
      </c>
      <c r="BA260" s="104" t="e">
        <f>SUMIF('[1]Consommati par usage et sect '!$C$6:$C$310,'[1]Assiette TIC'!$C273,'[1]Consommati par usage et sect '!AZ$6:AZ$310)</f>
        <v>#VALUE!</v>
      </c>
      <c r="BB260" s="104" t="e">
        <f>SUMIF('[1]Consommati par usage et sect '!$C$6:$C$310,'[1]Assiette TIC'!$C273,'[1]Consommati par usage et sect '!BA$6:BA$310)</f>
        <v>#VALUE!</v>
      </c>
      <c r="BC260" s="104" t="e">
        <f>SUMIF('[1]Consommati par usage et sect '!$C$6:$C$310,'[1]Assiette TIC'!$C273,'[1]Consommati par usage et sect '!BB$6:BB$310)</f>
        <v>#VALUE!</v>
      </c>
      <c r="BD260" s="104" t="e">
        <f>SUMIF('[1]Consommati par usage et sect '!$C$6:$C$310,'[1]Assiette TIC'!$C273,'[1]Consommati par usage et sect '!BC$6:BC$310)</f>
        <v>#VALUE!</v>
      </c>
      <c r="BE260" s="104" t="e">
        <f>SUMIF('[1]Consommati par usage et sect '!$C$6:$C$310,'[1]Assiette TIC'!$C273,'[1]Consommati par usage et sect '!BD$6:BD$310)</f>
        <v>#VALUE!</v>
      </c>
      <c r="BF260" s="104" t="e">
        <f>SUMIF('[1]Consommati par usage et sect '!$C$6:$C$310,'[1]Assiette TIC'!$C273,'[1]Consommati par usage et sect '!BE$6:BE$310)</f>
        <v>#VALUE!</v>
      </c>
      <c r="BG260" s="104" t="e">
        <f>SUMIF('[1]Consommati par usage et sect '!$C$6:$C$310,'[1]Assiette TIC'!$C273,'[1]Consommati par usage et sect '!BF$6:BF$310)</f>
        <v>#VALUE!</v>
      </c>
      <c r="BH260" s="104" t="e">
        <f>SUMIF('[1]Consommati par usage et sect '!$C$6:$C$310,'[1]Assiette TIC'!$C273,'[1]Consommati par usage et sect '!BG$6:BG$310)</f>
        <v>#VALUE!</v>
      </c>
      <c r="BI260" s="104" t="e">
        <f>SUMIF('[1]Consommati par usage et sect '!$C$6:$C$310,'[1]Assiette TIC'!$C273,'[1]Consommati par usage et sect '!BH$6:BH$310)</f>
        <v>#VALUE!</v>
      </c>
      <c r="BJ260" s="104" t="e">
        <f>SUMIF('[1]Consommati par usage et sect '!$C$6:$C$310,'[1]Assiette TIC'!$C273,'[1]Consommati par usage et sect '!BI$6:BI$310)</f>
        <v>#VALUE!</v>
      </c>
      <c r="BK260" s="104" t="e">
        <f>SUMIF('[1]Consommati par usage et sect '!$C$6:$C$310,'[1]Assiette TIC'!$C273,'[1]Consommati par usage et sect '!BJ$6:BJ$310)</f>
        <v>#VALUE!</v>
      </c>
      <c r="BL260" s="104" t="e">
        <f>SUMIF('[1]Consommati par usage et sect '!$C$6:$C$310,'[1]Assiette TIC'!$C273,'[1]Consommati par usage et sect '!BK$6:BK$310)</f>
        <v>#VALUE!</v>
      </c>
      <c r="BM260" s="104" t="e">
        <f>SUMIF('[1]Consommati par usage et sect '!$C$6:$C$310,'[1]Assiette TIC'!$C273,'[1]Consommati par usage et sect '!BL$6:BL$310)</f>
        <v>#VALUE!</v>
      </c>
      <c r="BN260" s="104" t="e">
        <f>SUMIF('[1]Consommati par usage et sect '!$C$6:$C$310,'[1]Assiette TIC'!$C273,'[1]Consommati par usage et sect '!BM$6:BM$310)</f>
        <v>#VALUE!</v>
      </c>
      <c r="BO260" s="104" t="e">
        <f>SUMIF('[1]Consommati par usage et sect '!$C$6:$C$310,'[1]Assiette TIC'!$C273,'[1]Consommati par usage et sect '!BN$6:BN$310)</f>
        <v>#VALUE!</v>
      </c>
      <c r="BP260" s="104" t="e">
        <f>SUMIF('[1]Consommati par usage et sect '!$C$6:$C$310,'[1]Assiette TIC'!$C273,'[1]Consommati par usage et sect '!BO$6:BO$310)</f>
        <v>#VALUE!</v>
      </c>
      <c r="BQ260" s="104" t="e">
        <f>SUMIF('[1]Consommati par usage et sect '!$C$6:$C$310,'[1]Assiette TIC'!$C273,'[1]Consommati par usage et sect '!BP$6:BP$310)</f>
        <v>#VALUE!</v>
      </c>
      <c r="BR260" s="104" t="e">
        <f>SUMIF('[1]Consommati par usage et sect '!$C$6:$C$310,'[1]Assiette TIC'!$C273,'[1]Consommati par usage et sect '!BQ$6:BQ$310)</f>
        <v>#VALUE!</v>
      </c>
      <c r="BS260" s="105" t="e">
        <f t="shared" si="103"/>
        <v>#VALUE!</v>
      </c>
      <c r="BT260" s="106" t="e">
        <f t="shared" si="107"/>
        <v>#VALUE!</v>
      </c>
      <c r="BU260" s="102" t="e">
        <f>IF(E260-#REF!-#REF!&gt;=#REF!,AL260-E260+#REF!+#REF!,AL260-#REF!)</f>
        <v>#REF!</v>
      </c>
      <c r="BV260" s="102"/>
      <c r="BW260" s="102"/>
      <c r="BX260" s="102">
        <f t="shared" si="105"/>
        <v>0</v>
      </c>
      <c r="BY260" s="102" t="e">
        <f t="shared" si="106"/>
        <v>#REF!</v>
      </c>
      <c r="BZ260" s="107">
        <f>IF(ISNA(VLOOKUP($D260,'[1]comptes des secteurs'!$B$13:$AW$1568,31,FALSE)),0,VLOOKUP($D260,'[1]comptes des secteurs'!$B$13:$AW$1568,31,FALSE))</f>
        <v>76.5</v>
      </c>
      <c r="CA260" s="102">
        <f>IF(ISNA(VLOOKUP($D260,'[1]comptes des secteurs'!$B$13:$AW$1568,47,FALSE)),0,VLOOKUP($D260,'[1]comptes des secteurs'!$B$13:$AW$1568,47,FALSE))</f>
        <v>451.2</v>
      </c>
      <c r="CB260" s="108" t="e">
        <f t="shared" si="89"/>
        <v>#REF!</v>
      </c>
      <c r="CC260" s="108" t="e">
        <f t="shared" si="89"/>
        <v>#REF!</v>
      </c>
      <c r="CD260">
        <f>VLOOKUP(D260,Eurostat!$A$11:$H$272,5,TRUE)</f>
        <v>1275.2</v>
      </c>
    </row>
    <row r="261" spans="1:82" ht="15.65" customHeight="1" x14ac:dyDescent="0.35">
      <c r="A261" s="121"/>
      <c r="B261" s="200"/>
      <c r="C261" s="131" t="s">
        <v>513</v>
      </c>
      <c r="D261" s="128">
        <v>3103</v>
      </c>
      <c r="E261" s="97">
        <f>IFERROR(VLOOKUP(D261,'[1]Emissions ETS'!$A$2:$B$121,2,FALSE),0)/1000</f>
        <v>0</v>
      </c>
      <c r="F261" s="104" t="e">
        <f>SUMIF('[1]Consommati par usage et sect '!$C$6:$C$310,'[1]Assiette TIC'!$C274,'[1]Consommati par usage et sect '!E$6:E$310)</f>
        <v>#VALUE!</v>
      </c>
      <c r="G261" s="104" t="e">
        <f>SUMIF('[1]Consommati par usage et sect '!$C$6:$C$310,'[1]Assiette TIC'!$C274,'[1]Consommati par usage et sect '!F$6:F$310)</f>
        <v>#VALUE!</v>
      </c>
      <c r="H261" s="104" t="e">
        <f>SUMIF('[1]Consommati par usage et sect '!$C$6:$C$310,'[1]Assiette TIC'!$C274,'[1]Consommati par usage et sect '!G$6:G$310)</f>
        <v>#VALUE!</v>
      </c>
      <c r="I261" s="104" t="e">
        <f>SUMIF('[1]Consommati par usage et sect '!$C$6:$C$310,'[1]Assiette TIC'!$C274,'[1]Consommati par usage et sect '!H$6:H$310)</f>
        <v>#VALUE!</v>
      </c>
      <c r="J261" s="104" t="e">
        <f>SUMIF('[1]Consommati par usage et sect '!$C$6:$C$310,'[1]Assiette TIC'!$C274,'[1]Consommati par usage et sect '!I$6:I$310)</f>
        <v>#VALUE!</v>
      </c>
      <c r="K261" s="104" t="e">
        <f>SUMIF('[1]Consommati par usage et sect '!$C$6:$C$310,'[1]Assiette TIC'!$C274,'[1]Consommati par usage et sect '!J$6:J$310)</f>
        <v>#VALUE!</v>
      </c>
      <c r="L261" s="104" t="e">
        <f>SUMIF('[1]Consommati par usage et sect '!$C$6:$C$310,'[1]Assiette TIC'!$C274,'[1]Consommati par usage et sect '!K$6:K$310)</f>
        <v>#VALUE!</v>
      </c>
      <c r="M261" s="104" t="e">
        <f>SUMIF('[1]Consommati par usage et sect '!$C$6:$C$310,'[1]Assiette TIC'!$C274,'[1]Consommati par usage et sect '!L$6:L$310)</f>
        <v>#VALUE!</v>
      </c>
      <c r="N261" s="104" t="e">
        <f>SUMIF('[1]Consommati par usage et sect '!$C$6:$C$310,'[1]Assiette TIC'!$C274,'[1]Consommati par usage et sect '!M$6:M$310)</f>
        <v>#VALUE!</v>
      </c>
      <c r="O261" s="104" t="e">
        <f>SUMIF('[1]Consommati par usage et sect '!$C$6:$C$310,'[1]Assiette TIC'!$C274,'[1]Consommati par usage et sect '!N$6:N$310)</f>
        <v>#VALUE!</v>
      </c>
      <c r="P261" s="104" t="e">
        <f>SUMIF('[1]Consommati par usage et sect '!$C$6:$C$310,'[1]Assiette TIC'!$C274,'[1]Consommati par usage et sect '!O$6:O$310)</f>
        <v>#VALUE!</v>
      </c>
      <c r="Q261" s="104" t="e">
        <f>SUMIF('[1]Consommati par usage et sect '!$C$6:$C$310,'[1]Assiette TIC'!$C274,'[1]Consommati par usage et sect '!P$6:P$310)</f>
        <v>#VALUE!</v>
      </c>
      <c r="R261" s="104" t="e">
        <f>SUMIF('[1]Consommati par usage et sect '!$C$6:$C$310,'[1]Assiette TIC'!$C274,'[1]Consommati par usage et sect '!Q$6:Q$310)</f>
        <v>#VALUE!</v>
      </c>
      <c r="S261" s="104" t="e">
        <f>SUMIF('[1]Consommati par usage et sect '!$C$6:$C$310,'[1]Assiette TIC'!$C274,'[1]Consommati par usage et sect '!R$6:R$310)</f>
        <v>#VALUE!</v>
      </c>
      <c r="T261" s="104" t="e">
        <f>SUMIF('[1]Consommati par usage et sect '!$C$6:$C$310,'[1]Assiette TIC'!$C274,'[1]Consommati par usage et sect '!S$6:S$310)</f>
        <v>#VALUE!</v>
      </c>
      <c r="U261" s="104" t="e">
        <f>SUMIF('[1]Consommati par usage et sect '!$C$6:$C$310,'[1]Assiette TIC'!$C274,'[1]Consommati par usage et sect '!T$6:T$310)</f>
        <v>#VALUE!</v>
      </c>
      <c r="V261" s="104" t="e">
        <f>SUMIF('[1]Consommati par usage et sect '!$C$6:$C$310,'[1]Assiette TIC'!$C274,'[1]Consommati par usage et sect '!U$6:U$310)</f>
        <v>#VALUE!</v>
      </c>
      <c r="W261" s="104" t="e">
        <f>SUMIF('[1]Consommati par usage et sect '!$C$6:$C$310,'[1]Assiette TIC'!$C274,'[1]Consommati par usage et sect '!V$6:V$310)</f>
        <v>#VALUE!</v>
      </c>
      <c r="X261" s="104" t="e">
        <f>SUMIF('[1]Consommati par usage et sect '!$C$6:$C$310,'[1]Assiette TIC'!$C274,'[1]Consommati par usage et sect '!W$6:W$310)</f>
        <v>#VALUE!</v>
      </c>
      <c r="Y261" s="104" t="e">
        <f>SUMIF('[1]Consommati par usage et sect '!$C$6:$C$310,'[1]Assiette TIC'!$C274,'[1]Consommati par usage et sect '!X$6:X$310)</f>
        <v>#VALUE!</v>
      </c>
      <c r="Z261" s="104" t="e">
        <f>SUMIF('[1]Consommati par usage et sect '!$C$6:$C$310,'[1]Assiette TIC'!$C274,'[1]Consommati par usage et sect '!Y$6:Y$310)</f>
        <v>#VALUE!</v>
      </c>
      <c r="AA261" s="104" t="e">
        <f>SUMIF('[1]Consommati par usage et sect '!$C$6:$C$310,'[1]Assiette TIC'!$C274,'[1]Consommati par usage et sect '!Z$6:Z$310)</f>
        <v>#VALUE!</v>
      </c>
      <c r="AB261" s="104" t="e">
        <f>SUMIF('[1]Consommati par usage et sect '!$C$6:$C$310,'[1]Assiette TIC'!$C274,'[1]Consommati par usage et sect '!AA$6:AA$310)</f>
        <v>#VALUE!</v>
      </c>
      <c r="AC261" s="104" t="e">
        <f>SUMIF('[1]Consommati par usage et sect '!$C$6:$C$310,'[1]Assiette TIC'!$C274,'[1]Consommati par usage et sect '!AB$6:AB$310)</f>
        <v>#VALUE!</v>
      </c>
      <c r="AD261" s="104" t="e">
        <f>SUMIF('[1]Consommati par usage et sect '!$C$6:$C$310,'[1]Assiette TIC'!$C274,'[1]Consommati par usage et sect '!AC$6:AC$310)</f>
        <v>#VALUE!</v>
      </c>
      <c r="AE261" s="104" t="e">
        <f>SUMIF('[1]Consommati par usage et sect '!$C$6:$C$310,'[1]Assiette TIC'!$C274,'[1]Consommati par usage et sect '!AD$6:AD$310)</f>
        <v>#VALUE!</v>
      </c>
      <c r="AF261" s="104" t="e">
        <f>SUMIF('[1]Consommati par usage et sect '!$C$6:$C$310,'[1]Assiette TIC'!$C274,'[1]Consommati par usage et sect '!AE$6:AE$310)</f>
        <v>#VALUE!</v>
      </c>
      <c r="AG261" s="104" t="e">
        <f>SUMIF('[1]Consommati par usage et sect '!$C$6:$C$310,'[1]Assiette TIC'!$C274,'[1]Consommati par usage et sect '!AF$6:AF$310)</f>
        <v>#VALUE!</v>
      </c>
      <c r="AH261" s="104" t="e">
        <f>SUMIF('[1]Consommati par usage et sect '!$C$6:$C$310,'[1]Assiette TIC'!$C274,'[1]Consommati par usage et sect '!AG$6:AG$310)</f>
        <v>#VALUE!</v>
      </c>
      <c r="AI261" s="104" t="e">
        <f>SUMIF('[1]Consommati par usage et sect '!$C$6:$C$310,'[1]Assiette TIC'!$C274,'[1]Consommati par usage et sect '!AH$6:AH$310)</f>
        <v>#VALUE!</v>
      </c>
      <c r="AJ261" s="104" t="e">
        <f>SUMIF('[1]Consommati par usage et sect '!$C$6:$C$310,'[1]Assiette TIC'!$C274,'[1]Consommati par usage et sect '!AI$6:AI$310)</f>
        <v>#VALUE!</v>
      </c>
      <c r="AK261" s="104" t="e">
        <f>SUMIF('[1]Consommati par usage et sect '!$C$6:$C$310,'[1]Assiette TIC'!$C274,'[1]Consommati par usage et sect '!AJ$6:AJ$310)</f>
        <v>#VALUE!</v>
      </c>
      <c r="AL261" s="105" t="e">
        <f t="shared" si="104"/>
        <v>#VALUE!</v>
      </c>
      <c r="AM261" s="104" t="e">
        <f>SUMIF('[1]Consommati par usage et sect '!$C$6:$C$310,'[1]Assiette TIC'!$C274,'[1]Consommati par usage et sect '!AL$6:AL$310)</f>
        <v>#VALUE!</v>
      </c>
      <c r="AN261" s="104" t="e">
        <f>SUMIF('[1]Consommati par usage et sect '!$C$6:$C$310,'[1]Assiette TIC'!$C274,'[1]Consommati par usage et sect '!AM$6:AM$310)</f>
        <v>#VALUE!</v>
      </c>
      <c r="AO261" s="104" t="e">
        <f>SUMIF('[1]Consommati par usage et sect '!$C$6:$C$310,'[1]Assiette TIC'!$C274,'[1]Consommati par usage et sect '!AN$6:AN$310)</f>
        <v>#VALUE!</v>
      </c>
      <c r="AP261" s="104" t="e">
        <f>SUMIF('[1]Consommati par usage et sect '!$C$6:$C$310,'[1]Assiette TIC'!$C274,'[1]Consommati par usage et sect '!AO$6:AO$310)</f>
        <v>#VALUE!</v>
      </c>
      <c r="AQ261" s="104" t="e">
        <f>SUMIF('[1]Consommati par usage et sect '!$C$6:$C$310,'[1]Assiette TIC'!$C274,'[1]Consommati par usage et sect '!AP$6:AP$310)</f>
        <v>#VALUE!</v>
      </c>
      <c r="AR261" s="104" t="e">
        <f>SUMIF('[1]Consommati par usage et sect '!$C$6:$C$310,'[1]Assiette TIC'!$C274,'[1]Consommati par usage et sect '!AQ$6:AQ$310)</f>
        <v>#VALUE!</v>
      </c>
      <c r="AS261" s="104" t="e">
        <f>SUMIF('[1]Consommati par usage et sect '!$C$6:$C$310,'[1]Assiette TIC'!$C274,'[1]Consommati par usage et sect '!AR$6:AR$310)</f>
        <v>#VALUE!</v>
      </c>
      <c r="AT261" s="104" t="e">
        <f>SUMIF('[1]Consommati par usage et sect '!$C$6:$C$310,'[1]Assiette TIC'!$C274,'[1]Consommati par usage et sect '!AS$6:AS$310)</f>
        <v>#VALUE!</v>
      </c>
      <c r="AU261" s="104" t="e">
        <f>SUMIF('[1]Consommati par usage et sect '!$C$6:$C$310,'[1]Assiette TIC'!$C274,'[1]Consommati par usage et sect '!AT$6:AT$310)</f>
        <v>#VALUE!</v>
      </c>
      <c r="AV261" s="104" t="e">
        <f>SUMIF('[1]Consommati par usage et sect '!$C$6:$C$310,'[1]Assiette TIC'!$C274,'[1]Consommati par usage et sect '!AU$6:AU$310)</f>
        <v>#VALUE!</v>
      </c>
      <c r="AW261" s="104" t="e">
        <f>SUMIF('[1]Consommati par usage et sect '!$C$6:$C$310,'[1]Assiette TIC'!$C274,'[1]Consommati par usage et sect '!AV$6:AV$310)</f>
        <v>#VALUE!</v>
      </c>
      <c r="AX261" s="104" t="e">
        <f>SUMIF('[1]Consommati par usage et sect '!$C$6:$C$310,'[1]Assiette TIC'!$C274,'[1]Consommati par usage et sect '!AW$6:AW$310)</f>
        <v>#VALUE!</v>
      </c>
      <c r="AY261" s="104" t="e">
        <f>SUMIF('[1]Consommati par usage et sect '!$C$6:$C$310,'[1]Assiette TIC'!$C274,'[1]Consommati par usage et sect '!AX$6:AX$310)</f>
        <v>#VALUE!</v>
      </c>
      <c r="AZ261" s="104" t="e">
        <f>SUMIF('[1]Consommati par usage et sect '!$C$6:$C$310,'[1]Assiette TIC'!$C274,'[1]Consommati par usage et sect '!AY$6:AY$310)</f>
        <v>#VALUE!</v>
      </c>
      <c r="BA261" s="104" t="e">
        <f>SUMIF('[1]Consommati par usage et sect '!$C$6:$C$310,'[1]Assiette TIC'!$C274,'[1]Consommati par usage et sect '!AZ$6:AZ$310)</f>
        <v>#VALUE!</v>
      </c>
      <c r="BB261" s="104" t="e">
        <f>SUMIF('[1]Consommati par usage et sect '!$C$6:$C$310,'[1]Assiette TIC'!$C274,'[1]Consommati par usage et sect '!BA$6:BA$310)</f>
        <v>#VALUE!</v>
      </c>
      <c r="BC261" s="104" t="e">
        <f>SUMIF('[1]Consommati par usage et sect '!$C$6:$C$310,'[1]Assiette TIC'!$C274,'[1]Consommati par usage et sect '!BB$6:BB$310)</f>
        <v>#VALUE!</v>
      </c>
      <c r="BD261" s="104" t="e">
        <f>SUMIF('[1]Consommati par usage et sect '!$C$6:$C$310,'[1]Assiette TIC'!$C274,'[1]Consommati par usage et sect '!BC$6:BC$310)</f>
        <v>#VALUE!</v>
      </c>
      <c r="BE261" s="104" t="e">
        <f>SUMIF('[1]Consommati par usage et sect '!$C$6:$C$310,'[1]Assiette TIC'!$C274,'[1]Consommati par usage et sect '!BD$6:BD$310)</f>
        <v>#VALUE!</v>
      </c>
      <c r="BF261" s="104" t="e">
        <f>SUMIF('[1]Consommati par usage et sect '!$C$6:$C$310,'[1]Assiette TIC'!$C274,'[1]Consommati par usage et sect '!BE$6:BE$310)</f>
        <v>#VALUE!</v>
      </c>
      <c r="BG261" s="104" t="e">
        <f>SUMIF('[1]Consommati par usage et sect '!$C$6:$C$310,'[1]Assiette TIC'!$C274,'[1]Consommati par usage et sect '!BF$6:BF$310)</f>
        <v>#VALUE!</v>
      </c>
      <c r="BH261" s="104" t="e">
        <f>SUMIF('[1]Consommati par usage et sect '!$C$6:$C$310,'[1]Assiette TIC'!$C274,'[1]Consommati par usage et sect '!BG$6:BG$310)</f>
        <v>#VALUE!</v>
      </c>
      <c r="BI261" s="104" t="e">
        <f>SUMIF('[1]Consommati par usage et sect '!$C$6:$C$310,'[1]Assiette TIC'!$C274,'[1]Consommati par usage et sect '!BH$6:BH$310)</f>
        <v>#VALUE!</v>
      </c>
      <c r="BJ261" s="104" t="e">
        <f>SUMIF('[1]Consommati par usage et sect '!$C$6:$C$310,'[1]Assiette TIC'!$C274,'[1]Consommati par usage et sect '!BI$6:BI$310)</f>
        <v>#VALUE!</v>
      </c>
      <c r="BK261" s="104" t="e">
        <f>SUMIF('[1]Consommati par usage et sect '!$C$6:$C$310,'[1]Assiette TIC'!$C274,'[1]Consommati par usage et sect '!BJ$6:BJ$310)</f>
        <v>#VALUE!</v>
      </c>
      <c r="BL261" s="104" t="e">
        <f>SUMIF('[1]Consommati par usage et sect '!$C$6:$C$310,'[1]Assiette TIC'!$C274,'[1]Consommati par usage et sect '!BK$6:BK$310)</f>
        <v>#VALUE!</v>
      </c>
      <c r="BM261" s="104" t="e">
        <f>SUMIF('[1]Consommati par usage et sect '!$C$6:$C$310,'[1]Assiette TIC'!$C274,'[1]Consommati par usage et sect '!BL$6:BL$310)</f>
        <v>#VALUE!</v>
      </c>
      <c r="BN261" s="104" t="e">
        <f>SUMIF('[1]Consommati par usage et sect '!$C$6:$C$310,'[1]Assiette TIC'!$C274,'[1]Consommati par usage et sect '!BM$6:BM$310)</f>
        <v>#VALUE!</v>
      </c>
      <c r="BO261" s="104" t="e">
        <f>SUMIF('[1]Consommati par usage et sect '!$C$6:$C$310,'[1]Assiette TIC'!$C274,'[1]Consommati par usage et sect '!BN$6:BN$310)</f>
        <v>#VALUE!</v>
      </c>
      <c r="BP261" s="104" t="e">
        <f>SUMIF('[1]Consommati par usage et sect '!$C$6:$C$310,'[1]Assiette TIC'!$C274,'[1]Consommati par usage et sect '!BO$6:BO$310)</f>
        <v>#VALUE!</v>
      </c>
      <c r="BQ261" s="104" t="e">
        <f>SUMIF('[1]Consommati par usage et sect '!$C$6:$C$310,'[1]Assiette TIC'!$C274,'[1]Consommati par usage et sect '!BP$6:BP$310)</f>
        <v>#VALUE!</v>
      </c>
      <c r="BR261" s="104" t="e">
        <f>SUMIF('[1]Consommati par usage et sect '!$C$6:$C$310,'[1]Assiette TIC'!$C274,'[1]Consommati par usage et sect '!BQ$6:BQ$310)</f>
        <v>#VALUE!</v>
      </c>
      <c r="BS261" s="105" t="e">
        <f t="shared" si="103"/>
        <v>#VALUE!</v>
      </c>
      <c r="BT261" s="106" t="e">
        <f t="shared" si="107"/>
        <v>#VALUE!</v>
      </c>
      <c r="BU261" s="102" t="e">
        <f>IF(E261-#REF!-#REF!&gt;=#REF!,AL261-E261+#REF!+#REF!,AL261-#REF!)</f>
        <v>#REF!</v>
      </c>
      <c r="BV261" s="102"/>
      <c r="BW261" s="102"/>
      <c r="BX261" s="102">
        <f t="shared" si="105"/>
        <v>0</v>
      </c>
      <c r="BY261" s="102" t="e">
        <f t="shared" si="106"/>
        <v>#REF!</v>
      </c>
      <c r="BZ261" s="107">
        <f>IF(ISNA(VLOOKUP($D261,'[1]comptes des secteurs'!$B$13:$AW$1568,31,FALSE)),0,VLOOKUP($D261,'[1]comptes des secteurs'!$B$13:$AW$1568,31,FALSE))</f>
        <v>14.5</v>
      </c>
      <c r="CA261" s="102">
        <f>IF(ISNA(VLOOKUP($D261,'[1]comptes des secteurs'!$B$13:$AW$1568,47,FALSE)),0,VLOOKUP($D261,'[1]comptes des secteurs'!$B$13:$AW$1568,47,FALSE))</f>
        <v>215.3</v>
      </c>
      <c r="CB261" s="108" t="e">
        <f t="shared" si="89"/>
        <v>#REF!</v>
      </c>
      <c r="CC261" s="108" t="e">
        <f t="shared" si="89"/>
        <v>#REF!</v>
      </c>
      <c r="CD261">
        <f>VLOOKUP(D261,Eurostat!$A$11:$H$272,5,TRUE)</f>
        <v>860.8</v>
      </c>
    </row>
    <row r="262" spans="1:82" ht="15.65" customHeight="1" x14ac:dyDescent="0.35">
      <c r="A262" s="121"/>
      <c r="B262" s="196"/>
      <c r="C262" s="131" t="s">
        <v>514</v>
      </c>
      <c r="D262" s="125">
        <v>3109</v>
      </c>
      <c r="E262" s="97">
        <f>IFERROR(VLOOKUP(D262,'[1]Emissions ETS'!$A$2:$B$121,2,FALSE),0)/1000</f>
        <v>0</v>
      </c>
      <c r="F262" s="104" t="e">
        <f>SUMIF('[1]Consommati par usage et sect '!$C$6:$C$310,'[1]Assiette TIC'!$C275,'[1]Consommati par usage et sect '!E$6:E$310)</f>
        <v>#VALUE!</v>
      </c>
      <c r="G262" s="104" t="e">
        <f>SUMIF('[1]Consommati par usage et sect '!$C$6:$C$310,'[1]Assiette TIC'!$C275,'[1]Consommati par usage et sect '!F$6:F$310)</f>
        <v>#VALUE!</v>
      </c>
      <c r="H262" s="104" t="e">
        <f>SUMIF('[1]Consommati par usage et sect '!$C$6:$C$310,'[1]Assiette TIC'!$C275,'[1]Consommati par usage et sect '!G$6:G$310)</f>
        <v>#VALUE!</v>
      </c>
      <c r="I262" s="104" t="e">
        <f>SUMIF('[1]Consommati par usage et sect '!$C$6:$C$310,'[1]Assiette TIC'!$C275,'[1]Consommati par usage et sect '!H$6:H$310)</f>
        <v>#VALUE!</v>
      </c>
      <c r="J262" s="104" t="e">
        <f>SUMIF('[1]Consommati par usage et sect '!$C$6:$C$310,'[1]Assiette TIC'!$C275,'[1]Consommati par usage et sect '!I$6:I$310)</f>
        <v>#VALUE!</v>
      </c>
      <c r="K262" s="104" t="e">
        <f>SUMIF('[1]Consommati par usage et sect '!$C$6:$C$310,'[1]Assiette TIC'!$C275,'[1]Consommati par usage et sect '!J$6:J$310)</f>
        <v>#VALUE!</v>
      </c>
      <c r="L262" s="104" t="e">
        <f>SUMIF('[1]Consommati par usage et sect '!$C$6:$C$310,'[1]Assiette TIC'!$C275,'[1]Consommati par usage et sect '!K$6:K$310)</f>
        <v>#VALUE!</v>
      </c>
      <c r="M262" s="104" t="e">
        <f>SUMIF('[1]Consommati par usage et sect '!$C$6:$C$310,'[1]Assiette TIC'!$C275,'[1]Consommati par usage et sect '!L$6:L$310)</f>
        <v>#VALUE!</v>
      </c>
      <c r="N262" s="104" t="e">
        <f>SUMIF('[1]Consommati par usage et sect '!$C$6:$C$310,'[1]Assiette TIC'!$C275,'[1]Consommati par usage et sect '!M$6:M$310)</f>
        <v>#VALUE!</v>
      </c>
      <c r="O262" s="104" t="e">
        <f>SUMIF('[1]Consommati par usage et sect '!$C$6:$C$310,'[1]Assiette TIC'!$C275,'[1]Consommati par usage et sect '!N$6:N$310)</f>
        <v>#VALUE!</v>
      </c>
      <c r="P262" s="104" t="e">
        <f>SUMIF('[1]Consommati par usage et sect '!$C$6:$C$310,'[1]Assiette TIC'!$C275,'[1]Consommati par usage et sect '!O$6:O$310)</f>
        <v>#VALUE!</v>
      </c>
      <c r="Q262" s="104" t="e">
        <f>SUMIF('[1]Consommati par usage et sect '!$C$6:$C$310,'[1]Assiette TIC'!$C275,'[1]Consommati par usage et sect '!P$6:P$310)</f>
        <v>#VALUE!</v>
      </c>
      <c r="R262" s="104" t="e">
        <f>SUMIF('[1]Consommati par usage et sect '!$C$6:$C$310,'[1]Assiette TIC'!$C275,'[1]Consommati par usage et sect '!Q$6:Q$310)</f>
        <v>#VALUE!</v>
      </c>
      <c r="S262" s="104" t="e">
        <f>SUMIF('[1]Consommati par usage et sect '!$C$6:$C$310,'[1]Assiette TIC'!$C275,'[1]Consommati par usage et sect '!R$6:R$310)</f>
        <v>#VALUE!</v>
      </c>
      <c r="T262" s="104" t="e">
        <f>SUMIF('[1]Consommati par usage et sect '!$C$6:$C$310,'[1]Assiette TIC'!$C275,'[1]Consommati par usage et sect '!S$6:S$310)</f>
        <v>#VALUE!</v>
      </c>
      <c r="U262" s="104" t="e">
        <f>SUMIF('[1]Consommati par usage et sect '!$C$6:$C$310,'[1]Assiette TIC'!$C275,'[1]Consommati par usage et sect '!T$6:T$310)</f>
        <v>#VALUE!</v>
      </c>
      <c r="V262" s="104" t="e">
        <f>SUMIF('[1]Consommati par usage et sect '!$C$6:$C$310,'[1]Assiette TIC'!$C275,'[1]Consommati par usage et sect '!U$6:U$310)</f>
        <v>#VALUE!</v>
      </c>
      <c r="W262" s="104" t="e">
        <f>SUMIF('[1]Consommati par usage et sect '!$C$6:$C$310,'[1]Assiette TIC'!$C275,'[1]Consommati par usage et sect '!V$6:V$310)</f>
        <v>#VALUE!</v>
      </c>
      <c r="X262" s="104" t="e">
        <f>SUMIF('[1]Consommati par usage et sect '!$C$6:$C$310,'[1]Assiette TIC'!$C275,'[1]Consommati par usage et sect '!W$6:W$310)</f>
        <v>#VALUE!</v>
      </c>
      <c r="Y262" s="104" t="e">
        <f>SUMIF('[1]Consommati par usage et sect '!$C$6:$C$310,'[1]Assiette TIC'!$C275,'[1]Consommati par usage et sect '!X$6:X$310)</f>
        <v>#VALUE!</v>
      </c>
      <c r="Z262" s="104" t="e">
        <f>SUMIF('[1]Consommati par usage et sect '!$C$6:$C$310,'[1]Assiette TIC'!$C275,'[1]Consommati par usage et sect '!Y$6:Y$310)</f>
        <v>#VALUE!</v>
      </c>
      <c r="AA262" s="104" t="e">
        <f>SUMIF('[1]Consommati par usage et sect '!$C$6:$C$310,'[1]Assiette TIC'!$C275,'[1]Consommati par usage et sect '!Z$6:Z$310)</f>
        <v>#VALUE!</v>
      </c>
      <c r="AB262" s="104" t="e">
        <f>SUMIF('[1]Consommati par usage et sect '!$C$6:$C$310,'[1]Assiette TIC'!$C275,'[1]Consommati par usage et sect '!AA$6:AA$310)</f>
        <v>#VALUE!</v>
      </c>
      <c r="AC262" s="104" t="e">
        <f>SUMIF('[1]Consommati par usage et sect '!$C$6:$C$310,'[1]Assiette TIC'!$C275,'[1]Consommati par usage et sect '!AB$6:AB$310)</f>
        <v>#VALUE!</v>
      </c>
      <c r="AD262" s="104" t="e">
        <f>SUMIF('[1]Consommati par usage et sect '!$C$6:$C$310,'[1]Assiette TIC'!$C275,'[1]Consommati par usage et sect '!AC$6:AC$310)</f>
        <v>#VALUE!</v>
      </c>
      <c r="AE262" s="104" t="e">
        <f>SUMIF('[1]Consommati par usage et sect '!$C$6:$C$310,'[1]Assiette TIC'!$C275,'[1]Consommati par usage et sect '!AD$6:AD$310)</f>
        <v>#VALUE!</v>
      </c>
      <c r="AF262" s="104" t="e">
        <f>SUMIF('[1]Consommati par usage et sect '!$C$6:$C$310,'[1]Assiette TIC'!$C275,'[1]Consommati par usage et sect '!AE$6:AE$310)</f>
        <v>#VALUE!</v>
      </c>
      <c r="AG262" s="104" t="e">
        <f>SUMIF('[1]Consommati par usage et sect '!$C$6:$C$310,'[1]Assiette TIC'!$C275,'[1]Consommati par usage et sect '!AF$6:AF$310)</f>
        <v>#VALUE!</v>
      </c>
      <c r="AH262" s="104" t="e">
        <f>SUMIF('[1]Consommati par usage et sect '!$C$6:$C$310,'[1]Assiette TIC'!$C275,'[1]Consommati par usage et sect '!AG$6:AG$310)</f>
        <v>#VALUE!</v>
      </c>
      <c r="AI262" s="104" t="e">
        <f>SUMIF('[1]Consommati par usage et sect '!$C$6:$C$310,'[1]Assiette TIC'!$C275,'[1]Consommati par usage et sect '!AH$6:AH$310)</f>
        <v>#VALUE!</v>
      </c>
      <c r="AJ262" s="104" t="e">
        <f>SUMIF('[1]Consommati par usage et sect '!$C$6:$C$310,'[1]Assiette TIC'!$C275,'[1]Consommati par usage et sect '!AI$6:AI$310)</f>
        <v>#VALUE!</v>
      </c>
      <c r="AK262" s="104" t="e">
        <f>SUMIF('[1]Consommati par usage et sect '!$C$6:$C$310,'[1]Assiette TIC'!$C275,'[1]Consommati par usage et sect '!AJ$6:AJ$310)</f>
        <v>#VALUE!</v>
      </c>
      <c r="AL262" s="105" t="e">
        <f t="shared" si="104"/>
        <v>#VALUE!</v>
      </c>
      <c r="AM262" s="104" t="e">
        <f>SUMIF('[1]Consommati par usage et sect '!$C$6:$C$310,'[1]Assiette TIC'!$C275,'[1]Consommati par usage et sect '!AL$6:AL$310)</f>
        <v>#VALUE!</v>
      </c>
      <c r="AN262" s="104" t="e">
        <f>SUMIF('[1]Consommati par usage et sect '!$C$6:$C$310,'[1]Assiette TIC'!$C275,'[1]Consommati par usage et sect '!AM$6:AM$310)</f>
        <v>#VALUE!</v>
      </c>
      <c r="AO262" s="104" t="e">
        <f>SUMIF('[1]Consommati par usage et sect '!$C$6:$C$310,'[1]Assiette TIC'!$C275,'[1]Consommati par usage et sect '!AN$6:AN$310)</f>
        <v>#VALUE!</v>
      </c>
      <c r="AP262" s="104" t="e">
        <f>SUMIF('[1]Consommati par usage et sect '!$C$6:$C$310,'[1]Assiette TIC'!$C275,'[1]Consommati par usage et sect '!AO$6:AO$310)</f>
        <v>#VALUE!</v>
      </c>
      <c r="AQ262" s="104" t="e">
        <f>SUMIF('[1]Consommati par usage et sect '!$C$6:$C$310,'[1]Assiette TIC'!$C275,'[1]Consommati par usage et sect '!AP$6:AP$310)</f>
        <v>#VALUE!</v>
      </c>
      <c r="AR262" s="104" t="e">
        <f>SUMIF('[1]Consommati par usage et sect '!$C$6:$C$310,'[1]Assiette TIC'!$C275,'[1]Consommati par usage et sect '!AQ$6:AQ$310)</f>
        <v>#VALUE!</v>
      </c>
      <c r="AS262" s="104" t="e">
        <f>SUMIF('[1]Consommati par usage et sect '!$C$6:$C$310,'[1]Assiette TIC'!$C275,'[1]Consommati par usage et sect '!AR$6:AR$310)</f>
        <v>#VALUE!</v>
      </c>
      <c r="AT262" s="104" t="e">
        <f>SUMIF('[1]Consommati par usage et sect '!$C$6:$C$310,'[1]Assiette TIC'!$C275,'[1]Consommati par usage et sect '!AS$6:AS$310)</f>
        <v>#VALUE!</v>
      </c>
      <c r="AU262" s="104" t="e">
        <f>SUMIF('[1]Consommati par usage et sect '!$C$6:$C$310,'[1]Assiette TIC'!$C275,'[1]Consommati par usage et sect '!AT$6:AT$310)</f>
        <v>#VALUE!</v>
      </c>
      <c r="AV262" s="104" t="e">
        <f>SUMIF('[1]Consommati par usage et sect '!$C$6:$C$310,'[1]Assiette TIC'!$C275,'[1]Consommati par usage et sect '!AU$6:AU$310)</f>
        <v>#VALUE!</v>
      </c>
      <c r="AW262" s="104" t="e">
        <f>SUMIF('[1]Consommati par usage et sect '!$C$6:$C$310,'[1]Assiette TIC'!$C275,'[1]Consommati par usage et sect '!AV$6:AV$310)</f>
        <v>#VALUE!</v>
      </c>
      <c r="AX262" s="104" t="e">
        <f>SUMIF('[1]Consommati par usage et sect '!$C$6:$C$310,'[1]Assiette TIC'!$C275,'[1]Consommati par usage et sect '!AW$6:AW$310)</f>
        <v>#VALUE!</v>
      </c>
      <c r="AY262" s="104" t="e">
        <f>SUMIF('[1]Consommati par usage et sect '!$C$6:$C$310,'[1]Assiette TIC'!$C275,'[1]Consommati par usage et sect '!AX$6:AX$310)</f>
        <v>#VALUE!</v>
      </c>
      <c r="AZ262" s="104" t="e">
        <f>SUMIF('[1]Consommati par usage et sect '!$C$6:$C$310,'[1]Assiette TIC'!$C275,'[1]Consommati par usage et sect '!AY$6:AY$310)</f>
        <v>#VALUE!</v>
      </c>
      <c r="BA262" s="104" t="e">
        <f>SUMIF('[1]Consommati par usage et sect '!$C$6:$C$310,'[1]Assiette TIC'!$C275,'[1]Consommati par usage et sect '!AZ$6:AZ$310)</f>
        <v>#VALUE!</v>
      </c>
      <c r="BB262" s="104" t="e">
        <f>SUMIF('[1]Consommati par usage et sect '!$C$6:$C$310,'[1]Assiette TIC'!$C275,'[1]Consommati par usage et sect '!BA$6:BA$310)</f>
        <v>#VALUE!</v>
      </c>
      <c r="BC262" s="104" t="e">
        <f>SUMIF('[1]Consommati par usage et sect '!$C$6:$C$310,'[1]Assiette TIC'!$C275,'[1]Consommati par usage et sect '!BB$6:BB$310)</f>
        <v>#VALUE!</v>
      </c>
      <c r="BD262" s="104" t="e">
        <f>SUMIF('[1]Consommati par usage et sect '!$C$6:$C$310,'[1]Assiette TIC'!$C275,'[1]Consommati par usage et sect '!BC$6:BC$310)</f>
        <v>#VALUE!</v>
      </c>
      <c r="BE262" s="104" t="e">
        <f>SUMIF('[1]Consommati par usage et sect '!$C$6:$C$310,'[1]Assiette TIC'!$C275,'[1]Consommati par usage et sect '!BD$6:BD$310)</f>
        <v>#VALUE!</v>
      </c>
      <c r="BF262" s="104" t="e">
        <f>SUMIF('[1]Consommati par usage et sect '!$C$6:$C$310,'[1]Assiette TIC'!$C275,'[1]Consommati par usage et sect '!BE$6:BE$310)</f>
        <v>#VALUE!</v>
      </c>
      <c r="BG262" s="104" t="e">
        <f>SUMIF('[1]Consommati par usage et sect '!$C$6:$C$310,'[1]Assiette TIC'!$C275,'[1]Consommati par usage et sect '!BF$6:BF$310)</f>
        <v>#VALUE!</v>
      </c>
      <c r="BH262" s="104" t="e">
        <f>SUMIF('[1]Consommati par usage et sect '!$C$6:$C$310,'[1]Assiette TIC'!$C275,'[1]Consommati par usage et sect '!BG$6:BG$310)</f>
        <v>#VALUE!</v>
      </c>
      <c r="BI262" s="104" t="e">
        <f>SUMIF('[1]Consommati par usage et sect '!$C$6:$C$310,'[1]Assiette TIC'!$C275,'[1]Consommati par usage et sect '!BH$6:BH$310)</f>
        <v>#VALUE!</v>
      </c>
      <c r="BJ262" s="104" t="e">
        <f>SUMIF('[1]Consommati par usage et sect '!$C$6:$C$310,'[1]Assiette TIC'!$C275,'[1]Consommati par usage et sect '!BI$6:BI$310)</f>
        <v>#VALUE!</v>
      </c>
      <c r="BK262" s="104" t="e">
        <f>SUMIF('[1]Consommati par usage et sect '!$C$6:$C$310,'[1]Assiette TIC'!$C275,'[1]Consommati par usage et sect '!BJ$6:BJ$310)</f>
        <v>#VALUE!</v>
      </c>
      <c r="BL262" s="104" t="e">
        <f>SUMIF('[1]Consommati par usage et sect '!$C$6:$C$310,'[1]Assiette TIC'!$C275,'[1]Consommati par usage et sect '!BK$6:BK$310)</f>
        <v>#VALUE!</v>
      </c>
      <c r="BM262" s="104" t="e">
        <f>SUMIF('[1]Consommati par usage et sect '!$C$6:$C$310,'[1]Assiette TIC'!$C275,'[1]Consommati par usage et sect '!BL$6:BL$310)</f>
        <v>#VALUE!</v>
      </c>
      <c r="BN262" s="104" t="e">
        <f>SUMIF('[1]Consommati par usage et sect '!$C$6:$C$310,'[1]Assiette TIC'!$C275,'[1]Consommati par usage et sect '!BM$6:BM$310)</f>
        <v>#VALUE!</v>
      </c>
      <c r="BO262" s="104" t="e">
        <f>SUMIF('[1]Consommati par usage et sect '!$C$6:$C$310,'[1]Assiette TIC'!$C275,'[1]Consommati par usage et sect '!BN$6:BN$310)</f>
        <v>#VALUE!</v>
      </c>
      <c r="BP262" s="104" t="e">
        <f>SUMIF('[1]Consommati par usage et sect '!$C$6:$C$310,'[1]Assiette TIC'!$C275,'[1]Consommati par usage et sect '!BO$6:BO$310)</f>
        <v>#VALUE!</v>
      </c>
      <c r="BQ262" s="104" t="e">
        <f>SUMIF('[1]Consommati par usage et sect '!$C$6:$C$310,'[1]Assiette TIC'!$C275,'[1]Consommati par usage et sect '!BP$6:BP$310)</f>
        <v>#VALUE!</v>
      </c>
      <c r="BR262" s="104" t="e">
        <f>SUMIF('[1]Consommati par usage et sect '!$C$6:$C$310,'[1]Assiette TIC'!$C275,'[1]Consommati par usage et sect '!BQ$6:BQ$310)</f>
        <v>#VALUE!</v>
      </c>
      <c r="BS262" s="105" t="e">
        <f t="shared" si="103"/>
        <v>#VALUE!</v>
      </c>
      <c r="BT262" s="106" t="e">
        <f t="shared" si="107"/>
        <v>#VALUE!</v>
      </c>
      <c r="BU262" s="102" t="e">
        <f>IF(E262-#REF!-#REF!&gt;=#REF!,AL262-E262+#REF!+#REF!,AL262-#REF!)</f>
        <v>#REF!</v>
      </c>
      <c r="BV262" s="102" t="s">
        <v>264</v>
      </c>
      <c r="BW262" s="102"/>
      <c r="BX262" s="102">
        <f t="shared" si="105"/>
        <v>1</v>
      </c>
      <c r="BY262" s="102">
        <f t="shared" si="106"/>
        <v>0</v>
      </c>
      <c r="BZ262" s="107">
        <f>IF(ISNA(VLOOKUP($D262,'[1]comptes des secteurs'!$B$13:$AW$1568,31,FALSE)),0,VLOOKUP($D262,'[1]comptes des secteurs'!$B$13:$AW$1568,31,FALSE))</f>
        <v>34.700000000000003</v>
      </c>
      <c r="CA262" s="102">
        <f>IF(ISNA(VLOOKUP($D262,'[1]comptes des secteurs'!$B$13:$AW$1568,47,FALSE)),0,VLOOKUP($D262,'[1]comptes des secteurs'!$B$13:$AW$1568,47,FALSE))</f>
        <v>794.2</v>
      </c>
      <c r="CB262" s="108">
        <f t="shared" si="89"/>
        <v>0</v>
      </c>
      <c r="CC262" s="108">
        <f t="shared" si="89"/>
        <v>0</v>
      </c>
      <c r="CD262">
        <f>VLOOKUP(D262,Eurostat!$A$11:$H$272,5,TRUE)</f>
        <v>2578.3000000000002</v>
      </c>
    </row>
    <row r="263" spans="1:82" ht="15.65" customHeight="1" x14ac:dyDescent="0.35">
      <c r="A263" s="121"/>
      <c r="B263" s="190" t="s">
        <v>598</v>
      </c>
      <c r="C263" s="131" t="s">
        <v>515</v>
      </c>
      <c r="D263" s="128">
        <v>3211</v>
      </c>
      <c r="E263" s="97">
        <f>IFERROR(VLOOKUP(D263,'[1]Emissions ETS'!$A$2:$B$121,2,FALSE),0)/1000</f>
        <v>0</v>
      </c>
      <c r="F263" s="104" t="e">
        <f>SUMIF('[1]Consommati par usage et sect '!$C$6:$C$310,'[1]Assiette TIC'!$C276,'[1]Consommati par usage et sect '!E$6:E$310)</f>
        <v>#VALUE!</v>
      </c>
      <c r="G263" s="104" t="e">
        <f>SUMIF('[1]Consommati par usage et sect '!$C$6:$C$310,'[1]Assiette TIC'!$C276,'[1]Consommati par usage et sect '!F$6:F$310)</f>
        <v>#VALUE!</v>
      </c>
      <c r="H263" s="104" t="e">
        <f>SUMIF('[1]Consommati par usage et sect '!$C$6:$C$310,'[1]Assiette TIC'!$C276,'[1]Consommati par usage et sect '!G$6:G$310)</f>
        <v>#VALUE!</v>
      </c>
      <c r="I263" s="104" t="e">
        <f>SUMIF('[1]Consommati par usage et sect '!$C$6:$C$310,'[1]Assiette TIC'!$C276,'[1]Consommati par usage et sect '!H$6:H$310)</f>
        <v>#VALUE!</v>
      </c>
      <c r="J263" s="104" t="e">
        <f>SUMIF('[1]Consommati par usage et sect '!$C$6:$C$310,'[1]Assiette TIC'!$C276,'[1]Consommati par usage et sect '!I$6:I$310)</f>
        <v>#VALUE!</v>
      </c>
      <c r="K263" s="104" t="e">
        <f>SUMIF('[1]Consommati par usage et sect '!$C$6:$C$310,'[1]Assiette TIC'!$C276,'[1]Consommati par usage et sect '!J$6:J$310)</f>
        <v>#VALUE!</v>
      </c>
      <c r="L263" s="104" t="e">
        <f>SUMIF('[1]Consommati par usage et sect '!$C$6:$C$310,'[1]Assiette TIC'!$C276,'[1]Consommati par usage et sect '!K$6:K$310)</f>
        <v>#VALUE!</v>
      </c>
      <c r="M263" s="104" t="e">
        <f>SUMIF('[1]Consommati par usage et sect '!$C$6:$C$310,'[1]Assiette TIC'!$C276,'[1]Consommati par usage et sect '!L$6:L$310)</f>
        <v>#VALUE!</v>
      </c>
      <c r="N263" s="104" t="e">
        <f>SUMIF('[1]Consommati par usage et sect '!$C$6:$C$310,'[1]Assiette TIC'!$C276,'[1]Consommati par usage et sect '!M$6:M$310)</f>
        <v>#VALUE!</v>
      </c>
      <c r="O263" s="104" t="e">
        <f>SUMIF('[1]Consommati par usage et sect '!$C$6:$C$310,'[1]Assiette TIC'!$C276,'[1]Consommati par usage et sect '!N$6:N$310)</f>
        <v>#VALUE!</v>
      </c>
      <c r="P263" s="104" t="e">
        <f>SUMIF('[1]Consommati par usage et sect '!$C$6:$C$310,'[1]Assiette TIC'!$C276,'[1]Consommati par usage et sect '!O$6:O$310)</f>
        <v>#VALUE!</v>
      </c>
      <c r="Q263" s="104" t="e">
        <f>SUMIF('[1]Consommati par usage et sect '!$C$6:$C$310,'[1]Assiette TIC'!$C276,'[1]Consommati par usage et sect '!P$6:P$310)</f>
        <v>#VALUE!</v>
      </c>
      <c r="R263" s="104" t="e">
        <f>SUMIF('[1]Consommati par usage et sect '!$C$6:$C$310,'[1]Assiette TIC'!$C276,'[1]Consommati par usage et sect '!Q$6:Q$310)</f>
        <v>#VALUE!</v>
      </c>
      <c r="S263" s="104" t="e">
        <f>SUMIF('[1]Consommati par usage et sect '!$C$6:$C$310,'[1]Assiette TIC'!$C276,'[1]Consommati par usage et sect '!R$6:R$310)</f>
        <v>#VALUE!</v>
      </c>
      <c r="T263" s="104" t="e">
        <f>SUMIF('[1]Consommati par usage et sect '!$C$6:$C$310,'[1]Assiette TIC'!$C276,'[1]Consommati par usage et sect '!S$6:S$310)</f>
        <v>#VALUE!</v>
      </c>
      <c r="U263" s="104" t="e">
        <f>SUMIF('[1]Consommati par usage et sect '!$C$6:$C$310,'[1]Assiette TIC'!$C276,'[1]Consommati par usage et sect '!T$6:T$310)</f>
        <v>#VALUE!</v>
      </c>
      <c r="V263" s="104" t="e">
        <f>SUMIF('[1]Consommati par usage et sect '!$C$6:$C$310,'[1]Assiette TIC'!$C276,'[1]Consommati par usage et sect '!U$6:U$310)</f>
        <v>#VALUE!</v>
      </c>
      <c r="W263" s="104" t="e">
        <f>SUMIF('[1]Consommati par usage et sect '!$C$6:$C$310,'[1]Assiette TIC'!$C276,'[1]Consommati par usage et sect '!V$6:V$310)</f>
        <v>#VALUE!</v>
      </c>
      <c r="X263" s="104" t="e">
        <f>SUMIF('[1]Consommati par usage et sect '!$C$6:$C$310,'[1]Assiette TIC'!$C276,'[1]Consommati par usage et sect '!W$6:W$310)</f>
        <v>#VALUE!</v>
      </c>
      <c r="Y263" s="104" t="e">
        <f>SUMIF('[1]Consommati par usage et sect '!$C$6:$C$310,'[1]Assiette TIC'!$C276,'[1]Consommati par usage et sect '!X$6:X$310)</f>
        <v>#VALUE!</v>
      </c>
      <c r="Z263" s="104" t="e">
        <f>SUMIF('[1]Consommati par usage et sect '!$C$6:$C$310,'[1]Assiette TIC'!$C276,'[1]Consommati par usage et sect '!Y$6:Y$310)</f>
        <v>#VALUE!</v>
      </c>
      <c r="AA263" s="104" t="e">
        <f>SUMIF('[1]Consommati par usage et sect '!$C$6:$C$310,'[1]Assiette TIC'!$C276,'[1]Consommati par usage et sect '!Z$6:Z$310)</f>
        <v>#VALUE!</v>
      </c>
      <c r="AB263" s="104" t="e">
        <f>SUMIF('[1]Consommati par usage et sect '!$C$6:$C$310,'[1]Assiette TIC'!$C276,'[1]Consommati par usage et sect '!AA$6:AA$310)</f>
        <v>#VALUE!</v>
      </c>
      <c r="AC263" s="104" t="e">
        <f>SUMIF('[1]Consommati par usage et sect '!$C$6:$C$310,'[1]Assiette TIC'!$C276,'[1]Consommati par usage et sect '!AB$6:AB$310)</f>
        <v>#VALUE!</v>
      </c>
      <c r="AD263" s="104" t="e">
        <f>SUMIF('[1]Consommati par usage et sect '!$C$6:$C$310,'[1]Assiette TIC'!$C276,'[1]Consommati par usage et sect '!AC$6:AC$310)</f>
        <v>#VALUE!</v>
      </c>
      <c r="AE263" s="104" t="e">
        <f>SUMIF('[1]Consommati par usage et sect '!$C$6:$C$310,'[1]Assiette TIC'!$C276,'[1]Consommati par usage et sect '!AD$6:AD$310)</f>
        <v>#VALUE!</v>
      </c>
      <c r="AF263" s="104" t="e">
        <f>SUMIF('[1]Consommati par usage et sect '!$C$6:$C$310,'[1]Assiette TIC'!$C276,'[1]Consommati par usage et sect '!AE$6:AE$310)</f>
        <v>#VALUE!</v>
      </c>
      <c r="AG263" s="104" t="e">
        <f>SUMIF('[1]Consommati par usage et sect '!$C$6:$C$310,'[1]Assiette TIC'!$C276,'[1]Consommati par usage et sect '!AF$6:AF$310)</f>
        <v>#VALUE!</v>
      </c>
      <c r="AH263" s="104" t="e">
        <f>SUMIF('[1]Consommati par usage et sect '!$C$6:$C$310,'[1]Assiette TIC'!$C276,'[1]Consommati par usage et sect '!AG$6:AG$310)</f>
        <v>#VALUE!</v>
      </c>
      <c r="AI263" s="104" t="e">
        <f>SUMIF('[1]Consommati par usage et sect '!$C$6:$C$310,'[1]Assiette TIC'!$C276,'[1]Consommati par usage et sect '!AH$6:AH$310)</f>
        <v>#VALUE!</v>
      </c>
      <c r="AJ263" s="104" t="e">
        <f>SUMIF('[1]Consommati par usage et sect '!$C$6:$C$310,'[1]Assiette TIC'!$C276,'[1]Consommati par usage et sect '!AI$6:AI$310)</f>
        <v>#VALUE!</v>
      </c>
      <c r="AK263" s="104" t="e">
        <f>SUMIF('[1]Consommati par usage et sect '!$C$6:$C$310,'[1]Assiette TIC'!$C276,'[1]Consommati par usage et sect '!AJ$6:AJ$310)</f>
        <v>#VALUE!</v>
      </c>
      <c r="AL263" s="105" t="e">
        <f t="shared" si="104"/>
        <v>#VALUE!</v>
      </c>
      <c r="AM263" s="104" t="e">
        <f>SUMIF('[1]Consommati par usage et sect '!$C$6:$C$310,'[1]Assiette TIC'!$C276,'[1]Consommati par usage et sect '!AL$6:AL$310)</f>
        <v>#VALUE!</v>
      </c>
      <c r="AN263" s="104" t="e">
        <f>SUMIF('[1]Consommati par usage et sect '!$C$6:$C$310,'[1]Assiette TIC'!$C276,'[1]Consommati par usage et sect '!AM$6:AM$310)</f>
        <v>#VALUE!</v>
      </c>
      <c r="AO263" s="104" t="e">
        <f>SUMIF('[1]Consommati par usage et sect '!$C$6:$C$310,'[1]Assiette TIC'!$C276,'[1]Consommati par usage et sect '!AN$6:AN$310)</f>
        <v>#VALUE!</v>
      </c>
      <c r="AP263" s="104" t="e">
        <f>SUMIF('[1]Consommati par usage et sect '!$C$6:$C$310,'[1]Assiette TIC'!$C276,'[1]Consommati par usage et sect '!AO$6:AO$310)</f>
        <v>#VALUE!</v>
      </c>
      <c r="AQ263" s="104" t="e">
        <f>SUMIF('[1]Consommati par usage et sect '!$C$6:$C$310,'[1]Assiette TIC'!$C276,'[1]Consommati par usage et sect '!AP$6:AP$310)</f>
        <v>#VALUE!</v>
      </c>
      <c r="AR263" s="104" t="e">
        <f>SUMIF('[1]Consommati par usage et sect '!$C$6:$C$310,'[1]Assiette TIC'!$C276,'[1]Consommati par usage et sect '!AQ$6:AQ$310)</f>
        <v>#VALUE!</v>
      </c>
      <c r="AS263" s="104" t="e">
        <f>SUMIF('[1]Consommati par usage et sect '!$C$6:$C$310,'[1]Assiette TIC'!$C276,'[1]Consommati par usage et sect '!AR$6:AR$310)</f>
        <v>#VALUE!</v>
      </c>
      <c r="AT263" s="104" t="e">
        <f>SUMIF('[1]Consommati par usage et sect '!$C$6:$C$310,'[1]Assiette TIC'!$C276,'[1]Consommati par usage et sect '!AS$6:AS$310)</f>
        <v>#VALUE!</v>
      </c>
      <c r="AU263" s="104" t="e">
        <f>SUMIF('[1]Consommati par usage et sect '!$C$6:$C$310,'[1]Assiette TIC'!$C276,'[1]Consommati par usage et sect '!AT$6:AT$310)</f>
        <v>#VALUE!</v>
      </c>
      <c r="AV263" s="104" t="e">
        <f>SUMIF('[1]Consommati par usage et sect '!$C$6:$C$310,'[1]Assiette TIC'!$C276,'[1]Consommati par usage et sect '!AU$6:AU$310)</f>
        <v>#VALUE!</v>
      </c>
      <c r="AW263" s="104" t="e">
        <f>SUMIF('[1]Consommati par usage et sect '!$C$6:$C$310,'[1]Assiette TIC'!$C276,'[1]Consommati par usage et sect '!AV$6:AV$310)</f>
        <v>#VALUE!</v>
      </c>
      <c r="AX263" s="104" t="e">
        <f>SUMIF('[1]Consommati par usage et sect '!$C$6:$C$310,'[1]Assiette TIC'!$C276,'[1]Consommati par usage et sect '!AW$6:AW$310)</f>
        <v>#VALUE!</v>
      </c>
      <c r="AY263" s="104" t="e">
        <f>SUMIF('[1]Consommati par usage et sect '!$C$6:$C$310,'[1]Assiette TIC'!$C276,'[1]Consommati par usage et sect '!AX$6:AX$310)</f>
        <v>#VALUE!</v>
      </c>
      <c r="AZ263" s="104" t="e">
        <f>SUMIF('[1]Consommati par usage et sect '!$C$6:$C$310,'[1]Assiette TIC'!$C276,'[1]Consommati par usage et sect '!AY$6:AY$310)</f>
        <v>#VALUE!</v>
      </c>
      <c r="BA263" s="104" t="e">
        <f>SUMIF('[1]Consommati par usage et sect '!$C$6:$C$310,'[1]Assiette TIC'!$C276,'[1]Consommati par usage et sect '!AZ$6:AZ$310)</f>
        <v>#VALUE!</v>
      </c>
      <c r="BB263" s="104" t="e">
        <f>SUMIF('[1]Consommati par usage et sect '!$C$6:$C$310,'[1]Assiette TIC'!$C276,'[1]Consommati par usage et sect '!BA$6:BA$310)</f>
        <v>#VALUE!</v>
      </c>
      <c r="BC263" s="104" t="e">
        <f>SUMIF('[1]Consommati par usage et sect '!$C$6:$C$310,'[1]Assiette TIC'!$C276,'[1]Consommati par usage et sect '!BB$6:BB$310)</f>
        <v>#VALUE!</v>
      </c>
      <c r="BD263" s="104" t="e">
        <f>SUMIF('[1]Consommati par usage et sect '!$C$6:$C$310,'[1]Assiette TIC'!$C276,'[1]Consommati par usage et sect '!BC$6:BC$310)</f>
        <v>#VALUE!</v>
      </c>
      <c r="BE263" s="104" t="e">
        <f>SUMIF('[1]Consommati par usage et sect '!$C$6:$C$310,'[1]Assiette TIC'!$C276,'[1]Consommati par usage et sect '!BD$6:BD$310)</f>
        <v>#VALUE!</v>
      </c>
      <c r="BF263" s="104" t="e">
        <f>SUMIF('[1]Consommati par usage et sect '!$C$6:$C$310,'[1]Assiette TIC'!$C276,'[1]Consommati par usage et sect '!BE$6:BE$310)</f>
        <v>#VALUE!</v>
      </c>
      <c r="BG263" s="104" t="e">
        <f>SUMIF('[1]Consommati par usage et sect '!$C$6:$C$310,'[1]Assiette TIC'!$C276,'[1]Consommati par usage et sect '!BF$6:BF$310)</f>
        <v>#VALUE!</v>
      </c>
      <c r="BH263" s="104" t="e">
        <f>SUMIF('[1]Consommati par usage et sect '!$C$6:$C$310,'[1]Assiette TIC'!$C276,'[1]Consommati par usage et sect '!BG$6:BG$310)</f>
        <v>#VALUE!</v>
      </c>
      <c r="BI263" s="104" t="e">
        <f>SUMIF('[1]Consommati par usage et sect '!$C$6:$C$310,'[1]Assiette TIC'!$C276,'[1]Consommati par usage et sect '!BH$6:BH$310)</f>
        <v>#VALUE!</v>
      </c>
      <c r="BJ263" s="104" t="e">
        <f>SUMIF('[1]Consommati par usage et sect '!$C$6:$C$310,'[1]Assiette TIC'!$C276,'[1]Consommati par usage et sect '!BI$6:BI$310)</f>
        <v>#VALUE!</v>
      </c>
      <c r="BK263" s="104" t="e">
        <f>SUMIF('[1]Consommati par usage et sect '!$C$6:$C$310,'[1]Assiette TIC'!$C276,'[1]Consommati par usage et sect '!BJ$6:BJ$310)</f>
        <v>#VALUE!</v>
      </c>
      <c r="BL263" s="104" t="e">
        <f>SUMIF('[1]Consommati par usage et sect '!$C$6:$C$310,'[1]Assiette TIC'!$C276,'[1]Consommati par usage et sect '!BK$6:BK$310)</f>
        <v>#VALUE!</v>
      </c>
      <c r="BM263" s="104" t="e">
        <f>SUMIF('[1]Consommati par usage et sect '!$C$6:$C$310,'[1]Assiette TIC'!$C276,'[1]Consommati par usage et sect '!BL$6:BL$310)</f>
        <v>#VALUE!</v>
      </c>
      <c r="BN263" s="104" t="e">
        <f>SUMIF('[1]Consommati par usage et sect '!$C$6:$C$310,'[1]Assiette TIC'!$C276,'[1]Consommati par usage et sect '!BM$6:BM$310)</f>
        <v>#VALUE!</v>
      </c>
      <c r="BO263" s="104" t="e">
        <f>SUMIF('[1]Consommati par usage et sect '!$C$6:$C$310,'[1]Assiette TIC'!$C276,'[1]Consommati par usage et sect '!BN$6:BN$310)</f>
        <v>#VALUE!</v>
      </c>
      <c r="BP263" s="104" t="e">
        <f>SUMIF('[1]Consommati par usage et sect '!$C$6:$C$310,'[1]Assiette TIC'!$C276,'[1]Consommati par usage et sect '!BO$6:BO$310)</f>
        <v>#VALUE!</v>
      </c>
      <c r="BQ263" s="104" t="e">
        <f>SUMIF('[1]Consommati par usage et sect '!$C$6:$C$310,'[1]Assiette TIC'!$C276,'[1]Consommati par usage et sect '!BP$6:BP$310)</f>
        <v>#VALUE!</v>
      </c>
      <c r="BR263" s="104" t="e">
        <f>SUMIF('[1]Consommati par usage et sect '!$C$6:$C$310,'[1]Assiette TIC'!$C276,'[1]Consommati par usage et sect '!BQ$6:BQ$310)</f>
        <v>#VALUE!</v>
      </c>
      <c r="BS263" s="105" t="e">
        <f t="shared" si="103"/>
        <v>#VALUE!</v>
      </c>
      <c r="BT263" s="106" t="e">
        <f t="shared" si="107"/>
        <v>#VALUE!</v>
      </c>
      <c r="BU263" s="102" t="e">
        <f>IF(E263-#REF!-#REF!&gt;=#REF!,AL263-E263+#REF!+#REF!,AL263-#REF!)</f>
        <v>#REF!</v>
      </c>
      <c r="BV263" s="102" t="s">
        <v>264</v>
      </c>
      <c r="BW263" s="102"/>
      <c r="BX263" s="102">
        <f t="shared" si="105"/>
        <v>1</v>
      </c>
      <c r="BY263" s="102">
        <f t="shared" si="106"/>
        <v>0</v>
      </c>
      <c r="BZ263" s="107">
        <f>IF(ISNA(VLOOKUP($D263,'[1]comptes des secteurs'!$B$13:$AW$1568,31,FALSE)),0,VLOOKUP($D263,'[1]comptes des secteurs'!$B$13:$AW$1568,31,FALSE))</f>
        <v>0</v>
      </c>
      <c r="CA263" s="102">
        <f>IF(ISNA(VLOOKUP($D263,'[1]comptes des secteurs'!$B$13:$AW$1568,47,FALSE)),0,VLOOKUP($D263,'[1]comptes des secteurs'!$B$13:$AW$1568,47,FALSE))</f>
        <v>0</v>
      </c>
      <c r="CB263" s="108" t="str">
        <f t="shared" si="89"/>
        <v/>
      </c>
      <c r="CC263" s="108" t="str">
        <f t="shared" si="89"/>
        <v/>
      </c>
      <c r="CD263">
        <f>VLOOKUP(D263,Eurostat!$A$11:$H$272,5,TRUE)</f>
        <v>0.1</v>
      </c>
    </row>
    <row r="264" spans="1:82" ht="15.65" customHeight="1" x14ac:dyDescent="0.35">
      <c r="A264" s="121"/>
      <c r="B264" s="191"/>
      <c r="C264" s="131" t="s">
        <v>516</v>
      </c>
      <c r="D264" s="128">
        <v>3212</v>
      </c>
      <c r="E264" s="97">
        <f>IFERROR(VLOOKUP(D264,'[1]Emissions ETS'!$A$2:$B$121,2,FALSE),0)/1000</f>
        <v>0</v>
      </c>
      <c r="F264" s="104" t="e">
        <f>SUMIF('[1]Consommati par usage et sect '!$C$6:$C$310,'[1]Assiette TIC'!$C277,'[1]Consommati par usage et sect '!E$6:E$310)</f>
        <v>#VALUE!</v>
      </c>
      <c r="G264" s="104" t="e">
        <f>SUMIF('[1]Consommati par usage et sect '!$C$6:$C$310,'[1]Assiette TIC'!$C277,'[1]Consommati par usage et sect '!F$6:F$310)</f>
        <v>#VALUE!</v>
      </c>
      <c r="H264" s="104" t="e">
        <f>SUMIF('[1]Consommati par usage et sect '!$C$6:$C$310,'[1]Assiette TIC'!$C277,'[1]Consommati par usage et sect '!G$6:G$310)</f>
        <v>#VALUE!</v>
      </c>
      <c r="I264" s="104" t="e">
        <f>SUMIF('[1]Consommati par usage et sect '!$C$6:$C$310,'[1]Assiette TIC'!$C277,'[1]Consommati par usage et sect '!H$6:H$310)</f>
        <v>#VALUE!</v>
      </c>
      <c r="J264" s="104" t="e">
        <f>SUMIF('[1]Consommati par usage et sect '!$C$6:$C$310,'[1]Assiette TIC'!$C277,'[1]Consommati par usage et sect '!I$6:I$310)</f>
        <v>#VALUE!</v>
      </c>
      <c r="K264" s="104" t="e">
        <f>SUMIF('[1]Consommati par usage et sect '!$C$6:$C$310,'[1]Assiette TIC'!$C277,'[1]Consommati par usage et sect '!J$6:J$310)</f>
        <v>#VALUE!</v>
      </c>
      <c r="L264" s="104" t="e">
        <f>SUMIF('[1]Consommati par usage et sect '!$C$6:$C$310,'[1]Assiette TIC'!$C277,'[1]Consommati par usage et sect '!K$6:K$310)</f>
        <v>#VALUE!</v>
      </c>
      <c r="M264" s="104" t="e">
        <f>SUMIF('[1]Consommati par usage et sect '!$C$6:$C$310,'[1]Assiette TIC'!$C277,'[1]Consommati par usage et sect '!L$6:L$310)</f>
        <v>#VALUE!</v>
      </c>
      <c r="N264" s="104" t="e">
        <f>SUMIF('[1]Consommati par usage et sect '!$C$6:$C$310,'[1]Assiette TIC'!$C277,'[1]Consommati par usage et sect '!M$6:M$310)</f>
        <v>#VALUE!</v>
      </c>
      <c r="O264" s="104" t="e">
        <f>SUMIF('[1]Consommati par usage et sect '!$C$6:$C$310,'[1]Assiette TIC'!$C277,'[1]Consommati par usage et sect '!N$6:N$310)</f>
        <v>#VALUE!</v>
      </c>
      <c r="P264" s="104" t="e">
        <f>SUMIF('[1]Consommati par usage et sect '!$C$6:$C$310,'[1]Assiette TIC'!$C277,'[1]Consommati par usage et sect '!O$6:O$310)</f>
        <v>#VALUE!</v>
      </c>
      <c r="Q264" s="104" t="e">
        <f>SUMIF('[1]Consommati par usage et sect '!$C$6:$C$310,'[1]Assiette TIC'!$C277,'[1]Consommati par usage et sect '!P$6:P$310)</f>
        <v>#VALUE!</v>
      </c>
      <c r="R264" s="104" t="e">
        <f>SUMIF('[1]Consommati par usage et sect '!$C$6:$C$310,'[1]Assiette TIC'!$C277,'[1]Consommati par usage et sect '!Q$6:Q$310)</f>
        <v>#VALUE!</v>
      </c>
      <c r="S264" s="104" t="e">
        <f>SUMIF('[1]Consommati par usage et sect '!$C$6:$C$310,'[1]Assiette TIC'!$C277,'[1]Consommati par usage et sect '!R$6:R$310)</f>
        <v>#VALUE!</v>
      </c>
      <c r="T264" s="104" t="e">
        <f>SUMIF('[1]Consommati par usage et sect '!$C$6:$C$310,'[1]Assiette TIC'!$C277,'[1]Consommati par usage et sect '!S$6:S$310)</f>
        <v>#VALUE!</v>
      </c>
      <c r="U264" s="104" t="e">
        <f>SUMIF('[1]Consommati par usage et sect '!$C$6:$C$310,'[1]Assiette TIC'!$C277,'[1]Consommati par usage et sect '!T$6:T$310)</f>
        <v>#VALUE!</v>
      </c>
      <c r="V264" s="104" t="e">
        <f>SUMIF('[1]Consommati par usage et sect '!$C$6:$C$310,'[1]Assiette TIC'!$C277,'[1]Consommati par usage et sect '!U$6:U$310)</f>
        <v>#VALUE!</v>
      </c>
      <c r="W264" s="104" t="e">
        <f>SUMIF('[1]Consommati par usage et sect '!$C$6:$C$310,'[1]Assiette TIC'!$C277,'[1]Consommati par usage et sect '!V$6:V$310)</f>
        <v>#VALUE!</v>
      </c>
      <c r="X264" s="104" t="e">
        <f>SUMIF('[1]Consommati par usage et sect '!$C$6:$C$310,'[1]Assiette TIC'!$C277,'[1]Consommati par usage et sect '!W$6:W$310)</f>
        <v>#VALUE!</v>
      </c>
      <c r="Y264" s="104" t="e">
        <f>SUMIF('[1]Consommati par usage et sect '!$C$6:$C$310,'[1]Assiette TIC'!$C277,'[1]Consommati par usage et sect '!X$6:X$310)</f>
        <v>#VALUE!</v>
      </c>
      <c r="Z264" s="104" t="e">
        <f>SUMIF('[1]Consommati par usage et sect '!$C$6:$C$310,'[1]Assiette TIC'!$C277,'[1]Consommati par usage et sect '!Y$6:Y$310)</f>
        <v>#VALUE!</v>
      </c>
      <c r="AA264" s="104" t="e">
        <f>SUMIF('[1]Consommati par usage et sect '!$C$6:$C$310,'[1]Assiette TIC'!$C277,'[1]Consommati par usage et sect '!Z$6:Z$310)</f>
        <v>#VALUE!</v>
      </c>
      <c r="AB264" s="104" t="e">
        <f>SUMIF('[1]Consommati par usage et sect '!$C$6:$C$310,'[1]Assiette TIC'!$C277,'[1]Consommati par usage et sect '!AA$6:AA$310)</f>
        <v>#VALUE!</v>
      </c>
      <c r="AC264" s="104" t="e">
        <f>SUMIF('[1]Consommati par usage et sect '!$C$6:$C$310,'[1]Assiette TIC'!$C277,'[1]Consommati par usage et sect '!AB$6:AB$310)</f>
        <v>#VALUE!</v>
      </c>
      <c r="AD264" s="104" t="e">
        <f>SUMIF('[1]Consommati par usage et sect '!$C$6:$C$310,'[1]Assiette TIC'!$C277,'[1]Consommati par usage et sect '!AC$6:AC$310)</f>
        <v>#VALUE!</v>
      </c>
      <c r="AE264" s="104" t="e">
        <f>SUMIF('[1]Consommati par usage et sect '!$C$6:$C$310,'[1]Assiette TIC'!$C277,'[1]Consommati par usage et sect '!AD$6:AD$310)</f>
        <v>#VALUE!</v>
      </c>
      <c r="AF264" s="104" t="e">
        <f>SUMIF('[1]Consommati par usage et sect '!$C$6:$C$310,'[1]Assiette TIC'!$C277,'[1]Consommati par usage et sect '!AE$6:AE$310)</f>
        <v>#VALUE!</v>
      </c>
      <c r="AG264" s="104" t="e">
        <f>SUMIF('[1]Consommati par usage et sect '!$C$6:$C$310,'[1]Assiette TIC'!$C277,'[1]Consommati par usage et sect '!AF$6:AF$310)</f>
        <v>#VALUE!</v>
      </c>
      <c r="AH264" s="104" t="e">
        <f>SUMIF('[1]Consommati par usage et sect '!$C$6:$C$310,'[1]Assiette TIC'!$C277,'[1]Consommati par usage et sect '!AG$6:AG$310)</f>
        <v>#VALUE!</v>
      </c>
      <c r="AI264" s="104" t="e">
        <f>SUMIF('[1]Consommati par usage et sect '!$C$6:$C$310,'[1]Assiette TIC'!$C277,'[1]Consommati par usage et sect '!AH$6:AH$310)</f>
        <v>#VALUE!</v>
      </c>
      <c r="AJ264" s="104" t="e">
        <f>SUMIF('[1]Consommati par usage et sect '!$C$6:$C$310,'[1]Assiette TIC'!$C277,'[1]Consommati par usage et sect '!AI$6:AI$310)</f>
        <v>#VALUE!</v>
      </c>
      <c r="AK264" s="104" t="e">
        <f>SUMIF('[1]Consommati par usage et sect '!$C$6:$C$310,'[1]Assiette TIC'!$C277,'[1]Consommati par usage et sect '!AJ$6:AJ$310)</f>
        <v>#VALUE!</v>
      </c>
      <c r="AL264" s="105" t="e">
        <f t="shared" si="104"/>
        <v>#VALUE!</v>
      </c>
      <c r="AM264" s="104" t="e">
        <f>SUMIF('[1]Consommati par usage et sect '!$C$6:$C$310,'[1]Assiette TIC'!$C277,'[1]Consommati par usage et sect '!AL$6:AL$310)</f>
        <v>#VALUE!</v>
      </c>
      <c r="AN264" s="104" t="e">
        <f>SUMIF('[1]Consommati par usage et sect '!$C$6:$C$310,'[1]Assiette TIC'!$C277,'[1]Consommati par usage et sect '!AM$6:AM$310)</f>
        <v>#VALUE!</v>
      </c>
      <c r="AO264" s="104" t="e">
        <f>SUMIF('[1]Consommati par usage et sect '!$C$6:$C$310,'[1]Assiette TIC'!$C277,'[1]Consommati par usage et sect '!AN$6:AN$310)</f>
        <v>#VALUE!</v>
      </c>
      <c r="AP264" s="104" t="e">
        <f>SUMIF('[1]Consommati par usage et sect '!$C$6:$C$310,'[1]Assiette TIC'!$C277,'[1]Consommati par usage et sect '!AO$6:AO$310)</f>
        <v>#VALUE!</v>
      </c>
      <c r="AQ264" s="104" t="e">
        <f>SUMIF('[1]Consommati par usage et sect '!$C$6:$C$310,'[1]Assiette TIC'!$C277,'[1]Consommati par usage et sect '!AP$6:AP$310)</f>
        <v>#VALUE!</v>
      </c>
      <c r="AR264" s="104" t="e">
        <f>SUMIF('[1]Consommati par usage et sect '!$C$6:$C$310,'[1]Assiette TIC'!$C277,'[1]Consommati par usage et sect '!AQ$6:AQ$310)</f>
        <v>#VALUE!</v>
      </c>
      <c r="AS264" s="104" t="e">
        <f>SUMIF('[1]Consommati par usage et sect '!$C$6:$C$310,'[1]Assiette TIC'!$C277,'[1]Consommati par usage et sect '!AR$6:AR$310)</f>
        <v>#VALUE!</v>
      </c>
      <c r="AT264" s="104" t="e">
        <f>SUMIF('[1]Consommati par usage et sect '!$C$6:$C$310,'[1]Assiette TIC'!$C277,'[1]Consommati par usage et sect '!AS$6:AS$310)</f>
        <v>#VALUE!</v>
      </c>
      <c r="AU264" s="104" t="e">
        <f>SUMIF('[1]Consommati par usage et sect '!$C$6:$C$310,'[1]Assiette TIC'!$C277,'[1]Consommati par usage et sect '!AT$6:AT$310)</f>
        <v>#VALUE!</v>
      </c>
      <c r="AV264" s="104" t="e">
        <f>SUMIF('[1]Consommati par usage et sect '!$C$6:$C$310,'[1]Assiette TIC'!$C277,'[1]Consommati par usage et sect '!AU$6:AU$310)</f>
        <v>#VALUE!</v>
      </c>
      <c r="AW264" s="104" t="e">
        <f>SUMIF('[1]Consommati par usage et sect '!$C$6:$C$310,'[1]Assiette TIC'!$C277,'[1]Consommati par usage et sect '!AV$6:AV$310)</f>
        <v>#VALUE!</v>
      </c>
      <c r="AX264" s="104" t="e">
        <f>SUMIF('[1]Consommati par usage et sect '!$C$6:$C$310,'[1]Assiette TIC'!$C277,'[1]Consommati par usage et sect '!AW$6:AW$310)</f>
        <v>#VALUE!</v>
      </c>
      <c r="AY264" s="104" t="e">
        <f>SUMIF('[1]Consommati par usage et sect '!$C$6:$C$310,'[1]Assiette TIC'!$C277,'[1]Consommati par usage et sect '!AX$6:AX$310)</f>
        <v>#VALUE!</v>
      </c>
      <c r="AZ264" s="104" t="e">
        <f>SUMIF('[1]Consommati par usage et sect '!$C$6:$C$310,'[1]Assiette TIC'!$C277,'[1]Consommati par usage et sect '!AY$6:AY$310)</f>
        <v>#VALUE!</v>
      </c>
      <c r="BA264" s="104" t="e">
        <f>SUMIF('[1]Consommati par usage et sect '!$C$6:$C$310,'[1]Assiette TIC'!$C277,'[1]Consommati par usage et sect '!AZ$6:AZ$310)</f>
        <v>#VALUE!</v>
      </c>
      <c r="BB264" s="104" t="e">
        <f>SUMIF('[1]Consommati par usage et sect '!$C$6:$C$310,'[1]Assiette TIC'!$C277,'[1]Consommati par usage et sect '!BA$6:BA$310)</f>
        <v>#VALUE!</v>
      </c>
      <c r="BC264" s="104" t="e">
        <f>SUMIF('[1]Consommati par usage et sect '!$C$6:$C$310,'[1]Assiette TIC'!$C277,'[1]Consommati par usage et sect '!BB$6:BB$310)</f>
        <v>#VALUE!</v>
      </c>
      <c r="BD264" s="104" t="e">
        <f>SUMIF('[1]Consommati par usage et sect '!$C$6:$C$310,'[1]Assiette TIC'!$C277,'[1]Consommati par usage et sect '!BC$6:BC$310)</f>
        <v>#VALUE!</v>
      </c>
      <c r="BE264" s="104" t="e">
        <f>SUMIF('[1]Consommati par usage et sect '!$C$6:$C$310,'[1]Assiette TIC'!$C277,'[1]Consommati par usage et sect '!BD$6:BD$310)</f>
        <v>#VALUE!</v>
      </c>
      <c r="BF264" s="104" t="e">
        <f>SUMIF('[1]Consommati par usage et sect '!$C$6:$C$310,'[1]Assiette TIC'!$C277,'[1]Consommati par usage et sect '!BE$6:BE$310)</f>
        <v>#VALUE!</v>
      </c>
      <c r="BG264" s="104" t="e">
        <f>SUMIF('[1]Consommati par usage et sect '!$C$6:$C$310,'[1]Assiette TIC'!$C277,'[1]Consommati par usage et sect '!BF$6:BF$310)</f>
        <v>#VALUE!</v>
      </c>
      <c r="BH264" s="104" t="e">
        <f>SUMIF('[1]Consommati par usage et sect '!$C$6:$C$310,'[1]Assiette TIC'!$C277,'[1]Consommati par usage et sect '!BG$6:BG$310)</f>
        <v>#VALUE!</v>
      </c>
      <c r="BI264" s="104" t="e">
        <f>SUMIF('[1]Consommati par usage et sect '!$C$6:$C$310,'[1]Assiette TIC'!$C277,'[1]Consommati par usage et sect '!BH$6:BH$310)</f>
        <v>#VALUE!</v>
      </c>
      <c r="BJ264" s="104" t="e">
        <f>SUMIF('[1]Consommati par usage et sect '!$C$6:$C$310,'[1]Assiette TIC'!$C277,'[1]Consommati par usage et sect '!BI$6:BI$310)</f>
        <v>#VALUE!</v>
      </c>
      <c r="BK264" s="104" t="e">
        <f>SUMIF('[1]Consommati par usage et sect '!$C$6:$C$310,'[1]Assiette TIC'!$C277,'[1]Consommati par usage et sect '!BJ$6:BJ$310)</f>
        <v>#VALUE!</v>
      </c>
      <c r="BL264" s="104" t="e">
        <f>SUMIF('[1]Consommati par usage et sect '!$C$6:$C$310,'[1]Assiette TIC'!$C277,'[1]Consommati par usage et sect '!BK$6:BK$310)</f>
        <v>#VALUE!</v>
      </c>
      <c r="BM264" s="104" t="e">
        <f>SUMIF('[1]Consommati par usage et sect '!$C$6:$C$310,'[1]Assiette TIC'!$C277,'[1]Consommati par usage et sect '!BL$6:BL$310)</f>
        <v>#VALUE!</v>
      </c>
      <c r="BN264" s="104" t="e">
        <f>SUMIF('[1]Consommati par usage et sect '!$C$6:$C$310,'[1]Assiette TIC'!$C277,'[1]Consommati par usage et sect '!BM$6:BM$310)</f>
        <v>#VALUE!</v>
      </c>
      <c r="BO264" s="104" t="e">
        <f>SUMIF('[1]Consommati par usage et sect '!$C$6:$C$310,'[1]Assiette TIC'!$C277,'[1]Consommati par usage et sect '!BN$6:BN$310)</f>
        <v>#VALUE!</v>
      </c>
      <c r="BP264" s="104" t="e">
        <f>SUMIF('[1]Consommati par usage et sect '!$C$6:$C$310,'[1]Assiette TIC'!$C277,'[1]Consommati par usage et sect '!BO$6:BO$310)</f>
        <v>#VALUE!</v>
      </c>
      <c r="BQ264" s="104" t="e">
        <f>SUMIF('[1]Consommati par usage et sect '!$C$6:$C$310,'[1]Assiette TIC'!$C277,'[1]Consommati par usage et sect '!BP$6:BP$310)</f>
        <v>#VALUE!</v>
      </c>
      <c r="BR264" s="104" t="e">
        <f>SUMIF('[1]Consommati par usage et sect '!$C$6:$C$310,'[1]Assiette TIC'!$C277,'[1]Consommati par usage et sect '!BQ$6:BQ$310)</f>
        <v>#VALUE!</v>
      </c>
      <c r="BS264" s="105" t="e">
        <f t="shared" si="103"/>
        <v>#VALUE!</v>
      </c>
      <c r="BT264" s="106" t="e">
        <f t="shared" si="107"/>
        <v>#VALUE!</v>
      </c>
      <c r="BU264" s="102" t="e">
        <f>IF(E264-#REF!-#REF!&gt;=#REF!,AL264-E264+#REF!+#REF!,AL264-#REF!)</f>
        <v>#REF!</v>
      </c>
      <c r="BV264" s="102" t="s">
        <v>264</v>
      </c>
      <c r="BW264" s="102"/>
      <c r="BX264" s="102">
        <f t="shared" si="105"/>
        <v>1</v>
      </c>
      <c r="BY264" s="102">
        <f t="shared" si="106"/>
        <v>0</v>
      </c>
      <c r="BZ264" s="107">
        <f>IF(ISNA(VLOOKUP($D264,'[1]comptes des secteurs'!$B$13:$AW$1568,31,FALSE)),0,VLOOKUP($D264,'[1]comptes des secteurs'!$B$13:$AW$1568,31,FALSE))</f>
        <v>204.4</v>
      </c>
      <c r="CA264" s="102">
        <f>IF(ISNA(VLOOKUP($D264,'[1]comptes des secteurs'!$B$13:$AW$1568,47,FALSE)),0,VLOOKUP($D264,'[1]comptes des secteurs'!$B$13:$AW$1568,47,FALSE))</f>
        <v>578.70000000000005</v>
      </c>
      <c r="CB264" s="108">
        <f t="shared" si="89"/>
        <v>0</v>
      </c>
      <c r="CC264" s="108">
        <f t="shared" si="89"/>
        <v>0</v>
      </c>
      <c r="CD264">
        <f>VLOOKUP(D264,Eurostat!$A$11:$H$272,5,TRUE)</f>
        <v>1687.8</v>
      </c>
    </row>
    <row r="265" spans="1:82" ht="15.65" customHeight="1" x14ac:dyDescent="0.35">
      <c r="A265" s="121"/>
      <c r="B265" s="191"/>
      <c r="C265" s="131" t="s">
        <v>517</v>
      </c>
      <c r="D265" s="128">
        <v>3213</v>
      </c>
      <c r="E265" s="97">
        <f>IFERROR(VLOOKUP(D265,'[1]Emissions ETS'!$A$2:$B$121,2,FALSE),0)/1000</f>
        <v>0</v>
      </c>
      <c r="F265" s="104" t="e">
        <f>SUMIF('[1]Consommati par usage et sect '!$C$6:$C$310,'[1]Assiette TIC'!$C278,'[1]Consommati par usage et sect '!E$6:E$310)</f>
        <v>#VALUE!</v>
      </c>
      <c r="G265" s="104" t="e">
        <f>SUMIF('[1]Consommati par usage et sect '!$C$6:$C$310,'[1]Assiette TIC'!$C278,'[1]Consommati par usage et sect '!F$6:F$310)</f>
        <v>#VALUE!</v>
      </c>
      <c r="H265" s="104" t="e">
        <f>SUMIF('[1]Consommati par usage et sect '!$C$6:$C$310,'[1]Assiette TIC'!$C278,'[1]Consommati par usage et sect '!G$6:G$310)</f>
        <v>#VALUE!</v>
      </c>
      <c r="I265" s="104" t="e">
        <f>SUMIF('[1]Consommati par usage et sect '!$C$6:$C$310,'[1]Assiette TIC'!$C278,'[1]Consommati par usage et sect '!H$6:H$310)</f>
        <v>#VALUE!</v>
      </c>
      <c r="J265" s="104" t="e">
        <f>SUMIF('[1]Consommati par usage et sect '!$C$6:$C$310,'[1]Assiette TIC'!$C278,'[1]Consommati par usage et sect '!I$6:I$310)</f>
        <v>#VALUE!</v>
      </c>
      <c r="K265" s="104" t="e">
        <f>SUMIF('[1]Consommati par usage et sect '!$C$6:$C$310,'[1]Assiette TIC'!$C278,'[1]Consommati par usage et sect '!J$6:J$310)</f>
        <v>#VALUE!</v>
      </c>
      <c r="L265" s="104" t="e">
        <f>SUMIF('[1]Consommati par usage et sect '!$C$6:$C$310,'[1]Assiette TIC'!$C278,'[1]Consommati par usage et sect '!K$6:K$310)</f>
        <v>#VALUE!</v>
      </c>
      <c r="M265" s="104" t="e">
        <f>SUMIF('[1]Consommati par usage et sect '!$C$6:$C$310,'[1]Assiette TIC'!$C278,'[1]Consommati par usage et sect '!L$6:L$310)</f>
        <v>#VALUE!</v>
      </c>
      <c r="N265" s="104" t="e">
        <f>SUMIF('[1]Consommati par usage et sect '!$C$6:$C$310,'[1]Assiette TIC'!$C278,'[1]Consommati par usage et sect '!M$6:M$310)</f>
        <v>#VALUE!</v>
      </c>
      <c r="O265" s="104" t="e">
        <f>SUMIF('[1]Consommati par usage et sect '!$C$6:$C$310,'[1]Assiette TIC'!$C278,'[1]Consommati par usage et sect '!N$6:N$310)</f>
        <v>#VALUE!</v>
      </c>
      <c r="P265" s="104" t="e">
        <f>SUMIF('[1]Consommati par usage et sect '!$C$6:$C$310,'[1]Assiette TIC'!$C278,'[1]Consommati par usage et sect '!O$6:O$310)</f>
        <v>#VALUE!</v>
      </c>
      <c r="Q265" s="104" t="e">
        <f>SUMIF('[1]Consommati par usage et sect '!$C$6:$C$310,'[1]Assiette TIC'!$C278,'[1]Consommati par usage et sect '!P$6:P$310)</f>
        <v>#VALUE!</v>
      </c>
      <c r="R265" s="104" t="e">
        <f>SUMIF('[1]Consommati par usage et sect '!$C$6:$C$310,'[1]Assiette TIC'!$C278,'[1]Consommati par usage et sect '!Q$6:Q$310)</f>
        <v>#VALUE!</v>
      </c>
      <c r="S265" s="104" t="e">
        <f>SUMIF('[1]Consommati par usage et sect '!$C$6:$C$310,'[1]Assiette TIC'!$C278,'[1]Consommati par usage et sect '!R$6:R$310)</f>
        <v>#VALUE!</v>
      </c>
      <c r="T265" s="104" t="e">
        <f>SUMIF('[1]Consommati par usage et sect '!$C$6:$C$310,'[1]Assiette TIC'!$C278,'[1]Consommati par usage et sect '!S$6:S$310)</f>
        <v>#VALUE!</v>
      </c>
      <c r="U265" s="104" t="e">
        <f>SUMIF('[1]Consommati par usage et sect '!$C$6:$C$310,'[1]Assiette TIC'!$C278,'[1]Consommati par usage et sect '!T$6:T$310)</f>
        <v>#VALUE!</v>
      </c>
      <c r="V265" s="104" t="e">
        <f>SUMIF('[1]Consommati par usage et sect '!$C$6:$C$310,'[1]Assiette TIC'!$C278,'[1]Consommati par usage et sect '!U$6:U$310)</f>
        <v>#VALUE!</v>
      </c>
      <c r="W265" s="104" t="e">
        <f>SUMIF('[1]Consommati par usage et sect '!$C$6:$C$310,'[1]Assiette TIC'!$C278,'[1]Consommati par usage et sect '!V$6:V$310)</f>
        <v>#VALUE!</v>
      </c>
      <c r="X265" s="104" t="e">
        <f>SUMIF('[1]Consommati par usage et sect '!$C$6:$C$310,'[1]Assiette TIC'!$C278,'[1]Consommati par usage et sect '!W$6:W$310)</f>
        <v>#VALUE!</v>
      </c>
      <c r="Y265" s="104" t="e">
        <f>SUMIF('[1]Consommati par usage et sect '!$C$6:$C$310,'[1]Assiette TIC'!$C278,'[1]Consommati par usage et sect '!X$6:X$310)</f>
        <v>#VALUE!</v>
      </c>
      <c r="Z265" s="104" t="e">
        <f>SUMIF('[1]Consommati par usage et sect '!$C$6:$C$310,'[1]Assiette TIC'!$C278,'[1]Consommati par usage et sect '!Y$6:Y$310)</f>
        <v>#VALUE!</v>
      </c>
      <c r="AA265" s="104" t="e">
        <f>SUMIF('[1]Consommati par usage et sect '!$C$6:$C$310,'[1]Assiette TIC'!$C278,'[1]Consommati par usage et sect '!Z$6:Z$310)</f>
        <v>#VALUE!</v>
      </c>
      <c r="AB265" s="104" t="e">
        <f>SUMIF('[1]Consommati par usage et sect '!$C$6:$C$310,'[1]Assiette TIC'!$C278,'[1]Consommati par usage et sect '!AA$6:AA$310)</f>
        <v>#VALUE!</v>
      </c>
      <c r="AC265" s="104" t="e">
        <f>SUMIF('[1]Consommati par usage et sect '!$C$6:$C$310,'[1]Assiette TIC'!$C278,'[1]Consommati par usage et sect '!AB$6:AB$310)</f>
        <v>#VALUE!</v>
      </c>
      <c r="AD265" s="104" t="e">
        <f>SUMIF('[1]Consommati par usage et sect '!$C$6:$C$310,'[1]Assiette TIC'!$C278,'[1]Consommati par usage et sect '!AC$6:AC$310)</f>
        <v>#VALUE!</v>
      </c>
      <c r="AE265" s="104" t="e">
        <f>SUMIF('[1]Consommati par usage et sect '!$C$6:$C$310,'[1]Assiette TIC'!$C278,'[1]Consommati par usage et sect '!AD$6:AD$310)</f>
        <v>#VALUE!</v>
      </c>
      <c r="AF265" s="104" t="e">
        <f>SUMIF('[1]Consommati par usage et sect '!$C$6:$C$310,'[1]Assiette TIC'!$C278,'[1]Consommati par usage et sect '!AE$6:AE$310)</f>
        <v>#VALUE!</v>
      </c>
      <c r="AG265" s="104" t="e">
        <f>SUMIF('[1]Consommati par usage et sect '!$C$6:$C$310,'[1]Assiette TIC'!$C278,'[1]Consommati par usage et sect '!AF$6:AF$310)</f>
        <v>#VALUE!</v>
      </c>
      <c r="AH265" s="104" t="e">
        <f>SUMIF('[1]Consommati par usage et sect '!$C$6:$C$310,'[1]Assiette TIC'!$C278,'[1]Consommati par usage et sect '!AG$6:AG$310)</f>
        <v>#VALUE!</v>
      </c>
      <c r="AI265" s="104" t="e">
        <f>SUMIF('[1]Consommati par usage et sect '!$C$6:$C$310,'[1]Assiette TIC'!$C278,'[1]Consommati par usage et sect '!AH$6:AH$310)</f>
        <v>#VALUE!</v>
      </c>
      <c r="AJ265" s="104" t="e">
        <f>SUMIF('[1]Consommati par usage et sect '!$C$6:$C$310,'[1]Assiette TIC'!$C278,'[1]Consommati par usage et sect '!AI$6:AI$310)</f>
        <v>#VALUE!</v>
      </c>
      <c r="AK265" s="104" t="e">
        <f>SUMIF('[1]Consommati par usage et sect '!$C$6:$C$310,'[1]Assiette TIC'!$C278,'[1]Consommati par usage et sect '!AJ$6:AJ$310)</f>
        <v>#VALUE!</v>
      </c>
      <c r="AL265" s="105" t="e">
        <f t="shared" si="104"/>
        <v>#VALUE!</v>
      </c>
      <c r="AM265" s="104" t="e">
        <f>SUMIF('[1]Consommati par usage et sect '!$C$6:$C$310,'[1]Assiette TIC'!$C278,'[1]Consommati par usage et sect '!AL$6:AL$310)</f>
        <v>#VALUE!</v>
      </c>
      <c r="AN265" s="104" t="e">
        <f>SUMIF('[1]Consommati par usage et sect '!$C$6:$C$310,'[1]Assiette TIC'!$C278,'[1]Consommati par usage et sect '!AM$6:AM$310)</f>
        <v>#VALUE!</v>
      </c>
      <c r="AO265" s="104" t="e">
        <f>SUMIF('[1]Consommati par usage et sect '!$C$6:$C$310,'[1]Assiette TIC'!$C278,'[1]Consommati par usage et sect '!AN$6:AN$310)</f>
        <v>#VALUE!</v>
      </c>
      <c r="AP265" s="104" t="e">
        <f>SUMIF('[1]Consommati par usage et sect '!$C$6:$C$310,'[1]Assiette TIC'!$C278,'[1]Consommati par usage et sect '!AO$6:AO$310)</f>
        <v>#VALUE!</v>
      </c>
      <c r="AQ265" s="104" t="e">
        <f>SUMIF('[1]Consommati par usage et sect '!$C$6:$C$310,'[1]Assiette TIC'!$C278,'[1]Consommati par usage et sect '!AP$6:AP$310)</f>
        <v>#VALUE!</v>
      </c>
      <c r="AR265" s="104" t="e">
        <f>SUMIF('[1]Consommati par usage et sect '!$C$6:$C$310,'[1]Assiette TIC'!$C278,'[1]Consommati par usage et sect '!AQ$6:AQ$310)</f>
        <v>#VALUE!</v>
      </c>
      <c r="AS265" s="104" t="e">
        <f>SUMIF('[1]Consommati par usage et sect '!$C$6:$C$310,'[1]Assiette TIC'!$C278,'[1]Consommati par usage et sect '!AR$6:AR$310)</f>
        <v>#VALUE!</v>
      </c>
      <c r="AT265" s="104" t="e">
        <f>SUMIF('[1]Consommati par usage et sect '!$C$6:$C$310,'[1]Assiette TIC'!$C278,'[1]Consommati par usage et sect '!AS$6:AS$310)</f>
        <v>#VALUE!</v>
      </c>
      <c r="AU265" s="104" t="e">
        <f>SUMIF('[1]Consommati par usage et sect '!$C$6:$C$310,'[1]Assiette TIC'!$C278,'[1]Consommati par usage et sect '!AT$6:AT$310)</f>
        <v>#VALUE!</v>
      </c>
      <c r="AV265" s="104" t="e">
        <f>SUMIF('[1]Consommati par usage et sect '!$C$6:$C$310,'[1]Assiette TIC'!$C278,'[1]Consommati par usage et sect '!AU$6:AU$310)</f>
        <v>#VALUE!</v>
      </c>
      <c r="AW265" s="104" t="e">
        <f>SUMIF('[1]Consommati par usage et sect '!$C$6:$C$310,'[1]Assiette TIC'!$C278,'[1]Consommati par usage et sect '!AV$6:AV$310)</f>
        <v>#VALUE!</v>
      </c>
      <c r="AX265" s="104" t="e">
        <f>SUMIF('[1]Consommati par usage et sect '!$C$6:$C$310,'[1]Assiette TIC'!$C278,'[1]Consommati par usage et sect '!AW$6:AW$310)</f>
        <v>#VALUE!</v>
      </c>
      <c r="AY265" s="104" t="e">
        <f>SUMIF('[1]Consommati par usage et sect '!$C$6:$C$310,'[1]Assiette TIC'!$C278,'[1]Consommati par usage et sect '!AX$6:AX$310)</f>
        <v>#VALUE!</v>
      </c>
      <c r="AZ265" s="104" t="e">
        <f>SUMIF('[1]Consommati par usage et sect '!$C$6:$C$310,'[1]Assiette TIC'!$C278,'[1]Consommati par usage et sect '!AY$6:AY$310)</f>
        <v>#VALUE!</v>
      </c>
      <c r="BA265" s="104" t="e">
        <f>SUMIF('[1]Consommati par usage et sect '!$C$6:$C$310,'[1]Assiette TIC'!$C278,'[1]Consommati par usage et sect '!AZ$6:AZ$310)</f>
        <v>#VALUE!</v>
      </c>
      <c r="BB265" s="104" t="e">
        <f>SUMIF('[1]Consommati par usage et sect '!$C$6:$C$310,'[1]Assiette TIC'!$C278,'[1]Consommati par usage et sect '!BA$6:BA$310)</f>
        <v>#VALUE!</v>
      </c>
      <c r="BC265" s="104" t="e">
        <f>SUMIF('[1]Consommati par usage et sect '!$C$6:$C$310,'[1]Assiette TIC'!$C278,'[1]Consommati par usage et sect '!BB$6:BB$310)</f>
        <v>#VALUE!</v>
      </c>
      <c r="BD265" s="104" t="e">
        <f>SUMIF('[1]Consommati par usage et sect '!$C$6:$C$310,'[1]Assiette TIC'!$C278,'[1]Consommati par usage et sect '!BC$6:BC$310)</f>
        <v>#VALUE!</v>
      </c>
      <c r="BE265" s="104" t="e">
        <f>SUMIF('[1]Consommati par usage et sect '!$C$6:$C$310,'[1]Assiette TIC'!$C278,'[1]Consommati par usage et sect '!BD$6:BD$310)</f>
        <v>#VALUE!</v>
      </c>
      <c r="BF265" s="104" t="e">
        <f>SUMIF('[1]Consommati par usage et sect '!$C$6:$C$310,'[1]Assiette TIC'!$C278,'[1]Consommati par usage et sect '!BE$6:BE$310)</f>
        <v>#VALUE!</v>
      </c>
      <c r="BG265" s="104" t="e">
        <f>SUMIF('[1]Consommati par usage et sect '!$C$6:$C$310,'[1]Assiette TIC'!$C278,'[1]Consommati par usage et sect '!BF$6:BF$310)</f>
        <v>#VALUE!</v>
      </c>
      <c r="BH265" s="104" t="e">
        <f>SUMIF('[1]Consommati par usage et sect '!$C$6:$C$310,'[1]Assiette TIC'!$C278,'[1]Consommati par usage et sect '!BG$6:BG$310)</f>
        <v>#VALUE!</v>
      </c>
      <c r="BI265" s="104" t="e">
        <f>SUMIF('[1]Consommati par usage et sect '!$C$6:$C$310,'[1]Assiette TIC'!$C278,'[1]Consommati par usage et sect '!BH$6:BH$310)</f>
        <v>#VALUE!</v>
      </c>
      <c r="BJ265" s="104" t="e">
        <f>SUMIF('[1]Consommati par usage et sect '!$C$6:$C$310,'[1]Assiette TIC'!$C278,'[1]Consommati par usage et sect '!BI$6:BI$310)</f>
        <v>#VALUE!</v>
      </c>
      <c r="BK265" s="104" t="e">
        <f>SUMIF('[1]Consommati par usage et sect '!$C$6:$C$310,'[1]Assiette TIC'!$C278,'[1]Consommati par usage et sect '!BJ$6:BJ$310)</f>
        <v>#VALUE!</v>
      </c>
      <c r="BL265" s="104" t="e">
        <f>SUMIF('[1]Consommati par usage et sect '!$C$6:$C$310,'[1]Assiette TIC'!$C278,'[1]Consommati par usage et sect '!BK$6:BK$310)</f>
        <v>#VALUE!</v>
      </c>
      <c r="BM265" s="104" t="e">
        <f>SUMIF('[1]Consommati par usage et sect '!$C$6:$C$310,'[1]Assiette TIC'!$C278,'[1]Consommati par usage et sect '!BL$6:BL$310)</f>
        <v>#VALUE!</v>
      </c>
      <c r="BN265" s="104" t="e">
        <f>SUMIF('[1]Consommati par usage et sect '!$C$6:$C$310,'[1]Assiette TIC'!$C278,'[1]Consommati par usage et sect '!BM$6:BM$310)</f>
        <v>#VALUE!</v>
      </c>
      <c r="BO265" s="104" t="e">
        <f>SUMIF('[1]Consommati par usage et sect '!$C$6:$C$310,'[1]Assiette TIC'!$C278,'[1]Consommati par usage et sect '!BN$6:BN$310)</f>
        <v>#VALUE!</v>
      </c>
      <c r="BP265" s="104" t="e">
        <f>SUMIF('[1]Consommati par usage et sect '!$C$6:$C$310,'[1]Assiette TIC'!$C278,'[1]Consommati par usage et sect '!BO$6:BO$310)</f>
        <v>#VALUE!</v>
      </c>
      <c r="BQ265" s="104" t="e">
        <f>SUMIF('[1]Consommati par usage et sect '!$C$6:$C$310,'[1]Assiette TIC'!$C278,'[1]Consommati par usage et sect '!BP$6:BP$310)</f>
        <v>#VALUE!</v>
      </c>
      <c r="BR265" s="104" t="e">
        <f>SUMIF('[1]Consommati par usage et sect '!$C$6:$C$310,'[1]Assiette TIC'!$C278,'[1]Consommati par usage et sect '!BQ$6:BQ$310)</f>
        <v>#VALUE!</v>
      </c>
      <c r="BS265" s="105" t="e">
        <f t="shared" si="103"/>
        <v>#VALUE!</v>
      </c>
      <c r="BT265" s="106" t="e">
        <f t="shared" si="107"/>
        <v>#VALUE!</v>
      </c>
      <c r="BU265" s="102" t="e">
        <f>IF(E265-#REF!-#REF!&gt;=#REF!,AL265-E265+#REF!+#REF!,AL265-#REF!)</f>
        <v>#REF!</v>
      </c>
      <c r="BV265" s="102" t="s">
        <v>264</v>
      </c>
      <c r="BW265" s="102"/>
      <c r="BX265" s="102">
        <f t="shared" si="105"/>
        <v>1</v>
      </c>
      <c r="BY265" s="102">
        <f t="shared" si="106"/>
        <v>0</v>
      </c>
      <c r="BZ265" s="107">
        <f>IF(ISNA(VLOOKUP($D265,'[1]comptes des secteurs'!$B$13:$AW$1568,31,FALSE)),0,VLOOKUP($D265,'[1]comptes des secteurs'!$B$13:$AW$1568,31,FALSE))</f>
        <v>107.4</v>
      </c>
      <c r="CA265" s="102">
        <f>IF(ISNA(VLOOKUP($D265,'[1]comptes des secteurs'!$B$13:$AW$1568,47,FALSE)),0,VLOOKUP($D265,'[1]comptes des secteurs'!$B$13:$AW$1568,47,FALSE))</f>
        <v>221.3</v>
      </c>
      <c r="CB265" s="108">
        <f t="shared" si="89"/>
        <v>0</v>
      </c>
      <c r="CC265" s="108">
        <f t="shared" si="89"/>
        <v>0</v>
      </c>
      <c r="CD265">
        <f>VLOOKUP(D265,Eurostat!$A$11:$H$272,5,TRUE)</f>
        <v>535.5</v>
      </c>
    </row>
    <row r="266" spans="1:82" ht="15.65" customHeight="1" x14ac:dyDescent="0.35">
      <c r="A266" s="121"/>
      <c r="B266" s="191"/>
      <c r="C266" s="131" t="s">
        <v>518</v>
      </c>
      <c r="D266" s="128">
        <v>3220</v>
      </c>
      <c r="E266" s="97">
        <f>IFERROR(VLOOKUP(D266,'[1]Emissions ETS'!$A$2:$B$121,2,FALSE),0)/1000</f>
        <v>0</v>
      </c>
      <c r="F266" s="104" t="e">
        <f>SUMIF('[1]Consommati par usage et sect '!$C$6:$C$310,'[1]Assiette TIC'!$C279,'[1]Consommati par usage et sect '!E$6:E$310)</f>
        <v>#VALUE!</v>
      </c>
      <c r="G266" s="104" t="e">
        <f>SUMIF('[1]Consommati par usage et sect '!$C$6:$C$310,'[1]Assiette TIC'!$C279,'[1]Consommati par usage et sect '!F$6:F$310)</f>
        <v>#VALUE!</v>
      </c>
      <c r="H266" s="104" t="e">
        <f>SUMIF('[1]Consommati par usage et sect '!$C$6:$C$310,'[1]Assiette TIC'!$C279,'[1]Consommati par usage et sect '!G$6:G$310)</f>
        <v>#VALUE!</v>
      </c>
      <c r="I266" s="104" t="e">
        <f>SUMIF('[1]Consommati par usage et sect '!$C$6:$C$310,'[1]Assiette TIC'!$C279,'[1]Consommati par usage et sect '!H$6:H$310)</f>
        <v>#VALUE!</v>
      </c>
      <c r="J266" s="104" t="e">
        <f>SUMIF('[1]Consommati par usage et sect '!$C$6:$C$310,'[1]Assiette TIC'!$C279,'[1]Consommati par usage et sect '!I$6:I$310)</f>
        <v>#VALUE!</v>
      </c>
      <c r="K266" s="104" t="e">
        <f>SUMIF('[1]Consommati par usage et sect '!$C$6:$C$310,'[1]Assiette TIC'!$C279,'[1]Consommati par usage et sect '!J$6:J$310)</f>
        <v>#VALUE!</v>
      </c>
      <c r="L266" s="104" t="e">
        <f>SUMIF('[1]Consommati par usage et sect '!$C$6:$C$310,'[1]Assiette TIC'!$C279,'[1]Consommati par usage et sect '!K$6:K$310)</f>
        <v>#VALUE!</v>
      </c>
      <c r="M266" s="104" t="e">
        <f>SUMIF('[1]Consommati par usage et sect '!$C$6:$C$310,'[1]Assiette TIC'!$C279,'[1]Consommati par usage et sect '!L$6:L$310)</f>
        <v>#VALUE!</v>
      </c>
      <c r="N266" s="104" t="e">
        <f>SUMIF('[1]Consommati par usage et sect '!$C$6:$C$310,'[1]Assiette TIC'!$C279,'[1]Consommati par usage et sect '!M$6:M$310)</f>
        <v>#VALUE!</v>
      </c>
      <c r="O266" s="104" t="e">
        <f>SUMIF('[1]Consommati par usage et sect '!$C$6:$C$310,'[1]Assiette TIC'!$C279,'[1]Consommati par usage et sect '!N$6:N$310)</f>
        <v>#VALUE!</v>
      </c>
      <c r="P266" s="104" t="e">
        <f>SUMIF('[1]Consommati par usage et sect '!$C$6:$C$310,'[1]Assiette TIC'!$C279,'[1]Consommati par usage et sect '!O$6:O$310)</f>
        <v>#VALUE!</v>
      </c>
      <c r="Q266" s="104" t="e">
        <f>SUMIF('[1]Consommati par usage et sect '!$C$6:$C$310,'[1]Assiette TIC'!$C279,'[1]Consommati par usage et sect '!P$6:P$310)</f>
        <v>#VALUE!</v>
      </c>
      <c r="R266" s="104" t="e">
        <f>SUMIF('[1]Consommati par usage et sect '!$C$6:$C$310,'[1]Assiette TIC'!$C279,'[1]Consommati par usage et sect '!Q$6:Q$310)</f>
        <v>#VALUE!</v>
      </c>
      <c r="S266" s="104" t="e">
        <f>SUMIF('[1]Consommati par usage et sect '!$C$6:$C$310,'[1]Assiette TIC'!$C279,'[1]Consommati par usage et sect '!R$6:R$310)</f>
        <v>#VALUE!</v>
      </c>
      <c r="T266" s="104" t="e">
        <f>SUMIF('[1]Consommati par usage et sect '!$C$6:$C$310,'[1]Assiette TIC'!$C279,'[1]Consommati par usage et sect '!S$6:S$310)</f>
        <v>#VALUE!</v>
      </c>
      <c r="U266" s="104" t="e">
        <f>SUMIF('[1]Consommati par usage et sect '!$C$6:$C$310,'[1]Assiette TIC'!$C279,'[1]Consommati par usage et sect '!T$6:T$310)</f>
        <v>#VALUE!</v>
      </c>
      <c r="V266" s="104" t="e">
        <f>SUMIF('[1]Consommati par usage et sect '!$C$6:$C$310,'[1]Assiette TIC'!$C279,'[1]Consommati par usage et sect '!U$6:U$310)</f>
        <v>#VALUE!</v>
      </c>
      <c r="W266" s="104" t="e">
        <f>SUMIF('[1]Consommati par usage et sect '!$C$6:$C$310,'[1]Assiette TIC'!$C279,'[1]Consommati par usage et sect '!V$6:V$310)</f>
        <v>#VALUE!</v>
      </c>
      <c r="X266" s="104" t="e">
        <f>SUMIF('[1]Consommati par usage et sect '!$C$6:$C$310,'[1]Assiette TIC'!$C279,'[1]Consommati par usage et sect '!W$6:W$310)</f>
        <v>#VALUE!</v>
      </c>
      <c r="Y266" s="104" t="e">
        <f>SUMIF('[1]Consommati par usage et sect '!$C$6:$C$310,'[1]Assiette TIC'!$C279,'[1]Consommati par usage et sect '!X$6:X$310)</f>
        <v>#VALUE!</v>
      </c>
      <c r="Z266" s="104" t="e">
        <f>SUMIF('[1]Consommati par usage et sect '!$C$6:$C$310,'[1]Assiette TIC'!$C279,'[1]Consommati par usage et sect '!Y$6:Y$310)</f>
        <v>#VALUE!</v>
      </c>
      <c r="AA266" s="104" t="e">
        <f>SUMIF('[1]Consommati par usage et sect '!$C$6:$C$310,'[1]Assiette TIC'!$C279,'[1]Consommati par usage et sect '!Z$6:Z$310)</f>
        <v>#VALUE!</v>
      </c>
      <c r="AB266" s="104" t="e">
        <f>SUMIF('[1]Consommati par usage et sect '!$C$6:$C$310,'[1]Assiette TIC'!$C279,'[1]Consommati par usage et sect '!AA$6:AA$310)</f>
        <v>#VALUE!</v>
      </c>
      <c r="AC266" s="104" t="e">
        <f>SUMIF('[1]Consommati par usage et sect '!$C$6:$C$310,'[1]Assiette TIC'!$C279,'[1]Consommati par usage et sect '!AB$6:AB$310)</f>
        <v>#VALUE!</v>
      </c>
      <c r="AD266" s="104" t="e">
        <f>SUMIF('[1]Consommati par usage et sect '!$C$6:$C$310,'[1]Assiette TIC'!$C279,'[1]Consommati par usage et sect '!AC$6:AC$310)</f>
        <v>#VALUE!</v>
      </c>
      <c r="AE266" s="104" t="e">
        <f>SUMIF('[1]Consommati par usage et sect '!$C$6:$C$310,'[1]Assiette TIC'!$C279,'[1]Consommati par usage et sect '!AD$6:AD$310)</f>
        <v>#VALUE!</v>
      </c>
      <c r="AF266" s="104" t="e">
        <f>SUMIF('[1]Consommati par usage et sect '!$C$6:$C$310,'[1]Assiette TIC'!$C279,'[1]Consommati par usage et sect '!AE$6:AE$310)</f>
        <v>#VALUE!</v>
      </c>
      <c r="AG266" s="104" t="e">
        <f>SUMIF('[1]Consommati par usage et sect '!$C$6:$C$310,'[1]Assiette TIC'!$C279,'[1]Consommati par usage et sect '!AF$6:AF$310)</f>
        <v>#VALUE!</v>
      </c>
      <c r="AH266" s="104" t="e">
        <f>SUMIF('[1]Consommati par usage et sect '!$C$6:$C$310,'[1]Assiette TIC'!$C279,'[1]Consommati par usage et sect '!AG$6:AG$310)</f>
        <v>#VALUE!</v>
      </c>
      <c r="AI266" s="104" t="e">
        <f>SUMIF('[1]Consommati par usage et sect '!$C$6:$C$310,'[1]Assiette TIC'!$C279,'[1]Consommati par usage et sect '!AH$6:AH$310)</f>
        <v>#VALUE!</v>
      </c>
      <c r="AJ266" s="104" t="e">
        <f>SUMIF('[1]Consommati par usage et sect '!$C$6:$C$310,'[1]Assiette TIC'!$C279,'[1]Consommati par usage et sect '!AI$6:AI$310)</f>
        <v>#VALUE!</v>
      </c>
      <c r="AK266" s="104" t="e">
        <f>SUMIF('[1]Consommati par usage et sect '!$C$6:$C$310,'[1]Assiette TIC'!$C279,'[1]Consommati par usage et sect '!AJ$6:AJ$310)</f>
        <v>#VALUE!</v>
      </c>
      <c r="AL266" s="105" t="e">
        <f t="shared" si="104"/>
        <v>#VALUE!</v>
      </c>
      <c r="AM266" s="104" t="e">
        <f>SUMIF('[1]Consommati par usage et sect '!$C$6:$C$310,'[1]Assiette TIC'!$C279,'[1]Consommati par usage et sect '!AL$6:AL$310)</f>
        <v>#VALUE!</v>
      </c>
      <c r="AN266" s="104" t="e">
        <f>SUMIF('[1]Consommati par usage et sect '!$C$6:$C$310,'[1]Assiette TIC'!$C279,'[1]Consommati par usage et sect '!AM$6:AM$310)</f>
        <v>#VALUE!</v>
      </c>
      <c r="AO266" s="104" t="e">
        <f>SUMIF('[1]Consommati par usage et sect '!$C$6:$C$310,'[1]Assiette TIC'!$C279,'[1]Consommati par usage et sect '!AN$6:AN$310)</f>
        <v>#VALUE!</v>
      </c>
      <c r="AP266" s="104" t="e">
        <f>SUMIF('[1]Consommati par usage et sect '!$C$6:$C$310,'[1]Assiette TIC'!$C279,'[1]Consommati par usage et sect '!AO$6:AO$310)</f>
        <v>#VALUE!</v>
      </c>
      <c r="AQ266" s="104" t="e">
        <f>SUMIF('[1]Consommati par usage et sect '!$C$6:$C$310,'[1]Assiette TIC'!$C279,'[1]Consommati par usage et sect '!AP$6:AP$310)</f>
        <v>#VALUE!</v>
      </c>
      <c r="AR266" s="104" t="e">
        <f>SUMIF('[1]Consommati par usage et sect '!$C$6:$C$310,'[1]Assiette TIC'!$C279,'[1]Consommati par usage et sect '!AQ$6:AQ$310)</f>
        <v>#VALUE!</v>
      </c>
      <c r="AS266" s="104" t="e">
        <f>SUMIF('[1]Consommati par usage et sect '!$C$6:$C$310,'[1]Assiette TIC'!$C279,'[1]Consommati par usage et sect '!AR$6:AR$310)</f>
        <v>#VALUE!</v>
      </c>
      <c r="AT266" s="104" t="e">
        <f>SUMIF('[1]Consommati par usage et sect '!$C$6:$C$310,'[1]Assiette TIC'!$C279,'[1]Consommati par usage et sect '!AS$6:AS$310)</f>
        <v>#VALUE!</v>
      </c>
      <c r="AU266" s="104" t="e">
        <f>SUMIF('[1]Consommati par usage et sect '!$C$6:$C$310,'[1]Assiette TIC'!$C279,'[1]Consommati par usage et sect '!AT$6:AT$310)</f>
        <v>#VALUE!</v>
      </c>
      <c r="AV266" s="104" t="e">
        <f>SUMIF('[1]Consommati par usage et sect '!$C$6:$C$310,'[1]Assiette TIC'!$C279,'[1]Consommati par usage et sect '!AU$6:AU$310)</f>
        <v>#VALUE!</v>
      </c>
      <c r="AW266" s="104" t="e">
        <f>SUMIF('[1]Consommati par usage et sect '!$C$6:$C$310,'[1]Assiette TIC'!$C279,'[1]Consommati par usage et sect '!AV$6:AV$310)</f>
        <v>#VALUE!</v>
      </c>
      <c r="AX266" s="104" t="e">
        <f>SUMIF('[1]Consommati par usage et sect '!$C$6:$C$310,'[1]Assiette TIC'!$C279,'[1]Consommati par usage et sect '!AW$6:AW$310)</f>
        <v>#VALUE!</v>
      </c>
      <c r="AY266" s="104" t="e">
        <f>SUMIF('[1]Consommati par usage et sect '!$C$6:$C$310,'[1]Assiette TIC'!$C279,'[1]Consommati par usage et sect '!AX$6:AX$310)</f>
        <v>#VALUE!</v>
      </c>
      <c r="AZ266" s="104" t="e">
        <f>SUMIF('[1]Consommati par usage et sect '!$C$6:$C$310,'[1]Assiette TIC'!$C279,'[1]Consommati par usage et sect '!AY$6:AY$310)</f>
        <v>#VALUE!</v>
      </c>
      <c r="BA266" s="104" t="e">
        <f>SUMIF('[1]Consommati par usage et sect '!$C$6:$C$310,'[1]Assiette TIC'!$C279,'[1]Consommati par usage et sect '!AZ$6:AZ$310)</f>
        <v>#VALUE!</v>
      </c>
      <c r="BB266" s="104" t="e">
        <f>SUMIF('[1]Consommati par usage et sect '!$C$6:$C$310,'[1]Assiette TIC'!$C279,'[1]Consommati par usage et sect '!BA$6:BA$310)</f>
        <v>#VALUE!</v>
      </c>
      <c r="BC266" s="104" t="e">
        <f>SUMIF('[1]Consommati par usage et sect '!$C$6:$C$310,'[1]Assiette TIC'!$C279,'[1]Consommati par usage et sect '!BB$6:BB$310)</f>
        <v>#VALUE!</v>
      </c>
      <c r="BD266" s="104" t="e">
        <f>SUMIF('[1]Consommati par usage et sect '!$C$6:$C$310,'[1]Assiette TIC'!$C279,'[1]Consommati par usage et sect '!BC$6:BC$310)</f>
        <v>#VALUE!</v>
      </c>
      <c r="BE266" s="104" t="e">
        <f>SUMIF('[1]Consommati par usage et sect '!$C$6:$C$310,'[1]Assiette TIC'!$C279,'[1]Consommati par usage et sect '!BD$6:BD$310)</f>
        <v>#VALUE!</v>
      </c>
      <c r="BF266" s="104" t="e">
        <f>SUMIF('[1]Consommati par usage et sect '!$C$6:$C$310,'[1]Assiette TIC'!$C279,'[1]Consommati par usage et sect '!BE$6:BE$310)</f>
        <v>#VALUE!</v>
      </c>
      <c r="BG266" s="104" t="e">
        <f>SUMIF('[1]Consommati par usage et sect '!$C$6:$C$310,'[1]Assiette TIC'!$C279,'[1]Consommati par usage et sect '!BF$6:BF$310)</f>
        <v>#VALUE!</v>
      </c>
      <c r="BH266" s="104" t="e">
        <f>SUMIF('[1]Consommati par usage et sect '!$C$6:$C$310,'[1]Assiette TIC'!$C279,'[1]Consommati par usage et sect '!BG$6:BG$310)</f>
        <v>#VALUE!</v>
      </c>
      <c r="BI266" s="104" t="e">
        <f>SUMIF('[1]Consommati par usage et sect '!$C$6:$C$310,'[1]Assiette TIC'!$C279,'[1]Consommati par usage et sect '!BH$6:BH$310)</f>
        <v>#VALUE!</v>
      </c>
      <c r="BJ266" s="104" t="e">
        <f>SUMIF('[1]Consommati par usage et sect '!$C$6:$C$310,'[1]Assiette TIC'!$C279,'[1]Consommati par usage et sect '!BI$6:BI$310)</f>
        <v>#VALUE!</v>
      </c>
      <c r="BK266" s="104" t="e">
        <f>SUMIF('[1]Consommati par usage et sect '!$C$6:$C$310,'[1]Assiette TIC'!$C279,'[1]Consommati par usage et sect '!BJ$6:BJ$310)</f>
        <v>#VALUE!</v>
      </c>
      <c r="BL266" s="104" t="e">
        <f>SUMIF('[1]Consommati par usage et sect '!$C$6:$C$310,'[1]Assiette TIC'!$C279,'[1]Consommati par usage et sect '!BK$6:BK$310)</f>
        <v>#VALUE!</v>
      </c>
      <c r="BM266" s="104" t="e">
        <f>SUMIF('[1]Consommati par usage et sect '!$C$6:$C$310,'[1]Assiette TIC'!$C279,'[1]Consommati par usage et sect '!BL$6:BL$310)</f>
        <v>#VALUE!</v>
      </c>
      <c r="BN266" s="104" t="e">
        <f>SUMIF('[1]Consommati par usage et sect '!$C$6:$C$310,'[1]Assiette TIC'!$C279,'[1]Consommati par usage et sect '!BM$6:BM$310)</f>
        <v>#VALUE!</v>
      </c>
      <c r="BO266" s="104" t="e">
        <f>SUMIF('[1]Consommati par usage et sect '!$C$6:$C$310,'[1]Assiette TIC'!$C279,'[1]Consommati par usage et sect '!BN$6:BN$310)</f>
        <v>#VALUE!</v>
      </c>
      <c r="BP266" s="104" t="e">
        <f>SUMIF('[1]Consommati par usage et sect '!$C$6:$C$310,'[1]Assiette TIC'!$C279,'[1]Consommati par usage et sect '!BO$6:BO$310)</f>
        <v>#VALUE!</v>
      </c>
      <c r="BQ266" s="104" t="e">
        <f>SUMIF('[1]Consommati par usage et sect '!$C$6:$C$310,'[1]Assiette TIC'!$C279,'[1]Consommati par usage et sect '!BP$6:BP$310)</f>
        <v>#VALUE!</v>
      </c>
      <c r="BR266" s="104" t="e">
        <f>SUMIF('[1]Consommati par usage et sect '!$C$6:$C$310,'[1]Assiette TIC'!$C279,'[1]Consommati par usage et sect '!BQ$6:BQ$310)</f>
        <v>#VALUE!</v>
      </c>
      <c r="BS266" s="105" t="e">
        <f t="shared" si="103"/>
        <v>#VALUE!</v>
      </c>
      <c r="BT266" s="106" t="e">
        <f t="shared" si="107"/>
        <v>#VALUE!</v>
      </c>
      <c r="BU266" s="102" t="e">
        <f>IF(E266-#REF!-#REF!&gt;=#REF!,AL266-E266+#REF!+#REF!,AL266-#REF!)</f>
        <v>#REF!</v>
      </c>
      <c r="BV266" s="102" t="s">
        <v>264</v>
      </c>
      <c r="BW266" s="102"/>
      <c r="BX266" s="102">
        <f t="shared" si="105"/>
        <v>1</v>
      </c>
      <c r="BY266" s="102">
        <f t="shared" si="106"/>
        <v>0</v>
      </c>
      <c r="BZ266" s="107">
        <f>IF(ISNA(VLOOKUP($D266,'[1]comptes des secteurs'!$B$13:$AW$1568,31,FALSE)),0,VLOOKUP($D266,'[1]comptes des secteurs'!$B$13:$AW$1568,31,FALSE))</f>
        <v>30.4</v>
      </c>
      <c r="CA266" s="102">
        <f>IF(ISNA(VLOOKUP($D266,'[1]comptes des secteurs'!$B$13:$AW$1568,47,FALSE)),0,VLOOKUP($D266,'[1]comptes des secteurs'!$B$13:$AW$1568,47,FALSE))</f>
        <v>108.2</v>
      </c>
      <c r="CB266" s="108">
        <f t="shared" ref="CB266:CC277" si="108">IF(BZ266="S","S",IF(BZ266&gt;0,($BY266/BZ266),""))</f>
        <v>0</v>
      </c>
      <c r="CC266" s="108">
        <f t="shared" si="108"/>
        <v>0</v>
      </c>
      <c r="CD266">
        <f>VLOOKUP(D266,Eurostat!$A$11:$H$272,5,TRUE)</f>
        <v>207.3</v>
      </c>
    </row>
    <row r="267" spans="1:82" ht="15.65" customHeight="1" x14ac:dyDescent="0.35">
      <c r="A267" s="121"/>
      <c r="B267" s="191"/>
      <c r="C267" s="131" t="s">
        <v>519</v>
      </c>
      <c r="D267" s="128">
        <v>3230</v>
      </c>
      <c r="E267" s="97">
        <f>IFERROR(VLOOKUP(D267,'[1]Emissions ETS'!$A$2:$B$121,2,FALSE),0)/1000</f>
        <v>0</v>
      </c>
      <c r="F267" s="104" t="e">
        <f>SUMIF('[1]Consommati par usage et sect '!$C$6:$C$310,'[1]Assiette TIC'!$C280,'[1]Consommati par usage et sect '!E$6:E$310)</f>
        <v>#VALUE!</v>
      </c>
      <c r="G267" s="104" t="e">
        <f>SUMIF('[1]Consommati par usage et sect '!$C$6:$C$310,'[1]Assiette TIC'!$C280,'[1]Consommati par usage et sect '!F$6:F$310)</f>
        <v>#VALUE!</v>
      </c>
      <c r="H267" s="104" t="e">
        <f>SUMIF('[1]Consommati par usage et sect '!$C$6:$C$310,'[1]Assiette TIC'!$C280,'[1]Consommati par usage et sect '!G$6:G$310)</f>
        <v>#VALUE!</v>
      </c>
      <c r="I267" s="104" t="e">
        <f>SUMIF('[1]Consommati par usage et sect '!$C$6:$C$310,'[1]Assiette TIC'!$C280,'[1]Consommati par usage et sect '!H$6:H$310)</f>
        <v>#VALUE!</v>
      </c>
      <c r="J267" s="104" t="e">
        <f>SUMIF('[1]Consommati par usage et sect '!$C$6:$C$310,'[1]Assiette TIC'!$C280,'[1]Consommati par usage et sect '!I$6:I$310)</f>
        <v>#VALUE!</v>
      </c>
      <c r="K267" s="104" t="e">
        <f>SUMIF('[1]Consommati par usage et sect '!$C$6:$C$310,'[1]Assiette TIC'!$C280,'[1]Consommati par usage et sect '!J$6:J$310)</f>
        <v>#VALUE!</v>
      </c>
      <c r="L267" s="104" t="e">
        <f>SUMIF('[1]Consommati par usage et sect '!$C$6:$C$310,'[1]Assiette TIC'!$C280,'[1]Consommati par usage et sect '!K$6:K$310)</f>
        <v>#VALUE!</v>
      </c>
      <c r="M267" s="104" t="e">
        <f>SUMIF('[1]Consommati par usage et sect '!$C$6:$C$310,'[1]Assiette TIC'!$C280,'[1]Consommati par usage et sect '!L$6:L$310)</f>
        <v>#VALUE!</v>
      </c>
      <c r="N267" s="104" t="e">
        <f>SUMIF('[1]Consommati par usage et sect '!$C$6:$C$310,'[1]Assiette TIC'!$C280,'[1]Consommati par usage et sect '!M$6:M$310)</f>
        <v>#VALUE!</v>
      </c>
      <c r="O267" s="104" t="e">
        <f>SUMIF('[1]Consommati par usage et sect '!$C$6:$C$310,'[1]Assiette TIC'!$C280,'[1]Consommati par usage et sect '!N$6:N$310)</f>
        <v>#VALUE!</v>
      </c>
      <c r="P267" s="104" t="e">
        <f>SUMIF('[1]Consommati par usage et sect '!$C$6:$C$310,'[1]Assiette TIC'!$C280,'[1]Consommati par usage et sect '!O$6:O$310)</f>
        <v>#VALUE!</v>
      </c>
      <c r="Q267" s="104" t="e">
        <f>SUMIF('[1]Consommati par usage et sect '!$C$6:$C$310,'[1]Assiette TIC'!$C280,'[1]Consommati par usage et sect '!P$6:P$310)</f>
        <v>#VALUE!</v>
      </c>
      <c r="R267" s="104" t="e">
        <f>SUMIF('[1]Consommati par usage et sect '!$C$6:$C$310,'[1]Assiette TIC'!$C280,'[1]Consommati par usage et sect '!Q$6:Q$310)</f>
        <v>#VALUE!</v>
      </c>
      <c r="S267" s="104" t="e">
        <f>SUMIF('[1]Consommati par usage et sect '!$C$6:$C$310,'[1]Assiette TIC'!$C280,'[1]Consommati par usage et sect '!R$6:R$310)</f>
        <v>#VALUE!</v>
      </c>
      <c r="T267" s="104" t="e">
        <f>SUMIF('[1]Consommati par usage et sect '!$C$6:$C$310,'[1]Assiette TIC'!$C280,'[1]Consommati par usage et sect '!S$6:S$310)</f>
        <v>#VALUE!</v>
      </c>
      <c r="U267" s="104" t="e">
        <f>SUMIF('[1]Consommati par usage et sect '!$C$6:$C$310,'[1]Assiette TIC'!$C280,'[1]Consommati par usage et sect '!T$6:T$310)</f>
        <v>#VALUE!</v>
      </c>
      <c r="V267" s="104" t="e">
        <f>SUMIF('[1]Consommati par usage et sect '!$C$6:$C$310,'[1]Assiette TIC'!$C280,'[1]Consommati par usage et sect '!U$6:U$310)</f>
        <v>#VALUE!</v>
      </c>
      <c r="W267" s="104" t="e">
        <f>SUMIF('[1]Consommati par usage et sect '!$C$6:$C$310,'[1]Assiette TIC'!$C280,'[1]Consommati par usage et sect '!V$6:V$310)</f>
        <v>#VALUE!</v>
      </c>
      <c r="X267" s="104" t="e">
        <f>SUMIF('[1]Consommati par usage et sect '!$C$6:$C$310,'[1]Assiette TIC'!$C280,'[1]Consommati par usage et sect '!W$6:W$310)</f>
        <v>#VALUE!</v>
      </c>
      <c r="Y267" s="104" t="e">
        <f>SUMIF('[1]Consommati par usage et sect '!$C$6:$C$310,'[1]Assiette TIC'!$C280,'[1]Consommati par usage et sect '!X$6:X$310)</f>
        <v>#VALUE!</v>
      </c>
      <c r="Z267" s="104" t="e">
        <f>SUMIF('[1]Consommati par usage et sect '!$C$6:$C$310,'[1]Assiette TIC'!$C280,'[1]Consommati par usage et sect '!Y$6:Y$310)</f>
        <v>#VALUE!</v>
      </c>
      <c r="AA267" s="104" t="e">
        <f>SUMIF('[1]Consommati par usage et sect '!$C$6:$C$310,'[1]Assiette TIC'!$C280,'[1]Consommati par usage et sect '!Z$6:Z$310)</f>
        <v>#VALUE!</v>
      </c>
      <c r="AB267" s="104" t="e">
        <f>SUMIF('[1]Consommati par usage et sect '!$C$6:$C$310,'[1]Assiette TIC'!$C280,'[1]Consommati par usage et sect '!AA$6:AA$310)</f>
        <v>#VALUE!</v>
      </c>
      <c r="AC267" s="104" t="e">
        <f>SUMIF('[1]Consommati par usage et sect '!$C$6:$C$310,'[1]Assiette TIC'!$C280,'[1]Consommati par usage et sect '!AB$6:AB$310)</f>
        <v>#VALUE!</v>
      </c>
      <c r="AD267" s="104" t="e">
        <f>SUMIF('[1]Consommati par usage et sect '!$C$6:$C$310,'[1]Assiette TIC'!$C280,'[1]Consommati par usage et sect '!AC$6:AC$310)</f>
        <v>#VALUE!</v>
      </c>
      <c r="AE267" s="104" t="e">
        <f>SUMIF('[1]Consommati par usage et sect '!$C$6:$C$310,'[1]Assiette TIC'!$C280,'[1]Consommati par usage et sect '!AD$6:AD$310)</f>
        <v>#VALUE!</v>
      </c>
      <c r="AF267" s="104" t="e">
        <f>SUMIF('[1]Consommati par usage et sect '!$C$6:$C$310,'[1]Assiette TIC'!$C280,'[1]Consommati par usage et sect '!AE$6:AE$310)</f>
        <v>#VALUE!</v>
      </c>
      <c r="AG267" s="104" t="e">
        <f>SUMIF('[1]Consommati par usage et sect '!$C$6:$C$310,'[1]Assiette TIC'!$C280,'[1]Consommati par usage et sect '!AF$6:AF$310)</f>
        <v>#VALUE!</v>
      </c>
      <c r="AH267" s="104" t="e">
        <f>SUMIF('[1]Consommati par usage et sect '!$C$6:$C$310,'[1]Assiette TIC'!$C280,'[1]Consommati par usage et sect '!AG$6:AG$310)</f>
        <v>#VALUE!</v>
      </c>
      <c r="AI267" s="104" t="e">
        <f>SUMIF('[1]Consommati par usage et sect '!$C$6:$C$310,'[1]Assiette TIC'!$C280,'[1]Consommati par usage et sect '!AH$6:AH$310)</f>
        <v>#VALUE!</v>
      </c>
      <c r="AJ267" s="104" t="e">
        <f>SUMIF('[1]Consommati par usage et sect '!$C$6:$C$310,'[1]Assiette TIC'!$C280,'[1]Consommati par usage et sect '!AI$6:AI$310)</f>
        <v>#VALUE!</v>
      </c>
      <c r="AK267" s="104" t="e">
        <f>SUMIF('[1]Consommati par usage et sect '!$C$6:$C$310,'[1]Assiette TIC'!$C280,'[1]Consommati par usage et sect '!AJ$6:AJ$310)</f>
        <v>#VALUE!</v>
      </c>
      <c r="AL267" s="105" t="e">
        <f t="shared" si="104"/>
        <v>#VALUE!</v>
      </c>
      <c r="AM267" s="104" t="e">
        <f>SUMIF('[1]Consommati par usage et sect '!$C$6:$C$310,'[1]Assiette TIC'!$C280,'[1]Consommati par usage et sect '!AL$6:AL$310)</f>
        <v>#VALUE!</v>
      </c>
      <c r="AN267" s="104" t="e">
        <f>SUMIF('[1]Consommati par usage et sect '!$C$6:$C$310,'[1]Assiette TIC'!$C280,'[1]Consommati par usage et sect '!AM$6:AM$310)</f>
        <v>#VALUE!</v>
      </c>
      <c r="AO267" s="104" t="e">
        <f>SUMIF('[1]Consommati par usage et sect '!$C$6:$C$310,'[1]Assiette TIC'!$C280,'[1]Consommati par usage et sect '!AN$6:AN$310)</f>
        <v>#VALUE!</v>
      </c>
      <c r="AP267" s="104" t="e">
        <f>SUMIF('[1]Consommati par usage et sect '!$C$6:$C$310,'[1]Assiette TIC'!$C280,'[1]Consommati par usage et sect '!AO$6:AO$310)</f>
        <v>#VALUE!</v>
      </c>
      <c r="AQ267" s="104" t="e">
        <f>SUMIF('[1]Consommati par usage et sect '!$C$6:$C$310,'[1]Assiette TIC'!$C280,'[1]Consommati par usage et sect '!AP$6:AP$310)</f>
        <v>#VALUE!</v>
      </c>
      <c r="AR267" s="104" t="e">
        <f>SUMIF('[1]Consommati par usage et sect '!$C$6:$C$310,'[1]Assiette TIC'!$C280,'[1]Consommati par usage et sect '!AQ$6:AQ$310)</f>
        <v>#VALUE!</v>
      </c>
      <c r="AS267" s="104" t="e">
        <f>SUMIF('[1]Consommati par usage et sect '!$C$6:$C$310,'[1]Assiette TIC'!$C280,'[1]Consommati par usage et sect '!AR$6:AR$310)</f>
        <v>#VALUE!</v>
      </c>
      <c r="AT267" s="104" t="e">
        <f>SUMIF('[1]Consommati par usage et sect '!$C$6:$C$310,'[1]Assiette TIC'!$C280,'[1]Consommati par usage et sect '!AS$6:AS$310)</f>
        <v>#VALUE!</v>
      </c>
      <c r="AU267" s="104" t="e">
        <f>SUMIF('[1]Consommati par usage et sect '!$C$6:$C$310,'[1]Assiette TIC'!$C280,'[1]Consommati par usage et sect '!AT$6:AT$310)</f>
        <v>#VALUE!</v>
      </c>
      <c r="AV267" s="104" t="e">
        <f>SUMIF('[1]Consommati par usage et sect '!$C$6:$C$310,'[1]Assiette TIC'!$C280,'[1]Consommati par usage et sect '!AU$6:AU$310)</f>
        <v>#VALUE!</v>
      </c>
      <c r="AW267" s="104" t="e">
        <f>SUMIF('[1]Consommati par usage et sect '!$C$6:$C$310,'[1]Assiette TIC'!$C280,'[1]Consommati par usage et sect '!AV$6:AV$310)</f>
        <v>#VALUE!</v>
      </c>
      <c r="AX267" s="104" t="e">
        <f>SUMIF('[1]Consommati par usage et sect '!$C$6:$C$310,'[1]Assiette TIC'!$C280,'[1]Consommati par usage et sect '!AW$6:AW$310)</f>
        <v>#VALUE!</v>
      </c>
      <c r="AY267" s="104" t="e">
        <f>SUMIF('[1]Consommati par usage et sect '!$C$6:$C$310,'[1]Assiette TIC'!$C280,'[1]Consommati par usage et sect '!AX$6:AX$310)</f>
        <v>#VALUE!</v>
      </c>
      <c r="AZ267" s="104" t="e">
        <f>SUMIF('[1]Consommati par usage et sect '!$C$6:$C$310,'[1]Assiette TIC'!$C280,'[1]Consommati par usage et sect '!AY$6:AY$310)</f>
        <v>#VALUE!</v>
      </c>
      <c r="BA267" s="104" t="e">
        <f>SUMIF('[1]Consommati par usage et sect '!$C$6:$C$310,'[1]Assiette TIC'!$C280,'[1]Consommati par usage et sect '!AZ$6:AZ$310)</f>
        <v>#VALUE!</v>
      </c>
      <c r="BB267" s="104" t="e">
        <f>SUMIF('[1]Consommati par usage et sect '!$C$6:$C$310,'[1]Assiette TIC'!$C280,'[1]Consommati par usage et sect '!BA$6:BA$310)</f>
        <v>#VALUE!</v>
      </c>
      <c r="BC267" s="104" t="e">
        <f>SUMIF('[1]Consommati par usage et sect '!$C$6:$C$310,'[1]Assiette TIC'!$C280,'[1]Consommati par usage et sect '!BB$6:BB$310)</f>
        <v>#VALUE!</v>
      </c>
      <c r="BD267" s="104" t="e">
        <f>SUMIF('[1]Consommati par usage et sect '!$C$6:$C$310,'[1]Assiette TIC'!$C280,'[1]Consommati par usage et sect '!BC$6:BC$310)</f>
        <v>#VALUE!</v>
      </c>
      <c r="BE267" s="104" t="e">
        <f>SUMIF('[1]Consommati par usage et sect '!$C$6:$C$310,'[1]Assiette TIC'!$C280,'[1]Consommati par usage et sect '!BD$6:BD$310)</f>
        <v>#VALUE!</v>
      </c>
      <c r="BF267" s="104" t="e">
        <f>SUMIF('[1]Consommati par usage et sect '!$C$6:$C$310,'[1]Assiette TIC'!$C280,'[1]Consommati par usage et sect '!BE$6:BE$310)</f>
        <v>#VALUE!</v>
      </c>
      <c r="BG267" s="104" t="e">
        <f>SUMIF('[1]Consommati par usage et sect '!$C$6:$C$310,'[1]Assiette TIC'!$C280,'[1]Consommati par usage et sect '!BF$6:BF$310)</f>
        <v>#VALUE!</v>
      </c>
      <c r="BH267" s="104" t="e">
        <f>SUMIF('[1]Consommati par usage et sect '!$C$6:$C$310,'[1]Assiette TIC'!$C280,'[1]Consommati par usage et sect '!BG$6:BG$310)</f>
        <v>#VALUE!</v>
      </c>
      <c r="BI267" s="104" t="e">
        <f>SUMIF('[1]Consommati par usage et sect '!$C$6:$C$310,'[1]Assiette TIC'!$C280,'[1]Consommati par usage et sect '!BH$6:BH$310)</f>
        <v>#VALUE!</v>
      </c>
      <c r="BJ267" s="104" t="e">
        <f>SUMIF('[1]Consommati par usage et sect '!$C$6:$C$310,'[1]Assiette TIC'!$C280,'[1]Consommati par usage et sect '!BI$6:BI$310)</f>
        <v>#VALUE!</v>
      </c>
      <c r="BK267" s="104" t="e">
        <f>SUMIF('[1]Consommati par usage et sect '!$C$6:$C$310,'[1]Assiette TIC'!$C280,'[1]Consommati par usage et sect '!BJ$6:BJ$310)</f>
        <v>#VALUE!</v>
      </c>
      <c r="BL267" s="104" t="e">
        <f>SUMIF('[1]Consommati par usage et sect '!$C$6:$C$310,'[1]Assiette TIC'!$C280,'[1]Consommati par usage et sect '!BK$6:BK$310)</f>
        <v>#VALUE!</v>
      </c>
      <c r="BM267" s="104" t="e">
        <f>SUMIF('[1]Consommati par usage et sect '!$C$6:$C$310,'[1]Assiette TIC'!$C280,'[1]Consommati par usage et sect '!BL$6:BL$310)</f>
        <v>#VALUE!</v>
      </c>
      <c r="BN267" s="104" t="e">
        <f>SUMIF('[1]Consommati par usage et sect '!$C$6:$C$310,'[1]Assiette TIC'!$C280,'[1]Consommati par usage et sect '!BM$6:BM$310)</f>
        <v>#VALUE!</v>
      </c>
      <c r="BO267" s="104" t="e">
        <f>SUMIF('[1]Consommati par usage et sect '!$C$6:$C$310,'[1]Assiette TIC'!$C280,'[1]Consommati par usage et sect '!BN$6:BN$310)</f>
        <v>#VALUE!</v>
      </c>
      <c r="BP267" s="104" t="e">
        <f>SUMIF('[1]Consommati par usage et sect '!$C$6:$C$310,'[1]Assiette TIC'!$C280,'[1]Consommati par usage et sect '!BO$6:BO$310)</f>
        <v>#VALUE!</v>
      </c>
      <c r="BQ267" s="104" t="e">
        <f>SUMIF('[1]Consommati par usage et sect '!$C$6:$C$310,'[1]Assiette TIC'!$C280,'[1]Consommati par usage et sect '!BP$6:BP$310)</f>
        <v>#VALUE!</v>
      </c>
      <c r="BR267" s="104" t="e">
        <f>SUMIF('[1]Consommati par usage et sect '!$C$6:$C$310,'[1]Assiette TIC'!$C280,'[1]Consommati par usage et sect '!BQ$6:BQ$310)</f>
        <v>#VALUE!</v>
      </c>
      <c r="BS267" s="105" t="e">
        <f t="shared" si="103"/>
        <v>#VALUE!</v>
      </c>
      <c r="BT267" s="106" t="e">
        <f t="shared" si="107"/>
        <v>#VALUE!</v>
      </c>
      <c r="BU267" s="102" t="e">
        <f>IF(E267-#REF!-#REF!&gt;=#REF!,AL267-E267+#REF!+#REF!,AL267-#REF!)</f>
        <v>#REF!</v>
      </c>
      <c r="BV267" s="102" t="s">
        <v>264</v>
      </c>
      <c r="BW267" s="102"/>
      <c r="BX267" s="102">
        <f t="shared" si="105"/>
        <v>1</v>
      </c>
      <c r="BY267" s="102">
        <f t="shared" si="106"/>
        <v>0</v>
      </c>
      <c r="BZ267" s="107">
        <f>IF(ISNA(VLOOKUP($D267,'[1]comptes des secteurs'!$B$13:$AW$1568,31,FALSE)),0,VLOOKUP($D267,'[1]comptes des secteurs'!$B$13:$AW$1568,31,FALSE))</f>
        <v>46.8</v>
      </c>
      <c r="CA267" s="102">
        <f>IF(ISNA(VLOOKUP($D267,'[1]comptes des secteurs'!$B$13:$AW$1568,47,FALSE)),0,VLOOKUP($D267,'[1]comptes des secteurs'!$B$13:$AW$1568,47,FALSE))</f>
        <v>261.10000000000002</v>
      </c>
      <c r="CB267" s="108">
        <f t="shared" si="108"/>
        <v>0</v>
      </c>
      <c r="CC267" s="108">
        <f t="shared" si="108"/>
        <v>0</v>
      </c>
      <c r="CD267">
        <f>VLOOKUP(D267,Eurostat!$A$11:$H$272,5,TRUE)</f>
        <v>804.2</v>
      </c>
    </row>
    <row r="268" spans="1:82" ht="15.65" customHeight="1" x14ac:dyDescent="0.35">
      <c r="A268" s="121"/>
      <c r="B268" s="191"/>
      <c r="C268" s="131" t="s">
        <v>520</v>
      </c>
      <c r="D268" s="128">
        <v>3240</v>
      </c>
      <c r="E268" s="97">
        <f>IFERROR(VLOOKUP(D268,'[1]Emissions ETS'!$A$2:$B$121,2,FALSE),0)/1000</f>
        <v>0</v>
      </c>
      <c r="F268" s="104" t="e">
        <f>SUMIF('[1]Consommati par usage et sect '!$C$6:$C$310,'[1]Assiette TIC'!$C281,'[1]Consommati par usage et sect '!E$6:E$310)</f>
        <v>#VALUE!</v>
      </c>
      <c r="G268" s="104" t="e">
        <f>SUMIF('[1]Consommati par usage et sect '!$C$6:$C$310,'[1]Assiette TIC'!$C281,'[1]Consommati par usage et sect '!F$6:F$310)</f>
        <v>#VALUE!</v>
      </c>
      <c r="H268" s="104" t="e">
        <f>SUMIF('[1]Consommati par usage et sect '!$C$6:$C$310,'[1]Assiette TIC'!$C281,'[1]Consommati par usage et sect '!G$6:G$310)</f>
        <v>#VALUE!</v>
      </c>
      <c r="I268" s="104" t="e">
        <f>SUMIF('[1]Consommati par usage et sect '!$C$6:$C$310,'[1]Assiette TIC'!$C281,'[1]Consommati par usage et sect '!H$6:H$310)</f>
        <v>#VALUE!</v>
      </c>
      <c r="J268" s="104" t="e">
        <f>SUMIF('[1]Consommati par usage et sect '!$C$6:$C$310,'[1]Assiette TIC'!$C281,'[1]Consommati par usage et sect '!I$6:I$310)</f>
        <v>#VALUE!</v>
      </c>
      <c r="K268" s="104" t="e">
        <f>SUMIF('[1]Consommati par usage et sect '!$C$6:$C$310,'[1]Assiette TIC'!$C281,'[1]Consommati par usage et sect '!J$6:J$310)</f>
        <v>#VALUE!</v>
      </c>
      <c r="L268" s="104" t="e">
        <f>SUMIF('[1]Consommati par usage et sect '!$C$6:$C$310,'[1]Assiette TIC'!$C281,'[1]Consommati par usage et sect '!K$6:K$310)</f>
        <v>#VALUE!</v>
      </c>
      <c r="M268" s="104" t="e">
        <f>SUMIF('[1]Consommati par usage et sect '!$C$6:$C$310,'[1]Assiette TIC'!$C281,'[1]Consommati par usage et sect '!L$6:L$310)</f>
        <v>#VALUE!</v>
      </c>
      <c r="N268" s="104" t="e">
        <f>SUMIF('[1]Consommati par usage et sect '!$C$6:$C$310,'[1]Assiette TIC'!$C281,'[1]Consommati par usage et sect '!M$6:M$310)</f>
        <v>#VALUE!</v>
      </c>
      <c r="O268" s="104" t="e">
        <f>SUMIF('[1]Consommati par usage et sect '!$C$6:$C$310,'[1]Assiette TIC'!$C281,'[1]Consommati par usage et sect '!N$6:N$310)</f>
        <v>#VALUE!</v>
      </c>
      <c r="P268" s="104" t="e">
        <f>SUMIF('[1]Consommati par usage et sect '!$C$6:$C$310,'[1]Assiette TIC'!$C281,'[1]Consommati par usage et sect '!O$6:O$310)</f>
        <v>#VALUE!</v>
      </c>
      <c r="Q268" s="104" t="e">
        <f>SUMIF('[1]Consommati par usage et sect '!$C$6:$C$310,'[1]Assiette TIC'!$C281,'[1]Consommati par usage et sect '!P$6:P$310)</f>
        <v>#VALUE!</v>
      </c>
      <c r="R268" s="104" t="e">
        <f>SUMIF('[1]Consommati par usage et sect '!$C$6:$C$310,'[1]Assiette TIC'!$C281,'[1]Consommati par usage et sect '!Q$6:Q$310)</f>
        <v>#VALUE!</v>
      </c>
      <c r="S268" s="104" t="e">
        <f>SUMIF('[1]Consommati par usage et sect '!$C$6:$C$310,'[1]Assiette TIC'!$C281,'[1]Consommati par usage et sect '!R$6:R$310)</f>
        <v>#VALUE!</v>
      </c>
      <c r="T268" s="104" t="e">
        <f>SUMIF('[1]Consommati par usage et sect '!$C$6:$C$310,'[1]Assiette TIC'!$C281,'[1]Consommati par usage et sect '!S$6:S$310)</f>
        <v>#VALUE!</v>
      </c>
      <c r="U268" s="104" t="e">
        <f>SUMIF('[1]Consommati par usage et sect '!$C$6:$C$310,'[1]Assiette TIC'!$C281,'[1]Consommati par usage et sect '!T$6:T$310)</f>
        <v>#VALUE!</v>
      </c>
      <c r="V268" s="104" t="e">
        <f>SUMIF('[1]Consommati par usage et sect '!$C$6:$C$310,'[1]Assiette TIC'!$C281,'[1]Consommati par usage et sect '!U$6:U$310)</f>
        <v>#VALUE!</v>
      </c>
      <c r="W268" s="104" t="e">
        <f>SUMIF('[1]Consommati par usage et sect '!$C$6:$C$310,'[1]Assiette TIC'!$C281,'[1]Consommati par usage et sect '!V$6:V$310)</f>
        <v>#VALUE!</v>
      </c>
      <c r="X268" s="104" t="e">
        <f>SUMIF('[1]Consommati par usage et sect '!$C$6:$C$310,'[1]Assiette TIC'!$C281,'[1]Consommati par usage et sect '!W$6:W$310)</f>
        <v>#VALUE!</v>
      </c>
      <c r="Y268" s="104" t="e">
        <f>SUMIF('[1]Consommati par usage et sect '!$C$6:$C$310,'[1]Assiette TIC'!$C281,'[1]Consommati par usage et sect '!X$6:X$310)</f>
        <v>#VALUE!</v>
      </c>
      <c r="Z268" s="104" t="e">
        <f>SUMIF('[1]Consommati par usage et sect '!$C$6:$C$310,'[1]Assiette TIC'!$C281,'[1]Consommati par usage et sect '!Y$6:Y$310)</f>
        <v>#VALUE!</v>
      </c>
      <c r="AA268" s="104" t="e">
        <f>SUMIF('[1]Consommati par usage et sect '!$C$6:$C$310,'[1]Assiette TIC'!$C281,'[1]Consommati par usage et sect '!Z$6:Z$310)</f>
        <v>#VALUE!</v>
      </c>
      <c r="AB268" s="104" t="e">
        <f>SUMIF('[1]Consommati par usage et sect '!$C$6:$C$310,'[1]Assiette TIC'!$C281,'[1]Consommati par usage et sect '!AA$6:AA$310)</f>
        <v>#VALUE!</v>
      </c>
      <c r="AC268" s="104" t="e">
        <f>SUMIF('[1]Consommati par usage et sect '!$C$6:$C$310,'[1]Assiette TIC'!$C281,'[1]Consommati par usage et sect '!AB$6:AB$310)</f>
        <v>#VALUE!</v>
      </c>
      <c r="AD268" s="104" t="e">
        <f>SUMIF('[1]Consommati par usage et sect '!$C$6:$C$310,'[1]Assiette TIC'!$C281,'[1]Consommati par usage et sect '!AC$6:AC$310)</f>
        <v>#VALUE!</v>
      </c>
      <c r="AE268" s="104" t="e">
        <f>SUMIF('[1]Consommati par usage et sect '!$C$6:$C$310,'[1]Assiette TIC'!$C281,'[1]Consommati par usage et sect '!AD$6:AD$310)</f>
        <v>#VALUE!</v>
      </c>
      <c r="AF268" s="104" t="e">
        <f>SUMIF('[1]Consommati par usage et sect '!$C$6:$C$310,'[1]Assiette TIC'!$C281,'[1]Consommati par usage et sect '!AE$6:AE$310)</f>
        <v>#VALUE!</v>
      </c>
      <c r="AG268" s="104" t="e">
        <f>SUMIF('[1]Consommati par usage et sect '!$C$6:$C$310,'[1]Assiette TIC'!$C281,'[1]Consommati par usage et sect '!AF$6:AF$310)</f>
        <v>#VALUE!</v>
      </c>
      <c r="AH268" s="104" t="e">
        <f>SUMIF('[1]Consommati par usage et sect '!$C$6:$C$310,'[1]Assiette TIC'!$C281,'[1]Consommati par usage et sect '!AG$6:AG$310)</f>
        <v>#VALUE!</v>
      </c>
      <c r="AI268" s="104" t="e">
        <f>SUMIF('[1]Consommati par usage et sect '!$C$6:$C$310,'[1]Assiette TIC'!$C281,'[1]Consommati par usage et sect '!AH$6:AH$310)</f>
        <v>#VALUE!</v>
      </c>
      <c r="AJ268" s="104" t="e">
        <f>SUMIF('[1]Consommati par usage et sect '!$C$6:$C$310,'[1]Assiette TIC'!$C281,'[1]Consommati par usage et sect '!AI$6:AI$310)</f>
        <v>#VALUE!</v>
      </c>
      <c r="AK268" s="104" t="e">
        <f>SUMIF('[1]Consommati par usage et sect '!$C$6:$C$310,'[1]Assiette TIC'!$C281,'[1]Consommati par usage et sect '!AJ$6:AJ$310)</f>
        <v>#VALUE!</v>
      </c>
      <c r="AL268" s="105" t="e">
        <f t="shared" si="104"/>
        <v>#VALUE!</v>
      </c>
      <c r="AM268" s="104" t="e">
        <f>SUMIF('[1]Consommati par usage et sect '!$C$6:$C$310,'[1]Assiette TIC'!$C281,'[1]Consommati par usage et sect '!AL$6:AL$310)</f>
        <v>#VALUE!</v>
      </c>
      <c r="AN268" s="104" t="e">
        <f>SUMIF('[1]Consommati par usage et sect '!$C$6:$C$310,'[1]Assiette TIC'!$C281,'[1]Consommati par usage et sect '!AM$6:AM$310)</f>
        <v>#VALUE!</v>
      </c>
      <c r="AO268" s="104" t="e">
        <f>SUMIF('[1]Consommati par usage et sect '!$C$6:$C$310,'[1]Assiette TIC'!$C281,'[1]Consommati par usage et sect '!AN$6:AN$310)</f>
        <v>#VALUE!</v>
      </c>
      <c r="AP268" s="104" t="e">
        <f>SUMIF('[1]Consommati par usage et sect '!$C$6:$C$310,'[1]Assiette TIC'!$C281,'[1]Consommati par usage et sect '!AO$6:AO$310)</f>
        <v>#VALUE!</v>
      </c>
      <c r="AQ268" s="104" t="e">
        <f>SUMIF('[1]Consommati par usage et sect '!$C$6:$C$310,'[1]Assiette TIC'!$C281,'[1]Consommati par usage et sect '!AP$6:AP$310)</f>
        <v>#VALUE!</v>
      </c>
      <c r="AR268" s="104" t="e">
        <f>SUMIF('[1]Consommati par usage et sect '!$C$6:$C$310,'[1]Assiette TIC'!$C281,'[1]Consommati par usage et sect '!AQ$6:AQ$310)</f>
        <v>#VALUE!</v>
      </c>
      <c r="AS268" s="104" t="e">
        <f>SUMIF('[1]Consommati par usage et sect '!$C$6:$C$310,'[1]Assiette TIC'!$C281,'[1]Consommati par usage et sect '!AR$6:AR$310)</f>
        <v>#VALUE!</v>
      </c>
      <c r="AT268" s="104" t="e">
        <f>SUMIF('[1]Consommati par usage et sect '!$C$6:$C$310,'[1]Assiette TIC'!$C281,'[1]Consommati par usage et sect '!AS$6:AS$310)</f>
        <v>#VALUE!</v>
      </c>
      <c r="AU268" s="104" t="e">
        <f>SUMIF('[1]Consommati par usage et sect '!$C$6:$C$310,'[1]Assiette TIC'!$C281,'[1]Consommati par usage et sect '!AT$6:AT$310)</f>
        <v>#VALUE!</v>
      </c>
      <c r="AV268" s="104" t="e">
        <f>SUMIF('[1]Consommati par usage et sect '!$C$6:$C$310,'[1]Assiette TIC'!$C281,'[1]Consommati par usage et sect '!AU$6:AU$310)</f>
        <v>#VALUE!</v>
      </c>
      <c r="AW268" s="104" t="e">
        <f>SUMIF('[1]Consommati par usage et sect '!$C$6:$C$310,'[1]Assiette TIC'!$C281,'[1]Consommati par usage et sect '!AV$6:AV$310)</f>
        <v>#VALUE!</v>
      </c>
      <c r="AX268" s="104" t="e">
        <f>SUMIF('[1]Consommati par usage et sect '!$C$6:$C$310,'[1]Assiette TIC'!$C281,'[1]Consommati par usage et sect '!AW$6:AW$310)</f>
        <v>#VALUE!</v>
      </c>
      <c r="AY268" s="104" t="e">
        <f>SUMIF('[1]Consommati par usage et sect '!$C$6:$C$310,'[1]Assiette TIC'!$C281,'[1]Consommati par usage et sect '!AX$6:AX$310)</f>
        <v>#VALUE!</v>
      </c>
      <c r="AZ268" s="104" t="e">
        <f>SUMIF('[1]Consommati par usage et sect '!$C$6:$C$310,'[1]Assiette TIC'!$C281,'[1]Consommati par usage et sect '!AY$6:AY$310)</f>
        <v>#VALUE!</v>
      </c>
      <c r="BA268" s="104" t="e">
        <f>SUMIF('[1]Consommati par usage et sect '!$C$6:$C$310,'[1]Assiette TIC'!$C281,'[1]Consommati par usage et sect '!AZ$6:AZ$310)</f>
        <v>#VALUE!</v>
      </c>
      <c r="BB268" s="104" t="e">
        <f>SUMIF('[1]Consommati par usage et sect '!$C$6:$C$310,'[1]Assiette TIC'!$C281,'[1]Consommati par usage et sect '!BA$6:BA$310)</f>
        <v>#VALUE!</v>
      </c>
      <c r="BC268" s="104" t="e">
        <f>SUMIF('[1]Consommati par usage et sect '!$C$6:$C$310,'[1]Assiette TIC'!$C281,'[1]Consommati par usage et sect '!BB$6:BB$310)</f>
        <v>#VALUE!</v>
      </c>
      <c r="BD268" s="104" t="e">
        <f>SUMIF('[1]Consommati par usage et sect '!$C$6:$C$310,'[1]Assiette TIC'!$C281,'[1]Consommati par usage et sect '!BC$6:BC$310)</f>
        <v>#VALUE!</v>
      </c>
      <c r="BE268" s="104" t="e">
        <f>SUMIF('[1]Consommati par usage et sect '!$C$6:$C$310,'[1]Assiette TIC'!$C281,'[1]Consommati par usage et sect '!BD$6:BD$310)</f>
        <v>#VALUE!</v>
      </c>
      <c r="BF268" s="104" t="e">
        <f>SUMIF('[1]Consommati par usage et sect '!$C$6:$C$310,'[1]Assiette TIC'!$C281,'[1]Consommati par usage et sect '!BE$6:BE$310)</f>
        <v>#VALUE!</v>
      </c>
      <c r="BG268" s="104" t="e">
        <f>SUMIF('[1]Consommati par usage et sect '!$C$6:$C$310,'[1]Assiette TIC'!$C281,'[1]Consommati par usage et sect '!BF$6:BF$310)</f>
        <v>#VALUE!</v>
      </c>
      <c r="BH268" s="104" t="e">
        <f>SUMIF('[1]Consommati par usage et sect '!$C$6:$C$310,'[1]Assiette TIC'!$C281,'[1]Consommati par usage et sect '!BG$6:BG$310)</f>
        <v>#VALUE!</v>
      </c>
      <c r="BI268" s="104" t="e">
        <f>SUMIF('[1]Consommati par usage et sect '!$C$6:$C$310,'[1]Assiette TIC'!$C281,'[1]Consommati par usage et sect '!BH$6:BH$310)</f>
        <v>#VALUE!</v>
      </c>
      <c r="BJ268" s="104" t="e">
        <f>SUMIF('[1]Consommati par usage et sect '!$C$6:$C$310,'[1]Assiette TIC'!$C281,'[1]Consommati par usage et sect '!BI$6:BI$310)</f>
        <v>#VALUE!</v>
      </c>
      <c r="BK268" s="104" t="e">
        <f>SUMIF('[1]Consommati par usage et sect '!$C$6:$C$310,'[1]Assiette TIC'!$C281,'[1]Consommati par usage et sect '!BJ$6:BJ$310)</f>
        <v>#VALUE!</v>
      </c>
      <c r="BL268" s="104" t="e">
        <f>SUMIF('[1]Consommati par usage et sect '!$C$6:$C$310,'[1]Assiette TIC'!$C281,'[1]Consommati par usage et sect '!BK$6:BK$310)</f>
        <v>#VALUE!</v>
      </c>
      <c r="BM268" s="104" t="e">
        <f>SUMIF('[1]Consommati par usage et sect '!$C$6:$C$310,'[1]Assiette TIC'!$C281,'[1]Consommati par usage et sect '!BL$6:BL$310)</f>
        <v>#VALUE!</v>
      </c>
      <c r="BN268" s="104" t="e">
        <f>SUMIF('[1]Consommati par usage et sect '!$C$6:$C$310,'[1]Assiette TIC'!$C281,'[1]Consommati par usage et sect '!BM$6:BM$310)</f>
        <v>#VALUE!</v>
      </c>
      <c r="BO268" s="104" t="e">
        <f>SUMIF('[1]Consommati par usage et sect '!$C$6:$C$310,'[1]Assiette TIC'!$C281,'[1]Consommati par usage et sect '!BN$6:BN$310)</f>
        <v>#VALUE!</v>
      </c>
      <c r="BP268" s="104" t="e">
        <f>SUMIF('[1]Consommati par usage et sect '!$C$6:$C$310,'[1]Assiette TIC'!$C281,'[1]Consommati par usage et sect '!BO$6:BO$310)</f>
        <v>#VALUE!</v>
      </c>
      <c r="BQ268" s="104" t="e">
        <f>SUMIF('[1]Consommati par usage et sect '!$C$6:$C$310,'[1]Assiette TIC'!$C281,'[1]Consommati par usage et sect '!BP$6:BP$310)</f>
        <v>#VALUE!</v>
      </c>
      <c r="BR268" s="104" t="e">
        <f>SUMIF('[1]Consommati par usage et sect '!$C$6:$C$310,'[1]Assiette TIC'!$C281,'[1]Consommati par usage et sect '!BQ$6:BQ$310)</f>
        <v>#VALUE!</v>
      </c>
      <c r="BS268" s="105" t="e">
        <f t="shared" si="103"/>
        <v>#VALUE!</v>
      </c>
      <c r="BT268" s="106" t="e">
        <f t="shared" si="107"/>
        <v>#VALUE!</v>
      </c>
      <c r="BU268" s="102" t="e">
        <f>IF(E268-#REF!-#REF!&gt;=#REF!,AL268-E268+#REF!+#REF!,AL268-#REF!)</f>
        <v>#REF!</v>
      </c>
      <c r="BV268" s="102" t="s">
        <v>264</v>
      </c>
      <c r="BW268" s="102"/>
      <c r="BX268" s="102">
        <f t="shared" si="105"/>
        <v>1</v>
      </c>
      <c r="BY268" s="102">
        <f t="shared" si="106"/>
        <v>0</v>
      </c>
      <c r="BZ268" s="107">
        <f>IF(ISNA(VLOOKUP($D268,'[1]comptes des secteurs'!$B$13:$AW$1568,31,FALSE)),0,VLOOKUP($D268,'[1]comptes des secteurs'!$B$13:$AW$1568,31,FALSE))</f>
        <v>34.4</v>
      </c>
      <c r="CA268" s="102">
        <f>IF(ISNA(VLOOKUP($D268,'[1]comptes des secteurs'!$B$13:$AW$1568,47,FALSE)),0,VLOOKUP($D268,'[1]comptes des secteurs'!$B$13:$AW$1568,47,FALSE))</f>
        <v>126.7</v>
      </c>
      <c r="CB268" s="108">
        <f t="shared" si="108"/>
        <v>0</v>
      </c>
      <c r="CC268" s="108">
        <f t="shared" si="108"/>
        <v>0</v>
      </c>
      <c r="CD268">
        <f>VLOOKUP(D268,Eurostat!$A$11:$H$272,5,TRUE)</f>
        <v>366.3</v>
      </c>
    </row>
    <row r="269" spans="1:82" ht="15.65" customHeight="1" x14ac:dyDescent="0.35">
      <c r="A269" s="121"/>
      <c r="B269" s="191"/>
      <c r="C269" s="131" t="s">
        <v>521</v>
      </c>
      <c r="D269" s="128">
        <v>3250</v>
      </c>
      <c r="E269" s="97">
        <f>IFERROR(VLOOKUP(D269,'[1]Emissions ETS'!$A$2:$B$121,2,FALSE),0)/1000</f>
        <v>0</v>
      </c>
      <c r="F269" s="104" t="e">
        <f>SUMIF('[1]Consommati par usage et sect '!$C$6:$C$310,'[1]Assiette TIC'!$C282,'[1]Consommati par usage et sect '!E$6:E$310)</f>
        <v>#VALUE!</v>
      </c>
      <c r="G269" s="104" t="e">
        <f>SUMIF('[1]Consommati par usage et sect '!$C$6:$C$310,'[1]Assiette TIC'!$C282,'[1]Consommati par usage et sect '!F$6:F$310)</f>
        <v>#VALUE!</v>
      </c>
      <c r="H269" s="104" t="e">
        <f>SUMIF('[1]Consommati par usage et sect '!$C$6:$C$310,'[1]Assiette TIC'!$C282,'[1]Consommati par usage et sect '!G$6:G$310)</f>
        <v>#VALUE!</v>
      </c>
      <c r="I269" s="104" t="e">
        <f>SUMIF('[1]Consommati par usage et sect '!$C$6:$C$310,'[1]Assiette TIC'!$C282,'[1]Consommati par usage et sect '!H$6:H$310)</f>
        <v>#VALUE!</v>
      </c>
      <c r="J269" s="104" t="e">
        <f>SUMIF('[1]Consommati par usage et sect '!$C$6:$C$310,'[1]Assiette TIC'!$C282,'[1]Consommati par usage et sect '!I$6:I$310)</f>
        <v>#VALUE!</v>
      </c>
      <c r="K269" s="104" t="e">
        <f>SUMIF('[1]Consommati par usage et sect '!$C$6:$C$310,'[1]Assiette TIC'!$C282,'[1]Consommati par usage et sect '!J$6:J$310)</f>
        <v>#VALUE!</v>
      </c>
      <c r="L269" s="104" t="e">
        <f>SUMIF('[1]Consommati par usage et sect '!$C$6:$C$310,'[1]Assiette TIC'!$C282,'[1]Consommati par usage et sect '!K$6:K$310)</f>
        <v>#VALUE!</v>
      </c>
      <c r="M269" s="104" t="e">
        <f>SUMIF('[1]Consommati par usage et sect '!$C$6:$C$310,'[1]Assiette TIC'!$C282,'[1]Consommati par usage et sect '!L$6:L$310)</f>
        <v>#VALUE!</v>
      </c>
      <c r="N269" s="104" t="e">
        <f>SUMIF('[1]Consommati par usage et sect '!$C$6:$C$310,'[1]Assiette TIC'!$C282,'[1]Consommati par usage et sect '!M$6:M$310)</f>
        <v>#VALUE!</v>
      </c>
      <c r="O269" s="104" t="e">
        <f>SUMIF('[1]Consommati par usage et sect '!$C$6:$C$310,'[1]Assiette TIC'!$C282,'[1]Consommati par usage et sect '!N$6:N$310)</f>
        <v>#VALUE!</v>
      </c>
      <c r="P269" s="104" t="e">
        <f>SUMIF('[1]Consommati par usage et sect '!$C$6:$C$310,'[1]Assiette TIC'!$C282,'[1]Consommati par usage et sect '!O$6:O$310)</f>
        <v>#VALUE!</v>
      </c>
      <c r="Q269" s="104" t="e">
        <f>SUMIF('[1]Consommati par usage et sect '!$C$6:$C$310,'[1]Assiette TIC'!$C282,'[1]Consommati par usage et sect '!P$6:P$310)</f>
        <v>#VALUE!</v>
      </c>
      <c r="R269" s="104" t="e">
        <f>SUMIF('[1]Consommati par usage et sect '!$C$6:$C$310,'[1]Assiette TIC'!$C282,'[1]Consommati par usage et sect '!Q$6:Q$310)</f>
        <v>#VALUE!</v>
      </c>
      <c r="S269" s="104" t="e">
        <f>SUMIF('[1]Consommati par usage et sect '!$C$6:$C$310,'[1]Assiette TIC'!$C282,'[1]Consommati par usage et sect '!R$6:R$310)</f>
        <v>#VALUE!</v>
      </c>
      <c r="T269" s="104" t="e">
        <f>SUMIF('[1]Consommati par usage et sect '!$C$6:$C$310,'[1]Assiette TIC'!$C282,'[1]Consommati par usage et sect '!S$6:S$310)</f>
        <v>#VALUE!</v>
      </c>
      <c r="U269" s="104" t="e">
        <f>SUMIF('[1]Consommati par usage et sect '!$C$6:$C$310,'[1]Assiette TIC'!$C282,'[1]Consommati par usage et sect '!T$6:T$310)</f>
        <v>#VALUE!</v>
      </c>
      <c r="V269" s="104" t="e">
        <f>SUMIF('[1]Consommati par usage et sect '!$C$6:$C$310,'[1]Assiette TIC'!$C282,'[1]Consommati par usage et sect '!U$6:U$310)</f>
        <v>#VALUE!</v>
      </c>
      <c r="W269" s="104" t="e">
        <f>SUMIF('[1]Consommati par usage et sect '!$C$6:$C$310,'[1]Assiette TIC'!$C282,'[1]Consommati par usage et sect '!V$6:V$310)</f>
        <v>#VALUE!</v>
      </c>
      <c r="X269" s="104" t="e">
        <f>SUMIF('[1]Consommati par usage et sect '!$C$6:$C$310,'[1]Assiette TIC'!$C282,'[1]Consommati par usage et sect '!W$6:W$310)</f>
        <v>#VALUE!</v>
      </c>
      <c r="Y269" s="104" t="e">
        <f>SUMIF('[1]Consommati par usage et sect '!$C$6:$C$310,'[1]Assiette TIC'!$C282,'[1]Consommati par usage et sect '!X$6:X$310)</f>
        <v>#VALUE!</v>
      </c>
      <c r="Z269" s="104" t="e">
        <f>SUMIF('[1]Consommati par usage et sect '!$C$6:$C$310,'[1]Assiette TIC'!$C282,'[1]Consommati par usage et sect '!Y$6:Y$310)</f>
        <v>#VALUE!</v>
      </c>
      <c r="AA269" s="104" t="e">
        <f>SUMIF('[1]Consommati par usage et sect '!$C$6:$C$310,'[1]Assiette TIC'!$C282,'[1]Consommati par usage et sect '!Z$6:Z$310)</f>
        <v>#VALUE!</v>
      </c>
      <c r="AB269" s="104" t="e">
        <f>SUMIF('[1]Consommati par usage et sect '!$C$6:$C$310,'[1]Assiette TIC'!$C282,'[1]Consommati par usage et sect '!AA$6:AA$310)</f>
        <v>#VALUE!</v>
      </c>
      <c r="AC269" s="104" t="e">
        <f>SUMIF('[1]Consommati par usage et sect '!$C$6:$C$310,'[1]Assiette TIC'!$C282,'[1]Consommati par usage et sect '!AB$6:AB$310)</f>
        <v>#VALUE!</v>
      </c>
      <c r="AD269" s="104" t="e">
        <f>SUMIF('[1]Consommati par usage et sect '!$C$6:$C$310,'[1]Assiette TIC'!$C282,'[1]Consommati par usage et sect '!AC$6:AC$310)</f>
        <v>#VALUE!</v>
      </c>
      <c r="AE269" s="104" t="e">
        <f>SUMIF('[1]Consommati par usage et sect '!$C$6:$C$310,'[1]Assiette TIC'!$C282,'[1]Consommati par usage et sect '!AD$6:AD$310)</f>
        <v>#VALUE!</v>
      </c>
      <c r="AF269" s="104" t="e">
        <f>SUMIF('[1]Consommati par usage et sect '!$C$6:$C$310,'[1]Assiette TIC'!$C282,'[1]Consommati par usage et sect '!AE$6:AE$310)</f>
        <v>#VALUE!</v>
      </c>
      <c r="AG269" s="104" t="e">
        <f>SUMIF('[1]Consommati par usage et sect '!$C$6:$C$310,'[1]Assiette TIC'!$C282,'[1]Consommati par usage et sect '!AF$6:AF$310)</f>
        <v>#VALUE!</v>
      </c>
      <c r="AH269" s="104" t="e">
        <f>SUMIF('[1]Consommati par usage et sect '!$C$6:$C$310,'[1]Assiette TIC'!$C282,'[1]Consommati par usage et sect '!AG$6:AG$310)</f>
        <v>#VALUE!</v>
      </c>
      <c r="AI269" s="104" t="e">
        <f>SUMIF('[1]Consommati par usage et sect '!$C$6:$C$310,'[1]Assiette TIC'!$C282,'[1]Consommati par usage et sect '!AH$6:AH$310)</f>
        <v>#VALUE!</v>
      </c>
      <c r="AJ269" s="104" t="e">
        <f>SUMIF('[1]Consommati par usage et sect '!$C$6:$C$310,'[1]Assiette TIC'!$C282,'[1]Consommati par usage et sect '!AI$6:AI$310)</f>
        <v>#VALUE!</v>
      </c>
      <c r="AK269" s="104" t="e">
        <f>SUMIF('[1]Consommati par usage et sect '!$C$6:$C$310,'[1]Assiette TIC'!$C282,'[1]Consommati par usage et sect '!AJ$6:AJ$310)</f>
        <v>#VALUE!</v>
      </c>
      <c r="AL269" s="105" t="e">
        <f t="shared" si="104"/>
        <v>#VALUE!</v>
      </c>
      <c r="AM269" s="104" t="e">
        <f>SUMIF('[1]Consommati par usage et sect '!$C$6:$C$310,'[1]Assiette TIC'!$C282,'[1]Consommati par usage et sect '!AL$6:AL$310)</f>
        <v>#VALUE!</v>
      </c>
      <c r="AN269" s="104" t="e">
        <f>SUMIF('[1]Consommati par usage et sect '!$C$6:$C$310,'[1]Assiette TIC'!$C282,'[1]Consommati par usage et sect '!AM$6:AM$310)</f>
        <v>#VALUE!</v>
      </c>
      <c r="AO269" s="104" t="e">
        <f>SUMIF('[1]Consommati par usage et sect '!$C$6:$C$310,'[1]Assiette TIC'!$C282,'[1]Consommati par usage et sect '!AN$6:AN$310)</f>
        <v>#VALUE!</v>
      </c>
      <c r="AP269" s="104" t="e">
        <f>SUMIF('[1]Consommati par usage et sect '!$C$6:$C$310,'[1]Assiette TIC'!$C282,'[1]Consommati par usage et sect '!AO$6:AO$310)</f>
        <v>#VALUE!</v>
      </c>
      <c r="AQ269" s="104" t="e">
        <f>SUMIF('[1]Consommati par usage et sect '!$C$6:$C$310,'[1]Assiette TIC'!$C282,'[1]Consommati par usage et sect '!AP$6:AP$310)</f>
        <v>#VALUE!</v>
      </c>
      <c r="AR269" s="104" t="e">
        <f>SUMIF('[1]Consommati par usage et sect '!$C$6:$C$310,'[1]Assiette TIC'!$C282,'[1]Consommati par usage et sect '!AQ$6:AQ$310)</f>
        <v>#VALUE!</v>
      </c>
      <c r="AS269" s="104" t="e">
        <f>SUMIF('[1]Consommati par usage et sect '!$C$6:$C$310,'[1]Assiette TIC'!$C282,'[1]Consommati par usage et sect '!AR$6:AR$310)</f>
        <v>#VALUE!</v>
      </c>
      <c r="AT269" s="104" t="e">
        <f>SUMIF('[1]Consommati par usage et sect '!$C$6:$C$310,'[1]Assiette TIC'!$C282,'[1]Consommati par usage et sect '!AS$6:AS$310)</f>
        <v>#VALUE!</v>
      </c>
      <c r="AU269" s="104" t="e">
        <f>SUMIF('[1]Consommati par usage et sect '!$C$6:$C$310,'[1]Assiette TIC'!$C282,'[1]Consommati par usage et sect '!AT$6:AT$310)</f>
        <v>#VALUE!</v>
      </c>
      <c r="AV269" s="104" t="e">
        <f>SUMIF('[1]Consommati par usage et sect '!$C$6:$C$310,'[1]Assiette TIC'!$C282,'[1]Consommati par usage et sect '!AU$6:AU$310)</f>
        <v>#VALUE!</v>
      </c>
      <c r="AW269" s="104" t="e">
        <f>SUMIF('[1]Consommati par usage et sect '!$C$6:$C$310,'[1]Assiette TIC'!$C282,'[1]Consommati par usage et sect '!AV$6:AV$310)</f>
        <v>#VALUE!</v>
      </c>
      <c r="AX269" s="104" t="e">
        <f>SUMIF('[1]Consommati par usage et sect '!$C$6:$C$310,'[1]Assiette TIC'!$C282,'[1]Consommati par usage et sect '!AW$6:AW$310)</f>
        <v>#VALUE!</v>
      </c>
      <c r="AY269" s="104" t="e">
        <f>SUMIF('[1]Consommati par usage et sect '!$C$6:$C$310,'[1]Assiette TIC'!$C282,'[1]Consommati par usage et sect '!AX$6:AX$310)</f>
        <v>#VALUE!</v>
      </c>
      <c r="AZ269" s="104" t="e">
        <f>SUMIF('[1]Consommati par usage et sect '!$C$6:$C$310,'[1]Assiette TIC'!$C282,'[1]Consommati par usage et sect '!AY$6:AY$310)</f>
        <v>#VALUE!</v>
      </c>
      <c r="BA269" s="104" t="e">
        <f>SUMIF('[1]Consommati par usage et sect '!$C$6:$C$310,'[1]Assiette TIC'!$C282,'[1]Consommati par usage et sect '!AZ$6:AZ$310)</f>
        <v>#VALUE!</v>
      </c>
      <c r="BB269" s="104" t="e">
        <f>SUMIF('[1]Consommati par usage et sect '!$C$6:$C$310,'[1]Assiette TIC'!$C282,'[1]Consommati par usage et sect '!BA$6:BA$310)</f>
        <v>#VALUE!</v>
      </c>
      <c r="BC269" s="104" t="e">
        <f>SUMIF('[1]Consommati par usage et sect '!$C$6:$C$310,'[1]Assiette TIC'!$C282,'[1]Consommati par usage et sect '!BB$6:BB$310)</f>
        <v>#VALUE!</v>
      </c>
      <c r="BD269" s="104" t="e">
        <f>SUMIF('[1]Consommati par usage et sect '!$C$6:$C$310,'[1]Assiette TIC'!$C282,'[1]Consommati par usage et sect '!BC$6:BC$310)</f>
        <v>#VALUE!</v>
      </c>
      <c r="BE269" s="104" t="e">
        <f>SUMIF('[1]Consommati par usage et sect '!$C$6:$C$310,'[1]Assiette TIC'!$C282,'[1]Consommati par usage et sect '!BD$6:BD$310)</f>
        <v>#VALUE!</v>
      </c>
      <c r="BF269" s="104" t="e">
        <f>SUMIF('[1]Consommati par usage et sect '!$C$6:$C$310,'[1]Assiette TIC'!$C282,'[1]Consommati par usage et sect '!BE$6:BE$310)</f>
        <v>#VALUE!</v>
      </c>
      <c r="BG269" s="104" t="e">
        <f>SUMIF('[1]Consommati par usage et sect '!$C$6:$C$310,'[1]Assiette TIC'!$C282,'[1]Consommati par usage et sect '!BF$6:BF$310)</f>
        <v>#VALUE!</v>
      </c>
      <c r="BH269" s="104" t="e">
        <f>SUMIF('[1]Consommati par usage et sect '!$C$6:$C$310,'[1]Assiette TIC'!$C282,'[1]Consommati par usage et sect '!BG$6:BG$310)</f>
        <v>#VALUE!</v>
      </c>
      <c r="BI269" s="104" t="e">
        <f>SUMIF('[1]Consommati par usage et sect '!$C$6:$C$310,'[1]Assiette TIC'!$C282,'[1]Consommati par usage et sect '!BH$6:BH$310)</f>
        <v>#VALUE!</v>
      </c>
      <c r="BJ269" s="104" t="e">
        <f>SUMIF('[1]Consommati par usage et sect '!$C$6:$C$310,'[1]Assiette TIC'!$C282,'[1]Consommati par usage et sect '!BI$6:BI$310)</f>
        <v>#VALUE!</v>
      </c>
      <c r="BK269" s="104" t="e">
        <f>SUMIF('[1]Consommati par usage et sect '!$C$6:$C$310,'[1]Assiette TIC'!$C282,'[1]Consommati par usage et sect '!BJ$6:BJ$310)</f>
        <v>#VALUE!</v>
      </c>
      <c r="BL269" s="104" t="e">
        <f>SUMIF('[1]Consommati par usage et sect '!$C$6:$C$310,'[1]Assiette TIC'!$C282,'[1]Consommati par usage et sect '!BK$6:BK$310)</f>
        <v>#VALUE!</v>
      </c>
      <c r="BM269" s="104" t="e">
        <f>SUMIF('[1]Consommati par usage et sect '!$C$6:$C$310,'[1]Assiette TIC'!$C282,'[1]Consommati par usage et sect '!BL$6:BL$310)</f>
        <v>#VALUE!</v>
      </c>
      <c r="BN269" s="104" t="e">
        <f>SUMIF('[1]Consommati par usage et sect '!$C$6:$C$310,'[1]Assiette TIC'!$C282,'[1]Consommati par usage et sect '!BM$6:BM$310)</f>
        <v>#VALUE!</v>
      </c>
      <c r="BO269" s="104" t="e">
        <f>SUMIF('[1]Consommati par usage et sect '!$C$6:$C$310,'[1]Assiette TIC'!$C282,'[1]Consommati par usage et sect '!BN$6:BN$310)</f>
        <v>#VALUE!</v>
      </c>
      <c r="BP269" s="104" t="e">
        <f>SUMIF('[1]Consommati par usage et sect '!$C$6:$C$310,'[1]Assiette TIC'!$C282,'[1]Consommati par usage et sect '!BO$6:BO$310)</f>
        <v>#VALUE!</v>
      </c>
      <c r="BQ269" s="104" t="e">
        <f>SUMIF('[1]Consommati par usage et sect '!$C$6:$C$310,'[1]Assiette TIC'!$C282,'[1]Consommati par usage et sect '!BP$6:BP$310)</f>
        <v>#VALUE!</v>
      </c>
      <c r="BR269" s="104" t="e">
        <f>SUMIF('[1]Consommati par usage et sect '!$C$6:$C$310,'[1]Assiette TIC'!$C282,'[1]Consommati par usage et sect '!BQ$6:BQ$310)</f>
        <v>#VALUE!</v>
      </c>
      <c r="BS269" s="105" t="e">
        <f t="shared" si="103"/>
        <v>#VALUE!</v>
      </c>
      <c r="BT269" s="106" t="e">
        <f t="shared" si="107"/>
        <v>#VALUE!</v>
      </c>
      <c r="BU269" s="102" t="e">
        <f>IF(E269-#REF!-#REF!&gt;=#REF!,AL269-E269+#REF!+#REF!,AL269-#REF!)</f>
        <v>#REF!</v>
      </c>
      <c r="BV269" s="102" t="s">
        <v>264</v>
      </c>
      <c r="BW269" s="102"/>
      <c r="BX269" s="102">
        <f t="shared" si="105"/>
        <v>1</v>
      </c>
      <c r="BY269" s="102">
        <f t="shared" si="106"/>
        <v>0</v>
      </c>
      <c r="BZ269" s="107">
        <f>IF(ISNA(VLOOKUP($D269,'[1]comptes des secteurs'!$B$13:$AW$1568,31,FALSE)),0,VLOOKUP($D269,'[1]comptes des secteurs'!$B$13:$AW$1568,31,FALSE))</f>
        <v>850.7</v>
      </c>
      <c r="CA269" s="102">
        <f>IF(ISNA(VLOOKUP($D269,'[1]comptes des secteurs'!$B$13:$AW$1568,47,FALSE)),0,VLOOKUP($D269,'[1]comptes des secteurs'!$B$13:$AW$1568,47,FALSE))</f>
        <v>3546.3</v>
      </c>
      <c r="CB269" s="108">
        <f t="shared" si="108"/>
        <v>0</v>
      </c>
      <c r="CC269" s="108">
        <f t="shared" si="108"/>
        <v>0</v>
      </c>
      <c r="CD269">
        <f>VLOOKUP(D269,Eurostat!$A$11:$H$272,5,TRUE)</f>
        <v>7894.5</v>
      </c>
    </row>
    <row r="270" spans="1:82" ht="15.65" customHeight="1" x14ac:dyDescent="0.35">
      <c r="A270" s="121"/>
      <c r="B270" s="191"/>
      <c r="C270" s="131" t="s">
        <v>522</v>
      </c>
      <c r="D270" s="128">
        <v>3299</v>
      </c>
      <c r="E270" s="97">
        <f>IFERROR(VLOOKUP(D270,'[1]Emissions ETS'!$A$2:$B$121,2,FALSE),0)/1000</f>
        <v>0</v>
      </c>
      <c r="F270" s="104" t="e">
        <f>SUMIF('[1]Consommati par usage et sect '!$C$6:$C$310,'[1]Assiette TIC'!$C283,'[1]Consommati par usage et sect '!E$6:E$310)</f>
        <v>#VALUE!</v>
      </c>
      <c r="G270" s="104" t="e">
        <f>SUMIF('[1]Consommati par usage et sect '!$C$6:$C$310,'[1]Assiette TIC'!$C283,'[1]Consommati par usage et sect '!F$6:F$310)</f>
        <v>#VALUE!</v>
      </c>
      <c r="H270" s="104" t="e">
        <f>SUMIF('[1]Consommati par usage et sect '!$C$6:$C$310,'[1]Assiette TIC'!$C283,'[1]Consommati par usage et sect '!G$6:G$310)</f>
        <v>#VALUE!</v>
      </c>
      <c r="I270" s="104" t="e">
        <f>SUMIF('[1]Consommati par usage et sect '!$C$6:$C$310,'[1]Assiette TIC'!$C283,'[1]Consommati par usage et sect '!H$6:H$310)</f>
        <v>#VALUE!</v>
      </c>
      <c r="J270" s="104" t="e">
        <f>SUMIF('[1]Consommati par usage et sect '!$C$6:$C$310,'[1]Assiette TIC'!$C283,'[1]Consommati par usage et sect '!I$6:I$310)</f>
        <v>#VALUE!</v>
      </c>
      <c r="K270" s="104" t="e">
        <f>SUMIF('[1]Consommati par usage et sect '!$C$6:$C$310,'[1]Assiette TIC'!$C283,'[1]Consommati par usage et sect '!J$6:J$310)</f>
        <v>#VALUE!</v>
      </c>
      <c r="L270" s="104" t="e">
        <f>SUMIF('[1]Consommati par usage et sect '!$C$6:$C$310,'[1]Assiette TIC'!$C283,'[1]Consommati par usage et sect '!K$6:K$310)</f>
        <v>#VALUE!</v>
      </c>
      <c r="M270" s="104" t="e">
        <f>SUMIF('[1]Consommati par usage et sect '!$C$6:$C$310,'[1]Assiette TIC'!$C283,'[1]Consommati par usage et sect '!L$6:L$310)</f>
        <v>#VALUE!</v>
      </c>
      <c r="N270" s="104" t="e">
        <f>SUMIF('[1]Consommati par usage et sect '!$C$6:$C$310,'[1]Assiette TIC'!$C283,'[1]Consommati par usage et sect '!M$6:M$310)</f>
        <v>#VALUE!</v>
      </c>
      <c r="O270" s="104" t="e">
        <f>SUMIF('[1]Consommati par usage et sect '!$C$6:$C$310,'[1]Assiette TIC'!$C283,'[1]Consommati par usage et sect '!N$6:N$310)</f>
        <v>#VALUE!</v>
      </c>
      <c r="P270" s="104" t="e">
        <f>SUMIF('[1]Consommati par usage et sect '!$C$6:$C$310,'[1]Assiette TIC'!$C283,'[1]Consommati par usage et sect '!O$6:O$310)</f>
        <v>#VALUE!</v>
      </c>
      <c r="Q270" s="104" t="e">
        <f>SUMIF('[1]Consommati par usage et sect '!$C$6:$C$310,'[1]Assiette TIC'!$C283,'[1]Consommati par usage et sect '!P$6:P$310)</f>
        <v>#VALUE!</v>
      </c>
      <c r="R270" s="104" t="e">
        <f>SUMIF('[1]Consommati par usage et sect '!$C$6:$C$310,'[1]Assiette TIC'!$C283,'[1]Consommati par usage et sect '!Q$6:Q$310)</f>
        <v>#VALUE!</v>
      </c>
      <c r="S270" s="104" t="e">
        <f>SUMIF('[1]Consommati par usage et sect '!$C$6:$C$310,'[1]Assiette TIC'!$C283,'[1]Consommati par usage et sect '!R$6:R$310)</f>
        <v>#VALUE!</v>
      </c>
      <c r="T270" s="104" t="e">
        <f>SUMIF('[1]Consommati par usage et sect '!$C$6:$C$310,'[1]Assiette TIC'!$C283,'[1]Consommati par usage et sect '!S$6:S$310)</f>
        <v>#VALUE!</v>
      </c>
      <c r="U270" s="104" t="e">
        <f>SUMIF('[1]Consommati par usage et sect '!$C$6:$C$310,'[1]Assiette TIC'!$C283,'[1]Consommati par usage et sect '!T$6:T$310)</f>
        <v>#VALUE!</v>
      </c>
      <c r="V270" s="104" t="e">
        <f>SUMIF('[1]Consommati par usage et sect '!$C$6:$C$310,'[1]Assiette TIC'!$C283,'[1]Consommati par usage et sect '!U$6:U$310)</f>
        <v>#VALUE!</v>
      </c>
      <c r="W270" s="104" t="e">
        <f>SUMIF('[1]Consommati par usage et sect '!$C$6:$C$310,'[1]Assiette TIC'!$C283,'[1]Consommati par usage et sect '!V$6:V$310)</f>
        <v>#VALUE!</v>
      </c>
      <c r="X270" s="104" t="e">
        <f>SUMIF('[1]Consommati par usage et sect '!$C$6:$C$310,'[1]Assiette TIC'!$C283,'[1]Consommati par usage et sect '!W$6:W$310)</f>
        <v>#VALUE!</v>
      </c>
      <c r="Y270" s="104" t="e">
        <f>SUMIF('[1]Consommati par usage et sect '!$C$6:$C$310,'[1]Assiette TIC'!$C283,'[1]Consommati par usage et sect '!X$6:X$310)</f>
        <v>#VALUE!</v>
      </c>
      <c r="Z270" s="104" t="e">
        <f>SUMIF('[1]Consommati par usage et sect '!$C$6:$C$310,'[1]Assiette TIC'!$C283,'[1]Consommati par usage et sect '!Y$6:Y$310)</f>
        <v>#VALUE!</v>
      </c>
      <c r="AA270" s="104" t="e">
        <f>SUMIF('[1]Consommati par usage et sect '!$C$6:$C$310,'[1]Assiette TIC'!$C283,'[1]Consommati par usage et sect '!Z$6:Z$310)</f>
        <v>#VALUE!</v>
      </c>
      <c r="AB270" s="104" t="e">
        <f>SUMIF('[1]Consommati par usage et sect '!$C$6:$C$310,'[1]Assiette TIC'!$C283,'[1]Consommati par usage et sect '!AA$6:AA$310)</f>
        <v>#VALUE!</v>
      </c>
      <c r="AC270" s="104" t="e">
        <f>SUMIF('[1]Consommati par usage et sect '!$C$6:$C$310,'[1]Assiette TIC'!$C283,'[1]Consommati par usage et sect '!AB$6:AB$310)</f>
        <v>#VALUE!</v>
      </c>
      <c r="AD270" s="104" t="e">
        <f>SUMIF('[1]Consommati par usage et sect '!$C$6:$C$310,'[1]Assiette TIC'!$C283,'[1]Consommati par usage et sect '!AC$6:AC$310)</f>
        <v>#VALUE!</v>
      </c>
      <c r="AE270" s="104" t="e">
        <f>SUMIF('[1]Consommati par usage et sect '!$C$6:$C$310,'[1]Assiette TIC'!$C283,'[1]Consommati par usage et sect '!AD$6:AD$310)</f>
        <v>#VALUE!</v>
      </c>
      <c r="AF270" s="104" t="e">
        <f>SUMIF('[1]Consommati par usage et sect '!$C$6:$C$310,'[1]Assiette TIC'!$C283,'[1]Consommati par usage et sect '!AE$6:AE$310)</f>
        <v>#VALUE!</v>
      </c>
      <c r="AG270" s="104" t="e">
        <f>SUMIF('[1]Consommati par usage et sect '!$C$6:$C$310,'[1]Assiette TIC'!$C283,'[1]Consommati par usage et sect '!AF$6:AF$310)</f>
        <v>#VALUE!</v>
      </c>
      <c r="AH270" s="104" t="e">
        <f>SUMIF('[1]Consommati par usage et sect '!$C$6:$C$310,'[1]Assiette TIC'!$C283,'[1]Consommati par usage et sect '!AG$6:AG$310)</f>
        <v>#VALUE!</v>
      </c>
      <c r="AI270" s="104" t="e">
        <f>SUMIF('[1]Consommati par usage et sect '!$C$6:$C$310,'[1]Assiette TIC'!$C283,'[1]Consommati par usage et sect '!AH$6:AH$310)</f>
        <v>#VALUE!</v>
      </c>
      <c r="AJ270" s="104" t="e">
        <f>SUMIF('[1]Consommati par usage et sect '!$C$6:$C$310,'[1]Assiette TIC'!$C283,'[1]Consommati par usage et sect '!AI$6:AI$310)</f>
        <v>#VALUE!</v>
      </c>
      <c r="AK270" s="104" t="e">
        <f>SUMIF('[1]Consommati par usage et sect '!$C$6:$C$310,'[1]Assiette TIC'!$C283,'[1]Consommati par usage et sect '!AJ$6:AJ$310)</f>
        <v>#VALUE!</v>
      </c>
      <c r="AL270" s="105" t="e">
        <f t="shared" si="104"/>
        <v>#VALUE!</v>
      </c>
      <c r="AM270" s="104" t="e">
        <f>SUMIF('[1]Consommati par usage et sect '!$C$6:$C$310,'[1]Assiette TIC'!$C283,'[1]Consommati par usage et sect '!AL$6:AL$310)</f>
        <v>#VALUE!</v>
      </c>
      <c r="AN270" s="104" t="e">
        <f>SUMIF('[1]Consommati par usage et sect '!$C$6:$C$310,'[1]Assiette TIC'!$C283,'[1]Consommati par usage et sect '!AM$6:AM$310)</f>
        <v>#VALUE!</v>
      </c>
      <c r="AO270" s="104" t="e">
        <f>SUMIF('[1]Consommati par usage et sect '!$C$6:$C$310,'[1]Assiette TIC'!$C283,'[1]Consommati par usage et sect '!AN$6:AN$310)</f>
        <v>#VALUE!</v>
      </c>
      <c r="AP270" s="104" t="e">
        <f>SUMIF('[1]Consommati par usage et sect '!$C$6:$C$310,'[1]Assiette TIC'!$C283,'[1]Consommati par usage et sect '!AO$6:AO$310)</f>
        <v>#VALUE!</v>
      </c>
      <c r="AQ270" s="104" t="e">
        <f>SUMIF('[1]Consommati par usage et sect '!$C$6:$C$310,'[1]Assiette TIC'!$C283,'[1]Consommati par usage et sect '!AP$6:AP$310)</f>
        <v>#VALUE!</v>
      </c>
      <c r="AR270" s="104" t="e">
        <f>SUMIF('[1]Consommati par usage et sect '!$C$6:$C$310,'[1]Assiette TIC'!$C283,'[1]Consommati par usage et sect '!AQ$6:AQ$310)</f>
        <v>#VALUE!</v>
      </c>
      <c r="AS270" s="104" t="e">
        <f>SUMIF('[1]Consommati par usage et sect '!$C$6:$C$310,'[1]Assiette TIC'!$C283,'[1]Consommati par usage et sect '!AR$6:AR$310)</f>
        <v>#VALUE!</v>
      </c>
      <c r="AT270" s="104" t="e">
        <f>SUMIF('[1]Consommati par usage et sect '!$C$6:$C$310,'[1]Assiette TIC'!$C283,'[1]Consommati par usage et sect '!AS$6:AS$310)</f>
        <v>#VALUE!</v>
      </c>
      <c r="AU270" s="104" t="e">
        <f>SUMIF('[1]Consommati par usage et sect '!$C$6:$C$310,'[1]Assiette TIC'!$C283,'[1]Consommati par usage et sect '!AT$6:AT$310)</f>
        <v>#VALUE!</v>
      </c>
      <c r="AV270" s="104" t="e">
        <f>SUMIF('[1]Consommati par usage et sect '!$C$6:$C$310,'[1]Assiette TIC'!$C283,'[1]Consommati par usage et sect '!AU$6:AU$310)</f>
        <v>#VALUE!</v>
      </c>
      <c r="AW270" s="104" t="e">
        <f>SUMIF('[1]Consommati par usage et sect '!$C$6:$C$310,'[1]Assiette TIC'!$C283,'[1]Consommati par usage et sect '!AV$6:AV$310)</f>
        <v>#VALUE!</v>
      </c>
      <c r="AX270" s="104" t="e">
        <f>SUMIF('[1]Consommati par usage et sect '!$C$6:$C$310,'[1]Assiette TIC'!$C283,'[1]Consommati par usage et sect '!AW$6:AW$310)</f>
        <v>#VALUE!</v>
      </c>
      <c r="AY270" s="104" t="e">
        <f>SUMIF('[1]Consommati par usage et sect '!$C$6:$C$310,'[1]Assiette TIC'!$C283,'[1]Consommati par usage et sect '!AX$6:AX$310)</f>
        <v>#VALUE!</v>
      </c>
      <c r="AZ270" s="104" t="e">
        <f>SUMIF('[1]Consommati par usage et sect '!$C$6:$C$310,'[1]Assiette TIC'!$C283,'[1]Consommati par usage et sect '!AY$6:AY$310)</f>
        <v>#VALUE!</v>
      </c>
      <c r="BA270" s="104" t="e">
        <f>SUMIF('[1]Consommati par usage et sect '!$C$6:$C$310,'[1]Assiette TIC'!$C283,'[1]Consommati par usage et sect '!AZ$6:AZ$310)</f>
        <v>#VALUE!</v>
      </c>
      <c r="BB270" s="104" t="e">
        <f>SUMIF('[1]Consommati par usage et sect '!$C$6:$C$310,'[1]Assiette TIC'!$C283,'[1]Consommati par usage et sect '!BA$6:BA$310)</f>
        <v>#VALUE!</v>
      </c>
      <c r="BC270" s="104" t="e">
        <f>SUMIF('[1]Consommati par usage et sect '!$C$6:$C$310,'[1]Assiette TIC'!$C283,'[1]Consommati par usage et sect '!BB$6:BB$310)</f>
        <v>#VALUE!</v>
      </c>
      <c r="BD270" s="104" t="e">
        <f>SUMIF('[1]Consommati par usage et sect '!$C$6:$C$310,'[1]Assiette TIC'!$C283,'[1]Consommati par usage et sect '!BC$6:BC$310)</f>
        <v>#VALUE!</v>
      </c>
      <c r="BE270" s="104" t="e">
        <f>SUMIF('[1]Consommati par usage et sect '!$C$6:$C$310,'[1]Assiette TIC'!$C283,'[1]Consommati par usage et sect '!BD$6:BD$310)</f>
        <v>#VALUE!</v>
      </c>
      <c r="BF270" s="104" t="e">
        <f>SUMIF('[1]Consommati par usage et sect '!$C$6:$C$310,'[1]Assiette TIC'!$C283,'[1]Consommati par usage et sect '!BE$6:BE$310)</f>
        <v>#VALUE!</v>
      </c>
      <c r="BG270" s="104" t="e">
        <f>SUMIF('[1]Consommati par usage et sect '!$C$6:$C$310,'[1]Assiette TIC'!$C283,'[1]Consommati par usage et sect '!BF$6:BF$310)</f>
        <v>#VALUE!</v>
      </c>
      <c r="BH270" s="104" t="e">
        <f>SUMIF('[1]Consommati par usage et sect '!$C$6:$C$310,'[1]Assiette TIC'!$C283,'[1]Consommati par usage et sect '!BG$6:BG$310)</f>
        <v>#VALUE!</v>
      </c>
      <c r="BI270" s="104" t="e">
        <f>SUMIF('[1]Consommati par usage et sect '!$C$6:$C$310,'[1]Assiette TIC'!$C283,'[1]Consommati par usage et sect '!BH$6:BH$310)</f>
        <v>#VALUE!</v>
      </c>
      <c r="BJ270" s="104" t="e">
        <f>SUMIF('[1]Consommati par usage et sect '!$C$6:$C$310,'[1]Assiette TIC'!$C283,'[1]Consommati par usage et sect '!BI$6:BI$310)</f>
        <v>#VALUE!</v>
      </c>
      <c r="BK270" s="104" t="e">
        <f>SUMIF('[1]Consommati par usage et sect '!$C$6:$C$310,'[1]Assiette TIC'!$C283,'[1]Consommati par usage et sect '!BJ$6:BJ$310)</f>
        <v>#VALUE!</v>
      </c>
      <c r="BL270" s="104" t="e">
        <f>SUMIF('[1]Consommati par usage et sect '!$C$6:$C$310,'[1]Assiette TIC'!$C283,'[1]Consommati par usage et sect '!BK$6:BK$310)</f>
        <v>#VALUE!</v>
      </c>
      <c r="BM270" s="104" t="e">
        <f>SUMIF('[1]Consommati par usage et sect '!$C$6:$C$310,'[1]Assiette TIC'!$C283,'[1]Consommati par usage et sect '!BL$6:BL$310)</f>
        <v>#VALUE!</v>
      </c>
      <c r="BN270" s="104" t="e">
        <f>SUMIF('[1]Consommati par usage et sect '!$C$6:$C$310,'[1]Assiette TIC'!$C283,'[1]Consommati par usage et sect '!BM$6:BM$310)</f>
        <v>#VALUE!</v>
      </c>
      <c r="BO270" s="104" t="e">
        <f>SUMIF('[1]Consommati par usage et sect '!$C$6:$C$310,'[1]Assiette TIC'!$C283,'[1]Consommati par usage et sect '!BN$6:BN$310)</f>
        <v>#VALUE!</v>
      </c>
      <c r="BP270" s="104" t="e">
        <f>SUMIF('[1]Consommati par usage et sect '!$C$6:$C$310,'[1]Assiette TIC'!$C283,'[1]Consommati par usage et sect '!BO$6:BO$310)</f>
        <v>#VALUE!</v>
      </c>
      <c r="BQ270" s="104" t="e">
        <f>SUMIF('[1]Consommati par usage et sect '!$C$6:$C$310,'[1]Assiette TIC'!$C283,'[1]Consommati par usage et sect '!BP$6:BP$310)</f>
        <v>#VALUE!</v>
      </c>
      <c r="BR270" s="104" t="e">
        <f>SUMIF('[1]Consommati par usage et sect '!$C$6:$C$310,'[1]Assiette TIC'!$C283,'[1]Consommati par usage et sect '!BQ$6:BQ$310)</f>
        <v>#VALUE!</v>
      </c>
      <c r="BS270" s="105" t="e">
        <f t="shared" si="103"/>
        <v>#VALUE!</v>
      </c>
      <c r="BT270" s="106" t="e">
        <f t="shared" si="107"/>
        <v>#VALUE!</v>
      </c>
      <c r="BU270" s="102" t="e">
        <f>IF(E270-#REF!-#REF!&gt;=#REF!,AL270-E270+#REF!+#REF!,AL270-#REF!)</f>
        <v>#REF!</v>
      </c>
      <c r="BV270" s="102" t="s">
        <v>264</v>
      </c>
      <c r="BW270" s="102"/>
      <c r="BX270" s="102">
        <f t="shared" si="105"/>
        <v>1</v>
      </c>
      <c r="BY270" s="102">
        <f t="shared" si="106"/>
        <v>0</v>
      </c>
      <c r="BZ270" s="107">
        <f>IF(ISNA(VLOOKUP($D270,'[1]comptes des secteurs'!$B$13:$AW$1568,31,FALSE)),0,VLOOKUP($D270,'[1]comptes des secteurs'!$B$13:$AW$1568,31,FALSE))</f>
        <v>123.3</v>
      </c>
      <c r="CA270" s="102">
        <f>IF(ISNA(VLOOKUP($D270,'[1]comptes des secteurs'!$B$13:$AW$1568,47,FALSE)),0,VLOOKUP($D270,'[1]comptes des secteurs'!$B$13:$AW$1568,47,FALSE))</f>
        <v>508.3</v>
      </c>
      <c r="CB270" s="108">
        <f t="shared" si="108"/>
        <v>0</v>
      </c>
      <c r="CC270" s="108">
        <f t="shared" si="108"/>
        <v>0</v>
      </c>
      <c r="CD270">
        <f>VLOOKUP(D270,Eurostat!$A$11:$H$272,5,TRUE)</f>
        <v>1261.3</v>
      </c>
    </row>
    <row r="271" spans="1:82" ht="15.65" customHeight="1" x14ac:dyDescent="0.35">
      <c r="A271" s="121"/>
      <c r="B271" s="191"/>
      <c r="C271" s="131" t="s">
        <v>523</v>
      </c>
      <c r="D271" s="128">
        <v>3311</v>
      </c>
      <c r="E271" s="97">
        <f>IFERROR(VLOOKUP(D271,'[1]Emissions ETS'!$A$2:$B$121,2,FALSE),0)/1000</f>
        <v>0</v>
      </c>
      <c r="F271" s="104" t="e">
        <f>SUMIF('[1]Consommati par usage et sect '!$C$6:$C$310,'[1]Assiette TIC'!$C284,'[1]Consommati par usage et sect '!E$6:E$310)</f>
        <v>#VALUE!</v>
      </c>
      <c r="G271" s="104" t="e">
        <f>SUMIF('[1]Consommati par usage et sect '!$C$6:$C$310,'[1]Assiette TIC'!$C284,'[1]Consommati par usage et sect '!F$6:F$310)</f>
        <v>#VALUE!</v>
      </c>
      <c r="H271" s="104" t="e">
        <f>SUMIF('[1]Consommati par usage et sect '!$C$6:$C$310,'[1]Assiette TIC'!$C284,'[1]Consommati par usage et sect '!G$6:G$310)</f>
        <v>#VALUE!</v>
      </c>
      <c r="I271" s="104" t="e">
        <f>SUMIF('[1]Consommati par usage et sect '!$C$6:$C$310,'[1]Assiette TIC'!$C284,'[1]Consommati par usage et sect '!H$6:H$310)</f>
        <v>#VALUE!</v>
      </c>
      <c r="J271" s="104" t="e">
        <f>SUMIF('[1]Consommati par usage et sect '!$C$6:$C$310,'[1]Assiette TIC'!$C284,'[1]Consommati par usage et sect '!I$6:I$310)</f>
        <v>#VALUE!</v>
      </c>
      <c r="K271" s="104" t="e">
        <f>SUMIF('[1]Consommati par usage et sect '!$C$6:$C$310,'[1]Assiette TIC'!$C284,'[1]Consommati par usage et sect '!J$6:J$310)</f>
        <v>#VALUE!</v>
      </c>
      <c r="L271" s="104" t="e">
        <f>SUMIF('[1]Consommati par usage et sect '!$C$6:$C$310,'[1]Assiette TIC'!$C284,'[1]Consommati par usage et sect '!K$6:K$310)</f>
        <v>#VALUE!</v>
      </c>
      <c r="M271" s="104" t="e">
        <f>SUMIF('[1]Consommati par usage et sect '!$C$6:$C$310,'[1]Assiette TIC'!$C284,'[1]Consommati par usage et sect '!L$6:L$310)</f>
        <v>#VALUE!</v>
      </c>
      <c r="N271" s="104" t="e">
        <f>SUMIF('[1]Consommati par usage et sect '!$C$6:$C$310,'[1]Assiette TIC'!$C284,'[1]Consommati par usage et sect '!M$6:M$310)</f>
        <v>#VALUE!</v>
      </c>
      <c r="O271" s="104" t="e">
        <f>SUMIF('[1]Consommati par usage et sect '!$C$6:$C$310,'[1]Assiette TIC'!$C284,'[1]Consommati par usage et sect '!N$6:N$310)</f>
        <v>#VALUE!</v>
      </c>
      <c r="P271" s="104" t="e">
        <f>SUMIF('[1]Consommati par usage et sect '!$C$6:$C$310,'[1]Assiette TIC'!$C284,'[1]Consommati par usage et sect '!O$6:O$310)</f>
        <v>#VALUE!</v>
      </c>
      <c r="Q271" s="104" t="e">
        <f>SUMIF('[1]Consommati par usage et sect '!$C$6:$C$310,'[1]Assiette TIC'!$C284,'[1]Consommati par usage et sect '!P$6:P$310)</f>
        <v>#VALUE!</v>
      </c>
      <c r="R271" s="104" t="e">
        <f>SUMIF('[1]Consommati par usage et sect '!$C$6:$C$310,'[1]Assiette TIC'!$C284,'[1]Consommati par usage et sect '!Q$6:Q$310)</f>
        <v>#VALUE!</v>
      </c>
      <c r="S271" s="104" t="e">
        <f>SUMIF('[1]Consommati par usage et sect '!$C$6:$C$310,'[1]Assiette TIC'!$C284,'[1]Consommati par usage et sect '!R$6:R$310)</f>
        <v>#VALUE!</v>
      </c>
      <c r="T271" s="104" t="e">
        <f>SUMIF('[1]Consommati par usage et sect '!$C$6:$C$310,'[1]Assiette TIC'!$C284,'[1]Consommati par usage et sect '!S$6:S$310)</f>
        <v>#VALUE!</v>
      </c>
      <c r="U271" s="104" t="e">
        <f>SUMIF('[1]Consommati par usage et sect '!$C$6:$C$310,'[1]Assiette TIC'!$C284,'[1]Consommati par usage et sect '!T$6:T$310)</f>
        <v>#VALUE!</v>
      </c>
      <c r="V271" s="104" t="e">
        <f>SUMIF('[1]Consommati par usage et sect '!$C$6:$C$310,'[1]Assiette TIC'!$C284,'[1]Consommati par usage et sect '!U$6:U$310)</f>
        <v>#VALUE!</v>
      </c>
      <c r="W271" s="104" t="e">
        <f>SUMIF('[1]Consommati par usage et sect '!$C$6:$C$310,'[1]Assiette TIC'!$C284,'[1]Consommati par usage et sect '!V$6:V$310)</f>
        <v>#VALUE!</v>
      </c>
      <c r="X271" s="104" t="e">
        <f>SUMIF('[1]Consommati par usage et sect '!$C$6:$C$310,'[1]Assiette TIC'!$C284,'[1]Consommati par usage et sect '!W$6:W$310)</f>
        <v>#VALUE!</v>
      </c>
      <c r="Y271" s="104" t="e">
        <f>SUMIF('[1]Consommati par usage et sect '!$C$6:$C$310,'[1]Assiette TIC'!$C284,'[1]Consommati par usage et sect '!X$6:X$310)</f>
        <v>#VALUE!</v>
      </c>
      <c r="Z271" s="104" t="e">
        <f>SUMIF('[1]Consommati par usage et sect '!$C$6:$C$310,'[1]Assiette TIC'!$C284,'[1]Consommati par usage et sect '!Y$6:Y$310)</f>
        <v>#VALUE!</v>
      </c>
      <c r="AA271" s="104" t="e">
        <f>SUMIF('[1]Consommati par usage et sect '!$C$6:$C$310,'[1]Assiette TIC'!$C284,'[1]Consommati par usage et sect '!Z$6:Z$310)</f>
        <v>#VALUE!</v>
      </c>
      <c r="AB271" s="104" t="e">
        <f>SUMIF('[1]Consommati par usage et sect '!$C$6:$C$310,'[1]Assiette TIC'!$C284,'[1]Consommati par usage et sect '!AA$6:AA$310)</f>
        <v>#VALUE!</v>
      </c>
      <c r="AC271" s="104" t="e">
        <f>SUMIF('[1]Consommati par usage et sect '!$C$6:$C$310,'[1]Assiette TIC'!$C284,'[1]Consommati par usage et sect '!AB$6:AB$310)</f>
        <v>#VALUE!</v>
      </c>
      <c r="AD271" s="104" t="e">
        <f>SUMIF('[1]Consommati par usage et sect '!$C$6:$C$310,'[1]Assiette TIC'!$C284,'[1]Consommati par usage et sect '!AC$6:AC$310)</f>
        <v>#VALUE!</v>
      </c>
      <c r="AE271" s="104" t="e">
        <f>SUMIF('[1]Consommati par usage et sect '!$C$6:$C$310,'[1]Assiette TIC'!$C284,'[1]Consommati par usage et sect '!AD$6:AD$310)</f>
        <v>#VALUE!</v>
      </c>
      <c r="AF271" s="104" t="e">
        <f>SUMIF('[1]Consommati par usage et sect '!$C$6:$C$310,'[1]Assiette TIC'!$C284,'[1]Consommati par usage et sect '!AE$6:AE$310)</f>
        <v>#VALUE!</v>
      </c>
      <c r="AG271" s="104" t="e">
        <f>SUMIF('[1]Consommati par usage et sect '!$C$6:$C$310,'[1]Assiette TIC'!$C284,'[1]Consommati par usage et sect '!AF$6:AF$310)</f>
        <v>#VALUE!</v>
      </c>
      <c r="AH271" s="104" t="e">
        <f>SUMIF('[1]Consommati par usage et sect '!$C$6:$C$310,'[1]Assiette TIC'!$C284,'[1]Consommati par usage et sect '!AG$6:AG$310)</f>
        <v>#VALUE!</v>
      </c>
      <c r="AI271" s="104" t="e">
        <f>SUMIF('[1]Consommati par usage et sect '!$C$6:$C$310,'[1]Assiette TIC'!$C284,'[1]Consommati par usage et sect '!AH$6:AH$310)</f>
        <v>#VALUE!</v>
      </c>
      <c r="AJ271" s="104" t="e">
        <f>SUMIF('[1]Consommati par usage et sect '!$C$6:$C$310,'[1]Assiette TIC'!$C284,'[1]Consommati par usage et sect '!AI$6:AI$310)</f>
        <v>#VALUE!</v>
      </c>
      <c r="AK271" s="104" t="e">
        <f>SUMIF('[1]Consommati par usage et sect '!$C$6:$C$310,'[1]Assiette TIC'!$C284,'[1]Consommati par usage et sect '!AJ$6:AJ$310)</f>
        <v>#VALUE!</v>
      </c>
      <c r="AL271" s="105" t="e">
        <f t="shared" si="104"/>
        <v>#VALUE!</v>
      </c>
      <c r="AM271" s="104" t="e">
        <f>SUMIF('[1]Consommati par usage et sect '!$C$6:$C$310,'[1]Assiette TIC'!$C284,'[1]Consommati par usage et sect '!AL$6:AL$310)</f>
        <v>#VALUE!</v>
      </c>
      <c r="AN271" s="104" t="e">
        <f>SUMIF('[1]Consommati par usage et sect '!$C$6:$C$310,'[1]Assiette TIC'!$C284,'[1]Consommati par usage et sect '!AM$6:AM$310)</f>
        <v>#VALUE!</v>
      </c>
      <c r="AO271" s="104" t="e">
        <f>SUMIF('[1]Consommati par usage et sect '!$C$6:$C$310,'[1]Assiette TIC'!$C284,'[1]Consommati par usage et sect '!AN$6:AN$310)</f>
        <v>#VALUE!</v>
      </c>
      <c r="AP271" s="104" t="e">
        <f>SUMIF('[1]Consommati par usage et sect '!$C$6:$C$310,'[1]Assiette TIC'!$C284,'[1]Consommati par usage et sect '!AO$6:AO$310)</f>
        <v>#VALUE!</v>
      </c>
      <c r="AQ271" s="104" t="e">
        <f>SUMIF('[1]Consommati par usage et sect '!$C$6:$C$310,'[1]Assiette TIC'!$C284,'[1]Consommati par usage et sect '!AP$6:AP$310)</f>
        <v>#VALUE!</v>
      </c>
      <c r="AR271" s="104" t="e">
        <f>SUMIF('[1]Consommati par usage et sect '!$C$6:$C$310,'[1]Assiette TIC'!$C284,'[1]Consommati par usage et sect '!AQ$6:AQ$310)</f>
        <v>#VALUE!</v>
      </c>
      <c r="AS271" s="104" t="e">
        <f>SUMIF('[1]Consommati par usage et sect '!$C$6:$C$310,'[1]Assiette TIC'!$C284,'[1]Consommati par usage et sect '!AR$6:AR$310)</f>
        <v>#VALUE!</v>
      </c>
      <c r="AT271" s="104" t="e">
        <f>SUMIF('[1]Consommati par usage et sect '!$C$6:$C$310,'[1]Assiette TIC'!$C284,'[1]Consommati par usage et sect '!AS$6:AS$310)</f>
        <v>#VALUE!</v>
      </c>
      <c r="AU271" s="104" t="e">
        <f>SUMIF('[1]Consommati par usage et sect '!$C$6:$C$310,'[1]Assiette TIC'!$C284,'[1]Consommati par usage et sect '!AT$6:AT$310)</f>
        <v>#VALUE!</v>
      </c>
      <c r="AV271" s="104" t="e">
        <f>SUMIF('[1]Consommati par usage et sect '!$C$6:$C$310,'[1]Assiette TIC'!$C284,'[1]Consommati par usage et sect '!AU$6:AU$310)</f>
        <v>#VALUE!</v>
      </c>
      <c r="AW271" s="104" t="e">
        <f>SUMIF('[1]Consommati par usage et sect '!$C$6:$C$310,'[1]Assiette TIC'!$C284,'[1]Consommati par usage et sect '!AV$6:AV$310)</f>
        <v>#VALUE!</v>
      </c>
      <c r="AX271" s="104" t="e">
        <f>SUMIF('[1]Consommati par usage et sect '!$C$6:$C$310,'[1]Assiette TIC'!$C284,'[1]Consommati par usage et sect '!AW$6:AW$310)</f>
        <v>#VALUE!</v>
      </c>
      <c r="AY271" s="104" t="e">
        <f>SUMIF('[1]Consommati par usage et sect '!$C$6:$C$310,'[1]Assiette TIC'!$C284,'[1]Consommati par usage et sect '!AX$6:AX$310)</f>
        <v>#VALUE!</v>
      </c>
      <c r="AZ271" s="104" t="e">
        <f>SUMIF('[1]Consommati par usage et sect '!$C$6:$C$310,'[1]Assiette TIC'!$C284,'[1]Consommati par usage et sect '!AY$6:AY$310)</f>
        <v>#VALUE!</v>
      </c>
      <c r="BA271" s="104" t="e">
        <f>SUMIF('[1]Consommati par usage et sect '!$C$6:$C$310,'[1]Assiette TIC'!$C284,'[1]Consommati par usage et sect '!AZ$6:AZ$310)</f>
        <v>#VALUE!</v>
      </c>
      <c r="BB271" s="104" t="e">
        <f>SUMIF('[1]Consommati par usage et sect '!$C$6:$C$310,'[1]Assiette TIC'!$C284,'[1]Consommati par usage et sect '!BA$6:BA$310)</f>
        <v>#VALUE!</v>
      </c>
      <c r="BC271" s="104" t="e">
        <f>SUMIF('[1]Consommati par usage et sect '!$C$6:$C$310,'[1]Assiette TIC'!$C284,'[1]Consommati par usage et sect '!BB$6:BB$310)</f>
        <v>#VALUE!</v>
      </c>
      <c r="BD271" s="104" t="e">
        <f>SUMIF('[1]Consommati par usage et sect '!$C$6:$C$310,'[1]Assiette TIC'!$C284,'[1]Consommati par usage et sect '!BC$6:BC$310)</f>
        <v>#VALUE!</v>
      </c>
      <c r="BE271" s="104" t="e">
        <f>SUMIF('[1]Consommati par usage et sect '!$C$6:$C$310,'[1]Assiette TIC'!$C284,'[1]Consommati par usage et sect '!BD$6:BD$310)</f>
        <v>#VALUE!</v>
      </c>
      <c r="BF271" s="104" t="e">
        <f>SUMIF('[1]Consommati par usage et sect '!$C$6:$C$310,'[1]Assiette TIC'!$C284,'[1]Consommati par usage et sect '!BE$6:BE$310)</f>
        <v>#VALUE!</v>
      </c>
      <c r="BG271" s="104" t="e">
        <f>SUMIF('[1]Consommati par usage et sect '!$C$6:$C$310,'[1]Assiette TIC'!$C284,'[1]Consommati par usage et sect '!BF$6:BF$310)</f>
        <v>#VALUE!</v>
      </c>
      <c r="BH271" s="104" t="e">
        <f>SUMIF('[1]Consommati par usage et sect '!$C$6:$C$310,'[1]Assiette TIC'!$C284,'[1]Consommati par usage et sect '!BG$6:BG$310)</f>
        <v>#VALUE!</v>
      </c>
      <c r="BI271" s="104" t="e">
        <f>SUMIF('[1]Consommati par usage et sect '!$C$6:$C$310,'[1]Assiette TIC'!$C284,'[1]Consommati par usage et sect '!BH$6:BH$310)</f>
        <v>#VALUE!</v>
      </c>
      <c r="BJ271" s="104" t="e">
        <f>SUMIF('[1]Consommati par usage et sect '!$C$6:$C$310,'[1]Assiette TIC'!$C284,'[1]Consommati par usage et sect '!BI$6:BI$310)</f>
        <v>#VALUE!</v>
      </c>
      <c r="BK271" s="104" t="e">
        <f>SUMIF('[1]Consommati par usage et sect '!$C$6:$C$310,'[1]Assiette TIC'!$C284,'[1]Consommati par usage et sect '!BJ$6:BJ$310)</f>
        <v>#VALUE!</v>
      </c>
      <c r="BL271" s="104" t="e">
        <f>SUMIF('[1]Consommati par usage et sect '!$C$6:$C$310,'[1]Assiette TIC'!$C284,'[1]Consommati par usage et sect '!BK$6:BK$310)</f>
        <v>#VALUE!</v>
      </c>
      <c r="BM271" s="104" t="e">
        <f>SUMIF('[1]Consommati par usage et sect '!$C$6:$C$310,'[1]Assiette TIC'!$C284,'[1]Consommati par usage et sect '!BL$6:BL$310)</f>
        <v>#VALUE!</v>
      </c>
      <c r="BN271" s="104" t="e">
        <f>SUMIF('[1]Consommati par usage et sect '!$C$6:$C$310,'[1]Assiette TIC'!$C284,'[1]Consommati par usage et sect '!BM$6:BM$310)</f>
        <v>#VALUE!</v>
      </c>
      <c r="BO271" s="104" t="e">
        <f>SUMIF('[1]Consommati par usage et sect '!$C$6:$C$310,'[1]Assiette TIC'!$C284,'[1]Consommati par usage et sect '!BN$6:BN$310)</f>
        <v>#VALUE!</v>
      </c>
      <c r="BP271" s="104" t="e">
        <f>SUMIF('[1]Consommati par usage et sect '!$C$6:$C$310,'[1]Assiette TIC'!$C284,'[1]Consommati par usage et sect '!BO$6:BO$310)</f>
        <v>#VALUE!</v>
      </c>
      <c r="BQ271" s="104" t="e">
        <f>SUMIF('[1]Consommati par usage et sect '!$C$6:$C$310,'[1]Assiette TIC'!$C284,'[1]Consommati par usage et sect '!BP$6:BP$310)</f>
        <v>#VALUE!</v>
      </c>
      <c r="BR271" s="104" t="e">
        <f>SUMIF('[1]Consommati par usage et sect '!$C$6:$C$310,'[1]Assiette TIC'!$C284,'[1]Consommati par usage et sect '!BQ$6:BQ$310)</f>
        <v>#VALUE!</v>
      </c>
      <c r="BS271" s="105" t="e">
        <f t="shared" si="103"/>
        <v>#VALUE!</v>
      </c>
      <c r="BT271" s="106" t="e">
        <f t="shared" si="107"/>
        <v>#VALUE!</v>
      </c>
      <c r="BU271" s="102" t="e">
        <f>IF(E271-#REF!-#REF!&gt;=#REF!,AL271-E271+#REF!+#REF!,AL271-#REF!)</f>
        <v>#REF!</v>
      </c>
      <c r="BV271" s="102"/>
      <c r="BW271" s="102"/>
      <c r="BX271" s="102">
        <f t="shared" si="105"/>
        <v>0</v>
      </c>
      <c r="BY271" s="102" t="e">
        <f t="shared" si="106"/>
        <v>#REF!</v>
      </c>
      <c r="BZ271" s="107">
        <f>IF(ISNA(VLOOKUP($D271,'[1]comptes des secteurs'!$B$13:$AW$1568,31,FALSE)),0,VLOOKUP($D271,'[1]comptes des secteurs'!$B$13:$AW$1568,31,FALSE))</f>
        <v>71.400000000000006</v>
      </c>
      <c r="CA271" s="102">
        <f>IF(ISNA(VLOOKUP($D271,'[1]comptes des secteurs'!$B$13:$AW$1568,47,FALSE)),0,VLOOKUP($D271,'[1]comptes des secteurs'!$B$13:$AW$1568,47,FALSE))</f>
        <v>1250.0999999999999</v>
      </c>
      <c r="CB271" s="108" t="e">
        <f t="shared" si="108"/>
        <v>#REF!</v>
      </c>
      <c r="CC271" s="108" t="e">
        <f t="shared" si="108"/>
        <v>#REF!</v>
      </c>
      <c r="CD271">
        <f>VLOOKUP(D271,Eurostat!$A$11:$H$272,5,TRUE)</f>
        <v>2997</v>
      </c>
    </row>
    <row r="272" spans="1:82" ht="15.65" customHeight="1" x14ac:dyDescent="0.35">
      <c r="A272" s="121"/>
      <c r="B272" s="191"/>
      <c r="C272" s="131" t="s">
        <v>524</v>
      </c>
      <c r="D272" s="128">
        <v>3313</v>
      </c>
      <c r="E272" s="97">
        <f>IFERROR(VLOOKUP(D272,'[1]Emissions ETS'!$A$2:$B$121,2,FALSE),0)/1000</f>
        <v>0</v>
      </c>
      <c r="F272" s="104" t="e">
        <f>SUMIF('[1]Consommati par usage et sect '!$C$6:$C$310,'[1]Assiette TIC'!$C285,'[1]Consommati par usage et sect '!E$6:E$310)</f>
        <v>#VALUE!</v>
      </c>
      <c r="G272" s="104" t="e">
        <f>SUMIF('[1]Consommati par usage et sect '!$C$6:$C$310,'[1]Assiette TIC'!$C285,'[1]Consommati par usage et sect '!F$6:F$310)</f>
        <v>#VALUE!</v>
      </c>
      <c r="H272" s="104" t="e">
        <f>SUMIF('[1]Consommati par usage et sect '!$C$6:$C$310,'[1]Assiette TIC'!$C285,'[1]Consommati par usage et sect '!G$6:G$310)</f>
        <v>#VALUE!</v>
      </c>
      <c r="I272" s="104" t="e">
        <f>SUMIF('[1]Consommati par usage et sect '!$C$6:$C$310,'[1]Assiette TIC'!$C285,'[1]Consommati par usage et sect '!H$6:H$310)</f>
        <v>#VALUE!</v>
      </c>
      <c r="J272" s="104" t="e">
        <f>SUMIF('[1]Consommati par usage et sect '!$C$6:$C$310,'[1]Assiette TIC'!$C285,'[1]Consommati par usage et sect '!I$6:I$310)</f>
        <v>#VALUE!</v>
      </c>
      <c r="K272" s="104" t="e">
        <f>SUMIF('[1]Consommati par usage et sect '!$C$6:$C$310,'[1]Assiette TIC'!$C285,'[1]Consommati par usage et sect '!J$6:J$310)</f>
        <v>#VALUE!</v>
      </c>
      <c r="L272" s="104" t="e">
        <f>SUMIF('[1]Consommati par usage et sect '!$C$6:$C$310,'[1]Assiette TIC'!$C285,'[1]Consommati par usage et sect '!K$6:K$310)</f>
        <v>#VALUE!</v>
      </c>
      <c r="M272" s="104" t="e">
        <f>SUMIF('[1]Consommati par usage et sect '!$C$6:$C$310,'[1]Assiette TIC'!$C285,'[1]Consommati par usage et sect '!L$6:L$310)</f>
        <v>#VALUE!</v>
      </c>
      <c r="N272" s="104" t="e">
        <f>SUMIF('[1]Consommati par usage et sect '!$C$6:$C$310,'[1]Assiette TIC'!$C285,'[1]Consommati par usage et sect '!M$6:M$310)</f>
        <v>#VALUE!</v>
      </c>
      <c r="O272" s="104" t="e">
        <f>SUMIF('[1]Consommati par usage et sect '!$C$6:$C$310,'[1]Assiette TIC'!$C285,'[1]Consommati par usage et sect '!N$6:N$310)</f>
        <v>#VALUE!</v>
      </c>
      <c r="P272" s="104" t="e">
        <f>SUMIF('[1]Consommati par usage et sect '!$C$6:$C$310,'[1]Assiette TIC'!$C285,'[1]Consommati par usage et sect '!O$6:O$310)</f>
        <v>#VALUE!</v>
      </c>
      <c r="Q272" s="104" t="e">
        <f>SUMIF('[1]Consommati par usage et sect '!$C$6:$C$310,'[1]Assiette TIC'!$C285,'[1]Consommati par usage et sect '!P$6:P$310)</f>
        <v>#VALUE!</v>
      </c>
      <c r="R272" s="104" t="e">
        <f>SUMIF('[1]Consommati par usage et sect '!$C$6:$C$310,'[1]Assiette TIC'!$C285,'[1]Consommati par usage et sect '!Q$6:Q$310)</f>
        <v>#VALUE!</v>
      </c>
      <c r="S272" s="104" t="e">
        <f>SUMIF('[1]Consommati par usage et sect '!$C$6:$C$310,'[1]Assiette TIC'!$C285,'[1]Consommati par usage et sect '!R$6:R$310)</f>
        <v>#VALUE!</v>
      </c>
      <c r="T272" s="104" t="e">
        <f>SUMIF('[1]Consommati par usage et sect '!$C$6:$C$310,'[1]Assiette TIC'!$C285,'[1]Consommati par usage et sect '!S$6:S$310)</f>
        <v>#VALUE!</v>
      </c>
      <c r="U272" s="104" t="e">
        <f>SUMIF('[1]Consommati par usage et sect '!$C$6:$C$310,'[1]Assiette TIC'!$C285,'[1]Consommati par usage et sect '!T$6:T$310)</f>
        <v>#VALUE!</v>
      </c>
      <c r="V272" s="104" t="e">
        <f>SUMIF('[1]Consommati par usage et sect '!$C$6:$C$310,'[1]Assiette TIC'!$C285,'[1]Consommati par usage et sect '!U$6:U$310)</f>
        <v>#VALUE!</v>
      </c>
      <c r="W272" s="104" t="e">
        <f>SUMIF('[1]Consommati par usage et sect '!$C$6:$C$310,'[1]Assiette TIC'!$C285,'[1]Consommati par usage et sect '!V$6:V$310)</f>
        <v>#VALUE!</v>
      </c>
      <c r="X272" s="104" t="e">
        <f>SUMIF('[1]Consommati par usage et sect '!$C$6:$C$310,'[1]Assiette TIC'!$C285,'[1]Consommati par usage et sect '!W$6:W$310)</f>
        <v>#VALUE!</v>
      </c>
      <c r="Y272" s="104" t="e">
        <f>SUMIF('[1]Consommati par usage et sect '!$C$6:$C$310,'[1]Assiette TIC'!$C285,'[1]Consommati par usage et sect '!X$6:X$310)</f>
        <v>#VALUE!</v>
      </c>
      <c r="Z272" s="104" t="e">
        <f>SUMIF('[1]Consommati par usage et sect '!$C$6:$C$310,'[1]Assiette TIC'!$C285,'[1]Consommati par usage et sect '!Y$6:Y$310)</f>
        <v>#VALUE!</v>
      </c>
      <c r="AA272" s="104" t="e">
        <f>SUMIF('[1]Consommati par usage et sect '!$C$6:$C$310,'[1]Assiette TIC'!$C285,'[1]Consommati par usage et sect '!Z$6:Z$310)</f>
        <v>#VALUE!</v>
      </c>
      <c r="AB272" s="104" t="e">
        <f>SUMIF('[1]Consommati par usage et sect '!$C$6:$C$310,'[1]Assiette TIC'!$C285,'[1]Consommati par usage et sect '!AA$6:AA$310)</f>
        <v>#VALUE!</v>
      </c>
      <c r="AC272" s="104" t="e">
        <f>SUMIF('[1]Consommati par usage et sect '!$C$6:$C$310,'[1]Assiette TIC'!$C285,'[1]Consommati par usage et sect '!AB$6:AB$310)</f>
        <v>#VALUE!</v>
      </c>
      <c r="AD272" s="104" t="e">
        <f>SUMIF('[1]Consommati par usage et sect '!$C$6:$C$310,'[1]Assiette TIC'!$C285,'[1]Consommati par usage et sect '!AC$6:AC$310)</f>
        <v>#VALUE!</v>
      </c>
      <c r="AE272" s="104" t="e">
        <f>SUMIF('[1]Consommati par usage et sect '!$C$6:$C$310,'[1]Assiette TIC'!$C285,'[1]Consommati par usage et sect '!AD$6:AD$310)</f>
        <v>#VALUE!</v>
      </c>
      <c r="AF272" s="104" t="e">
        <f>SUMIF('[1]Consommati par usage et sect '!$C$6:$C$310,'[1]Assiette TIC'!$C285,'[1]Consommati par usage et sect '!AE$6:AE$310)</f>
        <v>#VALUE!</v>
      </c>
      <c r="AG272" s="104" t="e">
        <f>SUMIF('[1]Consommati par usage et sect '!$C$6:$C$310,'[1]Assiette TIC'!$C285,'[1]Consommati par usage et sect '!AF$6:AF$310)</f>
        <v>#VALUE!</v>
      </c>
      <c r="AH272" s="104" t="e">
        <f>SUMIF('[1]Consommati par usage et sect '!$C$6:$C$310,'[1]Assiette TIC'!$C285,'[1]Consommati par usage et sect '!AG$6:AG$310)</f>
        <v>#VALUE!</v>
      </c>
      <c r="AI272" s="104" t="e">
        <f>SUMIF('[1]Consommati par usage et sect '!$C$6:$C$310,'[1]Assiette TIC'!$C285,'[1]Consommati par usage et sect '!AH$6:AH$310)</f>
        <v>#VALUE!</v>
      </c>
      <c r="AJ272" s="104" t="e">
        <f>SUMIF('[1]Consommati par usage et sect '!$C$6:$C$310,'[1]Assiette TIC'!$C285,'[1]Consommati par usage et sect '!AI$6:AI$310)</f>
        <v>#VALUE!</v>
      </c>
      <c r="AK272" s="104" t="e">
        <f>SUMIF('[1]Consommati par usage et sect '!$C$6:$C$310,'[1]Assiette TIC'!$C285,'[1]Consommati par usage et sect '!AJ$6:AJ$310)</f>
        <v>#VALUE!</v>
      </c>
      <c r="AL272" s="105" t="e">
        <f t="shared" si="104"/>
        <v>#VALUE!</v>
      </c>
      <c r="AM272" s="104" t="e">
        <f>SUMIF('[1]Consommati par usage et sect '!$C$6:$C$310,'[1]Assiette TIC'!$C285,'[1]Consommati par usage et sect '!AL$6:AL$310)</f>
        <v>#VALUE!</v>
      </c>
      <c r="AN272" s="104" t="e">
        <f>SUMIF('[1]Consommati par usage et sect '!$C$6:$C$310,'[1]Assiette TIC'!$C285,'[1]Consommati par usage et sect '!AM$6:AM$310)</f>
        <v>#VALUE!</v>
      </c>
      <c r="AO272" s="104" t="e">
        <f>SUMIF('[1]Consommati par usage et sect '!$C$6:$C$310,'[1]Assiette TIC'!$C285,'[1]Consommati par usage et sect '!AN$6:AN$310)</f>
        <v>#VALUE!</v>
      </c>
      <c r="AP272" s="104" t="e">
        <f>SUMIF('[1]Consommati par usage et sect '!$C$6:$C$310,'[1]Assiette TIC'!$C285,'[1]Consommati par usage et sect '!AO$6:AO$310)</f>
        <v>#VALUE!</v>
      </c>
      <c r="AQ272" s="104" t="e">
        <f>SUMIF('[1]Consommati par usage et sect '!$C$6:$C$310,'[1]Assiette TIC'!$C285,'[1]Consommati par usage et sect '!AP$6:AP$310)</f>
        <v>#VALUE!</v>
      </c>
      <c r="AR272" s="104" t="e">
        <f>SUMIF('[1]Consommati par usage et sect '!$C$6:$C$310,'[1]Assiette TIC'!$C285,'[1]Consommati par usage et sect '!AQ$6:AQ$310)</f>
        <v>#VALUE!</v>
      </c>
      <c r="AS272" s="104" t="e">
        <f>SUMIF('[1]Consommati par usage et sect '!$C$6:$C$310,'[1]Assiette TIC'!$C285,'[1]Consommati par usage et sect '!AR$6:AR$310)</f>
        <v>#VALUE!</v>
      </c>
      <c r="AT272" s="104" t="e">
        <f>SUMIF('[1]Consommati par usage et sect '!$C$6:$C$310,'[1]Assiette TIC'!$C285,'[1]Consommati par usage et sect '!AS$6:AS$310)</f>
        <v>#VALUE!</v>
      </c>
      <c r="AU272" s="104" t="e">
        <f>SUMIF('[1]Consommati par usage et sect '!$C$6:$C$310,'[1]Assiette TIC'!$C285,'[1]Consommati par usage et sect '!AT$6:AT$310)</f>
        <v>#VALUE!</v>
      </c>
      <c r="AV272" s="104" t="e">
        <f>SUMIF('[1]Consommati par usage et sect '!$C$6:$C$310,'[1]Assiette TIC'!$C285,'[1]Consommati par usage et sect '!AU$6:AU$310)</f>
        <v>#VALUE!</v>
      </c>
      <c r="AW272" s="104" t="e">
        <f>SUMIF('[1]Consommati par usage et sect '!$C$6:$C$310,'[1]Assiette TIC'!$C285,'[1]Consommati par usage et sect '!AV$6:AV$310)</f>
        <v>#VALUE!</v>
      </c>
      <c r="AX272" s="104" t="e">
        <f>SUMIF('[1]Consommati par usage et sect '!$C$6:$C$310,'[1]Assiette TIC'!$C285,'[1]Consommati par usage et sect '!AW$6:AW$310)</f>
        <v>#VALUE!</v>
      </c>
      <c r="AY272" s="104" t="e">
        <f>SUMIF('[1]Consommati par usage et sect '!$C$6:$C$310,'[1]Assiette TIC'!$C285,'[1]Consommati par usage et sect '!AX$6:AX$310)</f>
        <v>#VALUE!</v>
      </c>
      <c r="AZ272" s="104" t="e">
        <f>SUMIF('[1]Consommati par usage et sect '!$C$6:$C$310,'[1]Assiette TIC'!$C285,'[1]Consommati par usage et sect '!AY$6:AY$310)</f>
        <v>#VALUE!</v>
      </c>
      <c r="BA272" s="104" t="e">
        <f>SUMIF('[1]Consommati par usage et sect '!$C$6:$C$310,'[1]Assiette TIC'!$C285,'[1]Consommati par usage et sect '!AZ$6:AZ$310)</f>
        <v>#VALUE!</v>
      </c>
      <c r="BB272" s="104" t="e">
        <f>SUMIF('[1]Consommati par usage et sect '!$C$6:$C$310,'[1]Assiette TIC'!$C285,'[1]Consommati par usage et sect '!BA$6:BA$310)</f>
        <v>#VALUE!</v>
      </c>
      <c r="BC272" s="104" t="e">
        <f>SUMIF('[1]Consommati par usage et sect '!$C$6:$C$310,'[1]Assiette TIC'!$C285,'[1]Consommati par usage et sect '!BB$6:BB$310)</f>
        <v>#VALUE!</v>
      </c>
      <c r="BD272" s="104" t="e">
        <f>SUMIF('[1]Consommati par usage et sect '!$C$6:$C$310,'[1]Assiette TIC'!$C285,'[1]Consommati par usage et sect '!BC$6:BC$310)</f>
        <v>#VALUE!</v>
      </c>
      <c r="BE272" s="104" t="e">
        <f>SUMIF('[1]Consommati par usage et sect '!$C$6:$C$310,'[1]Assiette TIC'!$C285,'[1]Consommati par usage et sect '!BD$6:BD$310)</f>
        <v>#VALUE!</v>
      </c>
      <c r="BF272" s="104" t="e">
        <f>SUMIF('[1]Consommati par usage et sect '!$C$6:$C$310,'[1]Assiette TIC'!$C285,'[1]Consommati par usage et sect '!BE$6:BE$310)</f>
        <v>#VALUE!</v>
      </c>
      <c r="BG272" s="104" t="e">
        <f>SUMIF('[1]Consommati par usage et sect '!$C$6:$C$310,'[1]Assiette TIC'!$C285,'[1]Consommati par usage et sect '!BF$6:BF$310)</f>
        <v>#VALUE!</v>
      </c>
      <c r="BH272" s="104" t="e">
        <f>SUMIF('[1]Consommati par usage et sect '!$C$6:$C$310,'[1]Assiette TIC'!$C285,'[1]Consommati par usage et sect '!BG$6:BG$310)</f>
        <v>#VALUE!</v>
      </c>
      <c r="BI272" s="104" t="e">
        <f>SUMIF('[1]Consommati par usage et sect '!$C$6:$C$310,'[1]Assiette TIC'!$C285,'[1]Consommati par usage et sect '!BH$6:BH$310)</f>
        <v>#VALUE!</v>
      </c>
      <c r="BJ272" s="104" t="e">
        <f>SUMIF('[1]Consommati par usage et sect '!$C$6:$C$310,'[1]Assiette TIC'!$C285,'[1]Consommati par usage et sect '!BI$6:BI$310)</f>
        <v>#VALUE!</v>
      </c>
      <c r="BK272" s="104" t="e">
        <f>SUMIF('[1]Consommati par usage et sect '!$C$6:$C$310,'[1]Assiette TIC'!$C285,'[1]Consommati par usage et sect '!BJ$6:BJ$310)</f>
        <v>#VALUE!</v>
      </c>
      <c r="BL272" s="104" t="e">
        <f>SUMIF('[1]Consommati par usage et sect '!$C$6:$C$310,'[1]Assiette TIC'!$C285,'[1]Consommati par usage et sect '!BK$6:BK$310)</f>
        <v>#VALUE!</v>
      </c>
      <c r="BM272" s="104" t="e">
        <f>SUMIF('[1]Consommati par usage et sect '!$C$6:$C$310,'[1]Assiette TIC'!$C285,'[1]Consommati par usage et sect '!BL$6:BL$310)</f>
        <v>#VALUE!</v>
      </c>
      <c r="BN272" s="104" t="e">
        <f>SUMIF('[1]Consommati par usage et sect '!$C$6:$C$310,'[1]Assiette TIC'!$C285,'[1]Consommati par usage et sect '!BM$6:BM$310)</f>
        <v>#VALUE!</v>
      </c>
      <c r="BO272" s="104" t="e">
        <f>SUMIF('[1]Consommati par usage et sect '!$C$6:$C$310,'[1]Assiette TIC'!$C285,'[1]Consommati par usage et sect '!BN$6:BN$310)</f>
        <v>#VALUE!</v>
      </c>
      <c r="BP272" s="104" t="e">
        <f>SUMIF('[1]Consommati par usage et sect '!$C$6:$C$310,'[1]Assiette TIC'!$C285,'[1]Consommati par usage et sect '!BO$6:BO$310)</f>
        <v>#VALUE!</v>
      </c>
      <c r="BQ272" s="104" t="e">
        <f>SUMIF('[1]Consommati par usage et sect '!$C$6:$C$310,'[1]Assiette TIC'!$C285,'[1]Consommati par usage et sect '!BP$6:BP$310)</f>
        <v>#VALUE!</v>
      </c>
      <c r="BR272" s="104" t="e">
        <f>SUMIF('[1]Consommati par usage et sect '!$C$6:$C$310,'[1]Assiette TIC'!$C285,'[1]Consommati par usage et sect '!BQ$6:BQ$310)</f>
        <v>#VALUE!</v>
      </c>
      <c r="BS272" s="105" t="e">
        <f t="shared" si="103"/>
        <v>#VALUE!</v>
      </c>
      <c r="BT272" s="106" t="e">
        <f t="shared" si="107"/>
        <v>#VALUE!</v>
      </c>
      <c r="BU272" s="102" t="e">
        <f>IF(E272-#REF!-#REF!&gt;=#REF!,AL272-E272+#REF!+#REF!,AL272-#REF!)</f>
        <v>#REF!</v>
      </c>
      <c r="BV272" s="102"/>
      <c r="BW272" s="102"/>
      <c r="BX272" s="102">
        <f t="shared" si="105"/>
        <v>0</v>
      </c>
      <c r="BY272" s="102" t="e">
        <f t="shared" si="106"/>
        <v>#REF!</v>
      </c>
      <c r="BZ272" s="107">
        <f>IF(ISNA(VLOOKUP($D272,'[1]comptes des secteurs'!$B$13:$AW$1568,31,FALSE)),0,VLOOKUP($D272,'[1]comptes des secteurs'!$B$13:$AW$1568,31,FALSE))</f>
        <v>136.1</v>
      </c>
      <c r="CA272" s="102">
        <f>IF(ISNA(VLOOKUP($D272,'[1]comptes des secteurs'!$B$13:$AW$1568,47,FALSE)),0,VLOOKUP($D272,'[1]comptes des secteurs'!$B$13:$AW$1568,47,FALSE))</f>
        <v>566.6</v>
      </c>
      <c r="CB272" s="108" t="e">
        <f t="shared" si="108"/>
        <v>#REF!</v>
      </c>
      <c r="CC272" s="108" t="e">
        <f t="shared" si="108"/>
        <v>#REF!</v>
      </c>
      <c r="CD272">
        <f>VLOOKUP(D272,Eurostat!$A$11:$H$272,5,TRUE)</f>
        <v>1191.0999999999999</v>
      </c>
    </row>
    <row r="273" spans="1:82" ht="15.65" customHeight="1" x14ac:dyDescent="0.35">
      <c r="A273" s="121"/>
      <c r="B273" s="191"/>
      <c r="C273" s="131" t="s">
        <v>525</v>
      </c>
      <c r="D273" s="128">
        <v>3319</v>
      </c>
      <c r="E273" s="97">
        <f>IFERROR(VLOOKUP(D273,'[1]Emissions ETS'!$A$2:$B$121,2,FALSE),0)/1000</f>
        <v>0</v>
      </c>
      <c r="F273" s="104" t="e">
        <f>SUMIF('[1]Consommati par usage et sect '!$C$6:$C$310,'[1]Assiette TIC'!$C286,'[1]Consommati par usage et sect '!E$6:E$310)</f>
        <v>#VALUE!</v>
      </c>
      <c r="G273" s="104" t="e">
        <f>SUMIF('[1]Consommati par usage et sect '!$C$6:$C$310,'[1]Assiette TIC'!$C286,'[1]Consommati par usage et sect '!F$6:F$310)</f>
        <v>#VALUE!</v>
      </c>
      <c r="H273" s="104" t="e">
        <f>SUMIF('[1]Consommati par usage et sect '!$C$6:$C$310,'[1]Assiette TIC'!$C286,'[1]Consommati par usage et sect '!G$6:G$310)</f>
        <v>#VALUE!</v>
      </c>
      <c r="I273" s="104" t="e">
        <f>SUMIF('[1]Consommati par usage et sect '!$C$6:$C$310,'[1]Assiette TIC'!$C286,'[1]Consommati par usage et sect '!H$6:H$310)</f>
        <v>#VALUE!</v>
      </c>
      <c r="J273" s="104" t="e">
        <f>SUMIF('[1]Consommati par usage et sect '!$C$6:$C$310,'[1]Assiette TIC'!$C286,'[1]Consommati par usage et sect '!I$6:I$310)</f>
        <v>#VALUE!</v>
      </c>
      <c r="K273" s="104" t="e">
        <f>SUMIF('[1]Consommati par usage et sect '!$C$6:$C$310,'[1]Assiette TIC'!$C286,'[1]Consommati par usage et sect '!J$6:J$310)</f>
        <v>#VALUE!</v>
      </c>
      <c r="L273" s="104" t="e">
        <f>SUMIF('[1]Consommati par usage et sect '!$C$6:$C$310,'[1]Assiette TIC'!$C286,'[1]Consommati par usage et sect '!K$6:K$310)</f>
        <v>#VALUE!</v>
      </c>
      <c r="M273" s="104" t="e">
        <f>SUMIF('[1]Consommati par usage et sect '!$C$6:$C$310,'[1]Assiette TIC'!$C286,'[1]Consommati par usage et sect '!L$6:L$310)</f>
        <v>#VALUE!</v>
      </c>
      <c r="N273" s="104" t="e">
        <f>SUMIF('[1]Consommati par usage et sect '!$C$6:$C$310,'[1]Assiette TIC'!$C286,'[1]Consommati par usage et sect '!M$6:M$310)</f>
        <v>#VALUE!</v>
      </c>
      <c r="O273" s="104" t="e">
        <f>SUMIF('[1]Consommati par usage et sect '!$C$6:$C$310,'[1]Assiette TIC'!$C286,'[1]Consommati par usage et sect '!N$6:N$310)</f>
        <v>#VALUE!</v>
      </c>
      <c r="P273" s="104" t="e">
        <f>SUMIF('[1]Consommati par usage et sect '!$C$6:$C$310,'[1]Assiette TIC'!$C286,'[1]Consommati par usage et sect '!O$6:O$310)</f>
        <v>#VALUE!</v>
      </c>
      <c r="Q273" s="104" t="e">
        <f>SUMIF('[1]Consommati par usage et sect '!$C$6:$C$310,'[1]Assiette TIC'!$C286,'[1]Consommati par usage et sect '!P$6:P$310)</f>
        <v>#VALUE!</v>
      </c>
      <c r="R273" s="104" t="e">
        <f>SUMIF('[1]Consommati par usage et sect '!$C$6:$C$310,'[1]Assiette TIC'!$C286,'[1]Consommati par usage et sect '!Q$6:Q$310)</f>
        <v>#VALUE!</v>
      </c>
      <c r="S273" s="104" t="e">
        <f>SUMIF('[1]Consommati par usage et sect '!$C$6:$C$310,'[1]Assiette TIC'!$C286,'[1]Consommati par usage et sect '!R$6:R$310)</f>
        <v>#VALUE!</v>
      </c>
      <c r="T273" s="104" t="e">
        <f>SUMIF('[1]Consommati par usage et sect '!$C$6:$C$310,'[1]Assiette TIC'!$C286,'[1]Consommati par usage et sect '!S$6:S$310)</f>
        <v>#VALUE!</v>
      </c>
      <c r="U273" s="104" t="e">
        <f>SUMIF('[1]Consommati par usage et sect '!$C$6:$C$310,'[1]Assiette TIC'!$C286,'[1]Consommati par usage et sect '!T$6:T$310)</f>
        <v>#VALUE!</v>
      </c>
      <c r="V273" s="104" t="e">
        <f>SUMIF('[1]Consommati par usage et sect '!$C$6:$C$310,'[1]Assiette TIC'!$C286,'[1]Consommati par usage et sect '!U$6:U$310)</f>
        <v>#VALUE!</v>
      </c>
      <c r="W273" s="104" t="e">
        <f>SUMIF('[1]Consommati par usage et sect '!$C$6:$C$310,'[1]Assiette TIC'!$C286,'[1]Consommati par usage et sect '!V$6:V$310)</f>
        <v>#VALUE!</v>
      </c>
      <c r="X273" s="104" t="e">
        <f>SUMIF('[1]Consommati par usage et sect '!$C$6:$C$310,'[1]Assiette TIC'!$C286,'[1]Consommati par usage et sect '!W$6:W$310)</f>
        <v>#VALUE!</v>
      </c>
      <c r="Y273" s="104" t="e">
        <f>SUMIF('[1]Consommati par usage et sect '!$C$6:$C$310,'[1]Assiette TIC'!$C286,'[1]Consommati par usage et sect '!X$6:X$310)</f>
        <v>#VALUE!</v>
      </c>
      <c r="Z273" s="104" t="e">
        <f>SUMIF('[1]Consommati par usage et sect '!$C$6:$C$310,'[1]Assiette TIC'!$C286,'[1]Consommati par usage et sect '!Y$6:Y$310)</f>
        <v>#VALUE!</v>
      </c>
      <c r="AA273" s="104" t="e">
        <f>SUMIF('[1]Consommati par usage et sect '!$C$6:$C$310,'[1]Assiette TIC'!$C286,'[1]Consommati par usage et sect '!Z$6:Z$310)</f>
        <v>#VALUE!</v>
      </c>
      <c r="AB273" s="104" t="e">
        <f>SUMIF('[1]Consommati par usage et sect '!$C$6:$C$310,'[1]Assiette TIC'!$C286,'[1]Consommati par usage et sect '!AA$6:AA$310)</f>
        <v>#VALUE!</v>
      </c>
      <c r="AC273" s="104" t="e">
        <f>SUMIF('[1]Consommati par usage et sect '!$C$6:$C$310,'[1]Assiette TIC'!$C286,'[1]Consommati par usage et sect '!AB$6:AB$310)</f>
        <v>#VALUE!</v>
      </c>
      <c r="AD273" s="104" t="e">
        <f>SUMIF('[1]Consommati par usage et sect '!$C$6:$C$310,'[1]Assiette TIC'!$C286,'[1]Consommati par usage et sect '!AC$6:AC$310)</f>
        <v>#VALUE!</v>
      </c>
      <c r="AE273" s="104" t="e">
        <f>SUMIF('[1]Consommati par usage et sect '!$C$6:$C$310,'[1]Assiette TIC'!$C286,'[1]Consommati par usage et sect '!AD$6:AD$310)</f>
        <v>#VALUE!</v>
      </c>
      <c r="AF273" s="104" t="e">
        <f>SUMIF('[1]Consommati par usage et sect '!$C$6:$C$310,'[1]Assiette TIC'!$C286,'[1]Consommati par usage et sect '!AE$6:AE$310)</f>
        <v>#VALUE!</v>
      </c>
      <c r="AG273" s="104" t="e">
        <f>SUMIF('[1]Consommati par usage et sect '!$C$6:$C$310,'[1]Assiette TIC'!$C286,'[1]Consommati par usage et sect '!AF$6:AF$310)</f>
        <v>#VALUE!</v>
      </c>
      <c r="AH273" s="104" t="e">
        <f>SUMIF('[1]Consommati par usage et sect '!$C$6:$C$310,'[1]Assiette TIC'!$C286,'[1]Consommati par usage et sect '!AG$6:AG$310)</f>
        <v>#VALUE!</v>
      </c>
      <c r="AI273" s="104" t="e">
        <f>SUMIF('[1]Consommati par usage et sect '!$C$6:$C$310,'[1]Assiette TIC'!$C286,'[1]Consommati par usage et sect '!AH$6:AH$310)</f>
        <v>#VALUE!</v>
      </c>
      <c r="AJ273" s="104" t="e">
        <f>SUMIF('[1]Consommati par usage et sect '!$C$6:$C$310,'[1]Assiette TIC'!$C286,'[1]Consommati par usage et sect '!AI$6:AI$310)</f>
        <v>#VALUE!</v>
      </c>
      <c r="AK273" s="104" t="e">
        <f>SUMIF('[1]Consommati par usage et sect '!$C$6:$C$310,'[1]Assiette TIC'!$C286,'[1]Consommati par usage et sect '!AJ$6:AJ$310)</f>
        <v>#VALUE!</v>
      </c>
      <c r="AL273" s="105" t="e">
        <f t="shared" si="104"/>
        <v>#VALUE!</v>
      </c>
      <c r="AM273" s="104" t="e">
        <f>SUMIF('[1]Consommati par usage et sect '!$C$6:$C$310,'[1]Assiette TIC'!$C286,'[1]Consommati par usage et sect '!AL$6:AL$310)</f>
        <v>#VALUE!</v>
      </c>
      <c r="AN273" s="104" t="e">
        <f>SUMIF('[1]Consommati par usage et sect '!$C$6:$C$310,'[1]Assiette TIC'!$C286,'[1]Consommati par usage et sect '!AM$6:AM$310)</f>
        <v>#VALUE!</v>
      </c>
      <c r="AO273" s="104" t="e">
        <f>SUMIF('[1]Consommati par usage et sect '!$C$6:$C$310,'[1]Assiette TIC'!$C286,'[1]Consommati par usage et sect '!AN$6:AN$310)</f>
        <v>#VALUE!</v>
      </c>
      <c r="AP273" s="104" t="e">
        <f>SUMIF('[1]Consommati par usage et sect '!$C$6:$C$310,'[1]Assiette TIC'!$C286,'[1]Consommati par usage et sect '!AO$6:AO$310)</f>
        <v>#VALUE!</v>
      </c>
      <c r="AQ273" s="104" t="e">
        <f>SUMIF('[1]Consommati par usage et sect '!$C$6:$C$310,'[1]Assiette TIC'!$C286,'[1]Consommati par usage et sect '!AP$6:AP$310)</f>
        <v>#VALUE!</v>
      </c>
      <c r="AR273" s="104" t="e">
        <f>SUMIF('[1]Consommati par usage et sect '!$C$6:$C$310,'[1]Assiette TIC'!$C286,'[1]Consommati par usage et sect '!AQ$6:AQ$310)</f>
        <v>#VALUE!</v>
      </c>
      <c r="AS273" s="104" t="e">
        <f>SUMIF('[1]Consommati par usage et sect '!$C$6:$C$310,'[1]Assiette TIC'!$C286,'[1]Consommati par usage et sect '!AR$6:AR$310)</f>
        <v>#VALUE!</v>
      </c>
      <c r="AT273" s="104" t="e">
        <f>SUMIF('[1]Consommati par usage et sect '!$C$6:$C$310,'[1]Assiette TIC'!$C286,'[1]Consommati par usage et sect '!AS$6:AS$310)</f>
        <v>#VALUE!</v>
      </c>
      <c r="AU273" s="104" t="e">
        <f>SUMIF('[1]Consommati par usage et sect '!$C$6:$C$310,'[1]Assiette TIC'!$C286,'[1]Consommati par usage et sect '!AT$6:AT$310)</f>
        <v>#VALUE!</v>
      </c>
      <c r="AV273" s="104" t="e">
        <f>SUMIF('[1]Consommati par usage et sect '!$C$6:$C$310,'[1]Assiette TIC'!$C286,'[1]Consommati par usage et sect '!AU$6:AU$310)</f>
        <v>#VALUE!</v>
      </c>
      <c r="AW273" s="104" t="e">
        <f>SUMIF('[1]Consommati par usage et sect '!$C$6:$C$310,'[1]Assiette TIC'!$C286,'[1]Consommati par usage et sect '!AV$6:AV$310)</f>
        <v>#VALUE!</v>
      </c>
      <c r="AX273" s="104" t="e">
        <f>SUMIF('[1]Consommati par usage et sect '!$C$6:$C$310,'[1]Assiette TIC'!$C286,'[1]Consommati par usage et sect '!AW$6:AW$310)</f>
        <v>#VALUE!</v>
      </c>
      <c r="AY273" s="104" t="e">
        <f>SUMIF('[1]Consommati par usage et sect '!$C$6:$C$310,'[1]Assiette TIC'!$C286,'[1]Consommati par usage et sect '!AX$6:AX$310)</f>
        <v>#VALUE!</v>
      </c>
      <c r="AZ273" s="104" t="e">
        <f>SUMIF('[1]Consommati par usage et sect '!$C$6:$C$310,'[1]Assiette TIC'!$C286,'[1]Consommati par usage et sect '!AY$6:AY$310)</f>
        <v>#VALUE!</v>
      </c>
      <c r="BA273" s="104" t="e">
        <f>SUMIF('[1]Consommati par usage et sect '!$C$6:$C$310,'[1]Assiette TIC'!$C286,'[1]Consommati par usage et sect '!AZ$6:AZ$310)</f>
        <v>#VALUE!</v>
      </c>
      <c r="BB273" s="104" t="e">
        <f>SUMIF('[1]Consommati par usage et sect '!$C$6:$C$310,'[1]Assiette TIC'!$C286,'[1]Consommati par usage et sect '!BA$6:BA$310)</f>
        <v>#VALUE!</v>
      </c>
      <c r="BC273" s="104" t="e">
        <f>SUMIF('[1]Consommati par usage et sect '!$C$6:$C$310,'[1]Assiette TIC'!$C286,'[1]Consommati par usage et sect '!BB$6:BB$310)</f>
        <v>#VALUE!</v>
      </c>
      <c r="BD273" s="104" t="e">
        <f>SUMIF('[1]Consommati par usage et sect '!$C$6:$C$310,'[1]Assiette TIC'!$C286,'[1]Consommati par usage et sect '!BC$6:BC$310)</f>
        <v>#VALUE!</v>
      </c>
      <c r="BE273" s="104" t="e">
        <f>SUMIF('[1]Consommati par usage et sect '!$C$6:$C$310,'[1]Assiette TIC'!$C286,'[1]Consommati par usage et sect '!BD$6:BD$310)</f>
        <v>#VALUE!</v>
      </c>
      <c r="BF273" s="104" t="e">
        <f>SUMIF('[1]Consommati par usage et sect '!$C$6:$C$310,'[1]Assiette TIC'!$C286,'[1]Consommati par usage et sect '!BE$6:BE$310)</f>
        <v>#VALUE!</v>
      </c>
      <c r="BG273" s="104" t="e">
        <f>SUMIF('[1]Consommati par usage et sect '!$C$6:$C$310,'[1]Assiette TIC'!$C286,'[1]Consommati par usage et sect '!BF$6:BF$310)</f>
        <v>#VALUE!</v>
      </c>
      <c r="BH273" s="104" t="e">
        <f>SUMIF('[1]Consommati par usage et sect '!$C$6:$C$310,'[1]Assiette TIC'!$C286,'[1]Consommati par usage et sect '!BG$6:BG$310)</f>
        <v>#VALUE!</v>
      </c>
      <c r="BI273" s="104" t="e">
        <f>SUMIF('[1]Consommati par usage et sect '!$C$6:$C$310,'[1]Assiette TIC'!$C286,'[1]Consommati par usage et sect '!BH$6:BH$310)</f>
        <v>#VALUE!</v>
      </c>
      <c r="BJ273" s="104" t="e">
        <f>SUMIF('[1]Consommati par usage et sect '!$C$6:$C$310,'[1]Assiette TIC'!$C286,'[1]Consommati par usage et sect '!BI$6:BI$310)</f>
        <v>#VALUE!</v>
      </c>
      <c r="BK273" s="104" t="e">
        <f>SUMIF('[1]Consommati par usage et sect '!$C$6:$C$310,'[1]Assiette TIC'!$C286,'[1]Consommati par usage et sect '!BJ$6:BJ$310)</f>
        <v>#VALUE!</v>
      </c>
      <c r="BL273" s="104" t="e">
        <f>SUMIF('[1]Consommati par usage et sect '!$C$6:$C$310,'[1]Assiette TIC'!$C286,'[1]Consommati par usage et sect '!BK$6:BK$310)</f>
        <v>#VALUE!</v>
      </c>
      <c r="BM273" s="104" t="e">
        <f>SUMIF('[1]Consommati par usage et sect '!$C$6:$C$310,'[1]Assiette TIC'!$C286,'[1]Consommati par usage et sect '!BL$6:BL$310)</f>
        <v>#VALUE!</v>
      </c>
      <c r="BN273" s="104" t="e">
        <f>SUMIF('[1]Consommati par usage et sect '!$C$6:$C$310,'[1]Assiette TIC'!$C286,'[1]Consommati par usage et sect '!BM$6:BM$310)</f>
        <v>#VALUE!</v>
      </c>
      <c r="BO273" s="104" t="e">
        <f>SUMIF('[1]Consommati par usage et sect '!$C$6:$C$310,'[1]Assiette TIC'!$C286,'[1]Consommati par usage et sect '!BN$6:BN$310)</f>
        <v>#VALUE!</v>
      </c>
      <c r="BP273" s="104" t="e">
        <f>SUMIF('[1]Consommati par usage et sect '!$C$6:$C$310,'[1]Assiette TIC'!$C286,'[1]Consommati par usage et sect '!BO$6:BO$310)</f>
        <v>#VALUE!</v>
      </c>
      <c r="BQ273" s="104" t="e">
        <f>SUMIF('[1]Consommati par usage et sect '!$C$6:$C$310,'[1]Assiette TIC'!$C286,'[1]Consommati par usage et sect '!BP$6:BP$310)</f>
        <v>#VALUE!</v>
      </c>
      <c r="BR273" s="104" t="e">
        <f>SUMIF('[1]Consommati par usage et sect '!$C$6:$C$310,'[1]Assiette TIC'!$C286,'[1]Consommati par usage et sect '!BQ$6:BQ$310)</f>
        <v>#VALUE!</v>
      </c>
      <c r="BS273" s="105" t="e">
        <f t="shared" si="103"/>
        <v>#VALUE!</v>
      </c>
      <c r="BT273" s="106" t="e">
        <f t="shared" si="107"/>
        <v>#VALUE!</v>
      </c>
      <c r="BU273" s="102" t="e">
        <f>IF(E273-#REF!-#REF!&gt;=#REF!,AL273-E273+#REF!+#REF!,AL273-#REF!)</f>
        <v>#REF!</v>
      </c>
      <c r="BV273" s="102"/>
      <c r="BW273" s="102"/>
      <c r="BX273" s="102">
        <f t="shared" si="105"/>
        <v>0</v>
      </c>
      <c r="BY273" s="102" t="e">
        <f t="shared" si="106"/>
        <v>#REF!</v>
      </c>
      <c r="BZ273" s="107">
        <f>IF(ISNA(VLOOKUP($D273,'[1]comptes des secteurs'!$B$13:$AW$1568,31,FALSE)),0,VLOOKUP($D273,'[1]comptes des secteurs'!$B$13:$AW$1568,31,FALSE))</f>
        <v>13.8</v>
      </c>
      <c r="CA273" s="102">
        <f>IF(ISNA(VLOOKUP($D273,'[1]comptes des secteurs'!$B$13:$AW$1568,47,FALSE)),0,VLOOKUP($D273,'[1]comptes des secteurs'!$B$13:$AW$1568,47,FALSE))</f>
        <v>80.900000000000006</v>
      </c>
      <c r="CB273" s="108" t="e">
        <f t="shared" si="108"/>
        <v>#REF!</v>
      </c>
      <c r="CC273" s="108" t="e">
        <f t="shared" si="108"/>
        <v>#REF!</v>
      </c>
      <c r="CD273">
        <f>VLOOKUP(D273,Eurostat!$A$11:$H$272,5,TRUE)</f>
        <v>173.4</v>
      </c>
    </row>
    <row r="274" spans="1:82" ht="15.65" customHeight="1" x14ac:dyDescent="0.35">
      <c r="A274" s="121"/>
      <c r="B274" s="191"/>
      <c r="C274" s="131" t="s">
        <v>420</v>
      </c>
      <c r="D274" s="125">
        <v>3320</v>
      </c>
      <c r="E274" s="97">
        <f>IFERROR(VLOOKUP(D274,'[1]Emissions ETS'!$A$2:$B$121,2,FALSE),0)/1000</f>
        <v>0</v>
      </c>
      <c r="F274" s="104" t="e">
        <f>SUMIF('[1]Consommati par usage et sect '!$C$6:$C$310,'[1]Assiette TIC'!$C287,'[1]Consommati par usage et sect '!E$6:E$310)</f>
        <v>#VALUE!</v>
      </c>
      <c r="G274" s="104" t="e">
        <f>SUMIF('[1]Consommati par usage et sect '!$C$6:$C$310,'[1]Assiette TIC'!$C287,'[1]Consommati par usage et sect '!F$6:F$310)</f>
        <v>#VALUE!</v>
      </c>
      <c r="H274" s="104" t="e">
        <f>SUMIF('[1]Consommati par usage et sect '!$C$6:$C$310,'[1]Assiette TIC'!$C287,'[1]Consommati par usage et sect '!G$6:G$310)</f>
        <v>#VALUE!</v>
      </c>
      <c r="I274" s="104" t="e">
        <f>SUMIF('[1]Consommati par usage et sect '!$C$6:$C$310,'[1]Assiette TIC'!$C287,'[1]Consommati par usage et sect '!H$6:H$310)</f>
        <v>#VALUE!</v>
      </c>
      <c r="J274" s="104" t="e">
        <f>SUMIF('[1]Consommati par usage et sect '!$C$6:$C$310,'[1]Assiette TIC'!$C287,'[1]Consommati par usage et sect '!I$6:I$310)</f>
        <v>#VALUE!</v>
      </c>
      <c r="K274" s="104" t="e">
        <f>SUMIF('[1]Consommati par usage et sect '!$C$6:$C$310,'[1]Assiette TIC'!$C287,'[1]Consommati par usage et sect '!J$6:J$310)</f>
        <v>#VALUE!</v>
      </c>
      <c r="L274" s="104" t="e">
        <f>SUMIF('[1]Consommati par usage et sect '!$C$6:$C$310,'[1]Assiette TIC'!$C287,'[1]Consommati par usage et sect '!K$6:K$310)</f>
        <v>#VALUE!</v>
      </c>
      <c r="M274" s="104" t="e">
        <f>SUMIF('[1]Consommati par usage et sect '!$C$6:$C$310,'[1]Assiette TIC'!$C287,'[1]Consommati par usage et sect '!L$6:L$310)</f>
        <v>#VALUE!</v>
      </c>
      <c r="N274" s="104" t="e">
        <f>SUMIF('[1]Consommati par usage et sect '!$C$6:$C$310,'[1]Assiette TIC'!$C287,'[1]Consommati par usage et sect '!M$6:M$310)</f>
        <v>#VALUE!</v>
      </c>
      <c r="O274" s="104" t="e">
        <f>SUMIF('[1]Consommati par usage et sect '!$C$6:$C$310,'[1]Assiette TIC'!$C287,'[1]Consommati par usage et sect '!N$6:N$310)</f>
        <v>#VALUE!</v>
      </c>
      <c r="P274" s="104" t="e">
        <f>SUMIF('[1]Consommati par usage et sect '!$C$6:$C$310,'[1]Assiette TIC'!$C287,'[1]Consommati par usage et sect '!O$6:O$310)</f>
        <v>#VALUE!</v>
      </c>
      <c r="Q274" s="104" t="e">
        <f>SUMIF('[1]Consommati par usage et sect '!$C$6:$C$310,'[1]Assiette TIC'!$C287,'[1]Consommati par usage et sect '!P$6:P$310)</f>
        <v>#VALUE!</v>
      </c>
      <c r="R274" s="104" t="e">
        <f>SUMIF('[1]Consommati par usage et sect '!$C$6:$C$310,'[1]Assiette TIC'!$C287,'[1]Consommati par usage et sect '!Q$6:Q$310)</f>
        <v>#VALUE!</v>
      </c>
      <c r="S274" s="104" t="e">
        <f>SUMIF('[1]Consommati par usage et sect '!$C$6:$C$310,'[1]Assiette TIC'!$C287,'[1]Consommati par usage et sect '!R$6:R$310)</f>
        <v>#VALUE!</v>
      </c>
      <c r="T274" s="104" t="e">
        <f>SUMIF('[1]Consommati par usage et sect '!$C$6:$C$310,'[1]Assiette TIC'!$C287,'[1]Consommati par usage et sect '!S$6:S$310)</f>
        <v>#VALUE!</v>
      </c>
      <c r="U274" s="104" t="e">
        <f>SUMIF('[1]Consommati par usage et sect '!$C$6:$C$310,'[1]Assiette TIC'!$C287,'[1]Consommati par usage et sect '!T$6:T$310)</f>
        <v>#VALUE!</v>
      </c>
      <c r="V274" s="104" t="e">
        <f>SUMIF('[1]Consommati par usage et sect '!$C$6:$C$310,'[1]Assiette TIC'!$C287,'[1]Consommati par usage et sect '!U$6:U$310)</f>
        <v>#VALUE!</v>
      </c>
      <c r="W274" s="104" t="e">
        <f>SUMIF('[1]Consommati par usage et sect '!$C$6:$C$310,'[1]Assiette TIC'!$C287,'[1]Consommati par usage et sect '!V$6:V$310)</f>
        <v>#VALUE!</v>
      </c>
      <c r="X274" s="104" t="e">
        <f>SUMIF('[1]Consommati par usage et sect '!$C$6:$C$310,'[1]Assiette TIC'!$C287,'[1]Consommati par usage et sect '!W$6:W$310)</f>
        <v>#VALUE!</v>
      </c>
      <c r="Y274" s="104" t="e">
        <f>SUMIF('[1]Consommati par usage et sect '!$C$6:$C$310,'[1]Assiette TIC'!$C287,'[1]Consommati par usage et sect '!X$6:X$310)</f>
        <v>#VALUE!</v>
      </c>
      <c r="Z274" s="104" t="e">
        <f>SUMIF('[1]Consommati par usage et sect '!$C$6:$C$310,'[1]Assiette TIC'!$C287,'[1]Consommati par usage et sect '!Y$6:Y$310)</f>
        <v>#VALUE!</v>
      </c>
      <c r="AA274" s="104" t="e">
        <f>SUMIF('[1]Consommati par usage et sect '!$C$6:$C$310,'[1]Assiette TIC'!$C287,'[1]Consommati par usage et sect '!Z$6:Z$310)</f>
        <v>#VALUE!</v>
      </c>
      <c r="AB274" s="104" t="e">
        <f>SUMIF('[1]Consommati par usage et sect '!$C$6:$C$310,'[1]Assiette TIC'!$C287,'[1]Consommati par usage et sect '!AA$6:AA$310)</f>
        <v>#VALUE!</v>
      </c>
      <c r="AC274" s="104" t="e">
        <f>SUMIF('[1]Consommati par usage et sect '!$C$6:$C$310,'[1]Assiette TIC'!$C287,'[1]Consommati par usage et sect '!AB$6:AB$310)</f>
        <v>#VALUE!</v>
      </c>
      <c r="AD274" s="104" t="e">
        <f>SUMIF('[1]Consommati par usage et sect '!$C$6:$C$310,'[1]Assiette TIC'!$C287,'[1]Consommati par usage et sect '!AC$6:AC$310)</f>
        <v>#VALUE!</v>
      </c>
      <c r="AE274" s="104" t="e">
        <f>SUMIF('[1]Consommati par usage et sect '!$C$6:$C$310,'[1]Assiette TIC'!$C287,'[1]Consommati par usage et sect '!AD$6:AD$310)</f>
        <v>#VALUE!</v>
      </c>
      <c r="AF274" s="104" t="e">
        <f>SUMIF('[1]Consommati par usage et sect '!$C$6:$C$310,'[1]Assiette TIC'!$C287,'[1]Consommati par usage et sect '!AE$6:AE$310)</f>
        <v>#VALUE!</v>
      </c>
      <c r="AG274" s="104" t="e">
        <f>SUMIF('[1]Consommati par usage et sect '!$C$6:$C$310,'[1]Assiette TIC'!$C287,'[1]Consommati par usage et sect '!AF$6:AF$310)</f>
        <v>#VALUE!</v>
      </c>
      <c r="AH274" s="104" t="e">
        <f>SUMIF('[1]Consommati par usage et sect '!$C$6:$C$310,'[1]Assiette TIC'!$C287,'[1]Consommati par usage et sect '!AG$6:AG$310)</f>
        <v>#VALUE!</v>
      </c>
      <c r="AI274" s="104" t="e">
        <f>SUMIF('[1]Consommati par usage et sect '!$C$6:$C$310,'[1]Assiette TIC'!$C287,'[1]Consommati par usage et sect '!AH$6:AH$310)</f>
        <v>#VALUE!</v>
      </c>
      <c r="AJ274" s="104" t="e">
        <f>SUMIF('[1]Consommati par usage et sect '!$C$6:$C$310,'[1]Assiette TIC'!$C287,'[1]Consommati par usage et sect '!AI$6:AI$310)</f>
        <v>#VALUE!</v>
      </c>
      <c r="AK274" s="104" t="e">
        <f>SUMIF('[1]Consommati par usage et sect '!$C$6:$C$310,'[1]Assiette TIC'!$C287,'[1]Consommati par usage et sect '!AJ$6:AJ$310)</f>
        <v>#VALUE!</v>
      </c>
      <c r="AL274" s="105" t="e">
        <f t="shared" si="104"/>
        <v>#VALUE!</v>
      </c>
      <c r="AM274" s="104" t="e">
        <f>SUMIF('[1]Consommati par usage et sect '!$C$6:$C$310,'[1]Assiette TIC'!$C287,'[1]Consommati par usage et sect '!AL$6:AL$310)</f>
        <v>#VALUE!</v>
      </c>
      <c r="AN274" s="104" t="e">
        <f>SUMIF('[1]Consommati par usage et sect '!$C$6:$C$310,'[1]Assiette TIC'!$C287,'[1]Consommati par usage et sect '!AM$6:AM$310)</f>
        <v>#VALUE!</v>
      </c>
      <c r="AO274" s="104" t="e">
        <f>SUMIF('[1]Consommati par usage et sect '!$C$6:$C$310,'[1]Assiette TIC'!$C287,'[1]Consommati par usage et sect '!AN$6:AN$310)</f>
        <v>#VALUE!</v>
      </c>
      <c r="AP274" s="104" t="e">
        <f>SUMIF('[1]Consommati par usage et sect '!$C$6:$C$310,'[1]Assiette TIC'!$C287,'[1]Consommati par usage et sect '!AO$6:AO$310)</f>
        <v>#VALUE!</v>
      </c>
      <c r="AQ274" s="104" t="e">
        <f>SUMIF('[1]Consommati par usage et sect '!$C$6:$C$310,'[1]Assiette TIC'!$C287,'[1]Consommati par usage et sect '!AP$6:AP$310)</f>
        <v>#VALUE!</v>
      </c>
      <c r="AR274" s="104" t="e">
        <f>SUMIF('[1]Consommati par usage et sect '!$C$6:$C$310,'[1]Assiette TIC'!$C287,'[1]Consommati par usage et sect '!AQ$6:AQ$310)</f>
        <v>#VALUE!</v>
      </c>
      <c r="AS274" s="104" t="e">
        <f>SUMIF('[1]Consommati par usage et sect '!$C$6:$C$310,'[1]Assiette TIC'!$C287,'[1]Consommati par usage et sect '!AR$6:AR$310)</f>
        <v>#VALUE!</v>
      </c>
      <c r="AT274" s="104" t="e">
        <f>SUMIF('[1]Consommati par usage et sect '!$C$6:$C$310,'[1]Assiette TIC'!$C287,'[1]Consommati par usage et sect '!AS$6:AS$310)</f>
        <v>#VALUE!</v>
      </c>
      <c r="AU274" s="104" t="e">
        <f>SUMIF('[1]Consommati par usage et sect '!$C$6:$C$310,'[1]Assiette TIC'!$C287,'[1]Consommati par usage et sect '!AT$6:AT$310)</f>
        <v>#VALUE!</v>
      </c>
      <c r="AV274" s="104" t="e">
        <f>SUMIF('[1]Consommati par usage et sect '!$C$6:$C$310,'[1]Assiette TIC'!$C287,'[1]Consommati par usage et sect '!AU$6:AU$310)</f>
        <v>#VALUE!</v>
      </c>
      <c r="AW274" s="104" t="e">
        <f>SUMIF('[1]Consommati par usage et sect '!$C$6:$C$310,'[1]Assiette TIC'!$C287,'[1]Consommati par usage et sect '!AV$6:AV$310)</f>
        <v>#VALUE!</v>
      </c>
      <c r="AX274" s="104" t="e">
        <f>SUMIF('[1]Consommati par usage et sect '!$C$6:$C$310,'[1]Assiette TIC'!$C287,'[1]Consommati par usage et sect '!AW$6:AW$310)</f>
        <v>#VALUE!</v>
      </c>
      <c r="AY274" s="104" t="e">
        <f>SUMIF('[1]Consommati par usage et sect '!$C$6:$C$310,'[1]Assiette TIC'!$C287,'[1]Consommati par usage et sect '!AX$6:AX$310)</f>
        <v>#VALUE!</v>
      </c>
      <c r="AZ274" s="104" t="e">
        <f>SUMIF('[1]Consommati par usage et sect '!$C$6:$C$310,'[1]Assiette TIC'!$C287,'[1]Consommati par usage et sect '!AY$6:AY$310)</f>
        <v>#VALUE!</v>
      </c>
      <c r="BA274" s="104" t="e">
        <f>SUMIF('[1]Consommati par usage et sect '!$C$6:$C$310,'[1]Assiette TIC'!$C287,'[1]Consommati par usage et sect '!AZ$6:AZ$310)</f>
        <v>#VALUE!</v>
      </c>
      <c r="BB274" s="104" t="e">
        <f>SUMIF('[1]Consommati par usage et sect '!$C$6:$C$310,'[1]Assiette TIC'!$C287,'[1]Consommati par usage et sect '!BA$6:BA$310)</f>
        <v>#VALUE!</v>
      </c>
      <c r="BC274" s="104" t="e">
        <f>SUMIF('[1]Consommati par usage et sect '!$C$6:$C$310,'[1]Assiette TIC'!$C287,'[1]Consommati par usage et sect '!BB$6:BB$310)</f>
        <v>#VALUE!</v>
      </c>
      <c r="BD274" s="104" t="e">
        <f>SUMIF('[1]Consommati par usage et sect '!$C$6:$C$310,'[1]Assiette TIC'!$C287,'[1]Consommati par usage et sect '!BC$6:BC$310)</f>
        <v>#VALUE!</v>
      </c>
      <c r="BE274" s="104" t="e">
        <f>SUMIF('[1]Consommati par usage et sect '!$C$6:$C$310,'[1]Assiette TIC'!$C287,'[1]Consommati par usage et sect '!BD$6:BD$310)</f>
        <v>#VALUE!</v>
      </c>
      <c r="BF274" s="104" t="e">
        <f>SUMIF('[1]Consommati par usage et sect '!$C$6:$C$310,'[1]Assiette TIC'!$C287,'[1]Consommati par usage et sect '!BE$6:BE$310)</f>
        <v>#VALUE!</v>
      </c>
      <c r="BG274" s="104" t="e">
        <f>SUMIF('[1]Consommati par usage et sect '!$C$6:$C$310,'[1]Assiette TIC'!$C287,'[1]Consommati par usage et sect '!BF$6:BF$310)</f>
        <v>#VALUE!</v>
      </c>
      <c r="BH274" s="104" t="e">
        <f>SUMIF('[1]Consommati par usage et sect '!$C$6:$C$310,'[1]Assiette TIC'!$C287,'[1]Consommati par usage et sect '!BG$6:BG$310)</f>
        <v>#VALUE!</v>
      </c>
      <c r="BI274" s="104" t="e">
        <f>SUMIF('[1]Consommati par usage et sect '!$C$6:$C$310,'[1]Assiette TIC'!$C287,'[1]Consommati par usage et sect '!BH$6:BH$310)</f>
        <v>#VALUE!</v>
      </c>
      <c r="BJ274" s="104" t="e">
        <f>SUMIF('[1]Consommati par usage et sect '!$C$6:$C$310,'[1]Assiette TIC'!$C287,'[1]Consommati par usage et sect '!BI$6:BI$310)</f>
        <v>#VALUE!</v>
      </c>
      <c r="BK274" s="104" t="e">
        <f>SUMIF('[1]Consommati par usage et sect '!$C$6:$C$310,'[1]Assiette TIC'!$C287,'[1]Consommati par usage et sect '!BJ$6:BJ$310)</f>
        <v>#VALUE!</v>
      </c>
      <c r="BL274" s="104" t="e">
        <f>SUMIF('[1]Consommati par usage et sect '!$C$6:$C$310,'[1]Assiette TIC'!$C287,'[1]Consommati par usage et sect '!BK$6:BK$310)</f>
        <v>#VALUE!</v>
      </c>
      <c r="BM274" s="104" t="e">
        <f>SUMIF('[1]Consommati par usage et sect '!$C$6:$C$310,'[1]Assiette TIC'!$C287,'[1]Consommati par usage et sect '!BL$6:BL$310)</f>
        <v>#VALUE!</v>
      </c>
      <c r="BN274" s="104" t="e">
        <f>SUMIF('[1]Consommati par usage et sect '!$C$6:$C$310,'[1]Assiette TIC'!$C287,'[1]Consommati par usage et sect '!BM$6:BM$310)</f>
        <v>#VALUE!</v>
      </c>
      <c r="BO274" s="104" t="e">
        <f>SUMIF('[1]Consommati par usage et sect '!$C$6:$C$310,'[1]Assiette TIC'!$C287,'[1]Consommati par usage et sect '!BN$6:BN$310)</f>
        <v>#VALUE!</v>
      </c>
      <c r="BP274" s="104" t="e">
        <f>SUMIF('[1]Consommati par usage et sect '!$C$6:$C$310,'[1]Assiette TIC'!$C287,'[1]Consommati par usage et sect '!BO$6:BO$310)</f>
        <v>#VALUE!</v>
      </c>
      <c r="BQ274" s="104" t="e">
        <f>SUMIF('[1]Consommati par usage et sect '!$C$6:$C$310,'[1]Assiette TIC'!$C287,'[1]Consommati par usage et sect '!BP$6:BP$310)</f>
        <v>#VALUE!</v>
      </c>
      <c r="BR274" s="104" t="e">
        <f>SUMIF('[1]Consommati par usage et sect '!$C$6:$C$310,'[1]Assiette TIC'!$C287,'[1]Consommati par usage et sect '!BQ$6:BQ$310)</f>
        <v>#VALUE!</v>
      </c>
      <c r="BS274" s="105" t="e">
        <f t="shared" si="103"/>
        <v>#VALUE!</v>
      </c>
      <c r="BT274" s="106" t="e">
        <f t="shared" si="107"/>
        <v>#VALUE!</v>
      </c>
      <c r="BU274" s="102" t="e">
        <f>IF(E274-#REF!-#REF!&gt;=#REF!,AL274-E274+#REF!+#REF!,AL274-#REF!)</f>
        <v>#REF!</v>
      </c>
      <c r="BV274" s="102"/>
      <c r="BW274" s="102"/>
      <c r="BX274" s="102">
        <f t="shared" si="105"/>
        <v>0</v>
      </c>
      <c r="BY274" s="102" t="e">
        <f t="shared" si="106"/>
        <v>#REF!</v>
      </c>
      <c r="BZ274" s="107">
        <f>IF(ISNA(VLOOKUP($D274,'[1]comptes des secteurs'!$B$13:$AW$1568,31,FALSE)),0,VLOOKUP($D274,'[1]comptes des secteurs'!$B$13:$AW$1568,31,FALSE))</f>
        <v>498.5</v>
      </c>
      <c r="CA274" s="102">
        <f>IF(ISNA(VLOOKUP($D274,'[1]comptes des secteurs'!$B$13:$AW$1568,47,FALSE)),0,VLOOKUP($D274,'[1]comptes des secteurs'!$B$13:$AW$1568,47,FALSE))</f>
        <v>5242.7</v>
      </c>
      <c r="CB274" s="108" t="e">
        <f t="shared" si="108"/>
        <v>#REF!</v>
      </c>
      <c r="CC274" s="108" t="e">
        <f t="shared" si="108"/>
        <v>#REF!</v>
      </c>
      <c r="CD274">
        <f>VLOOKUP(D274,Eurostat!$A$11:$H$272,5,TRUE)</f>
        <v>14207.5</v>
      </c>
    </row>
    <row r="275" spans="1:82" ht="15.65" customHeight="1" x14ac:dyDescent="0.35">
      <c r="A275" s="121"/>
      <c r="B275" s="191"/>
      <c r="C275" s="131" t="s">
        <v>526</v>
      </c>
      <c r="D275" s="128">
        <v>3831</v>
      </c>
      <c r="E275" s="97">
        <f>IFERROR(VLOOKUP(D275,'[1]Emissions ETS'!$A$2:$B$121,2,FALSE),0)/1000</f>
        <v>0</v>
      </c>
      <c r="F275" s="104" t="e">
        <f>SUMIF('[1]Consommati par usage et sect '!$C$6:$C$310,'[1]Assiette TIC'!$C288,'[1]Consommati par usage et sect '!E$6:E$310)</f>
        <v>#VALUE!</v>
      </c>
      <c r="G275" s="104" t="e">
        <f>SUMIF('[1]Consommati par usage et sect '!$C$6:$C$310,'[1]Assiette TIC'!$C288,'[1]Consommati par usage et sect '!F$6:F$310)</f>
        <v>#VALUE!</v>
      </c>
      <c r="H275" s="104" t="e">
        <f>SUMIF('[1]Consommati par usage et sect '!$C$6:$C$310,'[1]Assiette TIC'!$C288,'[1]Consommati par usage et sect '!G$6:G$310)</f>
        <v>#VALUE!</v>
      </c>
      <c r="I275" s="104" t="e">
        <f>SUMIF('[1]Consommati par usage et sect '!$C$6:$C$310,'[1]Assiette TIC'!$C288,'[1]Consommati par usage et sect '!H$6:H$310)</f>
        <v>#VALUE!</v>
      </c>
      <c r="J275" s="104" t="e">
        <f>SUMIF('[1]Consommati par usage et sect '!$C$6:$C$310,'[1]Assiette TIC'!$C288,'[1]Consommati par usage et sect '!I$6:I$310)</f>
        <v>#VALUE!</v>
      </c>
      <c r="K275" s="104" t="e">
        <f>SUMIF('[1]Consommati par usage et sect '!$C$6:$C$310,'[1]Assiette TIC'!$C288,'[1]Consommati par usage et sect '!J$6:J$310)</f>
        <v>#VALUE!</v>
      </c>
      <c r="L275" s="104" t="e">
        <f>SUMIF('[1]Consommati par usage et sect '!$C$6:$C$310,'[1]Assiette TIC'!$C288,'[1]Consommati par usage et sect '!K$6:K$310)</f>
        <v>#VALUE!</v>
      </c>
      <c r="M275" s="104" t="e">
        <f>SUMIF('[1]Consommati par usage et sect '!$C$6:$C$310,'[1]Assiette TIC'!$C288,'[1]Consommati par usage et sect '!L$6:L$310)</f>
        <v>#VALUE!</v>
      </c>
      <c r="N275" s="104" t="e">
        <f>SUMIF('[1]Consommati par usage et sect '!$C$6:$C$310,'[1]Assiette TIC'!$C288,'[1]Consommati par usage et sect '!M$6:M$310)</f>
        <v>#VALUE!</v>
      </c>
      <c r="O275" s="104" t="e">
        <f>SUMIF('[1]Consommati par usage et sect '!$C$6:$C$310,'[1]Assiette TIC'!$C288,'[1]Consommati par usage et sect '!N$6:N$310)</f>
        <v>#VALUE!</v>
      </c>
      <c r="P275" s="104" t="e">
        <f>SUMIF('[1]Consommati par usage et sect '!$C$6:$C$310,'[1]Assiette TIC'!$C288,'[1]Consommati par usage et sect '!O$6:O$310)</f>
        <v>#VALUE!</v>
      </c>
      <c r="Q275" s="104" t="e">
        <f>SUMIF('[1]Consommati par usage et sect '!$C$6:$C$310,'[1]Assiette TIC'!$C288,'[1]Consommati par usage et sect '!P$6:P$310)</f>
        <v>#VALUE!</v>
      </c>
      <c r="R275" s="104" t="e">
        <f>SUMIF('[1]Consommati par usage et sect '!$C$6:$C$310,'[1]Assiette TIC'!$C288,'[1]Consommati par usage et sect '!Q$6:Q$310)</f>
        <v>#VALUE!</v>
      </c>
      <c r="S275" s="104" t="e">
        <f>SUMIF('[1]Consommati par usage et sect '!$C$6:$C$310,'[1]Assiette TIC'!$C288,'[1]Consommati par usage et sect '!R$6:R$310)</f>
        <v>#VALUE!</v>
      </c>
      <c r="T275" s="104" t="e">
        <f>SUMIF('[1]Consommati par usage et sect '!$C$6:$C$310,'[1]Assiette TIC'!$C288,'[1]Consommati par usage et sect '!S$6:S$310)</f>
        <v>#VALUE!</v>
      </c>
      <c r="U275" s="104" t="e">
        <f>SUMIF('[1]Consommati par usage et sect '!$C$6:$C$310,'[1]Assiette TIC'!$C288,'[1]Consommati par usage et sect '!T$6:T$310)</f>
        <v>#VALUE!</v>
      </c>
      <c r="V275" s="104" t="e">
        <f>SUMIF('[1]Consommati par usage et sect '!$C$6:$C$310,'[1]Assiette TIC'!$C288,'[1]Consommati par usage et sect '!U$6:U$310)</f>
        <v>#VALUE!</v>
      </c>
      <c r="W275" s="104" t="e">
        <f>SUMIF('[1]Consommati par usage et sect '!$C$6:$C$310,'[1]Assiette TIC'!$C288,'[1]Consommati par usage et sect '!V$6:V$310)</f>
        <v>#VALUE!</v>
      </c>
      <c r="X275" s="104" t="e">
        <f>SUMIF('[1]Consommati par usage et sect '!$C$6:$C$310,'[1]Assiette TIC'!$C288,'[1]Consommati par usage et sect '!W$6:W$310)</f>
        <v>#VALUE!</v>
      </c>
      <c r="Y275" s="104" t="e">
        <f>SUMIF('[1]Consommati par usage et sect '!$C$6:$C$310,'[1]Assiette TIC'!$C288,'[1]Consommati par usage et sect '!X$6:X$310)</f>
        <v>#VALUE!</v>
      </c>
      <c r="Z275" s="104" t="e">
        <f>SUMIF('[1]Consommati par usage et sect '!$C$6:$C$310,'[1]Assiette TIC'!$C288,'[1]Consommati par usage et sect '!Y$6:Y$310)</f>
        <v>#VALUE!</v>
      </c>
      <c r="AA275" s="104" t="e">
        <f>SUMIF('[1]Consommati par usage et sect '!$C$6:$C$310,'[1]Assiette TIC'!$C288,'[1]Consommati par usage et sect '!Z$6:Z$310)</f>
        <v>#VALUE!</v>
      </c>
      <c r="AB275" s="104" t="e">
        <f>SUMIF('[1]Consommati par usage et sect '!$C$6:$C$310,'[1]Assiette TIC'!$C288,'[1]Consommati par usage et sect '!AA$6:AA$310)</f>
        <v>#VALUE!</v>
      </c>
      <c r="AC275" s="104" t="e">
        <f>SUMIF('[1]Consommati par usage et sect '!$C$6:$C$310,'[1]Assiette TIC'!$C288,'[1]Consommati par usage et sect '!AB$6:AB$310)</f>
        <v>#VALUE!</v>
      </c>
      <c r="AD275" s="104" t="e">
        <f>SUMIF('[1]Consommati par usage et sect '!$C$6:$C$310,'[1]Assiette TIC'!$C288,'[1]Consommati par usage et sect '!AC$6:AC$310)</f>
        <v>#VALUE!</v>
      </c>
      <c r="AE275" s="104" t="e">
        <f>SUMIF('[1]Consommati par usage et sect '!$C$6:$C$310,'[1]Assiette TIC'!$C288,'[1]Consommati par usage et sect '!AD$6:AD$310)</f>
        <v>#VALUE!</v>
      </c>
      <c r="AF275" s="104" t="e">
        <f>SUMIF('[1]Consommati par usage et sect '!$C$6:$C$310,'[1]Assiette TIC'!$C288,'[1]Consommati par usage et sect '!AE$6:AE$310)</f>
        <v>#VALUE!</v>
      </c>
      <c r="AG275" s="104" t="e">
        <f>SUMIF('[1]Consommati par usage et sect '!$C$6:$C$310,'[1]Assiette TIC'!$C288,'[1]Consommati par usage et sect '!AF$6:AF$310)</f>
        <v>#VALUE!</v>
      </c>
      <c r="AH275" s="104" t="e">
        <f>SUMIF('[1]Consommati par usage et sect '!$C$6:$C$310,'[1]Assiette TIC'!$C288,'[1]Consommati par usage et sect '!AG$6:AG$310)</f>
        <v>#VALUE!</v>
      </c>
      <c r="AI275" s="104" t="e">
        <f>SUMIF('[1]Consommati par usage et sect '!$C$6:$C$310,'[1]Assiette TIC'!$C288,'[1]Consommati par usage et sect '!AH$6:AH$310)</f>
        <v>#VALUE!</v>
      </c>
      <c r="AJ275" s="104" t="e">
        <f>SUMIF('[1]Consommati par usage et sect '!$C$6:$C$310,'[1]Assiette TIC'!$C288,'[1]Consommati par usage et sect '!AI$6:AI$310)</f>
        <v>#VALUE!</v>
      </c>
      <c r="AK275" s="104" t="e">
        <f>SUMIF('[1]Consommati par usage et sect '!$C$6:$C$310,'[1]Assiette TIC'!$C288,'[1]Consommati par usage et sect '!AJ$6:AJ$310)</f>
        <v>#VALUE!</v>
      </c>
      <c r="AL275" s="105" t="e">
        <f t="shared" si="104"/>
        <v>#VALUE!</v>
      </c>
      <c r="AM275" s="104" t="e">
        <f>SUMIF('[1]Consommati par usage et sect '!$C$6:$C$310,'[1]Assiette TIC'!$C288,'[1]Consommati par usage et sect '!AL$6:AL$310)</f>
        <v>#VALUE!</v>
      </c>
      <c r="AN275" s="104" t="e">
        <f>SUMIF('[1]Consommati par usage et sect '!$C$6:$C$310,'[1]Assiette TIC'!$C288,'[1]Consommati par usage et sect '!AM$6:AM$310)</f>
        <v>#VALUE!</v>
      </c>
      <c r="AO275" s="104" t="e">
        <f>SUMIF('[1]Consommati par usage et sect '!$C$6:$C$310,'[1]Assiette TIC'!$C288,'[1]Consommati par usage et sect '!AN$6:AN$310)</f>
        <v>#VALUE!</v>
      </c>
      <c r="AP275" s="104" t="e">
        <f>SUMIF('[1]Consommati par usage et sect '!$C$6:$C$310,'[1]Assiette TIC'!$C288,'[1]Consommati par usage et sect '!AO$6:AO$310)</f>
        <v>#VALUE!</v>
      </c>
      <c r="AQ275" s="104" t="e">
        <f>SUMIF('[1]Consommati par usage et sect '!$C$6:$C$310,'[1]Assiette TIC'!$C288,'[1]Consommati par usage et sect '!AP$6:AP$310)</f>
        <v>#VALUE!</v>
      </c>
      <c r="AR275" s="104" t="e">
        <f>SUMIF('[1]Consommati par usage et sect '!$C$6:$C$310,'[1]Assiette TIC'!$C288,'[1]Consommati par usage et sect '!AQ$6:AQ$310)</f>
        <v>#VALUE!</v>
      </c>
      <c r="AS275" s="104" t="e">
        <f>SUMIF('[1]Consommati par usage et sect '!$C$6:$C$310,'[1]Assiette TIC'!$C288,'[1]Consommati par usage et sect '!AR$6:AR$310)</f>
        <v>#VALUE!</v>
      </c>
      <c r="AT275" s="104" t="e">
        <f>SUMIF('[1]Consommati par usage et sect '!$C$6:$C$310,'[1]Assiette TIC'!$C288,'[1]Consommati par usage et sect '!AS$6:AS$310)</f>
        <v>#VALUE!</v>
      </c>
      <c r="AU275" s="104" t="e">
        <f>SUMIF('[1]Consommati par usage et sect '!$C$6:$C$310,'[1]Assiette TIC'!$C288,'[1]Consommati par usage et sect '!AT$6:AT$310)</f>
        <v>#VALUE!</v>
      </c>
      <c r="AV275" s="104" t="e">
        <f>SUMIF('[1]Consommati par usage et sect '!$C$6:$C$310,'[1]Assiette TIC'!$C288,'[1]Consommati par usage et sect '!AU$6:AU$310)</f>
        <v>#VALUE!</v>
      </c>
      <c r="AW275" s="104" t="e">
        <f>SUMIF('[1]Consommati par usage et sect '!$C$6:$C$310,'[1]Assiette TIC'!$C288,'[1]Consommati par usage et sect '!AV$6:AV$310)</f>
        <v>#VALUE!</v>
      </c>
      <c r="AX275" s="104" t="e">
        <f>SUMIF('[1]Consommati par usage et sect '!$C$6:$C$310,'[1]Assiette TIC'!$C288,'[1]Consommati par usage et sect '!AW$6:AW$310)</f>
        <v>#VALUE!</v>
      </c>
      <c r="AY275" s="104" t="e">
        <f>SUMIF('[1]Consommati par usage et sect '!$C$6:$C$310,'[1]Assiette TIC'!$C288,'[1]Consommati par usage et sect '!AX$6:AX$310)</f>
        <v>#VALUE!</v>
      </c>
      <c r="AZ275" s="104" t="e">
        <f>SUMIF('[1]Consommati par usage et sect '!$C$6:$C$310,'[1]Assiette TIC'!$C288,'[1]Consommati par usage et sect '!AY$6:AY$310)</f>
        <v>#VALUE!</v>
      </c>
      <c r="BA275" s="104" t="e">
        <f>SUMIF('[1]Consommati par usage et sect '!$C$6:$C$310,'[1]Assiette TIC'!$C288,'[1]Consommati par usage et sect '!AZ$6:AZ$310)</f>
        <v>#VALUE!</v>
      </c>
      <c r="BB275" s="104" t="e">
        <f>SUMIF('[1]Consommati par usage et sect '!$C$6:$C$310,'[1]Assiette TIC'!$C288,'[1]Consommati par usage et sect '!BA$6:BA$310)</f>
        <v>#VALUE!</v>
      </c>
      <c r="BC275" s="104" t="e">
        <f>SUMIF('[1]Consommati par usage et sect '!$C$6:$C$310,'[1]Assiette TIC'!$C288,'[1]Consommati par usage et sect '!BB$6:BB$310)</f>
        <v>#VALUE!</v>
      </c>
      <c r="BD275" s="104" t="e">
        <f>SUMIF('[1]Consommati par usage et sect '!$C$6:$C$310,'[1]Assiette TIC'!$C288,'[1]Consommati par usage et sect '!BC$6:BC$310)</f>
        <v>#VALUE!</v>
      </c>
      <c r="BE275" s="104" t="e">
        <f>SUMIF('[1]Consommati par usage et sect '!$C$6:$C$310,'[1]Assiette TIC'!$C288,'[1]Consommati par usage et sect '!BD$6:BD$310)</f>
        <v>#VALUE!</v>
      </c>
      <c r="BF275" s="104" t="e">
        <f>SUMIF('[1]Consommati par usage et sect '!$C$6:$C$310,'[1]Assiette TIC'!$C288,'[1]Consommati par usage et sect '!BE$6:BE$310)</f>
        <v>#VALUE!</v>
      </c>
      <c r="BG275" s="104" t="e">
        <f>SUMIF('[1]Consommati par usage et sect '!$C$6:$C$310,'[1]Assiette TIC'!$C288,'[1]Consommati par usage et sect '!BF$6:BF$310)</f>
        <v>#VALUE!</v>
      </c>
      <c r="BH275" s="104" t="e">
        <f>SUMIF('[1]Consommati par usage et sect '!$C$6:$C$310,'[1]Assiette TIC'!$C288,'[1]Consommati par usage et sect '!BG$6:BG$310)</f>
        <v>#VALUE!</v>
      </c>
      <c r="BI275" s="104" t="e">
        <f>SUMIF('[1]Consommati par usage et sect '!$C$6:$C$310,'[1]Assiette TIC'!$C288,'[1]Consommati par usage et sect '!BH$6:BH$310)</f>
        <v>#VALUE!</v>
      </c>
      <c r="BJ275" s="104" t="e">
        <f>SUMIF('[1]Consommati par usage et sect '!$C$6:$C$310,'[1]Assiette TIC'!$C288,'[1]Consommati par usage et sect '!BI$6:BI$310)</f>
        <v>#VALUE!</v>
      </c>
      <c r="BK275" s="104" t="e">
        <f>SUMIF('[1]Consommati par usage et sect '!$C$6:$C$310,'[1]Assiette TIC'!$C288,'[1]Consommati par usage et sect '!BJ$6:BJ$310)</f>
        <v>#VALUE!</v>
      </c>
      <c r="BL275" s="104" t="e">
        <f>SUMIF('[1]Consommati par usage et sect '!$C$6:$C$310,'[1]Assiette TIC'!$C288,'[1]Consommati par usage et sect '!BK$6:BK$310)</f>
        <v>#VALUE!</v>
      </c>
      <c r="BM275" s="104" t="e">
        <f>SUMIF('[1]Consommati par usage et sect '!$C$6:$C$310,'[1]Assiette TIC'!$C288,'[1]Consommati par usage et sect '!BL$6:BL$310)</f>
        <v>#VALUE!</v>
      </c>
      <c r="BN275" s="104" t="e">
        <f>SUMIF('[1]Consommati par usage et sect '!$C$6:$C$310,'[1]Assiette TIC'!$C288,'[1]Consommati par usage et sect '!BM$6:BM$310)</f>
        <v>#VALUE!</v>
      </c>
      <c r="BO275" s="104" t="e">
        <f>SUMIF('[1]Consommati par usage et sect '!$C$6:$C$310,'[1]Assiette TIC'!$C288,'[1]Consommati par usage et sect '!BN$6:BN$310)</f>
        <v>#VALUE!</v>
      </c>
      <c r="BP275" s="104" t="e">
        <f>SUMIF('[1]Consommati par usage et sect '!$C$6:$C$310,'[1]Assiette TIC'!$C288,'[1]Consommati par usage et sect '!BO$6:BO$310)</f>
        <v>#VALUE!</v>
      </c>
      <c r="BQ275" s="104" t="e">
        <f>SUMIF('[1]Consommati par usage et sect '!$C$6:$C$310,'[1]Assiette TIC'!$C288,'[1]Consommati par usage et sect '!BP$6:BP$310)</f>
        <v>#VALUE!</v>
      </c>
      <c r="BR275" s="104" t="e">
        <f>SUMIF('[1]Consommati par usage et sect '!$C$6:$C$310,'[1]Assiette TIC'!$C288,'[1]Consommati par usage et sect '!BQ$6:BQ$310)</f>
        <v>#VALUE!</v>
      </c>
      <c r="BS275" s="105" t="e">
        <f t="shared" si="103"/>
        <v>#VALUE!</v>
      </c>
      <c r="BT275" s="106" t="e">
        <f t="shared" si="107"/>
        <v>#VALUE!</v>
      </c>
      <c r="BU275" s="102" t="e">
        <f>IF(E275-#REF!-#REF!&gt;=#REF!,AL275-E275+#REF!+#REF!,AL275-#REF!)</f>
        <v>#REF!</v>
      </c>
      <c r="BV275" s="102"/>
      <c r="BW275" s="102"/>
      <c r="BX275" s="102">
        <f t="shared" si="105"/>
        <v>0</v>
      </c>
      <c r="BY275" s="102" t="e">
        <f t="shared" si="106"/>
        <v>#REF!</v>
      </c>
      <c r="BZ275" s="107">
        <f>IF(ISNA(VLOOKUP($D275,'[1]comptes des secteurs'!$B$13:$AW$1568,31,FALSE)),0,VLOOKUP($D275,'[1]comptes des secteurs'!$B$13:$AW$1568,31,FALSE))</f>
        <v>10.7</v>
      </c>
      <c r="CA275" s="102">
        <f>IF(ISNA(VLOOKUP($D275,'[1]comptes des secteurs'!$B$13:$AW$1568,47,FALSE)),0,VLOOKUP($D275,'[1]comptes des secteurs'!$B$13:$AW$1568,47,FALSE))</f>
        <v>100.6</v>
      </c>
      <c r="CB275" s="108" t="e">
        <f t="shared" si="108"/>
        <v>#REF!</v>
      </c>
      <c r="CC275" s="108" t="e">
        <f t="shared" si="108"/>
        <v>#REF!</v>
      </c>
      <c r="CD275">
        <f>VLOOKUP(D275,Eurostat!$A$11:$H$272,5,TRUE)</f>
        <v>346.4</v>
      </c>
    </row>
    <row r="276" spans="1:82" ht="15.65" customHeight="1" x14ac:dyDescent="0.35">
      <c r="A276" s="121"/>
      <c r="B276" s="191"/>
      <c r="C276" s="131" t="s">
        <v>527</v>
      </c>
      <c r="D276" s="128">
        <v>3832</v>
      </c>
      <c r="E276" s="97">
        <f>IFERROR(VLOOKUP(D276,'[1]Emissions ETS'!$A$2:$B$121,2,FALSE),0)/1000</f>
        <v>110.815</v>
      </c>
      <c r="F276" s="104" t="e">
        <f>SUMIF('[1]Consommati par usage et sect '!$C$6:$C$310,'[1]Assiette TIC'!$C289,'[1]Consommati par usage et sect '!E$6:E$310)</f>
        <v>#VALUE!</v>
      </c>
      <c r="G276" s="104" t="e">
        <f>SUMIF('[1]Consommati par usage et sect '!$C$6:$C$310,'[1]Assiette TIC'!$C289,'[1]Consommati par usage et sect '!F$6:F$310)</f>
        <v>#VALUE!</v>
      </c>
      <c r="H276" s="104" t="e">
        <f>SUMIF('[1]Consommati par usage et sect '!$C$6:$C$310,'[1]Assiette TIC'!$C289,'[1]Consommati par usage et sect '!G$6:G$310)</f>
        <v>#VALUE!</v>
      </c>
      <c r="I276" s="104" t="e">
        <f>SUMIF('[1]Consommati par usage et sect '!$C$6:$C$310,'[1]Assiette TIC'!$C289,'[1]Consommati par usage et sect '!H$6:H$310)</f>
        <v>#VALUE!</v>
      </c>
      <c r="J276" s="104" t="e">
        <f>SUMIF('[1]Consommati par usage et sect '!$C$6:$C$310,'[1]Assiette TIC'!$C289,'[1]Consommati par usage et sect '!I$6:I$310)</f>
        <v>#VALUE!</v>
      </c>
      <c r="K276" s="104" t="e">
        <f>SUMIF('[1]Consommati par usage et sect '!$C$6:$C$310,'[1]Assiette TIC'!$C289,'[1]Consommati par usage et sect '!J$6:J$310)</f>
        <v>#VALUE!</v>
      </c>
      <c r="L276" s="104" t="e">
        <f>SUMIF('[1]Consommati par usage et sect '!$C$6:$C$310,'[1]Assiette TIC'!$C289,'[1]Consommati par usage et sect '!K$6:K$310)</f>
        <v>#VALUE!</v>
      </c>
      <c r="M276" s="104" t="e">
        <f>SUMIF('[1]Consommati par usage et sect '!$C$6:$C$310,'[1]Assiette TIC'!$C289,'[1]Consommati par usage et sect '!L$6:L$310)</f>
        <v>#VALUE!</v>
      </c>
      <c r="N276" s="104" t="e">
        <f>SUMIF('[1]Consommati par usage et sect '!$C$6:$C$310,'[1]Assiette TIC'!$C289,'[1]Consommati par usage et sect '!M$6:M$310)</f>
        <v>#VALUE!</v>
      </c>
      <c r="O276" s="104" t="e">
        <f>SUMIF('[1]Consommati par usage et sect '!$C$6:$C$310,'[1]Assiette TIC'!$C289,'[1]Consommati par usage et sect '!N$6:N$310)</f>
        <v>#VALUE!</v>
      </c>
      <c r="P276" s="104" t="e">
        <f>SUMIF('[1]Consommati par usage et sect '!$C$6:$C$310,'[1]Assiette TIC'!$C289,'[1]Consommati par usage et sect '!O$6:O$310)</f>
        <v>#VALUE!</v>
      </c>
      <c r="Q276" s="104" t="e">
        <f>SUMIF('[1]Consommati par usage et sect '!$C$6:$C$310,'[1]Assiette TIC'!$C289,'[1]Consommati par usage et sect '!P$6:P$310)</f>
        <v>#VALUE!</v>
      </c>
      <c r="R276" s="104" t="e">
        <f>SUMIF('[1]Consommati par usage et sect '!$C$6:$C$310,'[1]Assiette TIC'!$C289,'[1]Consommati par usage et sect '!Q$6:Q$310)</f>
        <v>#VALUE!</v>
      </c>
      <c r="S276" s="104" t="e">
        <f>SUMIF('[1]Consommati par usage et sect '!$C$6:$C$310,'[1]Assiette TIC'!$C289,'[1]Consommati par usage et sect '!R$6:R$310)</f>
        <v>#VALUE!</v>
      </c>
      <c r="T276" s="104" t="e">
        <f>SUMIF('[1]Consommati par usage et sect '!$C$6:$C$310,'[1]Assiette TIC'!$C289,'[1]Consommati par usage et sect '!S$6:S$310)</f>
        <v>#VALUE!</v>
      </c>
      <c r="U276" s="104" t="e">
        <f>SUMIF('[1]Consommati par usage et sect '!$C$6:$C$310,'[1]Assiette TIC'!$C289,'[1]Consommati par usage et sect '!T$6:T$310)</f>
        <v>#VALUE!</v>
      </c>
      <c r="V276" s="104" t="e">
        <f>SUMIF('[1]Consommati par usage et sect '!$C$6:$C$310,'[1]Assiette TIC'!$C289,'[1]Consommati par usage et sect '!U$6:U$310)</f>
        <v>#VALUE!</v>
      </c>
      <c r="W276" s="104" t="e">
        <f>SUMIF('[1]Consommati par usage et sect '!$C$6:$C$310,'[1]Assiette TIC'!$C289,'[1]Consommati par usage et sect '!V$6:V$310)</f>
        <v>#VALUE!</v>
      </c>
      <c r="X276" s="104" t="e">
        <f>SUMIF('[1]Consommati par usage et sect '!$C$6:$C$310,'[1]Assiette TIC'!$C289,'[1]Consommati par usage et sect '!W$6:W$310)</f>
        <v>#VALUE!</v>
      </c>
      <c r="Y276" s="104" t="e">
        <f>SUMIF('[1]Consommati par usage et sect '!$C$6:$C$310,'[1]Assiette TIC'!$C289,'[1]Consommati par usage et sect '!X$6:X$310)</f>
        <v>#VALUE!</v>
      </c>
      <c r="Z276" s="104" t="e">
        <f>SUMIF('[1]Consommati par usage et sect '!$C$6:$C$310,'[1]Assiette TIC'!$C289,'[1]Consommati par usage et sect '!Y$6:Y$310)</f>
        <v>#VALUE!</v>
      </c>
      <c r="AA276" s="104" t="e">
        <f>SUMIF('[1]Consommati par usage et sect '!$C$6:$C$310,'[1]Assiette TIC'!$C289,'[1]Consommati par usage et sect '!Z$6:Z$310)</f>
        <v>#VALUE!</v>
      </c>
      <c r="AB276" s="104" t="e">
        <f>SUMIF('[1]Consommati par usage et sect '!$C$6:$C$310,'[1]Assiette TIC'!$C289,'[1]Consommati par usage et sect '!AA$6:AA$310)</f>
        <v>#VALUE!</v>
      </c>
      <c r="AC276" s="104" t="e">
        <f>SUMIF('[1]Consommati par usage et sect '!$C$6:$C$310,'[1]Assiette TIC'!$C289,'[1]Consommati par usage et sect '!AB$6:AB$310)</f>
        <v>#VALUE!</v>
      </c>
      <c r="AD276" s="104" t="e">
        <f>SUMIF('[1]Consommati par usage et sect '!$C$6:$C$310,'[1]Assiette TIC'!$C289,'[1]Consommati par usage et sect '!AC$6:AC$310)</f>
        <v>#VALUE!</v>
      </c>
      <c r="AE276" s="104" t="e">
        <f>SUMIF('[1]Consommati par usage et sect '!$C$6:$C$310,'[1]Assiette TIC'!$C289,'[1]Consommati par usage et sect '!AD$6:AD$310)</f>
        <v>#VALUE!</v>
      </c>
      <c r="AF276" s="104" t="e">
        <f>SUMIF('[1]Consommati par usage et sect '!$C$6:$C$310,'[1]Assiette TIC'!$C289,'[1]Consommati par usage et sect '!AE$6:AE$310)</f>
        <v>#VALUE!</v>
      </c>
      <c r="AG276" s="104" t="e">
        <f>SUMIF('[1]Consommati par usage et sect '!$C$6:$C$310,'[1]Assiette TIC'!$C289,'[1]Consommati par usage et sect '!AF$6:AF$310)</f>
        <v>#VALUE!</v>
      </c>
      <c r="AH276" s="104" t="e">
        <f>SUMIF('[1]Consommati par usage et sect '!$C$6:$C$310,'[1]Assiette TIC'!$C289,'[1]Consommati par usage et sect '!AG$6:AG$310)</f>
        <v>#VALUE!</v>
      </c>
      <c r="AI276" s="104" t="e">
        <f>SUMIF('[1]Consommati par usage et sect '!$C$6:$C$310,'[1]Assiette TIC'!$C289,'[1]Consommati par usage et sect '!AH$6:AH$310)</f>
        <v>#VALUE!</v>
      </c>
      <c r="AJ276" s="104" t="e">
        <f>SUMIF('[1]Consommati par usage et sect '!$C$6:$C$310,'[1]Assiette TIC'!$C289,'[1]Consommati par usage et sect '!AI$6:AI$310)</f>
        <v>#VALUE!</v>
      </c>
      <c r="AK276" s="104" t="e">
        <f>SUMIF('[1]Consommati par usage et sect '!$C$6:$C$310,'[1]Assiette TIC'!$C289,'[1]Consommati par usage et sect '!AJ$6:AJ$310)</f>
        <v>#VALUE!</v>
      </c>
      <c r="AL276" s="105" t="e">
        <f t="shared" si="104"/>
        <v>#VALUE!</v>
      </c>
      <c r="AM276" s="104" t="e">
        <f>SUMIF('[1]Consommati par usage et sect '!$C$6:$C$310,'[1]Assiette TIC'!$C289,'[1]Consommati par usage et sect '!AL$6:AL$310)</f>
        <v>#VALUE!</v>
      </c>
      <c r="AN276" s="104" t="e">
        <f>SUMIF('[1]Consommati par usage et sect '!$C$6:$C$310,'[1]Assiette TIC'!$C289,'[1]Consommati par usage et sect '!AM$6:AM$310)</f>
        <v>#VALUE!</v>
      </c>
      <c r="AO276" s="104" t="e">
        <f>SUMIF('[1]Consommati par usage et sect '!$C$6:$C$310,'[1]Assiette TIC'!$C289,'[1]Consommati par usage et sect '!AN$6:AN$310)</f>
        <v>#VALUE!</v>
      </c>
      <c r="AP276" s="104" t="e">
        <f>SUMIF('[1]Consommati par usage et sect '!$C$6:$C$310,'[1]Assiette TIC'!$C289,'[1]Consommati par usage et sect '!AO$6:AO$310)</f>
        <v>#VALUE!</v>
      </c>
      <c r="AQ276" s="104" t="e">
        <f>SUMIF('[1]Consommati par usage et sect '!$C$6:$C$310,'[1]Assiette TIC'!$C289,'[1]Consommati par usage et sect '!AP$6:AP$310)</f>
        <v>#VALUE!</v>
      </c>
      <c r="AR276" s="104" t="e">
        <f>SUMIF('[1]Consommati par usage et sect '!$C$6:$C$310,'[1]Assiette TIC'!$C289,'[1]Consommati par usage et sect '!AQ$6:AQ$310)</f>
        <v>#VALUE!</v>
      </c>
      <c r="AS276" s="104" t="e">
        <f>SUMIF('[1]Consommati par usage et sect '!$C$6:$C$310,'[1]Assiette TIC'!$C289,'[1]Consommati par usage et sect '!AR$6:AR$310)</f>
        <v>#VALUE!</v>
      </c>
      <c r="AT276" s="104" t="e">
        <f>SUMIF('[1]Consommati par usage et sect '!$C$6:$C$310,'[1]Assiette TIC'!$C289,'[1]Consommati par usage et sect '!AS$6:AS$310)</f>
        <v>#VALUE!</v>
      </c>
      <c r="AU276" s="104" t="e">
        <f>SUMIF('[1]Consommati par usage et sect '!$C$6:$C$310,'[1]Assiette TIC'!$C289,'[1]Consommati par usage et sect '!AT$6:AT$310)</f>
        <v>#VALUE!</v>
      </c>
      <c r="AV276" s="104" t="e">
        <f>SUMIF('[1]Consommati par usage et sect '!$C$6:$C$310,'[1]Assiette TIC'!$C289,'[1]Consommati par usage et sect '!AU$6:AU$310)</f>
        <v>#VALUE!</v>
      </c>
      <c r="AW276" s="104" t="e">
        <f>SUMIF('[1]Consommati par usage et sect '!$C$6:$C$310,'[1]Assiette TIC'!$C289,'[1]Consommati par usage et sect '!AV$6:AV$310)</f>
        <v>#VALUE!</v>
      </c>
      <c r="AX276" s="104" t="e">
        <f>SUMIF('[1]Consommati par usage et sect '!$C$6:$C$310,'[1]Assiette TIC'!$C289,'[1]Consommati par usage et sect '!AW$6:AW$310)</f>
        <v>#VALUE!</v>
      </c>
      <c r="AY276" s="104" t="e">
        <f>SUMIF('[1]Consommati par usage et sect '!$C$6:$C$310,'[1]Assiette TIC'!$C289,'[1]Consommati par usage et sect '!AX$6:AX$310)</f>
        <v>#VALUE!</v>
      </c>
      <c r="AZ276" s="104" t="e">
        <f>SUMIF('[1]Consommati par usage et sect '!$C$6:$C$310,'[1]Assiette TIC'!$C289,'[1]Consommati par usage et sect '!AY$6:AY$310)</f>
        <v>#VALUE!</v>
      </c>
      <c r="BA276" s="104" t="e">
        <f>SUMIF('[1]Consommati par usage et sect '!$C$6:$C$310,'[1]Assiette TIC'!$C289,'[1]Consommati par usage et sect '!AZ$6:AZ$310)</f>
        <v>#VALUE!</v>
      </c>
      <c r="BB276" s="104" t="e">
        <f>SUMIF('[1]Consommati par usage et sect '!$C$6:$C$310,'[1]Assiette TIC'!$C289,'[1]Consommati par usage et sect '!BA$6:BA$310)</f>
        <v>#VALUE!</v>
      </c>
      <c r="BC276" s="104" t="e">
        <f>SUMIF('[1]Consommati par usage et sect '!$C$6:$C$310,'[1]Assiette TIC'!$C289,'[1]Consommati par usage et sect '!BB$6:BB$310)</f>
        <v>#VALUE!</v>
      </c>
      <c r="BD276" s="104" t="e">
        <f>SUMIF('[1]Consommati par usage et sect '!$C$6:$C$310,'[1]Assiette TIC'!$C289,'[1]Consommati par usage et sect '!BC$6:BC$310)</f>
        <v>#VALUE!</v>
      </c>
      <c r="BE276" s="104" t="e">
        <f>SUMIF('[1]Consommati par usage et sect '!$C$6:$C$310,'[1]Assiette TIC'!$C289,'[1]Consommati par usage et sect '!BD$6:BD$310)</f>
        <v>#VALUE!</v>
      </c>
      <c r="BF276" s="104" t="e">
        <f>SUMIF('[1]Consommati par usage et sect '!$C$6:$C$310,'[1]Assiette TIC'!$C289,'[1]Consommati par usage et sect '!BE$6:BE$310)</f>
        <v>#VALUE!</v>
      </c>
      <c r="BG276" s="104" t="e">
        <f>SUMIF('[1]Consommati par usage et sect '!$C$6:$C$310,'[1]Assiette TIC'!$C289,'[1]Consommati par usage et sect '!BF$6:BF$310)</f>
        <v>#VALUE!</v>
      </c>
      <c r="BH276" s="104" t="e">
        <f>SUMIF('[1]Consommati par usage et sect '!$C$6:$C$310,'[1]Assiette TIC'!$C289,'[1]Consommati par usage et sect '!BG$6:BG$310)</f>
        <v>#VALUE!</v>
      </c>
      <c r="BI276" s="104" t="e">
        <f>SUMIF('[1]Consommati par usage et sect '!$C$6:$C$310,'[1]Assiette TIC'!$C289,'[1]Consommati par usage et sect '!BH$6:BH$310)</f>
        <v>#VALUE!</v>
      </c>
      <c r="BJ276" s="104" t="e">
        <f>SUMIF('[1]Consommati par usage et sect '!$C$6:$C$310,'[1]Assiette TIC'!$C289,'[1]Consommati par usage et sect '!BI$6:BI$310)</f>
        <v>#VALUE!</v>
      </c>
      <c r="BK276" s="104" t="e">
        <f>SUMIF('[1]Consommati par usage et sect '!$C$6:$C$310,'[1]Assiette TIC'!$C289,'[1]Consommati par usage et sect '!BJ$6:BJ$310)</f>
        <v>#VALUE!</v>
      </c>
      <c r="BL276" s="104" t="e">
        <f>SUMIF('[1]Consommati par usage et sect '!$C$6:$C$310,'[1]Assiette TIC'!$C289,'[1]Consommati par usage et sect '!BK$6:BK$310)</f>
        <v>#VALUE!</v>
      </c>
      <c r="BM276" s="104" t="e">
        <f>SUMIF('[1]Consommati par usage et sect '!$C$6:$C$310,'[1]Assiette TIC'!$C289,'[1]Consommati par usage et sect '!BL$6:BL$310)</f>
        <v>#VALUE!</v>
      </c>
      <c r="BN276" s="104" t="e">
        <f>SUMIF('[1]Consommati par usage et sect '!$C$6:$C$310,'[1]Assiette TIC'!$C289,'[1]Consommati par usage et sect '!BM$6:BM$310)</f>
        <v>#VALUE!</v>
      </c>
      <c r="BO276" s="104" t="e">
        <f>SUMIF('[1]Consommati par usage et sect '!$C$6:$C$310,'[1]Assiette TIC'!$C289,'[1]Consommati par usage et sect '!BN$6:BN$310)</f>
        <v>#VALUE!</v>
      </c>
      <c r="BP276" s="104" t="e">
        <f>SUMIF('[1]Consommati par usage et sect '!$C$6:$C$310,'[1]Assiette TIC'!$C289,'[1]Consommati par usage et sect '!BO$6:BO$310)</f>
        <v>#VALUE!</v>
      </c>
      <c r="BQ276" s="104" t="e">
        <f>SUMIF('[1]Consommati par usage et sect '!$C$6:$C$310,'[1]Assiette TIC'!$C289,'[1]Consommati par usage et sect '!BP$6:BP$310)</f>
        <v>#VALUE!</v>
      </c>
      <c r="BR276" s="104" t="e">
        <f>SUMIF('[1]Consommati par usage et sect '!$C$6:$C$310,'[1]Assiette TIC'!$C289,'[1]Consommati par usage et sect '!BQ$6:BQ$310)</f>
        <v>#VALUE!</v>
      </c>
      <c r="BS276" s="105" t="e">
        <f t="shared" si="103"/>
        <v>#VALUE!</v>
      </c>
      <c r="BT276" s="106" t="e">
        <f>AL276-E276+#REF!+#REF!</f>
        <v>#VALUE!</v>
      </c>
      <c r="BU276" s="102" t="e">
        <f>IF(E276-#REF!-#REF!&gt;=#REF!,AL276-E276+#REF!+#REF!,AL276-#REF!)</f>
        <v>#REF!</v>
      </c>
      <c r="BV276" s="102"/>
      <c r="BW276" s="102"/>
      <c r="BX276" s="102">
        <f t="shared" si="105"/>
        <v>0</v>
      </c>
      <c r="BY276" s="102" t="e">
        <f t="shared" si="106"/>
        <v>#REF!</v>
      </c>
      <c r="BZ276" s="107">
        <f>IF(ISNA(VLOOKUP($D276,'[1]comptes des secteurs'!$B$13:$AW$1568,31,FALSE)),0,VLOOKUP($D276,'[1]comptes des secteurs'!$B$13:$AW$1568,31,FALSE))</f>
        <v>321.60000000000002</v>
      </c>
      <c r="CA276" s="102">
        <f>IF(ISNA(VLOOKUP($D276,'[1]comptes des secteurs'!$B$13:$AW$1568,47,FALSE)),0,VLOOKUP($D276,'[1]comptes des secteurs'!$B$13:$AW$1568,47,FALSE))</f>
        <v>1517.9</v>
      </c>
      <c r="CB276" s="108" t="e">
        <f t="shared" si="108"/>
        <v>#REF!</v>
      </c>
      <c r="CC276" s="108" t="e">
        <f t="shared" si="108"/>
        <v>#REF!</v>
      </c>
      <c r="CD276">
        <f>VLOOKUP(D276,Eurostat!$A$11:$H$272,5,TRUE)</f>
        <v>10356.799999999999</v>
      </c>
    </row>
    <row r="277" spans="1:82" ht="15.65" customHeight="1" x14ac:dyDescent="0.35">
      <c r="A277" s="123"/>
      <c r="B277" s="192"/>
      <c r="C277" s="132" t="s">
        <v>266</v>
      </c>
      <c r="D277" s="126" t="s">
        <v>300</v>
      </c>
      <c r="E277" s="97">
        <f>SUM(E248:E276)</f>
        <v>189.44299999999998</v>
      </c>
      <c r="F277" s="97" t="e">
        <f t="shared" ref="F277:AK277" si="109">SUM(F248:F276)</f>
        <v>#VALUE!</v>
      </c>
      <c r="G277" s="97" t="e">
        <f t="shared" si="109"/>
        <v>#VALUE!</v>
      </c>
      <c r="H277" s="97" t="e">
        <f t="shared" si="109"/>
        <v>#VALUE!</v>
      </c>
      <c r="I277" s="97" t="e">
        <f t="shared" si="109"/>
        <v>#VALUE!</v>
      </c>
      <c r="J277" s="97" t="e">
        <f t="shared" si="109"/>
        <v>#VALUE!</v>
      </c>
      <c r="K277" s="97" t="e">
        <f t="shared" si="109"/>
        <v>#VALUE!</v>
      </c>
      <c r="L277" s="97" t="e">
        <f t="shared" si="109"/>
        <v>#VALUE!</v>
      </c>
      <c r="M277" s="97" t="e">
        <f t="shared" si="109"/>
        <v>#VALUE!</v>
      </c>
      <c r="N277" s="97" t="e">
        <f t="shared" si="109"/>
        <v>#VALUE!</v>
      </c>
      <c r="O277" s="97" t="e">
        <f t="shared" si="109"/>
        <v>#VALUE!</v>
      </c>
      <c r="P277" s="97" t="e">
        <f t="shared" si="109"/>
        <v>#VALUE!</v>
      </c>
      <c r="Q277" s="97" t="e">
        <f t="shared" si="109"/>
        <v>#VALUE!</v>
      </c>
      <c r="R277" s="97" t="e">
        <f t="shared" si="109"/>
        <v>#VALUE!</v>
      </c>
      <c r="S277" s="97" t="e">
        <f t="shared" si="109"/>
        <v>#VALUE!</v>
      </c>
      <c r="T277" s="97" t="e">
        <f t="shared" si="109"/>
        <v>#VALUE!</v>
      </c>
      <c r="U277" s="97" t="e">
        <f t="shared" si="109"/>
        <v>#VALUE!</v>
      </c>
      <c r="V277" s="97" t="e">
        <f t="shared" si="109"/>
        <v>#VALUE!</v>
      </c>
      <c r="W277" s="97" t="e">
        <f t="shared" si="109"/>
        <v>#VALUE!</v>
      </c>
      <c r="X277" s="97" t="e">
        <f t="shared" si="109"/>
        <v>#VALUE!</v>
      </c>
      <c r="Y277" s="97" t="e">
        <f t="shared" si="109"/>
        <v>#VALUE!</v>
      </c>
      <c r="Z277" s="97" t="e">
        <f t="shared" si="109"/>
        <v>#VALUE!</v>
      </c>
      <c r="AA277" s="97" t="e">
        <f t="shared" si="109"/>
        <v>#VALUE!</v>
      </c>
      <c r="AB277" s="97" t="e">
        <f t="shared" si="109"/>
        <v>#VALUE!</v>
      </c>
      <c r="AC277" s="97" t="e">
        <f t="shared" si="109"/>
        <v>#VALUE!</v>
      </c>
      <c r="AD277" s="97" t="e">
        <f t="shared" si="109"/>
        <v>#VALUE!</v>
      </c>
      <c r="AE277" s="97" t="e">
        <f t="shared" si="109"/>
        <v>#VALUE!</v>
      </c>
      <c r="AF277" s="97" t="e">
        <f t="shared" si="109"/>
        <v>#VALUE!</v>
      </c>
      <c r="AG277" s="97" t="e">
        <f t="shared" si="109"/>
        <v>#VALUE!</v>
      </c>
      <c r="AH277" s="97" t="e">
        <f t="shared" si="109"/>
        <v>#VALUE!</v>
      </c>
      <c r="AI277" s="97" t="e">
        <f t="shared" si="109"/>
        <v>#VALUE!</v>
      </c>
      <c r="AJ277" s="97" t="e">
        <f t="shared" si="109"/>
        <v>#VALUE!</v>
      </c>
      <c r="AK277" s="97" t="e">
        <f t="shared" si="109"/>
        <v>#VALUE!</v>
      </c>
      <c r="AL277" s="105" t="e">
        <f>SUM(F277,J277,N277,R277,V277,Z277,AD277,AH277)</f>
        <v>#VALUE!</v>
      </c>
      <c r="AM277" s="97" t="e">
        <f t="shared" ref="AM277:BR277" si="110">SUM(AM248:AM276)</f>
        <v>#VALUE!</v>
      </c>
      <c r="AN277" s="97" t="e">
        <f t="shared" si="110"/>
        <v>#VALUE!</v>
      </c>
      <c r="AO277" s="97" t="e">
        <f t="shared" si="110"/>
        <v>#VALUE!</v>
      </c>
      <c r="AP277" s="97" t="e">
        <f t="shared" si="110"/>
        <v>#VALUE!</v>
      </c>
      <c r="AQ277" s="97" t="e">
        <f t="shared" si="110"/>
        <v>#VALUE!</v>
      </c>
      <c r="AR277" s="97" t="e">
        <f t="shared" si="110"/>
        <v>#VALUE!</v>
      </c>
      <c r="AS277" s="97" t="e">
        <f t="shared" si="110"/>
        <v>#VALUE!</v>
      </c>
      <c r="AT277" s="97" t="e">
        <f t="shared" si="110"/>
        <v>#VALUE!</v>
      </c>
      <c r="AU277" s="97" t="e">
        <f t="shared" si="110"/>
        <v>#VALUE!</v>
      </c>
      <c r="AV277" s="97" t="e">
        <f t="shared" si="110"/>
        <v>#VALUE!</v>
      </c>
      <c r="AW277" s="97" t="e">
        <f t="shared" si="110"/>
        <v>#VALUE!</v>
      </c>
      <c r="AX277" s="97" t="e">
        <f t="shared" si="110"/>
        <v>#VALUE!</v>
      </c>
      <c r="AY277" s="97" t="e">
        <f t="shared" si="110"/>
        <v>#VALUE!</v>
      </c>
      <c r="AZ277" s="97" t="e">
        <f t="shared" si="110"/>
        <v>#VALUE!</v>
      </c>
      <c r="BA277" s="97" t="e">
        <f t="shared" si="110"/>
        <v>#VALUE!</v>
      </c>
      <c r="BB277" s="97" t="e">
        <f t="shared" si="110"/>
        <v>#VALUE!</v>
      </c>
      <c r="BC277" s="97" t="e">
        <f t="shared" si="110"/>
        <v>#VALUE!</v>
      </c>
      <c r="BD277" s="97" t="e">
        <f t="shared" si="110"/>
        <v>#VALUE!</v>
      </c>
      <c r="BE277" s="97" t="e">
        <f t="shared" si="110"/>
        <v>#VALUE!</v>
      </c>
      <c r="BF277" s="97" t="e">
        <f t="shared" si="110"/>
        <v>#VALUE!</v>
      </c>
      <c r="BG277" s="97" t="e">
        <f t="shared" si="110"/>
        <v>#VALUE!</v>
      </c>
      <c r="BH277" s="97" t="e">
        <f t="shared" si="110"/>
        <v>#VALUE!</v>
      </c>
      <c r="BI277" s="97" t="e">
        <f t="shared" si="110"/>
        <v>#VALUE!</v>
      </c>
      <c r="BJ277" s="97" t="e">
        <f t="shared" si="110"/>
        <v>#VALUE!</v>
      </c>
      <c r="BK277" s="97" t="e">
        <f t="shared" si="110"/>
        <v>#VALUE!</v>
      </c>
      <c r="BL277" s="97" t="e">
        <f t="shared" si="110"/>
        <v>#VALUE!</v>
      </c>
      <c r="BM277" s="97" t="e">
        <f t="shared" si="110"/>
        <v>#VALUE!</v>
      </c>
      <c r="BN277" s="97" t="e">
        <f t="shared" si="110"/>
        <v>#VALUE!</v>
      </c>
      <c r="BO277" s="97" t="e">
        <f t="shared" si="110"/>
        <v>#VALUE!</v>
      </c>
      <c r="BP277" s="97" t="e">
        <f t="shared" si="110"/>
        <v>#VALUE!</v>
      </c>
      <c r="BQ277" s="97" t="e">
        <f t="shared" si="110"/>
        <v>#VALUE!</v>
      </c>
      <c r="BR277" s="97" t="e">
        <f t="shared" si="110"/>
        <v>#VALUE!</v>
      </c>
      <c r="BS277" s="105" t="e">
        <f>SUM(AM277,AQ277,AU277,AY277,BC277,BG277,BK277,BO277)</f>
        <v>#VALUE!</v>
      </c>
      <c r="BT277" s="106" t="e">
        <f>SUM(BT248:BT276)</f>
        <v>#VALUE!</v>
      </c>
      <c r="BU277" s="106" t="e">
        <f>SUM(BU248:BU276)</f>
        <v>#REF!</v>
      </c>
      <c r="BV277" s="102"/>
      <c r="BW277" s="102"/>
      <c r="BX277" s="102">
        <f t="shared" si="105"/>
        <v>0</v>
      </c>
      <c r="BY277" s="102" t="e">
        <f t="shared" si="106"/>
        <v>#REF!</v>
      </c>
      <c r="BZ277" s="107">
        <f>SUM(BZ248:BZ276)</f>
        <v>3568.1000000000008</v>
      </c>
      <c r="CA277" s="107">
        <f>SUM(CA248:CA276)</f>
        <v>22933.8</v>
      </c>
      <c r="CB277" s="108" t="e">
        <f>IF(BZ277="S","S",IF(BZ277&gt;0,($BY277/BZ277),""))</f>
        <v>#REF!</v>
      </c>
      <c r="CC277" s="108" t="e">
        <f t="shared" si="108"/>
        <v>#REF!</v>
      </c>
    </row>
    <row r="278" spans="1:82" ht="14.5" customHeight="1" x14ac:dyDescent="0.35">
      <c r="F278" s="78"/>
      <c r="AM278" s="78"/>
      <c r="CB278" s="108"/>
      <c r="CC278" s="108"/>
    </row>
    <row r="279" spans="1:82" ht="15.65" customHeight="1" x14ac:dyDescent="0.35">
      <c r="C279" s="111" t="s">
        <v>266</v>
      </c>
      <c r="E279" s="112" t="e">
        <f>E277+E247+E242+E239+E231+E209+E200+E190+E169+E141+E117+E110+E103+E99+E95+E90+E84+E66+E62+E54+E47+E41+E10+E8</f>
        <v>#REF!</v>
      </c>
      <c r="AL279" s="112" t="e">
        <f>AL277+AL247+AL242+AL239+AL231+AL209+AL200+AL190+AL169+AL141+AL117+AL110+AL103+AL99+AL95+AL90+AL84+AL66+AL62+AL54+AL47+AL41+AL10+AL8</f>
        <v>#VALUE!</v>
      </c>
      <c r="BS279" s="112" t="e">
        <f>BS277+BS247+BS242+BS239+BS231+BS209+BS200+BS190+BS169+BS141+BS117+BS110+BS103+BS99+BS95+BS90+BS84+BS66+BS62+BS54+BS47+BS41+BS10+BS8</f>
        <v>#VALUE!</v>
      </c>
      <c r="BT279" s="113" t="e">
        <f>BT277+BT247+BT242+BT239+BT231+BT209+BT200+BT190+BT169+BT141+BT117+BT110+BT103+BT99+BT95+BT90+BT84+BT66+BT62+BT54+BT47+BT41+BT10+BT8</f>
        <v>#VALUE!</v>
      </c>
      <c r="BU279" s="113" t="e">
        <f>BU277+BU247+BU242+BU239+BU231+BU209+BU200+BU190+BU169+BU141+BU117+BU110+BU103+BU99+BU95+BU90+BU84+BU66+BU62+BU54+BU47+BU41+BU10+BU8</f>
        <v>#REF!</v>
      </c>
      <c r="BV279" s="114">
        <f>BV277+BV247+BV242+BV239+BV231+BV209+BV200+BV190+BV169+BV141+BV117+BV110+BV103+BV99+BV95+BV90+BV84+BV66+BV62+BV54+BV47+BV41+BV10+BV8</f>
        <v>0</v>
      </c>
      <c r="BW279" s="114"/>
      <c r="BX279" s="114"/>
      <c r="BY279" s="114" t="e">
        <f>BY277+BY247+BY242+BY239+BY231+BY209+BY200+BY190+BY169+BY141+BY117+BY110+BY103+BY99+BY95+BY90+BY84+BY66+BY62+BY54+BY47+BY41+BY10+BY8</f>
        <v>#REF!</v>
      </c>
      <c r="BZ279" s="114" t="e">
        <f>BZ277+BZ247+BZ242+BZ239+BZ231+BZ209+BZ200+BZ190+BZ169+BZ141+BZ117+BZ110+BZ103+BZ99+BZ95+BZ90+BZ84+BZ66+BZ62+BZ54+BZ47+BZ41+BZ10+BZ8</f>
        <v>#REF!</v>
      </c>
      <c r="CA279" s="114" t="e">
        <f>CA277+CA247+CA242+CA239+CA231+CA209+CA200+CA190+CA169+CA141+CA117+CA110+CA103+CA99+CA95+CA90+CA84+CA66+CA62+CA54+CA47+CA41+CA10+CA8</f>
        <v>#REF!</v>
      </c>
      <c r="CB279" s="115" t="e">
        <f t="shared" ref="CB279:CC279" si="111">IF(BZ279="S","S",IF(BZ279&gt;0,($BY279/BZ279),0))</f>
        <v>#REF!</v>
      </c>
      <c r="CC279" s="115" t="e">
        <f t="shared" si="111"/>
        <v>#REF!</v>
      </c>
    </row>
    <row r="280" spans="1:82" ht="14.5" customHeight="1" x14ac:dyDescent="0.35">
      <c r="AL280" s="116"/>
      <c r="BS280" s="116"/>
    </row>
    <row r="281" spans="1:82" x14ac:dyDescent="0.35">
      <c r="AL281" s="117"/>
      <c r="BS281" s="117"/>
      <c r="BT281" s="117"/>
    </row>
  </sheetData>
  <mergeCells count="41">
    <mergeCell ref="B263:B277"/>
    <mergeCell ref="B240:B241"/>
    <mergeCell ref="B243:B246"/>
    <mergeCell ref="B248:B253"/>
    <mergeCell ref="B259:B262"/>
    <mergeCell ref="B254:B258"/>
    <mergeCell ref="B191:B199"/>
    <mergeCell ref="B201:B208"/>
    <mergeCell ref="B232:B238"/>
    <mergeCell ref="B118:B125"/>
    <mergeCell ref="B127:B140"/>
    <mergeCell ref="B142:B168"/>
    <mergeCell ref="B172:B175"/>
    <mergeCell ref="B176:B189"/>
    <mergeCell ref="B210:B211"/>
    <mergeCell ref="B212:B230"/>
    <mergeCell ref="C97:C98"/>
    <mergeCell ref="D97:D98"/>
    <mergeCell ref="B100:B102"/>
    <mergeCell ref="B111:B116"/>
    <mergeCell ref="B104:B109"/>
    <mergeCell ref="B76:B80"/>
    <mergeCell ref="B55:B62"/>
    <mergeCell ref="B85:B89"/>
    <mergeCell ref="C91:C94"/>
    <mergeCell ref="D91:D94"/>
    <mergeCell ref="D42:D46"/>
    <mergeCell ref="C49:C50"/>
    <mergeCell ref="D49:D50"/>
    <mergeCell ref="B63:B64"/>
    <mergeCell ref="B69:B75"/>
    <mergeCell ref="A4:C4"/>
    <mergeCell ref="B6:B8"/>
    <mergeCell ref="B9:B10"/>
    <mergeCell ref="B18:B19"/>
    <mergeCell ref="C42:C46"/>
    <mergeCell ref="B33:B39"/>
    <mergeCell ref="B31:B32"/>
    <mergeCell ref="B21:B24"/>
    <mergeCell ref="B16:B17"/>
    <mergeCell ref="B11:B1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workbookViewId="0">
      <selection activeCell="L12" sqref="L12"/>
    </sheetView>
  </sheetViews>
  <sheetFormatPr baseColWidth="10" defaultColWidth="9.1796875" defaultRowHeight="14.5" x14ac:dyDescent="0.35"/>
  <cols>
    <col min="3" max="3" width="15" customWidth="1"/>
    <col min="4" max="4" width="29.81640625" customWidth="1"/>
    <col min="5" max="5" width="10" customWidth="1"/>
    <col min="6" max="6" width="5" customWidth="1"/>
    <col min="7" max="7" width="10" customWidth="1"/>
    <col min="8" max="8" width="5" customWidth="1"/>
  </cols>
  <sheetData>
    <row r="1" spans="1:8" x14ac:dyDescent="0.35">
      <c r="C1" s="138" t="s">
        <v>599</v>
      </c>
    </row>
    <row r="2" spans="1:8" x14ac:dyDescent="0.35">
      <c r="C2" s="138" t="s">
        <v>600</v>
      </c>
      <c r="D2" s="139" t="s">
        <v>601</v>
      </c>
    </row>
    <row r="3" spans="1:8" x14ac:dyDescent="0.35">
      <c r="C3" s="138" t="s">
        <v>602</v>
      </c>
      <c r="D3" s="138" t="s">
        <v>603</v>
      </c>
    </row>
    <row r="5" spans="1:8" x14ac:dyDescent="0.35">
      <c r="C5" s="139" t="s">
        <v>604</v>
      </c>
      <c r="E5" s="138" t="s">
        <v>605</v>
      </c>
    </row>
    <row r="6" spans="1:8" x14ac:dyDescent="0.35">
      <c r="C6" s="139" t="s">
        <v>606</v>
      </c>
      <c r="E6" s="138" t="s">
        <v>607</v>
      </c>
    </row>
    <row r="7" spans="1:8" x14ac:dyDescent="0.35">
      <c r="C7" s="139" t="s">
        <v>608</v>
      </c>
      <c r="E7" s="138" t="s">
        <v>609</v>
      </c>
    </row>
    <row r="9" spans="1:8" x14ac:dyDescent="0.35">
      <c r="C9" s="214" t="s">
        <v>610</v>
      </c>
      <c r="D9" s="214" t="s">
        <v>610</v>
      </c>
      <c r="E9" s="215" t="s">
        <v>611</v>
      </c>
      <c r="F9" s="215" t="s">
        <v>612</v>
      </c>
      <c r="G9" s="215" t="s">
        <v>613</v>
      </c>
      <c r="H9" s="215" t="s">
        <v>612</v>
      </c>
    </row>
    <row r="10" spans="1:8" x14ac:dyDescent="0.35">
      <c r="C10" s="140" t="s">
        <v>614</v>
      </c>
      <c r="D10" s="140" t="s">
        <v>615</v>
      </c>
      <c r="E10" s="141" t="s">
        <v>612</v>
      </c>
      <c r="F10" s="141" t="s">
        <v>612</v>
      </c>
      <c r="G10" s="141" t="s">
        <v>612</v>
      </c>
      <c r="H10" s="141" t="s">
        <v>612</v>
      </c>
    </row>
    <row r="11" spans="1:8" x14ac:dyDescent="0.35">
      <c r="A11">
        <f>VALUE(B11)</f>
        <v>510</v>
      </c>
      <c r="B11" s="149" t="str">
        <f>RIGHT(C11,4)</f>
        <v>0510</v>
      </c>
      <c r="C11" s="142" t="s">
        <v>616</v>
      </c>
      <c r="D11" s="142" t="s">
        <v>617</v>
      </c>
      <c r="E11" s="143">
        <v>0</v>
      </c>
      <c r="F11" s="144" t="s">
        <v>618</v>
      </c>
      <c r="G11" s="145">
        <v>0.2</v>
      </c>
      <c r="H11" s="144" t="s">
        <v>618</v>
      </c>
    </row>
    <row r="12" spans="1:8" x14ac:dyDescent="0.35">
      <c r="A12">
        <f t="shared" ref="A12:A75" si="0">VALUE(B12)</f>
        <v>520</v>
      </c>
      <c r="B12" t="str">
        <f t="shared" ref="B12:B75" si="1">RIGHT(C12,4)</f>
        <v>0520</v>
      </c>
      <c r="C12" s="142" t="s">
        <v>619</v>
      </c>
      <c r="D12" s="142" t="s">
        <v>620</v>
      </c>
      <c r="E12" s="146">
        <v>0</v>
      </c>
      <c r="F12" s="147" t="s">
        <v>618</v>
      </c>
      <c r="G12" s="146">
        <v>0</v>
      </c>
      <c r="H12" s="147" t="s">
        <v>618</v>
      </c>
    </row>
    <row r="13" spans="1:8" x14ac:dyDescent="0.35">
      <c r="A13">
        <f t="shared" si="0"/>
        <v>610</v>
      </c>
      <c r="B13" t="str">
        <f t="shared" si="1"/>
        <v>0610</v>
      </c>
      <c r="C13" s="142" t="s">
        <v>621</v>
      </c>
      <c r="D13" s="142" t="s">
        <v>622</v>
      </c>
      <c r="E13" s="145">
        <v>445.9</v>
      </c>
      <c r="F13" s="144" t="s">
        <v>618</v>
      </c>
      <c r="G13" s="144" t="s">
        <v>623</v>
      </c>
      <c r="H13" s="144" t="s">
        <v>624</v>
      </c>
    </row>
    <row r="14" spans="1:8" x14ac:dyDescent="0.35">
      <c r="A14">
        <f t="shared" si="0"/>
        <v>620</v>
      </c>
      <c r="B14" t="str">
        <f t="shared" si="1"/>
        <v>0620</v>
      </c>
      <c r="C14" s="142" t="s">
        <v>625</v>
      </c>
      <c r="D14" s="142" t="s">
        <v>626</v>
      </c>
      <c r="E14" s="148">
        <v>0.4</v>
      </c>
      <c r="F14" s="147" t="s">
        <v>618</v>
      </c>
      <c r="G14" s="147" t="s">
        <v>623</v>
      </c>
      <c r="H14" s="147" t="s">
        <v>624</v>
      </c>
    </row>
    <row r="15" spans="1:8" x14ac:dyDescent="0.35">
      <c r="A15">
        <f t="shared" si="0"/>
        <v>710</v>
      </c>
      <c r="B15" t="str">
        <f t="shared" si="1"/>
        <v>0710</v>
      </c>
      <c r="C15" s="142" t="s">
        <v>627</v>
      </c>
      <c r="D15" s="142" t="s">
        <v>628</v>
      </c>
      <c r="E15" s="144" t="s">
        <v>623</v>
      </c>
      <c r="F15" s="144" t="s">
        <v>624</v>
      </c>
      <c r="G15" s="144" t="s">
        <v>623</v>
      </c>
      <c r="H15" s="144" t="s">
        <v>624</v>
      </c>
    </row>
    <row r="16" spans="1:8" x14ac:dyDescent="0.35">
      <c r="A16">
        <f t="shared" si="0"/>
        <v>721</v>
      </c>
      <c r="B16" t="str">
        <f t="shared" si="1"/>
        <v>0721</v>
      </c>
      <c r="C16" s="142" t="s">
        <v>629</v>
      </c>
      <c r="D16" s="142" t="s">
        <v>630</v>
      </c>
      <c r="E16" s="146">
        <v>0</v>
      </c>
      <c r="F16" s="147" t="s">
        <v>618</v>
      </c>
      <c r="G16" s="146">
        <v>0</v>
      </c>
      <c r="H16" s="147" t="s">
        <v>618</v>
      </c>
    </row>
    <row r="17" spans="1:8" x14ac:dyDescent="0.35">
      <c r="A17">
        <f t="shared" si="0"/>
        <v>729</v>
      </c>
      <c r="B17" t="str">
        <f t="shared" si="1"/>
        <v>0729</v>
      </c>
      <c r="C17" s="142" t="s">
        <v>631</v>
      </c>
      <c r="D17" s="142" t="s">
        <v>632</v>
      </c>
      <c r="E17" s="144" t="s">
        <v>623</v>
      </c>
      <c r="F17" s="144" t="s">
        <v>624</v>
      </c>
      <c r="G17" s="144" t="s">
        <v>623</v>
      </c>
      <c r="H17" s="144" t="s">
        <v>624</v>
      </c>
    </row>
    <row r="18" spans="1:8" x14ac:dyDescent="0.35">
      <c r="A18">
        <f t="shared" si="0"/>
        <v>811</v>
      </c>
      <c r="B18" t="str">
        <f t="shared" si="1"/>
        <v>0811</v>
      </c>
      <c r="C18" s="142" t="s">
        <v>633</v>
      </c>
      <c r="D18" s="142" t="s">
        <v>634</v>
      </c>
      <c r="E18" s="148">
        <v>527.6</v>
      </c>
      <c r="F18" s="147" t="s">
        <v>618</v>
      </c>
      <c r="G18" s="148">
        <v>533.29999999999995</v>
      </c>
      <c r="H18" s="147" t="s">
        <v>618</v>
      </c>
    </row>
    <row r="19" spans="1:8" x14ac:dyDescent="0.35">
      <c r="A19">
        <f t="shared" si="0"/>
        <v>812</v>
      </c>
      <c r="B19" t="str">
        <f t="shared" si="1"/>
        <v>0812</v>
      </c>
      <c r="C19" s="142" t="s">
        <v>635</v>
      </c>
      <c r="D19" s="142" t="s">
        <v>636</v>
      </c>
      <c r="E19" s="145">
        <v>4633.2</v>
      </c>
      <c r="F19" s="144" t="s">
        <v>618</v>
      </c>
      <c r="G19" s="145">
        <v>4057.3</v>
      </c>
      <c r="H19" s="144" t="s">
        <v>618</v>
      </c>
    </row>
    <row r="20" spans="1:8" x14ac:dyDescent="0.35">
      <c r="A20">
        <f t="shared" si="0"/>
        <v>891</v>
      </c>
      <c r="B20" t="str">
        <f t="shared" si="1"/>
        <v>0891</v>
      </c>
      <c r="C20" s="142" t="s">
        <v>637</v>
      </c>
      <c r="D20" s="142" t="s">
        <v>638</v>
      </c>
      <c r="E20" s="148">
        <v>76.099999999999994</v>
      </c>
      <c r="F20" s="147" t="s">
        <v>618</v>
      </c>
      <c r="G20" s="148">
        <v>80.599999999999994</v>
      </c>
      <c r="H20" s="147" t="s">
        <v>618</v>
      </c>
    </row>
    <row r="21" spans="1:8" x14ac:dyDescent="0.35">
      <c r="A21">
        <f t="shared" si="0"/>
        <v>892</v>
      </c>
      <c r="B21" t="str">
        <f t="shared" si="1"/>
        <v>0892</v>
      </c>
      <c r="C21" s="142" t="s">
        <v>639</v>
      </c>
      <c r="D21" s="142" t="s">
        <v>640</v>
      </c>
      <c r="E21" s="145">
        <v>66.5</v>
      </c>
      <c r="F21" s="144" t="s">
        <v>618</v>
      </c>
      <c r="G21" s="145">
        <v>50.4</v>
      </c>
      <c r="H21" s="144" t="s">
        <v>618</v>
      </c>
    </row>
    <row r="22" spans="1:8" x14ac:dyDescent="0.35">
      <c r="A22">
        <f t="shared" si="0"/>
        <v>893</v>
      </c>
      <c r="B22" t="str">
        <f t="shared" si="1"/>
        <v>0893</v>
      </c>
      <c r="C22" s="142" t="s">
        <v>641</v>
      </c>
      <c r="D22" s="142" t="s">
        <v>642</v>
      </c>
      <c r="E22" s="148">
        <v>224.3</v>
      </c>
      <c r="F22" s="147" t="s">
        <v>618</v>
      </c>
      <c r="G22" s="148">
        <v>225.4</v>
      </c>
      <c r="H22" s="147" t="s">
        <v>618</v>
      </c>
    </row>
    <row r="23" spans="1:8" x14ac:dyDescent="0.35">
      <c r="A23">
        <f t="shared" si="0"/>
        <v>899</v>
      </c>
      <c r="B23" t="str">
        <f t="shared" si="1"/>
        <v>0899</v>
      </c>
      <c r="C23" s="142" t="s">
        <v>643</v>
      </c>
      <c r="D23" s="142" t="s">
        <v>644</v>
      </c>
      <c r="E23" s="145">
        <v>190.2</v>
      </c>
      <c r="F23" s="144" t="s">
        <v>618</v>
      </c>
      <c r="G23" s="145">
        <v>214.7</v>
      </c>
      <c r="H23" s="144" t="s">
        <v>618</v>
      </c>
    </row>
    <row r="24" spans="1:8" x14ac:dyDescent="0.35">
      <c r="A24">
        <f t="shared" si="0"/>
        <v>910</v>
      </c>
      <c r="B24" t="str">
        <f t="shared" si="1"/>
        <v>0910</v>
      </c>
      <c r="C24" s="142" t="s">
        <v>645</v>
      </c>
      <c r="D24" s="142" t="s">
        <v>646</v>
      </c>
      <c r="E24" s="148">
        <v>331.3</v>
      </c>
      <c r="F24" s="147" t="s">
        <v>618</v>
      </c>
      <c r="G24" s="146">
        <v>264</v>
      </c>
      <c r="H24" s="147" t="s">
        <v>618</v>
      </c>
    </row>
    <row r="25" spans="1:8" x14ac:dyDescent="0.35">
      <c r="A25">
        <f t="shared" si="0"/>
        <v>990</v>
      </c>
      <c r="B25" t="str">
        <f t="shared" si="1"/>
        <v>0990</v>
      </c>
      <c r="C25" s="142" t="s">
        <v>647</v>
      </c>
      <c r="D25" s="142" t="s">
        <v>648</v>
      </c>
      <c r="E25" s="145">
        <v>19.2</v>
      </c>
      <c r="F25" s="144" t="s">
        <v>618</v>
      </c>
      <c r="G25" s="145">
        <v>58.4</v>
      </c>
      <c r="H25" s="144" t="s">
        <v>618</v>
      </c>
    </row>
    <row r="26" spans="1:8" x14ac:dyDescent="0.35">
      <c r="A26">
        <f t="shared" si="0"/>
        <v>1011</v>
      </c>
      <c r="B26" t="str">
        <f t="shared" si="1"/>
        <v>1011</v>
      </c>
      <c r="C26" s="142" t="s">
        <v>649</v>
      </c>
      <c r="D26" s="142" t="s">
        <v>650</v>
      </c>
      <c r="E26" s="148">
        <v>18449.7</v>
      </c>
      <c r="F26" s="147" t="s">
        <v>618</v>
      </c>
      <c r="G26" s="148">
        <v>17465.099999999999</v>
      </c>
      <c r="H26" s="147" t="s">
        <v>618</v>
      </c>
    </row>
    <row r="27" spans="1:8" x14ac:dyDescent="0.35">
      <c r="A27">
        <f t="shared" si="0"/>
        <v>1012</v>
      </c>
      <c r="B27" t="str">
        <f t="shared" si="1"/>
        <v>1012</v>
      </c>
      <c r="C27" s="142" t="s">
        <v>651</v>
      </c>
      <c r="D27" s="142" t="s">
        <v>652</v>
      </c>
      <c r="E27" s="145">
        <v>6454.6</v>
      </c>
      <c r="F27" s="144" t="s">
        <v>618</v>
      </c>
      <c r="G27" s="145">
        <v>6763.9</v>
      </c>
      <c r="H27" s="144" t="s">
        <v>618</v>
      </c>
    </row>
    <row r="28" spans="1:8" x14ac:dyDescent="0.35">
      <c r="A28">
        <f t="shared" si="0"/>
        <v>1013</v>
      </c>
      <c r="B28" t="str">
        <f t="shared" si="1"/>
        <v>1013</v>
      </c>
      <c r="C28" s="142" t="s">
        <v>653</v>
      </c>
      <c r="D28" s="142" t="s">
        <v>654</v>
      </c>
      <c r="E28" s="148">
        <v>9322.4</v>
      </c>
      <c r="F28" s="147" t="s">
        <v>618</v>
      </c>
      <c r="G28" s="148">
        <v>9207.2000000000007</v>
      </c>
      <c r="H28" s="147" t="s">
        <v>618</v>
      </c>
    </row>
    <row r="29" spans="1:8" x14ac:dyDescent="0.35">
      <c r="A29">
        <f t="shared" si="0"/>
        <v>1020</v>
      </c>
      <c r="B29" t="str">
        <f t="shared" si="1"/>
        <v>1020</v>
      </c>
      <c r="C29" s="142" t="s">
        <v>655</v>
      </c>
      <c r="D29" s="142" t="s">
        <v>656</v>
      </c>
      <c r="E29" s="145">
        <v>3195.1</v>
      </c>
      <c r="F29" s="144" t="s">
        <v>618</v>
      </c>
      <c r="G29" s="145">
        <v>3302.9</v>
      </c>
      <c r="H29" s="144" t="s">
        <v>618</v>
      </c>
    </row>
    <row r="30" spans="1:8" x14ac:dyDescent="0.35">
      <c r="A30">
        <f t="shared" si="0"/>
        <v>1031</v>
      </c>
      <c r="B30" t="str">
        <f t="shared" si="1"/>
        <v>1031</v>
      </c>
      <c r="C30" s="142" t="s">
        <v>657</v>
      </c>
      <c r="D30" s="142" t="s">
        <v>658</v>
      </c>
      <c r="E30" s="148">
        <v>448.1</v>
      </c>
      <c r="F30" s="147" t="s">
        <v>618</v>
      </c>
      <c r="G30" s="148">
        <v>435.4</v>
      </c>
      <c r="H30" s="147" t="s">
        <v>618</v>
      </c>
    </row>
    <row r="31" spans="1:8" x14ac:dyDescent="0.35">
      <c r="A31">
        <f t="shared" si="0"/>
        <v>1032</v>
      </c>
      <c r="B31" t="str">
        <f t="shared" si="1"/>
        <v>1032</v>
      </c>
      <c r="C31" s="142" t="s">
        <v>659</v>
      </c>
      <c r="D31" s="142" t="s">
        <v>660</v>
      </c>
      <c r="E31" s="145">
        <v>566.29999999999995</v>
      </c>
      <c r="F31" s="144" t="s">
        <v>618</v>
      </c>
      <c r="G31" s="145">
        <v>546.1</v>
      </c>
      <c r="H31" s="144" t="s">
        <v>618</v>
      </c>
    </row>
    <row r="32" spans="1:8" x14ac:dyDescent="0.35">
      <c r="A32">
        <f t="shared" si="0"/>
        <v>1039</v>
      </c>
      <c r="B32" t="str">
        <f t="shared" si="1"/>
        <v>1039</v>
      </c>
      <c r="C32" s="142" t="s">
        <v>661</v>
      </c>
      <c r="D32" s="142" t="s">
        <v>662</v>
      </c>
      <c r="E32" s="148">
        <v>5583.5</v>
      </c>
      <c r="F32" s="147" t="s">
        <v>618</v>
      </c>
      <c r="G32" s="148">
        <v>6206.3</v>
      </c>
      <c r="H32" s="147" t="s">
        <v>618</v>
      </c>
    </row>
    <row r="33" spans="1:8" x14ac:dyDescent="0.35">
      <c r="A33">
        <f t="shared" si="0"/>
        <v>1041</v>
      </c>
      <c r="B33" t="str">
        <f t="shared" si="1"/>
        <v>1041</v>
      </c>
      <c r="C33" s="142" t="s">
        <v>663</v>
      </c>
      <c r="D33" s="142" t="s">
        <v>664</v>
      </c>
      <c r="E33" s="144" t="s">
        <v>623</v>
      </c>
      <c r="F33" s="144" t="s">
        <v>624</v>
      </c>
      <c r="G33" s="144" t="s">
        <v>623</v>
      </c>
      <c r="H33" s="144" t="s">
        <v>624</v>
      </c>
    </row>
    <row r="34" spans="1:8" x14ac:dyDescent="0.35">
      <c r="A34">
        <f t="shared" si="0"/>
        <v>1042</v>
      </c>
      <c r="B34" t="str">
        <f t="shared" si="1"/>
        <v>1042</v>
      </c>
      <c r="C34" s="142" t="s">
        <v>665</v>
      </c>
      <c r="D34" s="142" t="s">
        <v>666</v>
      </c>
      <c r="E34" s="147" t="s">
        <v>623</v>
      </c>
      <c r="F34" s="147" t="s">
        <v>624</v>
      </c>
      <c r="G34" s="147" t="s">
        <v>623</v>
      </c>
      <c r="H34" s="147" t="s">
        <v>624</v>
      </c>
    </row>
    <row r="35" spans="1:8" x14ac:dyDescent="0.35">
      <c r="A35">
        <f t="shared" si="0"/>
        <v>1051</v>
      </c>
      <c r="B35" t="str">
        <f t="shared" si="1"/>
        <v>1051</v>
      </c>
      <c r="C35" s="142" t="s">
        <v>667</v>
      </c>
      <c r="D35" s="142" t="s">
        <v>668</v>
      </c>
      <c r="E35" s="145">
        <v>29709.1</v>
      </c>
      <c r="F35" s="144" t="s">
        <v>618</v>
      </c>
      <c r="G35" s="145">
        <v>27594.7</v>
      </c>
      <c r="H35" s="144" t="s">
        <v>618</v>
      </c>
    </row>
    <row r="36" spans="1:8" x14ac:dyDescent="0.35">
      <c r="A36">
        <f t="shared" si="0"/>
        <v>1052</v>
      </c>
      <c r="B36" t="str">
        <f t="shared" si="1"/>
        <v>1052</v>
      </c>
      <c r="C36" s="142" t="s">
        <v>669</v>
      </c>
      <c r="D36" s="142" t="s">
        <v>670</v>
      </c>
      <c r="E36" s="148">
        <v>904.7</v>
      </c>
      <c r="F36" s="147" t="s">
        <v>618</v>
      </c>
      <c r="G36" s="148">
        <v>923.3</v>
      </c>
      <c r="H36" s="147" t="s">
        <v>618</v>
      </c>
    </row>
    <row r="37" spans="1:8" x14ac:dyDescent="0.35">
      <c r="A37">
        <f t="shared" si="0"/>
        <v>1061</v>
      </c>
      <c r="B37" t="str">
        <f t="shared" si="1"/>
        <v>1061</v>
      </c>
      <c r="C37" s="142" t="s">
        <v>671</v>
      </c>
      <c r="D37" s="142" t="s">
        <v>672</v>
      </c>
      <c r="E37" s="145">
        <v>3923.4</v>
      </c>
      <c r="F37" s="144" t="s">
        <v>618</v>
      </c>
      <c r="G37" s="145">
        <v>3768.4</v>
      </c>
      <c r="H37" s="144" t="s">
        <v>618</v>
      </c>
    </row>
    <row r="38" spans="1:8" x14ac:dyDescent="0.35">
      <c r="A38">
        <f t="shared" si="0"/>
        <v>1062</v>
      </c>
      <c r="B38" t="str">
        <f t="shared" si="1"/>
        <v>1062</v>
      </c>
      <c r="C38" s="142" t="s">
        <v>673</v>
      </c>
      <c r="D38" s="142" t="s">
        <v>674</v>
      </c>
      <c r="E38" s="148">
        <v>3050.8</v>
      </c>
      <c r="F38" s="147" t="s">
        <v>618</v>
      </c>
      <c r="G38" s="148">
        <v>2965.6</v>
      </c>
      <c r="H38" s="147" t="s">
        <v>618</v>
      </c>
    </row>
    <row r="39" spans="1:8" x14ac:dyDescent="0.35">
      <c r="A39">
        <f t="shared" si="0"/>
        <v>1071</v>
      </c>
      <c r="B39" t="str">
        <f t="shared" si="1"/>
        <v>1071</v>
      </c>
      <c r="C39" s="142" t="s">
        <v>675</v>
      </c>
      <c r="D39" s="142" t="s">
        <v>676</v>
      </c>
      <c r="E39" s="145">
        <v>18177.900000000001</v>
      </c>
      <c r="F39" s="144" t="s">
        <v>618</v>
      </c>
      <c r="G39" s="145">
        <v>18628.099999999999</v>
      </c>
      <c r="H39" s="144" t="s">
        <v>618</v>
      </c>
    </row>
    <row r="40" spans="1:8" x14ac:dyDescent="0.35">
      <c r="A40">
        <f t="shared" si="0"/>
        <v>1072</v>
      </c>
      <c r="B40" t="str">
        <f t="shared" si="1"/>
        <v>1072</v>
      </c>
      <c r="C40" s="142" t="s">
        <v>677</v>
      </c>
      <c r="D40" s="142" t="s">
        <v>678</v>
      </c>
      <c r="E40" s="148">
        <v>2708.4</v>
      </c>
      <c r="F40" s="147" t="s">
        <v>618</v>
      </c>
      <c r="G40" s="148">
        <v>2599.9</v>
      </c>
      <c r="H40" s="147" t="s">
        <v>618</v>
      </c>
    </row>
    <row r="41" spans="1:8" x14ac:dyDescent="0.35">
      <c r="A41">
        <f t="shared" si="0"/>
        <v>1073</v>
      </c>
      <c r="B41" t="str">
        <f t="shared" si="1"/>
        <v>1073</v>
      </c>
      <c r="C41" s="142" t="s">
        <v>679</v>
      </c>
      <c r="D41" s="142" t="s">
        <v>680</v>
      </c>
      <c r="E41" s="145">
        <v>1046.2</v>
      </c>
      <c r="F41" s="144" t="s">
        <v>618</v>
      </c>
      <c r="G41" s="145">
        <v>1079.4000000000001</v>
      </c>
      <c r="H41" s="144" t="s">
        <v>618</v>
      </c>
    </row>
    <row r="42" spans="1:8" x14ac:dyDescent="0.35">
      <c r="A42">
        <f t="shared" si="0"/>
        <v>1081</v>
      </c>
      <c r="B42" t="str">
        <f t="shared" si="1"/>
        <v>1081</v>
      </c>
      <c r="C42" s="142" t="s">
        <v>681</v>
      </c>
      <c r="D42" s="142" t="s">
        <v>682</v>
      </c>
      <c r="E42" s="148">
        <v>3693.6</v>
      </c>
      <c r="F42" s="147" t="s">
        <v>618</v>
      </c>
      <c r="G42" s="148">
        <v>3200.7</v>
      </c>
      <c r="H42" s="147" t="s">
        <v>618</v>
      </c>
    </row>
    <row r="43" spans="1:8" x14ac:dyDescent="0.35">
      <c r="A43">
        <f t="shared" si="0"/>
        <v>1082</v>
      </c>
      <c r="B43" t="str">
        <f t="shared" si="1"/>
        <v>1082</v>
      </c>
      <c r="C43" s="142" t="s">
        <v>683</v>
      </c>
      <c r="D43" s="142" t="s">
        <v>684</v>
      </c>
      <c r="E43" s="145">
        <v>5593.7</v>
      </c>
      <c r="F43" s="144" t="s">
        <v>618</v>
      </c>
      <c r="G43" s="145">
        <v>5676.6</v>
      </c>
      <c r="H43" s="144" t="s">
        <v>618</v>
      </c>
    </row>
    <row r="44" spans="1:8" x14ac:dyDescent="0.35">
      <c r="A44">
        <f t="shared" si="0"/>
        <v>1083</v>
      </c>
      <c r="B44" t="str">
        <f t="shared" si="1"/>
        <v>1083</v>
      </c>
      <c r="C44" s="142" t="s">
        <v>685</v>
      </c>
      <c r="D44" s="142" t="s">
        <v>686</v>
      </c>
      <c r="E44" s="148">
        <v>2735.4</v>
      </c>
      <c r="F44" s="147" t="s">
        <v>618</v>
      </c>
      <c r="G44" s="148">
        <v>2561.9</v>
      </c>
      <c r="H44" s="147" t="s">
        <v>618</v>
      </c>
    </row>
    <row r="45" spans="1:8" x14ac:dyDescent="0.35">
      <c r="A45">
        <f t="shared" si="0"/>
        <v>1084</v>
      </c>
      <c r="B45" t="str">
        <f t="shared" si="1"/>
        <v>1084</v>
      </c>
      <c r="C45" s="142" t="s">
        <v>687</v>
      </c>
      <c r="D45" s="142" t="s">
        <v>688</v>
      </c>
      <c r="E45" s="145">
        <v>1127.5999999999999</v>
      </c>
      <c r="F45" s="144" t="s">
        <v>618</v>
      </c>
      <c r="G45" s="145">
        <v>1221.0999999999999</v>
      </c>
      <c r="H45" s="144" t="s">
        <v>618</v>
      </c>
    </row>
    <row r="46" spans="1:8" x14ac:dyDescent="0.35">
      <c r="A46">
        <f t="shared" si="0"/>
        <v>1085</v>
      </c>
      <c r="B46" t="str">
        <f t="shared" si="1"/>
        <v>1085</v>
      </c>
      <c r="C46" s="142" t="s">
        <v>689</v>
      </c>
      <c r="D46" s="142" t="s">
        <v>690</v>
      </c>
      <c r="E46" s="146">
        <v>4448</v>
      </c>
      <c r="F46" s="147" t="s">
        <v>618</v>
      </c>
      <c r="G46" s="148">
        <v>4628.6000000000004</v>
      </c>
      <c r="H46" s="147" t="s">
        <v>618</v>
      </c>
    </row>
    <row r="47" spans="1:8" x14ac:dyDescent="0.35">
      <c r="A47">
        <f t="shared" si="0"/>
        <v>1086</v>
      </c>
      <c r="B47" t="str">
        <f t="shared" si="1"/>
        <v>1086</v>
      </c>
      <c r="C47" s="142" t="s">
        <v>691</v>
      </c>
      <c r="D47" s="142" t="s">
        <v>692</v>
      </c>
      <c r="E47" s="145">
        <v>1932.3</v>
      </c>
      <c r="F47" s="144" t="s">
        <v>618</v>
      </c>
      <c r="G47" s="143">
        <v>2036</v>
      </c>
      <c r="H47" s="144" t="s">
        <v>618</v>
      </c>
    </row>
    <row r="48" spans="1:8" x14ac:dyDescent="0.35">
      <c r="A48">
        <f t="shared" si="0"/>
        <v>1089</v>
      </c>
      <c r="B48" t="str">
        <f t="shared" si="1"/>
        <v>1089</v>
      </c>
      <c r="C48" s="142" t="s">
        <v>693</v>
      </c>
      <c r="D48" s="142" t="s">
        <v>694</v>
      </c>
      <c r="E48" s="148">
        <v>5040.2</v>
      </c>
      <c r="F48" s="147" t="s">
        <v>618</v>
      </c>
      <c r="G48" s="146">
        <v>4876</v>
      </c>
      <c r="H48" s="147" t="s">
        <v>618</v>
      </c>
    </row>
    <row r="49" spans="1:8" x14ac:dyDescent="0.35">
      <c r="A49">
        <f t="shared" si="0"/>
        <v>1091</v>
      </c>
      <c r="B49" t="str">
        <f t="shared" si="1"/>
        <v>1091</v>
      </c>
      <c r="C49" s="142" t="s">
        <v>695</v>
      </c>
      <c r="D49" s="142" t="s">
        <v>696</v>
      </c>
      <c r="E49" s="145">
        <v>8510.2000000000007</v>
      </c>
      <c r="F49" s="144" t="s">
        <v>618</v>
      </c>
      <c r="G49" s="145">
        <v>7985.6</v>
      </c>
      <c r="H49" s="144" t="s">
        <v>618</v>
      </c>
    </row>
    <row r="50" spans="1:8" x14ac:dyDescent="0.35">
      <c r="A50">
        <f t="shared" si="0"/>
        <v>1092</v>
      </c>
      <c r="B50" t="str">
        <f t="shared" si="1"/>
        <v>1092</v>
      </c>
      <c r="C50" s="142" t="s">
        <v>697</v>
      </c>
      <c r="D50" s="142" t="s">
        <v>698</v>
      </c>
      <c r="E50" s="148">
        <v>3374.8</v>
      </c>
      <c r="F50" s="147" t="s">
        <v>618</v>
      </c>
      <c r="G50" s="148">
        <v>3363.6</v>
      </c>
      <c r="H50" s="147" t="s">
        <v>618</v>
      </c>
    </row>
    <row r="51" spans="1:8" x14ac:dyDescent="0.35">
      <c r="A51">
        <f t="shared" si="0"/>
        <v>1101</v>
      </c>
      <c r="B51" t="str">
        <f t="shared" si="1"/>
        <v>1101</v>
      </c>
      <c r="C51" s="142" t="s">
        <v>699</v>
      </c>
      <c r="D51" s="142" t="s">
        <v>700</v>
      </c>
      <c r="E51" s="145">
        <v>5035.8999999999996</v>
      </c>
      <c r="F51" s="144" t="s">
        <v>618</v>
      </c>
      <c r="G51" s="145">
        <v>5288.8</v>
      </c>
      <c r="H51" s="144" t="s">
        <v>618</v>
      </c>
    </row>
    <row r="52" spans="1:8" x14ac:dyDescent="0.35">
      <c r="A52">
        <f t="shared" si="0"/>
        <v>1102</v>
      </c>
      <c r="B52" t="str">
        <f t="shared" si="1"/>
        <v>1102</v>
      </c>
      <c r="C52" s="142" t="s">
        <v>701</v>
      </c>
      <c r="D52" s="142" t="s">
        <v>702</v>
      </c>
      <c r="E52" s="148">
        <v>9777.4</v>
      </c>
      <c r="F52" s="147" t="s">
        <v>618</v>
      </c>
      <c r="G52" s="148">
        <v>10508.2</v>
      </c>
      <c r="H52" s="147" t="s">
        <v>618</v>
      </c>
    </row>
    <row r="53" spans="1:8" x14ac:dyDescent="0.35">
      <c r="A53">
        <f t="shared" si="0"/>
        <v>1103</v>
      </c>
      <c r="B53" t="str">
        <f t="shared" si="1"/>
        <v>1103</v>
      </c>
      <c r="C53" s="142" t="s">
        <v>703</v>
      </c>
      <c r="D53" s="142" t="s">
        <v>704</v>
      </c>
      <c r="E53" s="145">
        <v>211.8</v>
      </c>
      <c r="F53" s="144" t="s">
        <v>618</v>
      </c>
      <c r="G53" s="145">
        <v>221.7</v>
      </c>
      <c r="H53" s="144" t="s">
        <v>618</v>
      </c>
    </row>
    <row r="54" spans="1:8" x14ac:dyDescent="0.35">
      <c r="A54">
        <f t="shared" si="0"/>
        <v>1104</v>
      </c>
      <c r="B54" t="str">
        <f t="shared" si="1"/>
        <v>1104</v>
      </c>
      <c r="C54" s="142" t="s">
        <v>705</v>
      </c>
      <c r="D54" s="142" t="s">
        <v>706</v>
      </c>
      <c r="E54" s="148">
        <v>31.2</v>
      </c>
      <c r="F54" s="147" t="s">
        <v>618</v>
      </c>
      <c r="G54" s="148">
        <v>10.7</v>
      </c>
      <c r="H54" s="147" t="s">
        <v>618</v>
      </c>
    </row>
    <row r="55" spans="1:8" x14ac:dyDescent="0.35">
      <c r="A55">
        <f t="shared" si="0"/>
        <v>1105</v>
      </c>
      <c r="B55" t="str">
        <f t="shared" si="1"/>
        <v>1105</v>
      </c>
      <c r="C55" s="142" t="s">
        <v>707</v>
      </c>
      <c r="D55" s="142" t="s">
        <v>708</v>
      </c>
      <c r="E55" s="145">
        <v>2942.5</v>
      </c>
      <c r="F55" s="144" t="s">
        <v>618</v>
      </c>
      <c r="G55" s="145">
        <v>2770.9</v>
      </c>
      <c r="H55" s="144" t="s">
        <v>618</v>
      </c>
    </row>
    <row r="56" spans="1:8" x14ac:dyDescent="0.35">
      <c r="A56">
        <f t="shared" si="0"/>
        <v>1106</v>
      </c>
      <c r="B56" t="str">
        <f t="shared" si="1"/>
        <v>1106</v>
      </c>
      <c r="C56" s="142" t="s">
        <v>709</v>
      </c>
      <c r="D56" s="142" t="s">
        <v>710</v>
      </c>
      <c r="E56" s="148">
        <v>571.5</v>
      </c>
      <c r="F56" s="147" t="s">
        <v>618</v>
      </c>
      <c r="G56" s="148">
        <v>555.6</v>
      </c>
      <c r="H56" s="147" t="s">
        <v>618</v>
      </c>
    </row>
    <row r="57" spans="1:8" x14ac:dyDescent="0.35">
      <c r="A57">
        <f t="shared" si="0"/>
        <v>1107</v>
      </c>
      <c r="B57" t="str">
        <f t="shared" si="1"/>
        <v>1107</v>
      </c>
      <c r="C57" s="142" t="s">
        <v>711</v>
      </c>
      <c r="D57" s="142" t="s">
        <v>712</v>
      </c>
      <c r="E57" s="145">
        <v>7552.6</v>
      </c>
      <c r="F57" s="144" t="s">
        <v>618</v>
      </c>
      <c r="G57" s="145">
        <v>8367.2000000000007</v>
      </c>
      <c r="H57" s="144" t="s">
        <v>618</v>
      </c>
    </row>
    <row r="58" spans="1:8" x14ac:dyDescent="0.35">
      <c r="A58">
        <f t="shared" si="0"/>
        <v>1200</v>
      </c>
      <c r="B58" t="str">
        <f t="shared" si="1"/>
        <v>1200</v>
      </c>
      <c r="C58" s="142" t="s">
        <v>713</v>
      </c>
      <c r="D58" s="142" t="s">
        <v>714</v>
      </c>
      <c r="E58" s="148">
        <v>1197.5</v>
      </c>
      <c r="F58" s="147" t="s">
        <v>618</v>
      </c>
      <c r="G58" s="148">
        <v>1103.0999999999999</v>
      </c>
      <c r="H58" s="147" t="s">
        <v>618</v>
      </c>
    </row>
    <row r="59" spans="1:8" x14ac:dyDescent="0.35">
      <c r="A59">
        <f t="shared" si="0"/>
        <v>1310</v>
      </c>
      <c r="B59" t="str">
        <f t="shared" si="1"/>
        <v>1310</v>
      </c>
      <c r="C59" s="142" t="s">
        <v>715</v>
      </c>
      <c r="D59" s="142" t="s">
        <v>716</v>
      </c>
      <c r="E59" s="143">
        <v>613</v>
      </c>
      <c r="F59" s="144" t="s">
        <v>618</v>
      </c>
      <c r="G59" s="145">
        <v>674.4</v>
      </c>
      <c r="H59" s="144" t="s">
        <v>618</v>
      </c>
    </row>
    <row r="60" spans="1:8" x14ac:dyDescent="0.35">
      <c r="A60">
        <f t="shared" si="0"/>
        <v>1320</v>
      </c>
      <c r="B60" t="str">
        <f t="shared" si="1"/>
        <v>1320</v>
      </c>
      <c r="C60" s="142" t="s">
        <v>717</v>
      </c>
      <c r="D60" s="142" t="s">
        <v>718</v>
      </c>
      <c r="E60" s="148">
        <v>1300.3</v>
      </c>
      <c r="F60" s="147" t="s">
        <v>618</v>
      </c>
      <c r="G60" s="148">
        <v>1313.2</v>
      </c>
      <c r="H60" s="147" t="s">
        <v>618</v>
      </c>
    </row>
    <row r="61" spans="1:8" x14ac:dyDescent="0.35">
      <c r="A61">
        <f t="shared" si="0"/>
        <v>1330</v>
      </c>
      <c r="B61" t="str">
        <f t="shared" si="1"/>
        <v>1330</v>
      </c>
      <c r="C61" s="142" t="s">
        <v>719</v>
      </c>
      <c r="D61" s="142" t="s">
        <v>720</v>
      </c>
      <c r="E61" s="145">
        <v>285.3</v>
      </c>
      <c r="F61" s="144" t="s">
        <v>618</v>
      </c>
      <c r="G61" s="145">
        <v>252.7</v>
      </c>
      <c r="H61" s="144" t="s">
        <v>618</v>
      </c>
    </row>
    <row r="62" spans="1:8" x14ac:dyDescent="0.35">
      <c r="A62">
        <f t="shared" si="0"/>
        <v>1391</v>
      </c>
      <c r="B62" t="str">
        <f t="shared" si="1"/>
        <v>1391</v>
      </c>
      <c r="C62" s="142" t="s">
        <v>721</v>
      </c>
      <c r="D62" s="142" t="s">
        <v>722</v>
      </c>
      <c r="E62" s="148">
        <v>156.30000000000001</v>
      </c>
      <c r="F62" s="147" t="s">
        <v>618</v>
      </c>
      <c r="G62" s="146">
        <v>149</v>
      </c>
      <c r="H62" s="147" t="s">
        <v>618</v>
      </c>
    </row>
    <row r="63" spans="1:8" x14ac:dyDescent="0.35">
      <c r="A63">
        <f t="shared" si="0"/>
        <v>1392</v>
      </c>
      <c r="B63" t="str">
        <f t="shared" si="1"/>
        <v>1392</v>
      </c>
      <c r="C63" s="142" t="s">
        <v>723</v>
      </c>
      <c r="D63" s="142" t="s">
        <v>724</v>
      </c>
      <c r="E63" s="145">
        <v>1568.1</v>
      </c>
      <c r="F63" s="144" t="s">
        <v>618</v>
      </c>
      <c r="G63" s="145">
        <v>1652.8</v>
      </c>
      <c r="H63" s="144" t="s">
        <v>618</v>
      </c>
    </row>
    <row r="64" spans="1:8" x14ac:dyDescent="0.35">
      <c r="A64">
        <f t="shared" si="0"/>
        <v>1393</v>
      </c>
      <c r="B64" t="str">
        <f t="shared" si="1"/>
        <v>1393</v>
      </c>
      <c r="C64" s="142" t="s">
        <v>725</v>
      </c>
      <c r="D64" s="142" t="s">
        <v>726</v>
      </c>
      <c r="E64" s="148">
        <v>383.4</v>
      </c>
      <c r="F64" s="147" t="s">
        <v>618</v>
      </c>
      <c r="G64" s="148">
        <v>439.2</v>
      </c>
      <c r="H64" s="147" t="s">
        <v>618</v>
      </c>
    </row>
    <row r="65" spans="1:8" x14ac:dyDescent="0.35">
      <c r="A65">
        <f t="shared" si="0"/>
        <v>1394</v>
      </c>
      <c r="B65" t="str">
        <f t="shared" si="1"/>
        <v>1394</v>
      </c>
      <c r="C65" s="142" t="s">
        <v>727</v>
      </c>
      <c r="D65" s="142" t="s">
        <v>728</v>
      </c>
      <c r="E65" s="145">
        <v>126.2</v>
      </c>
      <c r="F65" s="144" t="s">
        <v>618</v>
      </c>
      <c r="G65" s="145">
        <v>91.5</v>
      </c>
      <c r="H65" s="144" t="s">
        <v>618</v>
      </c>
    </row>
    <row r="66" spans="1:8" x14ac:dyDescent="0.35">
      <c r="A66">
        <f t="shared" si="0"/>
        <v>1395</v>
      </c>
      <c r="B66" t="str">
        <f t="shared" si="1"/>
        <v>1395</v>
      </c>
      <c r="C66" s="142" t="s">
        <v>729</v>
      </c>
      <c r="D66" s="142" t="s">
        <v>730</v>
      </c>
      <c r="E66" s="148">
        <v>561.1</v>
      </c>
      <c r="F66" s="147" t="s">
        <v>618</v>
      </c>
      <c r="G66" s="148">
        <v>544.20000000000005</v>
      </c>
      <c r="H66" s="147" t="s">
        <v>618</v>
      </c>
    </row>
    <row r="67" spans="1:8" x14ac:dyDescent="0.35">
      <c r="A67">
        <f t="shared" si="0"/>
        <v>1396</v>
      </c>
      <c r="B67" t="str">
        <f t="shared" si="1"/>
        <v>1396</v>
      </c>
      <c r="C67" s="142" t="s">
        <v>731</v>
      </c>
      <c r="D67" s="142" t="s">
        <v>732</v>
      </c>
      <c r="E67" s="145">
        <v>1413.5</v>
      </c>
      <c r="F67" s="144" t="s">
        <v>618</v>
      </c>
      <c r="G67" s="145">
        <v>1379.5</v>
      </c>
      <c r="H67" s="144" t="s">
        <v>618</v>
      </c>
    </row>
    <row r="68" spans="1:8" x14ac:dyDescent="0.35">
      <c r="A68">
        <f t="shared" si="0"/>
        <v>1399</v>
      </c>
      <c r="B68" t="str">
        <f t="shared" si="1"/>
        <v>1399</v>
      </c>
      <c r="C68" s="142" t="s">
        <v>733</v>
      </c>
      <c r="D68" s="142" t="s">
        <v>734</v>
      </c>
      <c r="E68" s="148">
        <v>388.6</v>
      </c>
      <c r="F68" s="147" t="s">
        <v>618</v>
      </c>
      <c r="G68" s="148">
        <v>377.1</v>
      </c>
      <c r="H68" s="147" t="s">
        <v>618</v>
      </c>
    </row>
    <row r="69" spans="1:8" x14ac:dyDescent="0.35">
      <c r="A69">
        <f t="shared" si="0"/>
        <v>1411</v>
      </c>
      <c r="B69" t="str">
        <f t="shared" si="1"/>
        <v>1411</v>
      </c>
      <c r="C69" s="142" t="s">
        <v>735</v>
      </c>
      <c r="D69" s="142" t="s">
        <v>736</v>
      </c>
      <c r="E69" s="145">
        <v>86.1</v>
      </c>
      <c r="F69" s="144" t="s">
        <v>618</v>
      </c>
      <c r="G69" s="145">
        <v>73.400000000000006</v>
      </c>
      <c r="H69" s="144" t="s">
        <v>618</v>
      </c>
    </row>
    <row r="70" spans="1:8" x14ac:dyDescent="0.35">
      <c r="A70">
        <f t="shared" si="0"/>
        <v>1412</v>
      </c>
      <c r="B70" t="str">
        <f t="shared" si="1"/>
        <v>1412</v>
      </c>
      <c r="C70" s="142" t="s">
        <v>737</v>
      </c>
      <c r="D70" s="142" t="s">
        <v>738</v>
      </c>
      <c r="E70" s="148">
        <v>507.9</v>
      </c>
      <c r="F70" s="147" t="s">
        <v>618</v>
      </c>
      <c r="G70" s="148">
        <v>429.5</v>
      </c>
      <c r="H70" s="147" t="s">
        <v>618</v>
      </c>
    </row>
    <row r="71" spans="1:8" x14ac:dyDescent="0.35">
      <c r="A71">
        <f t="shared" si="0"/>
        <v>1413</v>
      </c>
      <c r="B71" t="str">
        <f t="shared" si="1"/>
        <v>1413</v>
      </c>
      <c r="C71" s="142" t="s">
        <v>739</v>
      </c>
      <c r="D71" s="142" t="s">
        <v>740</v>
      </c>
      <c r="E71" s="143">
        <v>3989</v>
      </c>
      <c r="F71" s="144" t="s">
        <v>618</v>
      </c>
      <c r="G71" s="143">
        <v>3389</v>
      </c>
      <c r="H71" s="144" t="s">
        <v>618</v>
      </c>
    </row>
    <row r="72" spans="1:8" x14ac:dyDescent="0.35">
      <c r="A72">
        <f t="shared" si="0"/>
        <v>1414</v>
      </c>
      <c r="B72" t="str">
        <f t="shared" si="1"/>
        <v>1414</v>
      </c>
      <c r="C72" s="142" t="s">
        <v>741</v>
      </c>
      <c r="D72" s="142" t="s">
        <v>742</v>
      </c>
      <c r="E72" s="148">
        <v>1240.4000000000001</v>
      </c>
      <c r="F72" s="147" t="s">
        <v>618</v>
      </c>
      <c r="G72" s="148">
        <v>1092.9000000000001</v>
      </c>
      <c r="H72" s="147" t="s">
        <v>618</v>
      </c>
    </row>
    <row r="73" spans="1:8" x14ac:dyDescent="0.35">
      <c r="A73">
        <f t="shared" si="0"/>
        <v>1419</v>
      </c>
      <c r="B73" t="str">
        <f t="shared" si="1"/>
        <v>1419</v>
      </c>
      <c r="C73" s="142" t="s">
        <v>743</v>
      </c>
      <c r="D73" s="142" t="s">
        <v>744</v>
      </c>
      <c r="E73" s="145">
        <v>906.2</v>
      </c>
      <c r="F73" s="144" t="s">
        <v>618</v>
      </c>
      <c r="G73" s="145">
        <v>730.8</v>
      </c>
      <c r="H73" s="144" t="s">
        <v>618</v>
      </c>
    </row>
    <row r="74" spans="1:8" x14ac:dyDescent="0.35">
      <c r="A74">
        <f t="shared" si="0"/>
        <v>1420</v>
      </c>
      <c r="B74" t="str">
        <f t="shared" si="1"/>
        <v>1420</v>
      </c>
      <c r="C74" s="142" t="s">
        <v>745</v>
      </c>
      <c r="D74" s="142" t="s">
        <v>746</v>
      </c>
      <c r="E74" s="146">
        <v>58</v>
      </c>
      <c r="F74" s="147" t="s">
        <v>618</v>
      </c>
      <c r="G74" s="148">
        <v>64.8</v>
      </c>
      <c r="H74" s="147" t="s">
        <v>618</v>
      </c>
    </row>
    <row r="75" spans="1:8" x14ac:dyDescent="0.35">
      <c r="A75">
        <f t="shared" si="0"/>
        <v>1431</v>
      </c>
      <c r="B75" t="str">
        <f t="shared" si="1"/>
        <v>1431</v>
      </c>
      <c r="C75" s="142" t="s">
        <v>747</v>
      </c>
      <c r="D75" s="142" t="s">
        <v>748</v>
      </c>
      <c r="E75" s="145">
        <v>560.20000000000005</v>
      </c>
      <c r="F75" s="144" t="s">
        <v>618</v>
      </c>
      <c r="G75" s="145">
        <v>676.2</v>
      </c>
      <c r="H75" s="144" t="s">
        <v>618</v>
      </c>
    </row>
    <row r="76" spans="1:8" x14ac:dyDescent="0.35">
      <c r="A76">
        <f t="shared" ref="A76:A139" si="2">VALUE(B76)</f>
        <v>1439</v>
      </c>
      <c r="B76" t="str">
        <f t="shared" ref="B76:B139" si="3">RIGHT(C76,4)</f>
        <v>1439</v>
      </c>
      <c r="C76" s="142" t="s">
        <v>749</v>
      </c>
      <c r="D76" s="142" t="s">
        <v>750</v>
      </c>
      <c r="E76" s="148">
        <v>477.3</v>
      </c>
      <c r="F76" s="147" t="s">
        <v>618</v>
      </c>
      <c r="G76" s="148">
        <v>517.6</v>
      </c>
      <c r="H76" s="147" t="s">
        <v>618</v>
      </c>
    </row>
    <row r="77" spans="1:8" x14ac:dyDescent="0.35">
      <c r="A77">
        <f t="shared" si="2"/>
        <v>1511</v>
      </c>
      <c r="B77" t="str">
        <f t="shared" si="3"/>
        <v>1511</v>
      </c>
      <c r="C77" s="142" t="s">
        <v>751</v>
      </c>
      <c r="D77" s="142" t="s">
        <v>752</v>
      </c>
      <c r="E77" s="145">
        <v>508.8</v>
      </c>
      <c r="F77" s="144" t="s">
        <v>618</v>
      </c>
      <c r="G77" s="145">
        <v>492.1</v>
      </c>
      <c r="H77" s="144" t="s">
        <v>618</v>
      </c>
    </row>
    <row r="78" spans="1:8" x14ac:dyDescent="0.35">
      <c r="A78">
        <f t="shared" si="2"/>
        <v>1512</v>
      </c>
      <c r="B78" t="str">
        <f t="shared" si="3"/>
        <v>1512</v>
      </c>
      <c r="C78" s="142" t="s">
        <v>753</v>
      </c>
      <c r="D78" s="142" t="s">
        <v>754</v>
      </c>
      <c r="E78" s="148">
        <v>3398.1</v>
      </c>
      <c r="F78" s="147" t="s">
        <v>618</v>
      </c>
      <c r="G78" s="148">
        <v>3723.8</v>
      </c>
      <c r="H78" s="147" t="s">
        <v>618</v>
      </c>
    </row>
    <row r="79" spans="1:8" x14ac:dyDescent="0.35">
      <c r="A79">
        <f t="shared" si="2"/>
        <v>1520</v>
      </c>
      <c r="B79" t="str">
        <f t="shared" si="3"/>
        <v>1520</v>
      </c>
      <c r="C79" s="142" t="s">
        <v>755</v>
      </c>
      <c r="D79" s="142" t="s">
        <v>756</v>
      </c>
      <c r="E79" s="145">
        <v>864.7</v>
      </c>
      <c r="F79" s="144" t="s">
        <v>618</v>
      </c>
      <c r="G79" s="145">
        <v>738.1</v>
      </c>
      <c r="H79" s="144" t="s">
        <v>618</v>
      </c>
    </row>
    <row r="80" spans="1:8" x14ac:dyDescent="0.35">
      <c r="A80">
        <f t="shared" si="2"/>
        <v>1610</v>
      </c>
      <c r="B80" t="str">
        <f t="shared" si="3"/>
        <v>1610</v>
      </c>
      <c r="C80" s="142" t="s">
        <v>757</v>
      </c>
      <c r="D80" s="142" t="s">
        <v>758</v>
      </c>
      <c r="E80" s="148">
        <v>3595.8</v>
      </c>
      <c r="F80" s="147" t="s">
        <v>618</v>
      </c>
      <c r="G80" s="148">
        <v>3622.2</v>
      </c>
      <c r="H80" s="147" t="s">
        <v>618</v>
      </c>
    </row>
    <row r="81" spans="1:8" x14ac:dyDescent="0.35">
      <c r="A81">
        <f t="shared" si="2"/>
        <v>1621</v>
      </c>
      <c r="B81" t="str">
        <f t="shared" si="3"/>
        <v>1621</v>
      </c>
      <c r="C81" s="142" t="s">
        <v>759</v>
      </c>
      <c r="D81" s="142" t="s">
        <v>760</v>
      </c>
      <c r="E81" s="145">
        <v>1646.7</v>
      </c>
      <c r="F81" s="144" t="s">
        <v>618</v>
      </c>
      <c r="G81" s="145">
        <v>1645.4</v>
      </c>
      <c r="H81" s="144" t="s">
        <v>618</v>
      </c>
    </row>
    <row r="82" spans="1:8" x14ac:dyDescent="0.35">
      <c r="A82">
        <f t="shared" si="2"/>
        <v>1622</v>
      </c>
      <c r="B82" t="str">
        <f t="shared" si="3"/>
        <v>1622</v>
      </c>
      <c r="C82" s="142" t="s">
        <v>761</v>
      </c>
      <c r="D82" s="142" t="s">
        <v>762</v>
      </c>
      <c r="E82" s="148">
        <v>147.69999999999999</v>
      </c>
      <c r="F82" s="147" t="s">
        <v>618</v>
      </c>
      <c r="G82" s="148">
        <v>149.9</v>
      </c>
      <c r="H82" s="147" t="s">
        <v>618</v>
      </c>
    </row>
    <row r="83" spans="1:8" x14ac:dyDescent="0.35">
      <c r="A83">
        <f t="shared" si="2"/>
        <v>1623</v>
      </c>
      <c r="B83" t="str">
        <f t="shared" si="3"/>
        <v>1623</v>
      </c>
      <c r="C83" s="142" t="s">
        <v>763</v>
      </c>
      <c r="D83" s="142" t="s">
        <v>764</v>
      </c>
      <c r="E83" s="145">
        <v>3053.8</v>
      </c>
      <c r="F83" s="144" t="s">
        <v>618</v>
      </c>
      <c r="G83" s="145">
        <v>2698.2</v>
      </c>
      <c r="H83" s="144" t="s">
        <v>618</v>
      </c>
    </row>
    <row r="84" spans="1:8" x14ac:dyDescent="0.35">
      <c r="A84">
        <f t="shared" si="2"/>
        <v>1624</v>
      </c>
      <c r="B84" t="str">
        <f t="shared" si="3"/>
        <v>1624</v>
      </c>
      <c r="C84" s="142" t="s">
        <v>765</v>
      </c>
      <c r="D84" s="142" t="s">
        <v>766</v>
      </c>
      <c r="E84" s="148">
        <v>2280.5</v>
      </c>
      <c r="F84" s="147" t="s">
        <v>618</v>
      </c>
      <c r="G84" s="148">
        <v>2223.9</v>
      </c>
      <c r="H84" s="147" t="s">
        <v>618</v>
      </c>
    </row>
    <row r="85" spans="1:8" x14ac:dyDescent="0.35">
      <c r="A85">
        <f t="shared" si="2"/>
        <v>1629</v>
      </c>
      <c r="B85" t="str">
        <f t="shared" si="3"/>
        <v>1629</v>
      </c>
      <c r="C85" s="142" t="s">
        <v>767</v>
      </c>
      <c r="D85" s="142" t="s">
        <v>768</v>
      </c>
      <c r="E85" s="145">
        <v>737.5</v>
      </c>
      <c r="F85" s="144" t="s">
        <v>618</v>
      </c>
      <c r="G85" s="145">
        <v>719.5</v>
      </c>
      <c r="H85" s="144" t="s">
        <v>618</v>
      </c>
    </row>
    <row r="86" spans="1:8" x14ac:dyDescent="0.35">
      <c r="A86">
        <f t="shared" si="2"/>
        <v>1711</v>
      </c>
      <c r="B86" t="str">
        <f t="shared" si="3"/>
        <v>1711</v>
      </c>
      <c r="C86" s="142" t="s">
        <v>769</v>
      </c>
      <c r="D86" s="142" t="s">
        <v>770</v>
      </c>
      <c r="E86" s="148">
        <v>641.1</v>
      </c>
      <c r="F86" s="147" t="s">
        <v>618</v>
      </c>
      <c r="G86" s="148">
        <v>682.2</v>
      </c>
      <c r="H86" s="147" t="s">
        <v>618</v>
      </c>
    </row>
    <row r="87" spans="1:8" x14ac:dyDescent="0.35">
      <c r="A87">
        <f t="shared" si="2"/>
        <v>1712</v>
      </c>
      <c r="B87" t="str">
        <f t="shared" si="3"/>
        <v>1712</v>
      </c>
      <c r="C87" s="142" t="s">
        <v>771</v>
      </c>
      <c r="D87" s="142" t="s">
        <v>772</v>
      </c>
      <c r="E87" s="145">
        <v>5525.6</v>
      </c>
      <c r="F87" s="144" t="s">
        <v>618</v>
      </c>
      <c r="G87" s="145">
        <v>5811.2</v>
      </c>
      <c r="H87" s="144" t="s">
        <v>618</v>
      </c>
    </row>
    <row r="88" spans="1:8" x14ac:dyDescent="0.35">
      <c r="A88">
        <f t="shared" si="2"/>
        <v>1721</v>
      </c>
      <c r="B88" t="str">
        <f t="shared" si="3"/>
        <v>1721</v>
      </c>
      <c r="C88" s="142" t="s">
        <v>773</v>
      </c>
      <c r="D88" s="142" t="s">
        <v>774</v>
      </c>
      <c r="E88" s="148">
        <v>6062.5</v>
      </c>
      <c r="F88" s="147" t="s">
        <v>618</v>
      </c>
      <c r="G88" s="148">
        <v>6145.7</v>
      </c>
      <c r="H88" s="147" t="s">
        <v>618</v>
      </c>
    </row>
    <row r="89" spans="1:8" x14ac:dyDescent="0.35">
      <c r="A89">
        <f t="shared" si="2"/>
        <v>1722</v>
      </c>
      <c r="B89" t="str">
        <f t="shared" si="3"/>
        <v>1722</v>
      </c>
      <c r="C89" s="142" t="s">
        <v>775</v>
      </c>
      <c r="D89" s="142" t="s">
        <v>776</v>
      </c>
      <c r="E89" s="145">
        <v>2353.1</v>
      </c>
      <c r="F89" s="144" t="s">
        <v>618</v>
      </c>
      <c r="G89" s="145">
        <v>2346.9</v>
      </c>
      <c r="H89" s="144" t="s">
        <v>618</v>
      </c>
    </row>
    <row r="90" spans="1:8" x14ac:dyDescent="0.35">
      <c r="A90">
        <f t="shared" si="2"/>
        <v>1723</v>
      </c>
      <c r="B90" t="str">
        <f t="shared" si="3"/>
        <v>1723</v>
      </c>
      <c r="C90" s="142" t="s">
        <v>777</v>
      </c>
      <c r="D90" s="142" t="s">
        <v>778</v>
      </c>
      <c r="E90" s="148">
        <v>772.3</v>
      </c>
      <c r="F90" s="147" t="s">
        <v>618</v>
      </c>
      <c r="G90" s="148">
        <v>748.8</v>
      </c>
      <c r="H90" s="147" t="s">
        <v>618</v>
      </c>
    </row>
    <row r="91" spans="1:8" x14ac:dyDescent="0.35">
      <c r="A91">
        <f t="shared" si="2"/>
        <v>1724</v>
      </c>
      <c r="B91" t="str">
        <f t="shared" si="3"/>
        <v>1724</v>
      </c>
      <c r="C91" s="142" t="s">
        <v>779</v>
      </c>
      <c r="D91" s="142" t="s">
        <v>780</v>
      </c>
      <c r="E91" s="145">
        <v>29.4</v>
      </c>
      <c r="F91" s="144" t="s">
        <v>618</v>
      </c>
      <c r="G91" s="145">
        <v>31.3</v>
      </c>
      <c r="H91" s="144" t="s">
        <v>618</v>
      </c>
    </row>
    <row r="92" spans="1:8" x14ac:dyDescent="0.35">
      <c r="A92">
        <f t="shared" si="2"/>
        <v>1729</v>
      </c>
      <c r="B92" t="str">
        <f t="shared" si="3"/>
        <v>1729</v>
      </c>
      <c r="C92" s="142" t="s">
        <v>781</v>
      </c>
      <c r="D92" s="142" t="s">
        <v>782</v>
      </c>
      <c r="E92" s="146">
        <v>1372</v>
      </c>
      <c r="F92" s="147" t="s">
        <v>618</v>
      </c>
      <c r="G92" s="148">
        <v>1381.2</v>
      </c>
      <c r="H92" s="147" t="s">
        <v>618</v>
      </c>
    </row>
    <row r="93" spans="1:8" x14ac:dyDescent="0.35">
      <c r="A93">
        <f t="shared" si="2"/>
        <v>1811</v>
      </c>
      <c r="B93" t="str">
        <f t="shared" si="3"/>
        <v>1811</v>
      </c>
      <c r="C93" s="142" t="s">
        <v>783</v>
      </c>
      <c r="D93" s="142" t="s">
        <v>784</v>
      </c>
      <c r="E93" s="145">
        <v>235.7</v>
      </c>
      <c r="F93" s="144" t="s">
        <v>618</v>
      </c>
      <c r="G93" s="144" t="s">
        <v>623</v>
      </c>
      <c r="H93" s="144" t="s">
        <v>624</v>
      </c>
    </row>
    <row r="94" spans="1:8" x14ac:dyDescent="0.35">
      <c r="A94">
        <f t="shared" si="2"/>
        <v>1812</v>
      </c>
      <c r="B94" t="str">
        <f t="shared" si="3"/>
        <v>1812</v>
      </c>
      <c r="C94" s="142" t="s">
        <v>785</v>
      </c>
      <c r="D94" s="142" t="s">
        <v>786</v>
      </c>
      <c r="E94" s="148">
        <v>6515.1</v>
      </c>
      <c r="F94" s="147" t="s">
        <v>618</v>
      </c>
      <c r="G94" s="148">
        <v>6412.4</v>
      </c>
      <c r="H94" s="147" t="s">
        <v>618</v>
      </c>
    </row>
    <row r="95" spans="1:8" x14ac:dyDescent="0.35">
      <c r="A95">
        <f t="shared" si="2"/>
        <v>1813</v>
      </c>
      <c r="B95" t="str">
        <f t="shared" si="3"/>
        <v>1813</v>
      </c>
      <c r="C95" s="142" t="s">
        <v>787</v>
      </c>
      <c r="D95" s="142" t="s">
        <v>788</v>
      </c>
      <c r="E95" s="145">
        <v>1657.2</v>
      </c>
      <c r="F95" s="144" t="s">
        <v>618</v>
      </c>
      <c r="G95" s="145">
        <v>1653.7</v>
      </c>
      <c r="H95" s="144" t="s">
        <v>618</v>
      </c>
    </row>
    <row r="96" spans="1:8" x14ac:dyDescent="0.35">
      <c r="A96">
        <f t="shared" si="2"/>
        <v>1814</v>
      </c>
      <c r="B96" t="str">
        <f t="shared" si="3"/>
        <v>1814</v>
      </c>
      <c r="C96" s="142" t="s">
        <v>789</v>
      </c>
      <c r="D96" s="142" t="s">
        <v>790</v>
      </c>
      <c r="E96" s="146">
        <v>307</v>
      </c>
      <c r="F96" s="147" t="s">
        <v>618</v>
      </c>
      <c r="G96" s="148">
        <v>290.10000000000002</v>
      </c>
      <c r="H96" s="147" t="s">
        <v>618</v>
      </c>
    </row>
    <row r="97" spans="1:8" x14ac:dyDescent="0.35">
      <c r="A97">
        <f t="shared" si="2"/>
        <v>1820</v>
      </c>
      <c r="B97" t="str">
        <f t="shared" si="3"/>
        <v>1820</v>
      </c>
      <c r="C97" s="142" t="s">
        <v>791</v>
      </c>
      <c r="D97" s="142" t="s">
        <v>792</v>
      </c>
      <c r="E97" s="143">
        <v>119</v>
      </c>
      <c r="F97" s="144" t="s">
        <v>618</v>
      </c>
      <c r="G97" s="144" t="s">
        <v>623</v>
      </c>
      <c r="H97" s="144" t="s">
        <v>624</v>
      </c>
    </row>
    <row r="98" spans="1:8" x14ac:dyDescent="0.35">
      <c r="A98">
        <f t="shared" si="2"/>
        <v>1910</v>
      </c>
      <c r="B98" t="str">
        <f t="shared" si="3"/>
        <v>1910</v>
      </c>
      <c r="C98" s="142" t="s">
        <v>793</v>
      </c>
      <c r="D98" s="142" t="s">
        <v>794</v>
      </c>
      <c r="E98" s="146">
        <v>0</v>
      </c>
      <c r="F98" s="147" t="s">
        <v>618</v>
      </c>
      <c r="G98" s="146">
        <v>0</v>
      </c>
      <c r="H98" s="147" t="s">
        <v>618</v>
      </c>
    </row>
    <row r="99" spans="1:8" x14ac:dyDescent="0.35">
      <c r="A99">
        <f t="shared" si="2"/>
        <v>1920</v>
      </c>
      <c r="B99" t="str">
        <f t="shared" si="3"/>
        <v>1920</v>
      </c>
      <c r="C99" s="142" t="s">
        <v>795</v>
      </c>
      <c r="D99" s="142" t="s">
        <v>796</v>
      </c>
      <c r="E99" s="145">
        <v>44644.5</v>
      </c>
      <c r="F99" s="144" t="s">
        <v>618</v>
      </c>
      <c r="G99" s="145">
        <v>36728.199999999997</v>
      </c>
      <c r="H99" s="144" t="s">
        <v>618</v>
      </c>
    </row>
    <row r="100" spans="1:8" x14ac:dyDescent="0.35">
      <c r="A100">
        <f t="shared" si="2"/>
        <v>2011</v>
      </c>
      <c r="B100" t="str">
        <f t="shared" si="3"/>
        <v>2011</v>
      </c>
      <c r="C100" s="142" t="s">
        <v>797</v>
      </c>
      <c r="D100" s="142" t="s">
        <v>798</v>
      </c>
      <c r="E100" s="148">
        <v>1888.6</v>
      </c>
      <c r="F100" s="147" t="s">
        <v>618</v>
      </c>
      <c r="G100" s="148">
        <v>1652.5</v>
      </c>
      <c r="H100" s="147" t="s">
        <v>618</v>
      </c>
    </row>
    <row r="101" spans="1:8" x14ac:dyDescent="0.35">
      <c r="A101">
        <f t="shared" si="2"/>
        <v>2012</v>
      </c>
      <c r="B101" t="str">
        <f t="shared" si="3"/>
        <v>2012</v>
      </c>
      <c r="C101" s="142" t="s">
        <v>799</v>
      </c>
      <c r="D101" s="142" t="s">
        <v>800</v>
      </c>
      <c r="E101" s="145">
        <v>961.1</v>
      </c>
      <c r="F101" s="144" t="s">
        <v>618</v>
      </c>
      <c r="G101" s="145">
        <v>838.7</v>
      </c>
      <c r="H101" s="144" t="s">
        <v>618</v>
      </c>
    </row>
    <row r="102" spans="1:8" x14ac:dyDescent="0.35">
      <c r="A102">
        <f t="shared" si="2"/>
        <v>2013</v>
      </c>
      <c r="B102" t="str">
        <f t="shared" si="3"/>
        <v>2013</v>
      </c>
      <c r="C102" s="142" t="s">
        <v>801</v>
      </c>
      <c r="D102" s="142" t="s">
        <v>802</v>
      </c>
      <c r="E102" s="148">
        <v>2454.3000000000002</v>
      </c>
      <c r="F102" s="147" t="s">
        <v>618</v>
      </c>
      <c r="G102" s="148">
        <v>2420.3000000000002</v>
      </c>
      <c r="H102" s="147" t="s">
        <v>618</v>
      </c>
    </row>
    <row r="103" spans="1:8" x14ac:dyDescent="0.35">
      <c r="A103">
        <f t="shared" si="2"/>
        <v>2014</v>
      </c>
      <c r="B103" t="str">
        <f t="shared" si="3"/>
        <v>2014</v>
      </c>
      <c r="C103" s="142" t="s">
        <v>803</v>
      </c>
      <c r="D103" s="142" t="s">
        <v>804</v>
      </c>
      <c r="E103" s="145">
        <v>19739.7</v>
      </c>
      <c r="F103" s="144" t="s">
        <v>618</v>
      </c>
      <c r="G103" s="145">
        <v>11877.4</v>
      </c>
      <c r="H103" s="144" t="s">
        <v>618</v>
      </c>
    </row>
    <row r="104" spans="1:8" x14ac:dyDescent="0.35">
      <c r="A104">
        <f t="shared" si="2"/>
        <v>2015</v>
      </c>
      <c r="B104" t="str">
        <f t="shared" si="3"/>
        <v>2015</v>
      </c>
      <c r="C104" s="142" t="s">
        <v>805</v>
      </c>
      <c r="D104" s="142" t="s">
        <v>806</v>
      </c>
      <c r="E104" s="148">
        <v>2287.9</v>
      </c>
      <c r="F104" s="147" t="s">
        <v>618</v>
      </c>
      <c r="G104" s="148">
        <v>2355.6</v>
      </c>
      <c r="H104" s="147" t="s">
        <v>618</v>
      </c>
    </row>
    <row r="105" spans="1:8" x14ac:dyDescent="0.35">
      <c r="A105">
        <f t="shared" si="2"/>
        <v>2016</v>
      </c>
      <c r="B105" t="str">
        <f t="shared" si="3"/>
        <v>2016</v>
      </c>
      <c r="C105" s="142" t="s">
        <v>807</v>
      </c>
      <c r="D105" s="142" t="s">
        <v>808</v>
      </c>
      <c r="E105" s="145">
        <v>7780.2</v>
      </c>
      <c r="F105" s="144" t="s">
        <v>618</v>
      </c>
      <c r="G105" s="145">
        <v>8165.1</v>
      </c>
      <c r="H105" s="144" t="s">
        <v>618</v>
      </c>
    </row>
    <row r="106" spans="1:8" x14ac:dyDescent="0.35">
      <c r="A106">
        <f t="shared" si="2"/>
        <v>2017</v>
      </c>
      <c r="B106" t="str">
        <f t="shared" si="3"/>
        <v>2017</v>
      </c>
      <c r="C106" s="142" t="s">
        <v>809</v>
      </c>
      <c r="D106" s="142" t="s">
        <v>810</v>
      </c>
      <c r="E106" s="148">
        <v>917.5</v>
      </c>
      <c r="F106" s="147" t="s">
        <v>618</v>
      </c>
      <c r="G106" s="146">
        <v>795</v>
      </c>
      <c r="H106" s="147" t="s">
        <v>618</v>
      </c>
    </row>
    <row r="107" spans="1:8" x14ac:dyDescent="0.35">
      <c r="A107">
        <f t="shared" si="2"/>
        <v>2020</v>
      </c>
      <c r="B107" t="str">
        <f t="shared" si="3"/>
        <v>2020</v>
      </c>
      <c r="C107" s="142" t="s">
        <v>811</v>
      </c>
      <c r="D107" s="142" t="s">
        <v>812</v>
      </c>
      <c r="E107" s="145">
        <v>3594.3</v>
      </c>
      <c r="F107" s="144" t="s">
        <v>618</v>
      </c>
      <c r="G107" s="145">
        <v>3587.2</v>
      </c>
      <c r="H107" s="144" t="s">
        <v>618</v>
      </c>
    </row>
    <row r="108" spans="1:8" x14ac:dyDescent="0.35">
      <c r="A108">
        <f t="shared" si="2"/>
        <v>2030</v>
      </c>
      <c r="B108" t="str">
        <f t="shared" si="3"/>
        <v>2030</v>
      </c>
      <c r="C108" s="142" t="s">
        <v>813</v>
      </c>
      <c r="D108" s="142" t="s">
        <v>814</v>
      </c>
      <c r="E108" s="148">
        <v>3258.5</v>
      </c>
      <c r="F108" s="147" t="s">
        <v>618</v>
      </c>
      <c r="G108" s="148">
        <v>3122.3</v>
      </c>
      <c r="H108" s="147" t="s">
        <v>618</v>
      </c>
    </row>
    <row r="109" spans="1:8" x14ac:dyDescent="0.35">
      <c r="A109">
        <f t="shared" si="2"/>
        <v>2041</v>
      </c>
      <c r="B109" t="str">
        <f t="shared" si="3"/>
        <v>2041</v>
      </c>
      <c r="C109" s="142" t="s">
        <v>815</v>
      </c>
      <c r="D109" s="142" t="s">
        <v>816</v>
      </c>
      <c r="E109" s="145">
        <v>2114.4</v>
      </c>
      <c r="F109" s="144" t="s">
        <v>618</v>
      </c>
      <c r="G109" s="145">
        <v>2145.3000000000002</v>
      </c>
      <c r="H109" s="144" t="s">
        <v>618</v>
      </c>
    </row>
    <row r="110" spans="1:8" x14ac:dyDescent="0.35">
      <c r="A110">
        <f t="shared" si="2"/>
        <v>2042</v>
      </c>
      <c r="B110" t="str">
        <f t="shared" si="3"/>
        <v>2042</v>
      </c>
      <c r="C110" s="142" t="s">
        <v>817</v>
      </c>
      <c r="D110" s="142" t="s">
        <v>818</v>
      </c>
      <c r="E110" s="148">
        <v>16072.6</v>
      </c>
      <c r="F110" s="147" t="s">
        <v>618</v>
      </c>
      <c r="G110" s="148">
        <v>17815.400000000001</v>
      </c>
      <c r="H110" s="147" t="s">
        <v>618</v>
      </c>
    </row>
    <row r="111" spans="1:8" x14ac:dyDescent="0.35">
      <c r="A111">
        <f t="shared" si="2"/>
        <v>2051</v>
      </c>
      <c r="B111" t="str">
        <f t="shared" si="3"/>
        <v>2051</v>
      </c>
      <c r="C111" s="142" t="s">
        <v>819</v>
      </c>
      <c r="D111" s="142" t="s">
        <v>820</v>
      </c>
      <c r="E111" s="145">
        <v>569.5</v>
      </c>
      <c r="F111" s="144" t="s">
        <v>618</v>
      </c>
      <c r="G111" s="145">
        <v>596.9</v>
      </c>
      <c r="H111" s="144" t="s">
        <v>618</v>
      </c>
    </row>
    <row r="112" spans="1:8" x14ac:dyDescent="0.35">
      <c r="A112">
        <f t="shared" si="2"/>
        <v>2052</v>
      </c>
      <c r="B112" t="str">
        <f t="shared" si="3"/>
        <v>2052</v>
      </c>
      <c r="C112" s="142" t="s">
        <v>821</v>
      </c>
      <c r="D112" s="142" t="s">
        <v>822</v>
      </c>
      <c r="E112" s="148">
        <v>833.2</v>
      </c>
      <c r="F112" s="147" t="s">
        <v>618</v>
      </c>
      <c r="G112" s="148">
        <v>849.1</v>
      </c>
      <c r="H112" s="147" t="s">
        <v>618</v>
      </c>
    </row>
    <row r="113" spans="1:8" x14ac:dyDescent="0.35">
      <c r="A113">
        <f t="shared" si="2"/>
        <v>2053</v>
      </c>
      <c r="B113" t="str">
        <f t="shared" si="3"/>
        <v>2053</v>
      </c>
      <c r="C113" s="142" t="s">
        <v>823</v>
      </c>
      <c r="D113" s="142" t="s">
        <v>824</v>
      </c>
      <c r="E113" s="145">
        <v>1528.9</v>
      </c>
      <c r="F113" s="144" t="s">
        <v>618</v>
      </c>
      <c r="G113" s="145">
        <v>1741.8</v>
      </c>
      <c r="H113" s="144" t="s">
        <v>618</v>
      </c>
    </row>
    <row r="114" spans="1:8" x14ac:dyDescent="0.35">
      <c r="A114">
        <f t="shared" si="2"/>
        <v>2059</v>
      </c>
      <c r="B114" t="str">
        <f t="shared" si="3"/>
        <v>2059</v>
      </c>
      <c r="C114" s="142" t="s">
        <v>825</v>
      </c>
      <c r="D114" s="142" t="s">
        <v>826</v>
      </c>
      <c r="E114" s="148">
        <v>5297.1</v>
      </c>
      <c r="F114" s="147" t="s">
        <v>618</v>
      </c>
      <c r="G114" s="148">
        <v>5348.3</v>
      </c>
      <c r="H114" s="147" t="s">
        <v>618</v>
      </c>
    </row>
    <row r="115" spans="1:8" x14ac:dyDescent="0.35">
      <c r="A115">
        <f t="shared" si="2"/>
        <v>2060</v>
      </c>
      <c r="B115" t="str">
        <f t="shared" si="3"/>
        <v>2060</v>
      </c>
      <c r="C115" s="142" t="s">
        <v>827</v>
      </c>
      <c r="D115" s="142" t="s">
        <v>828</v>
      </c>
      <c r="E115" s="145">
        <v>143.69999999999999</v>
      </c>
      <c r="F115" s="144" t="s">
        <v>618</v>
      </c>
      <c r="G115" s="145">
        <v>123.8</v>
      </c>
      <c r="H115" s="144" t="s">
        <v>618</v>
      </c>
    </row>
    <row r="116" spans="1:8" x14ac:dyDescent="0.35">
      <c r="A116">
        <f t="shared" si="2"/>
        <v>2110</v>
      </c>
      <c r="B116" t="str">
        <f t="shared" si="3"/>
        <v>2110</v>
      </c>
      <c r="C116" s="142" t="s">
        <v>829</v>
      </c>
      <c r="D116" s="142" t="s">
        <v>830</v>
      </c>
      <c r="E116" s="146">
        <v>800</v>
      </c>
      <c r="F116" s="147" t="s">
        <v>618</v>
      </c>
      <c r="G116" s="148">
        <v>1066.2</v>
      </c>
      <c r="H116" s="147" t="s">
        <v>618</v>
      </c>
    </row>
    <row r="117" spans="1:8" x14ac:dyDescent="0.35">
      <c r="A117">
        <f t="shared" si="2"/>
        <v>2120</v>
      </c>
      <c r="B117" t="str">
        <f t="shared" si="3"/>
        <v>2120</v>
      </c>
      <c r="C117" s="142" t="s">
        <v>831</v>
      </c>
      <c r="D117" s="142" t="s">
        <v>832</v>
      </c>
      <c r="E117" s="145">
        <v>30724.799999999999</v>
      </c>
      <c r="F117" s="144" t="s">
        <v>618</v>
      </c>
      <c r="G117" s="143">
        <v>34172</v>
      </c>
      <c r="H117" s="144" t="s">
        <v>618</v>
      </c>
    </row>
    <row r="118" spans="1:8" x14ac:dyDescent="0.35">
      <c r="A118">
        <f t="shared" si="2"/>
        <v>2211</v>
      </c>
      <c r="B118" t="str">
        <f t="shared" si="3"/>
        <v>2211</v>
      </c>
      <c r="C118" s="142" t="s">
        <v>833</v>
      </c>
      <c r="D118" s="142" t="s">
        <v>834</v>
      </c>
      <c r="E118" s="148">
        <v>4560.7</v>
      </c>
      <c r="F118" s="147" t="s">
        <v>618</v>
      </c>
      <c r="G118" s="148">
        <v>4378.3</v>
      </c>
      <c r="H118" s="147" t="s">
        <v>618</v>
      </c>
    </row>
    <row r="119" spans="1:8" x14ac:dyDescent="0.35">
      <c r="A119">
        <f t="shared" si="2"/>
        <v>2219</v>
      </c>
      <c r="B119" t="str">
        <f t="shared" si="3"/>
        <v>2219</v>
      </c>
      <c r="C119" s="142" t="s">
        <v>835</v>
      </c>
      <c r="D119" s="142" t="s">
        <v>836</v>
      </c>
      <c r="E119" s="145">
        <v>3531.2</v>
      </c>
      <c r="F119" s="144" t="s">
        <v>618</v>
      </c>
      <c r="G119" s="145">
        <v>2245.6999999999998</v>
      </c>
      <c r="H119" s="144" t="s">
        <v>618</v>
      </c>
    </row>
    <row r="120" spans="1:8" x14ac:dyDescent="0.35">
      <c r="A120">
        <f t="shared" si="2"/>
        <v>2221</v>
      </c>
      <c r="B120" t="str">
        <f t="shared" si="3"/>
        <v>2221</v>
      </c>
      <c r="C120" s="142" t="s">
        <v>837</v>
      </c>
      <c r="D120" s="142" t="s">
        <v>838</v>
      </c>
      <c r="E120" s="148">
        <v>4756.1000000000004</v>
      </c>
      <c r="F120" s="147" t="s">
        <v>618</v>
      </c>
      <c r="G120" s="148">
        <v>5020.1000000000004</v>
      </c>
      <c r="H120" s="147" t="s">
        <v>618</v>
      </c>
    </row>
    <row r="121" spans="1:8" x14ac:dyDescent="0.35">
      <c r="A121">
        <f t="shared" si="2"/>
        <v>2222</v>
      </c>
      <c r="B121" t="str">
        <f t="shared" si="3"/>
        <v>2222</v>
      </c>
      <c r="C121" s="142" t="s">
        <v>839</v>
      </c>
      <c r="D121" s="142" t="s">
        <v>840</v>
      </c>
      <c r="E121" s="145">
        <v>6927.8</v>
      </c>
      <c r="F121" s="144" t="s">
        <v>618</v>
      </c>
      <c r="G121" s="145">
        <v>7188.8</v>
      </c>
      <c r="H121" s="144" t="s">
        <v>618</v>
      </c>
    </row>
    <row r="122" spans="1:8" x14ac:dyDescent="0.35">
      <c r="A122">
        <f t="shared" si="2"/>
        <v>2223</v>
      </c>
      <c r="B122" t="str">
        <f t="shared" si="3"/>
        <v>2223</v>
      </c>
      <c r="C122" s="142" t="s">
        <v>841</v>
      </c>
      <c r="D122" s="142" t="s">
        <v>842</v>
      </c>
      <c r="E122" s="148">
        <v>4608.7</v>
      </c>
      <c r="F122" s="147" t="s">
        <v>618</v>
      </c>
      <c r="G122" s="146">
        <v>4560</v>
      </c>
      <c r="H122" s="147" t="s">
        <v>618</v>
      </c>
    </row>
    <row r="123" spans="1:8" x14ac:dyDescent="0.35">
      <c r="A123">
        <f t="shared" si="2"/>
        <v>2229</v>
      </c>
      <c r="B123" t="str">
        <f t="shared" si="3"/>
        <v>2229</v>
      </c>
      <c r="C123" s="142" t="s">
        <v>843</v>
      </c>
      <c r="D123" s="142" t="s">
        <v>844</v>
      </c>
      <c r="E123" s="145">
        <v>5567.3</v>
      </c>
      <c r="F123" s="144" t="s">
        <v>618</v>
      </c>
      <c r="G123" s="145">
        <v>5698.3</v>
      </c>
      <c r="H123" s="144" t="s">
        <v>618</v>
      </c>
    </row>
    <row r="124" spans="1:8" x14ac:dyDescent="0.35">
      <c r="A124">
        <f t="shared" si="2"/>
        <v>2311</v>
      </c>
      <c r="B124" t="str">
        <f t="shared" si="3"/>
        <v>2311</v>
      </c>
      <c r="C124" s="142" t="s">
        <v>845</v>
      </c>
      <c r="D124" s="142" t="s">
        <v>846</v>
      </c>
      <c r="E124" s="148">
        <v>422.1</v>
      </c>
      <c r="F124" s="147" t="s">
        <v>618</v>
      </c>
      <c r="G124" s="148">
        <v>438.4</v>
      </c>
      <c r="H124" s="147" t="s">
        <v>618</v>
      </c>
    </row>
    <row r="125" spans="1:8" x14ac:dyDescent="0.35">
      <c r="A125">
        <f t="shared" si="2"/>
        <v>2312</v>
      </c>
      <c r="B125" t="str">
        <f t="shared" si="3"/>
        <v>2312</v>
      </c>
      <c r="C125" s="142" t="s">
        <v>847</v>
      </c>
      <c r="D125" s="142" t="s">
        <v>848</v>
      </c>
      <c r="E125" s="145">
        <v>2251.9</v>
      </c>
      <c r="F125" s="144" t="s">
        <v>618</v>
      </c>
      <c r="G125" s="145">
        <v>2327.6</v>
      </c>
      <c r="H125" s="144" t="s">
        <v>618</v>
      </c>
    </row>
    <row r="126" spans="1:8" x14ac:dyDescent="0.35">
      <c r="A126">
        <f t="shared" si="2"/>
        <v>2313</v>
      </c>
      <c r="B126" t="str">
        <f t="shared" si="3"/>
        <v>2313</v>
      </c>
      <c r="C126" s="142" t="s">
        <v>849</v>
      </c>
      <c r="D126" s="142" t="s">
        <v>850</v>
      </c>
      <c r="E126" s="148">
        <v>3147.1</v>
      </c>
      <c r="F126" s="147" t="s">
        <v>618</v>
      </c>
      <c r="G126" s="148">
        <v>3147.6</v>
      </c>
      <c r="H126" s="147" t="s">
        <v>618</v>
      </c>
    </row>
    <row r="127" spans="1:8" x14ac:dyDescent="0.35">
      <c r="A127">
        <f t="shared" si="2"/>
        <v>2314</v>
      </c>
      <c r="B127" t="str">
        <f t="shared" si="3"/>
        <v>2314</v>
      </c>
      <c r="C127" s="142" t="s">
        <v>851</v>
      </c>
      <c r="D127" s="142" t="s">
        <v>852</v>
      </c>
      <c r="E127" s="145">
        <v>464.5</v>
      </c>
      <c r="F127" s="144" t="s">
        <v>618</v>
      </c>
      <c r="G127" s="143">
        <v>510</v>
      </c>
      <c r="H127" s="144" t="s">
        <v>618</v>
      </c>
    </row>
    <row r="128" spans="1:8" x14ac:dyDescent="0.35">
      <c r="A128">
        <f t="shared" si="2"/>
        <v>2319</v>
      </c>
      <c r="B128" t="str">
        <f t="shared" si="3"/>
        <v>2319</v>
      </c>
      <c r="C128" s="142" t="s">
        <v>853</v>
      </c>
      <c r="D128" s="142" t="s">
        <v>854</v>
      </c>
      <c r="E128" s="148">
        <v>352.6</v>
      </c>
      <c r="F128" s="147" t="s">
        <v>618</v>
      </c>
      <c r="G128" s="148">
        <v>357.3</v>
      </c>
      <c r="H128" s="147" t="s">
        <v>618</v>
      </c>
    </row>
    <row r="129" spans="1:8" x14ac:dyDescent="0.35">
      <c r="A129">
        <f t="shared" si="2"/>
        <v>2320</v>
      </c>
      <c r="B129" t="str">
        <f t="shared" si="3"/>
        <v>2320</v>
      </c>
      <c r="C129" s="142" t="s">
        <v>855</v>
      </c>
      <c r="D129" s="142" t="s">
        <v>856</v>
      </c>
      <c r="E129" s="145">
        <v>839.5</v>
      </c>
      <c r="F129" s="144" t="s">
        <v>618</v>
      </c>
      <c r="G129" s="143">
        <v>860</v>
      </c>
      <c r="H129" s="144" t="s">
        <v>618</v>
      </c>
    </row>
    <row r="130" spans="1:8" x14ac:dyDescent="0.35">
      <c r="A130">
        <f t="shared" si="2"/>
        <v>2331</v>
      </c>
      <c r="B130" t="str">
        <f t="shared" si="3"/>
        <v>2331</v>
      </c>
      <c r="C130" s="142" t="s">
        <v>857</v>
      </c>
      <c r="D130" s="142" t="s">
        <v>858</v>
      </c>
      <c r="E130" s="148">
        <v>172.4</v>
      </c>
      <c r="F130" s="147" t="s">
        <v>618</v>
      </c>
      <c r="G130" s="146">
        <v>166</v>
      </c>
      <c r="H130" s="147" t="s">
        <v>618</v>
      </c>
    </row>
    <row r="131" spans="1:8" x14ac:dyDescent="0.35">
      <c r="A131">
        <f t="shared" si="2"/>
        <v>2332</v>
      </c>
      <c r="B131" t="str">
        <f t="shared" si="3"/>
        <v>2332</v>
      </c>
      <c r="C131" s="142" t="s">
        <v>859</v>
      </c>
      <c r="D131" s="142" t="s">
        <v>860</v>
      </c>
      <c r="E131" s="145">
        <v>1047.5</v>
      </c>
      <c r="F131" s="144" t="s">
        <v>618</v>
      </c>
      <c r="G131" s="145">
        <v>992.5</v>
      </c>
      <c r="H131" s="144" t="s">
        <v>618</v>
      </c>
    </row>
    <row r="132" spans="1:8" x14ac:dyDescent="0.35">
      <c r="A132">
        <f t="shared" si="2"/>
        <v>2341</v>
      </c>
      <c r="B132" t="str">
        <f t="shared" si="3"/>
        <v>2341</v>
      </c>
      <c r="C132" s="142" t="s">
        <v>861</v>
      </c>
      <c r="D132" s="142" t="s">
        <v>862</v>
      </c>
      <c r="E132" s="148">
        <v>547.1</v>
      </c>
      <c r="F132" s="147" t="s">
        <v>618</v>
      </c>
      <c r="G132" s="148">
        <v>263.8</v>
      </c>
      <c r="H132" s="147" t="s">
        <v>618</v>
      </c>
    </row>
    <row r="133" spans="1:8" x14ac:dyDescent="0.35">
      <c r="A133">
        <f t="shared" si="2"/>
        <v>2342</v>
      </c>
      <c r="B133" t="str">
        <f t="shared" si="3"/>
        <v>2342</v>
      </c>
      <c r="C133" s="142" t="s">
        <v>863</v>
      </c>
      <c r="D133" s="142" t="s">
        <v>864</v>
      </c>
      <c r="E133" s="145">
        <v>411.4</v>
      </c>
      <c r="F133" s="144" t="s">
        <v>618</v>
      </c>
      <c r="G133" s="145">
        <v>248.5</v>
      </c>
      <c r="H133" s="144" t="s">
        <v>618</v>
      </c>
    </row>
    <row r="134" spans="1:8" x14ac:dyDescent="0.35">
      <c r="A134">
        <f t="shared" si="2"/>
        <v>2343</v>
      </c>
      <c r="B134" t="str">
        <f t="shared" si="3"/>
        <v>2343</v>
      </c>
      <c r="C134" s="142" t="s">
        <v>865</v>
      </c>
      <c r="D134" s="142" t="s">
        <v>866</v>
      </c>
      <c r="E134" s="148">
        <v>82.5</v>
      </c>
      <c r="F134" s="147" t="s">
        <v>618</v>
      </c>
      <c r="G134" s="148">
        <v>32.700000000000003</v>
      </c>
      <c r="H134" s="147" t="s">
        <v>618</v>
      </c>
    </row>
    <row r="135" spans="1:8" x14ac:dyDescent="0.35">
      <c r="A135">
        <f t="shared" si="2"/>
        <v>2344</v>
      </c>
      <c r="B135" t="str">
        <f t="shared" si="3"/>
        <v>2344</v>
      </c>
      <c r="C135" s="142" t="s">
        <v>867</v>
      </c>
      <c r="D135" s="142" t="s">
        <v>868</v>
      </c>
      <c r="E135" s="145">
        <v>287.60000000000002</v>
      </c>
      <c r="F135" s="144" t="s">
        <v>618</v>
      </c>
      <c r="G135" s="145">
        <v>137.6</v>
      </c>
      <c r="H135" s="144" t="s">
        <v>618</v>
      </c>
    </row>
    <row r="136" spans="1:8" x14ac:dyDescent="0.35">
      <c r="A136">
        <f t="shared" si="2"/>
        <v>2349</v>
      </c>
      <c r="B136" t="str">
        <f t="shared" si="3"/>
        <v>2349</v>
      </c>
      <c r="C136" s="142" t="s">
        <v>869</v>
      </c>
      <c r="D136" s="142" t="s">
        <v>870</v>
      </c>
      <c r="E136" s="146">
        <v>63</v>
      </c>
      <c r="F136" s="147" t="s">
        <v>618</v>
      </c>
      <c r="G136" s="148">
        <v>34.9</v>
      </c>
      <c r="H136" s="147" t="s">
        <v>618</v>
      </c>
    </row>
    <row r="137" spans="1:8" x14ac:dyDescent="0.35">
      <c r="A137">
        <f t="shared" si="2"/>
        <v>2351</v>
      </c>
      <c r="B137" t="str">
        <f t="shared" si="3"/>
        <v>2351</v>
      </c>
      <c r="C137" s="142" t="s">
        <v>871</v>
      </c>
      <c r="D137" s="142" t="s">
        <v>872</v>
      </c>
      <c r="E137" s="145">
        <v>2622.9</v>
      </c>
      <c r="F137" s="144" t="s">
        <v>618</v>
      </c>
      <c r="G137" s="145">
        <v>2482.6</v>
      </c>
      <c r="H137" s="144" t="s">
        <v>618</v>
      </c>
    </row>
    <row r="138" spans="1:8" x14ac:dyDescent="0.35">
      <c r="A138">
        <f t="shared" si="2"/>
        <v>2352</v>
      </c>
      <c r="B138" t="str">
        <f t="shared" si="3"/>
        <v>2352</v>
      </c>
      <c r="C138" s="142" t="s">
        <v>873</v>
      </c>
      <c r="D138" s="142" t="s">
        <v>874</v>
      </c>
      <c r="E138" s="148">
        <v>387.8</v>
      </c>
      <c r="F138" s="147" t="s">
        <v>618</v>
      </c>
      <c r="G138" s="148">
        <v>345.4</v>
      </c>
      <c r="H138" s="147" t="s">
        <v>618</v>
      </c>
    </row>
    <row r="139" spans="1:8" x14ac:dyDescent="0.35">
      <c r="A139">
        <f t="shared" si="2"/>
        <v>2361</v>
      </c>
      <c r="B139" t="str">
        <f t="shared" si="3"/>
        <v>2361</v>
      </c>
      <c r="C139" s="142" t="s">
        <v>875</v>
      </c>
      <c r="D139" s="142" t="s">
        <v>876</v>
      </c>
      <c r="E139" s="143">
        <v>2949</v>
      </c>
      <c r="F139" s="144" t="s">
        <v>618</v>
      </c>
      <c r="G139" s="145">
        <v>2821.4</v>
      </c>
      <c r="H139" s="144" t="s">
        <v>618</v>
      </c>
    </row>
    <row r="140" spans="1:8" x14ac:dyDescent="0.35">
      <c r="A140">
        <f t="shared" ref="A140:A203" si="4">VALUE(B140)</f>
        <v>2362</v>
      </c>
      <c r="B140" t="str">
        <f t="shared" ref="B140:B203" si="5">RIGHT(C140,4)</f>
        <v>2362</v>
      </c>
      <c r="C140" s="142" t="s">
        <v>877</v>
      </c>
      <c r="D140" s="142" t="s">
        <v>878</v>
      </c>
      <c r="E140" s="148">
        <v>2581.1</v>
      </c>
      <c r="F140" s="147" t="s">
        <v>618</v>
      </c>
      <c r="G140" s="148">
        <v>2414.9</v>
      </c>
      <c r="H140" s="147" t="s">
        <v>618</v>
      </c>
    </row>
    <row r="141" spans="1:8" x14ac:dyDescent="0.35">
      <c r="A141">
        <f t="shared" si="4"/>
        <v>2363</v>
      </c>
      <c r="B141" t="str">
        <f t="shared" si="5"/>
        <v>2363</v>
      </c>
      <c r="C141" s="142" t="s">
        <v>879</v>
      </c>
      <c r="D141" s="142" t="s">
        <v>880</v>
      </c>
      <c r="E141" s="145">
        <v>4380.3</v>
      </c>
      <c r="F141" s="144" t="s">
        <v>618</v>
      </c>
      <c r="G141" s="145">
        <v>3981.1</v>
      </c>
      <c r="H141" s="144" t="s">
        <v>618</v>
      </c>
    </row>
    <row r="142" spans="1:8" x14ac:dyDescent="0.35">
      <c r="A142">
        <f t="shared" si="4"/>
        <v>2364</v>
      </c>
      <c r="B142" t="str">
        <f t="shared" si="5"/>
        <v>2364</v>
      </c>
      <c r="C142" s="142" t="s">
        <v>881</v>
      </c>
      <c r="D142" s="142" t="s">
        <v>882</v>
      </c>
      <c r="E142" s="148">
        <v>670.2</v>
      </c>
      <c r="F142" s="147" t="s">
        <v>618</v>
      </c>
      <c r="G142" s="148">
        <v>645.6</v>
      </c>
      <c r="H142" s="147" t="s">
        <v>618</v>
      </c>
    </row>
    <row r="143" spans="1:8" x14ac:dyDescent="0.35">
      <c r="A143">
        <f t="shared" si="4"/>
        <v>2365</v>
      </c>
      <c r="B143" t="str">
        <f t="shared" si="5"/>
        <v>2365</v>
      </c>
      <c r="C143" s="142" t="s">
        <v>883</v>
      </c>
      <c r="D143" s="142" t="s">
        <v>884</v>
      </c>
      <c r="E143" s="145">
        <v>121.8</v>
      </c>
      <c r="F143" s="144" t="s">
        <v>618</v>
      </c>
      <c r="G143" s="145">
        <v>105.8</v>
      </c>
      <c r="H143" s="144" t="s">
        <v>618</v>
      </c>
    </row>
    <row r="144" spans="1:8" x14ac:dyDescent="0.35">
      <c r="A144">
        <f t="shared" si="4"/>
        <v>2369</v>
      </c>
      <c r="B144" t="str">
        <f t="shared" si="5"/>
        <v>2369</v>
      </c>
      <c r="C144" s="142" t="s">
        <v>885</v>
      </c>
      <c r="D144" s="142" t="s">
        <v>886</v>
      </c>
      <c r="E144" s="146">
        <v>200</v>
      </c>
      <c r="F144" s="147" t="s">
        <v>618</v>
      </c>
      <c r="G144" s="148">
        <v>191.5</v>
      </c>
      <c r="H144" s="147" t="s">
        <v>618</v>
      </c>
    </row>
    <row r="145" spans="1:8" x14ac:dyDescent="0.35">
      <c r="A145">
        <f t="shared" si="4"/>
        <v>2370</v>
      </c>
      <c r="B145" t="str">
        <f t="shared" si="5"/>
        <v>2370</v>
      </c>
      <c r="C145" s="142" t="s">
        <v>887</v>
      </c>
      <c r="D145" s="142" t="s">
        <v>888</v>
      </c>
      <c r="E145" s="145">
        <v>933.7</v>
      </c>
      <c r="F145" s="144" t="s">
        <v>618</v>
      </c>
      <c r="G145" s="145">
        <v>765.8</v>
      </c>
      <c r="H145" s="144" t="s">
        <v>618</v>
      </c>
    </row>
    <row r="146" spans="1:8" x14ac:dyDescent="0.35">
      <c r="A146">
        <f t="shared" si="4"/>
        <v>2391</v>
      </c>
      <c r="B146" t="str">
        <f t="shared" si="5"/>
        <v>2391</v>
      </c>
      <c r="C146" s="142" t="s">
        <v>889</v>
      </c>
      <c r="D146" s="142" t="s">
        <v>890</v>
      </c>
      <c r="E146" s="148">
        <v>165.7</v>
      </c>
      <c r="F146" s="147" t="s">
        <v>618</v>
      </c>
      <c r="G146" s="148">
        <v>85.9</v>
      </c>
      <c r="H146" s="147" t="s">
        <v>618</v>
      </c>
    </row>
    <row r="147" spans="1:8" x14ac:dyDescent="0.35">
      <c r="A147">
        <f t="shared" si="4"/>
        <v>2399</v>
      </c>
      <c r="B147" t="str">
        <f t="shared" si="5"/>
        <v>2399</v>
      </c>
      <c r="C147" s="142" t="s">
        <v>891</v>
      </c>
      <c r="D147" s="142" t="s">
        <v>892</v>
      </c>
      <c r="E147" s="145">
        <v>2278.1999999999998</v>
      </c>
      <c r="F147" s="144" t="s">
        <v>618</v>
      </c>
      <c r="G147" s="145">
        <v>2271.3000000000002</v>
      </c>
      <c r="H147" s="144" t="s">
        <v>618</v>
      </c>
    </row>
    <row r="148" spans="1:8" x14ac:dyDescent="0.35">
      <c r="A148">
        <f t="shared" si="4"/>
        <v>2410</v>
      </c>
      <c r="B148" t="str">
        <f t="shared" si="5"/>
        <v>2410</v>
      </c>
      <c r="C148" s="142" t="s">
        <v>893</v>
      </c>
      <c r="D148" s="142" t="s">
        <v>894</v>
      </c>
      <c r="E148" s="148">
        <v>12024.8</v>
      </c>
      <c r="F148" s="147" t="s">
        <v>618</v>
      </c>
      <c r="G148" s="148">
        <v>11253.1</v>
      </c>
      <c r="H148" s="147" t="s">
        <v>618</v>
      </c>
    </row>
    <row r="149" spans="1:8" x14ac:dyDescent="0.35">
      <c r="A149">
        <f t="shared" si="4"/>
        <v>2420</v>
      </c>
      <c r="B149" t="str">
        <f t="shared" si="5"/>
        <v>2420</v>
      </c>
      <c r="C149" s="142" t="s">
        <v>895</v>
      </c>
      <c r="D149" s="142" t="s">
        <v>896</v>
      </c>
      <c r="E149" s="145">
        <v>2594.3000000000002</v>
      </c>
      <c r="F149" s="144" t="s">
        <v>618</v>
      </c>
      <c r="G149" s="145">
        <v>2035.1</v>
      </c>
      <c r="H149" s="144" t="s">
        <v>618</v>
      </c>
    </row>
    <row r="150" spans="1:8" x14ac:dyDescent="0.35">
      <c r="A150">
        <f t="shared" si="4"/>
        <v>2431</v>
      </c>
      <c r="B150" t="str">
        <f t="shared" si="5"/>
        <v>2431</v>
      </c>
      <c r="C150" s="142" t="s">
        <v>897</v>
      </c>
      <c r="D150" s="142" t="s">
        <v>898</v>
      </c>
      <c r="E150" s="148">
        <v>80.599999999999994</v>
      </c>
      <c r="F150" s="147" t="s">
        <v>618</v>
      </c>
      <c r="G150" s="148">
        <v>224.9</v>
      </c>
      <c r="H150" s="147" t="s">
        <v>618</v>
      </c>
    </row>
    <row r="151" spans="1:8" x14ac:dyDescent="0.35">
      <c r="A151">
        <f t="shared" si="4"/>
        <v>2432</v>
      </c>
      <c r="B151" t="str">
        <f t="shared" si="5"/>
        <v>2432</v>
      </c>
      <c r="C151" s="142" t="s">
        <v>899</v>
      </c>
      <c r="D151" s="142" t="s">
        <v>900</v>
      </c>
      <c r="E151" s="145">
        <v>156.5</v>
      </c>
      <c r="F151" s="144" t="s">
        <v>618</v>
      </c>
      <c r="G151" s="145">
        <v>151.19999999999999</v>
      </c>
      <c r="H151" s="144" t="s">
        <v>618</v>
      </c>
    </row>
    <row r="152" spans="1:8" x14ac:dyDescent="0.35">
      <c r="A152">
        <f t="shared" si="4"/>
        <v>2433</v>
      </c>
      <c r="B152" t="str">
        <f t="shared" si="5"/>
        <v>2433</v>
      </c>
      <c r="C152" s="142" t="s">
        <v>901</v>
      </c>
      <c r="D152" s="142" t="s">
        <v>902</v>
      </c>
      <c r="E152" s="148">
        <v>1185.0999999999999</v>
      </c>
      <c r="F152" s="147" t="s">
        <v>618</v>
      </c>
      <c r="G152" s="146">
        <v>1105</v>
      </c>
      <c r="H152" s="147" t="s">
        <v>618</v>
      </c>
    </row>
    <row r="153" spans="1:8" x14ac:dyDescent="0.35">
      <c r="A153">
        <f t="shared" si="4"/>
        <v>2434</v>
      </c>
      <c r="B153" t="str">
        <f t="shared" si="5"/>
        <v>2434</v>
      </c>
      <c r="C153" s="142" t="s">
        <v>903</v>
      </c>
      <c r="D153" s="142" t="s">
        <v>904</v>
      </c>
      <c r="E153" s="143">
        <v>519</v>
      </c>
      <c r="F153" s="144" t="s">
        <v>618</v>
      </c>
      <c r="G153" s="145">
        <v>515.4</v>
      </c>
      <c r="H153" s="144" t="s">
        <v>618</v>
      </c>
    </row>
    <row r="154" spans="1:8" x14ac:dyDescent="0.35">
      <c r="A154">
        <f t="shared" si="4"/>
        <v>2441</v>
      </c>
      <c r="B154" t="str">
        <f t="shared" si="5"/>
        <v>2441</v>
      </c>
      <c r="C154" s="142" t="s">
        <v>905</v>
      </c>
      <c r="D154" s="142" t="s">
        <v>906</v>
      </c>
      <c r="E154" s="147" t="s">
        <v>623</v>
      </c>
      <c r="F154" s="147" t="s">
        <v>624</v>
      </c>
      <c r="G154" s="147" t="s">
        <v>623</v>
      </c>
      <c r="H154" s="147" t="s">
        <v>624</v>
      </c>
    </row>
    <row r="155" spans="1:8" x14ac:dyDescent="0.35">
      <c r="A155">
        <f t="shared" si="4"/>
        <v>2442</v>
      </c>
      <c r="B155" t="str">
        <f t="shared" si="5"/>
        <v>2442</v>
      </c>
      <c r="C155" s="142" t="s">
        <v>907</v>
      </c>
      <c r="D155" s="142" t="s">
        <v>908</v>
      </c>
      <c r="E155" s="145">
        <v>3326.5</v>
      </c>
      <c r="F155" s="144" t="s">
        <v>618</v>
      </c>
      <c r="G155" s="145">
        <v>4006.5</v>
      </c>
      <c r="H155" s="144" t="s">
        <v>618</v>
      </c>
    </row>
    <row r="156" spans="1:8" x14ac:dyDescent="0.35">
      <c r="A156">
        <f t="shared" si="4"/>
        <v>2443</v>
      </c>
      <c r="B156" t="str">
        <f t="shared" si="5"/>
        <v>2443</v>
      </c>
      <c r="C156" s="142" t="s">
        <v>909</v>
      </c>
      <c r="D156" s="142" t="s">
        <v>910</v>
      </c>
      <c r="E156" s="148">
        <v>685.9</v>
      </c>
      <c r="F156" s="147" t="s">
        <v>618</v>
      </c>
      <c r="G156" s="148">
        <v>678.6</v>
      </c>
      <c r="H156" s="147" t="s">
        <v>618</v>
      </c>
    </row>
    <row r="157" spans="1:8" x14ac:dyDescent="0.35">
      <c r="A157">
        <f t="shared" si="4"/>
        <v>2444</v>
      </c>
      <c r="B157" t="str">
        <f t="shared" si="5"/>
        <v>2444</v>
      </c>
      <c r="C157" s="142" t="s">
        <v>911</v>
      </c>
      <c r="D157" s="142" t="s">
        <v>912</v>
      </c>
      <c r="E157" s="145">
        <v>981.4</v>
      </c>
      <c r="F157" s="144" t="s">
        <v>618</v>
      </c>
      <c r="G157" s="145">
        <v>919.5</v>
      </c>
      <c r="H157" s="144" t="s">
        <v>618</v>
      </c>
    </row>
    <row r="158" spans="1:8" x14ac:dyDescent="0.35">
      <c r="A158">
        <f t="shared" si="4"/>
        <v>2445</v>
      </c>
      <c r="B158" t="str">
        <f t="shared" si="5"/>
        <v>2445</v>
      </c>
      <c r="C158" s="142" t="s">
        <v>913</v>
      </c>
      <c r="D158" s="142" t="s">
        <v>914</v>
      </c>
      <c r="E158" s="146">
        <v>951</v>
      </c>
      <c r="F158" s="147" t="s">
        <v>618</v>
      </c>
      <c r="G158" s="148">
        <v>1011.9</v>
      </c>
      <c r="H158" s="147" t="s">
        <v>618</v>
      </c>
    </row>
    <row r="159" spans="1:8" x14ac:dyDescent="0.35">
      <c r="A159">
        <f t="shared" si="4"/>
        <v>2446</v>
      </c>
      <c r="B159" t="str">
        <f t="shared" si="5"/>
        <v>2446</v>
      </c>
      <c r="C159" s="142" t="s">
        <v>915</v>
      </c>
      <c r="D159" s="142" t="s">
        <v>916</v>
      </c>
      <c r="E159" s="144" t="s">
        <v>623</v>
      </c>
      <c r="F159" s="144" t="s">
        <v>624</v>
      </c>
      <c r="G159" s="144" t="s">
        <v>623</v>
      </c>
      <c r="H159" s="144" t="s">
        <v>624</v>
      </c>
    </row>
    <row r="160" spans="1:8" x14ac:dyDescent="0.35">
      <c r="A160">
        <f t="shared" si="4"/>
        <v>2451</v>
      </c>
      <c r="B160" t="str">
        <f t="shared" si="5"/>
        <v>2451</v>
      </c>
      <c r="C160" s="142" t="s">
        <v>917</v>
      </c>
      <c r="D160" s="142" t="s">
        <v>918</v>
      </c>
      <c r="E160" s="148">
        <v>891.7</v>
      </c>
      <c r="F160" s="147" t="s">
        <v>618</v>
      </c>
      <c r="G160" s="148">
        <v>784.2</v>
      </c>
      <c r="H160" s="147" t="s">
        <v>618</v>
      </c>
    </row>
    <row r="161" spans="1:8" x14ac:dyDescent="0.35">
      <c r="A161">
        <f t="shared" si="4"/>
        <v>2452</v>
      </c>
      <c r="B161" t="str">
        <f t="shared" si="5"/>
        <v>2452</v>
      </c>
      <c r="C161" s="142" t="s">
        <v>919</v>
      </c>
      <c r="D161" s="142" t="s">
        <v>920</v>
      </c>
      <c r="E161" s="145">
        <v>631.6</v>
      </c>
      <c r="F161" s="144" t="s">
        <v>618</v>
      </c>
      <c r="G161" s="145">
        <v>627.9</v>
      </c>
      <c r="H161" s="144" t="s">
        <v>618</v>
      </c>
    </row>
    <row r="162" spans="1:8" x14ac:dyDescent="0.35">
      <c r="A162">
        <f t="shared" si="4"/>
        <v>2453</v>
      </c>
      <c r="B162" t="str">
        <f t="shared" si="5"/>
        <v>2453</v>
      </c>
      <c r="C162" s="142" t="s">
        <v>921</v>
      </c>
      <c r="D162" s="142" t="s">
        <v>922</v>
      </c>
      <c r="E162" s="148">
        <v>1054.3</v>
      </c>
      <c r="F162" s="147" t="s">
        <v>618</v>
      </c>
      <c r="G162" s="148">
        <v>1070.4000000000001</v>
      </c>
      <c r="H162" s="147" t="s">
        <v>618</v>
      </c>
    </row>
    <row r="163" spans="1:8" x14ac:dyDescent="0.35">
      <c r="A163">
        <f t="shared" si="4"/>
        <v>2454</v>
      </c>
      <c r="B163" t="str">
        <f t="shared" si="5"/>
        <v>2454</v>
      </c>
      <c r="C163" s="142" t="s">
        <v>923</v>
      </c>
      <c r="D163" s="142" t="s">
        <v>924</v>
      </c>
      <c r="E163" s="145">
        <v>427.4</v>
      </c>
      <c r="F163" s="144" t="s">
        <v>618</v>
      </c>
      <c r="G163" s="145">
        <v>343.2</v>
      </c>
      <c r="H163" s="144" t="s">
        <v>618</v>
      </c>
    </row>
    <row r="164" spans="1:8" x14ac:dyDescent="0.35">
      <c r="A164">
        <f t="shared" si="4"/>
        <v>2511</v>
      </c>
      <c r="B164" t="str">
        <f t="shared" si="5"/>
        <v>2511</v>
      </c>
      <c r="C164" s="142" t="s">
        <v>925</v>
      </c>
      <c r="D164" s="142" t="s">
        <v>926</v>
      </c>
      <c r="E164" s="148">
        <v>8852.9</v>
      </c>
      <c r="F164" s="147" t="s">
        <v>618</v>
      </c>
      <c r="G164" s="148">
        <v>8796.9</v>
      </c>
      <c r="H164" s="147" t="s">
        <v>618</v>
      </c>
    </row>
    <row r="165" spans="1:8" x14ac:dyDescent="0.35">
      <c r="A165">
        <f t="shared" si="4"/>
        <v>2512</v>
      </c>
      <c r="B165" t="str">
        <f t="shared" si="5"/>
        <v>2512</v>
      </c>
      <c r="C165" s="142" t="s">
        <v>927</v>
      </c>
      <c r="D165" s="142" t="s">
        <v>928</v>
      </c>
      <c r="E165" s="145">
        <v>3610.1</v>
      </c>
      <c r="F165" s="144" t="s">
        <v>618</v>
      </c>
      <c r="G165" s="145">
        <v>3928.8</v>
      </c>
      <c r="H165" s="144" t="s">
        <v>618</v>
      </c>
    </row>
    <row r="166" spans="1:8" x14ac:dyDescent="0.35">
      <c r="A166">
        <f t="shared" si="4"/>
        <v>2521</v>
      </c>
      <c r="B166" t="str">
        <f t="shared" si="5"/>
        <v>2521</v>
      </c>
      <c r="C166" s="142" t="s">
        <v>929</v>
      </c>
      <c r="D166" s="142" t="s">
        <v>930</v>
      </c>
      <c r="E166" s="148">
        <v>1190.5999999999999</v>
      </c>
      <c r="F166" s="147" t="s">
        <v>618</v>
      </c>
      <c r="G166" s="148">
        <v>1368.3</v>
      </c>
      <c r="H166" s="147" t="s">
        <v>618</v>
      </c>
    </row>
    <row r="167" spans="1:8" x14ac:dyDescent="0.35">
      <c r="A167">
        <f t="shared" si="4"/>
        <v>2529</v>
      </c>
      <c r="B167" t="str">
        <f t="shared" si="5"/>
        <v>2529</v>
      </c>
      <c r="C167" s="142" t="s">
        <v>931</v>
      </c>
      <c r="D167" s="142" t="s">
        <v>932</v>
      </c>
      <c r="E167" s="145">
        <v>630.79999999999995</v>
      </c>
      <c r="F167" s="144" t="s">
        <v>618</v>
      </c>
      <c r="G167" s="145">
        <v>655.6</v>
      </c>
      <c r="H167" s="144" t="s">
        <v>618</v>
      </c>
    </row>
    <row r="168" spans="1:8" x14ac:dyDescent="0.35">
      <c r="A168">
        <f t="shared" si="4"/>
        <v>2530</v>
      </c>
      <c r="B168" t="str">
        <f t="shared" si="5"/>
        <v>2530</v>
      </c>
      <c r="C168" s="142" t="s">
        <v>933</v>
      </c>
      <c r="D168" s="142" t="s">
        <v>934</v>
      </c>
      <c r="E168" s="147" t="s">
        <v>623</v>
      </c>
      <c r="F168" s="147" t="s">
        <v>624</v>
      </c>
      <c r="G168" s="147" t="s">
        <v>623</v>
      </c>
      <c r="H168" s="147" t="s">
        <v>624</v>
      </c>
    </row>
    <row r="169" spans="1:8" x14ac:dyDescent="0.35">
      <c r="A169">
        <f t="shared" si="4"/>
        <v>2540</v>
      </c>
      <c r="B169" t="str">
        <f t="shared" si="5"/>
        <v>2540</v>
      </c>
      <c r="C169" s="142" t="s">
        <v>935</v>
      </c>
      <c r="D169" s="142" t="s">
        <v>936</v>
      </c>
      <c r="E169" s="144" t="s">
        <v>623</v>
      </c>
      <c r="F169" s="144" t="s">
        <v>624</v>
      </c>
      <c r="G169" s="144" t="s">
        <v>623</v>
      </c>
      <c r="H169" s="144" t="s">
        <v>624</v>
      </c>
    </row>
    <row r="170" spans="1:8" x14ac:dyDescent="0.35">
      <c r="A170">
        <f t="shared" si="4"/>
        <v>2550</v>
      </c>
      <c r="B170" t="str">
        <f t="shared" si="5"/>
        <v>2550</v>
      </c>
      <c r="C170" s="142" t="s">
        <v>937</v>
      </c>
      <c r="D170" s="142" t="s">
        <v>938</v>
      </c>
      <c r="E170" s="148">
        <v>7883.9</v>
      </c>
      <c r="F170" s="147" t="s">
        <v>618</v>
      </c>
      <c r="G170" s="148">
        <v>7708.4</v>
      </c>
      <c r="H170" s="147" t="s">
        <v>618</v>
      </c>
    </row>
    <row r="171" spans="1:8" x14ac:dyDescent="0.35">
      <c r="A171">
        <f t="shared" si="4"/>
        <v>2561</v>
      </c>
      <c r="B171" t="str">
        <f t="shared" si="5"/>
        <v>2561</v>
      </c>
      <c r="C171" s="142" t="s">
        <v>939</v>
      </c>
      <c r="D171" s="142" t="s">
        <v>940</v>
      </c>
      <c r="E171" s="145">
        <v>3211.1</v>
      </c>
      <c r="F171" s="144" t="s">
        <v>618</v>
      </c>
      <c r="G171" s="145">
        <v>3203.3</v>
      </c>
      <c r="H171" s="144" t="s">
        <v>618</v>
      </c>
    </row>
    <row r="172" spans="1:8" x14ac:dyDescent="0.35">
      <c r="A172">
        <f t="shared" si="4"/>
        <v>2562</v>
      </c>
      <c r="B172" t="str">
        <f t="shared" si="5"/>
        <v>2562</v>
      </c>
      <c r="C172" s="142" t="s">
        <v>941</v>
      </c>
      <c r="D172" s="142" t="s">
        <v>942</v>
      </c>
      <c r="E172" s="148">
        <v>10732.6</v>
      </c>
      <c r="F172" s="147" t="s">
        <v>618</v>
      </c>
      <c r="G172" s="148">
        <v>10942.3</v>
      </c>
      <c r="H172" s="147" t="s">
        <v>618</v>
      </c>
    </row>
    <row r="173" spans="1:8" x14ac:dyDescent="0.35">
      <c r="A173">
        <f t="shared" si="4"/>
        <v>2571</v>
      </c>
      <c r="B173" t="str">
        <f t="shared" si="5"/>
        <v>2571</v>
      </c>
      <c r="C173" s="142" t="s">
        <v>943</v>
      </c>
      <c r="D173" s="142" t="s">
        <v>944</v>
      </c>
      <c r="E173" s="145">
        <v>185.3</v>
      </c>
      <c r="F173" s="144" t="s">
        <v>618</v>
      </c>
      <c r="G173" s="145">
        <v>234.4</v>
      </c>
      <c r="H173" s="144" t="s">
        <v>618</v>
      </c>
    </row>
    <row r="174" spans="1:8" x14ac:dyDescent="0.35">
      <c r="A174">
        <f t="shared" si="4"/>
        <v>2572</v>
      </c>
      <c r="B174" t="str">
        <f t="shared" si="5"/>
        <v>2572</v>
      </c>
      <c r="C174" s="142" t="s">
        <v>945</v>
      </c>
      <c r="D174" s="142" t="s">
        <v>946</v>
      </c>
      <c r="E174" s="148">
        <v>1123.0999999999999</v>
      </c>
      <c r="F174" s="147" t="s">
        <v>618</v>
      </c>
      <c r="G174" s="148">
        <v>1042.2</v>
      </c>
      <c r="H174" s="147" t="s">
        <v>618</v>
      </c>
    </row>
    <row r="175" spans="1:8" x14ac:dyDescent="0.35">
      <c r="A175">
        <f t="shared" si="4"/>
        <v>2573</v>
      </c>
      <c r="B175" t="str">
        <f t="shared" si="5"/>
        <v>2573</v>
      </c>
      <c r="C175" s="142" t="s">
        <v>947</v>
      </c>
      <c r="D175" s="142" t="s">
        <v>948</v>
      </c>
      <c r="E175" s="145">
        <v>1831.3</v>
      </c>
      <c r="F175" s="144" t="s">
        <v>618</v>
      </c>
      <c r="G175" s="145">
        <v>1899.5</v>
      </c>
      <c r="H175" s="144" t="s">
        <v>618</v>
      </c>
    </row>
    <row r="176" spans="1:8" x14ac:dyDescent="0.35">
      <c r="A176">
        <f t="shared" si="4"/>
        <v>2591</v>
      </c>
      <c r="B176" t="str">
        <f t="shared" si="5"/>
        <v>2591</v>
      </c>
      <c r="C176" s="142" t="s">
        <v>949</v>
      </c>
      <c r="D176" s="142" t="s">
        <v>950</v>
      </c>
      <c r="E176" s="148">
        <v>207.5</v>
      </c>
      <c r="F176" s="147" t="s">
        <v>618</v>
      </c>
      <c r="G176" s="146">
        <v>205</v>
      </c>
      <c r="H176" s="147" t="s">
        <v>618</v>
      </c>
    </row>
    <row r="177" spans="1:8" x14ac:dyDescent="0.35">
      <c r="A177">
        <f t="shared" si="4"/>
        <v>2592</v>
      </c>
      <c r="B177" t="str">
        <f t="shared" si="5"/>
        <v>2592</v>
      </c>
      <c r="C177" s="142" t="s">
        <v>951</v>
      </c>
      <c r="D177" s="142" t="s">
        <v>952</v>
      </c>
      <c r="E177" s="145">
        <v>1973.9</v>
      </c>
      <c r="F177" s="144" t="s">
        <v>618</v>
      </c>
      <c r="G177" s="145">
        <v>1931.9</v>
      </c>
      <c r="H177" s="144" t="s">
        <v>618</v>
      </c>
    </row>
    <row r="178" spans="1:8" x14ac:dyDescent="0.35">
      <c r="A178">
        <f t="shared" si="4"/>
        <v>2593</v>
      </c>
      <c r="B178" t="str">
        <f t="shared" si="5"/>
        <v>2593</v>
      </c>
      <c r="C178" s="142" t="s">
        <v>953</v>
      </c>
      <c r="D178" s="142" t="s">
        <v>954</v>
      </c>
      <c r="E178" s="148">
        <v>2095.1999999999998</v>
      </c>
      <c r="F178" s="147" t="s">
        <v>618</v>
      </c>
      <c r="G178" s="148">
        <v>1998.5</v>
      </c>
      <c r="H178" s="147" t="s">
        <v>618</v>
      </c>
    </row>
    <row r="179" spans="1:8" x14ac:dyDescent="0.35">
      <c r="A179">
        <f t="shared" si="4"/>
        <v>2594</v>
      </c>
      <c r="B179" t="str">
        <f t="shared" si="5"/>
        <v>2594</v>
      </c>
      <c r="C179" s="142" t="s">
        <v>955</v>
      </c>
      <c r="D179" s="142" t="s">
        <v>956</v>
      </c>
      <c r="E179" s="145">
        <v>1328.4</v>
      </c>
      <c r="F179" s="144" t="s">
        <v>618</v>
      </c>
      <c r="G179" s="145">
        <v>1585.7</v>
      </c>
      <c r="H179" s="144" t="s">
        <v>618</v>
      </c>
    </row>
    <row r="180" spans="1:8" x14ac:dyDescent="0.35">
      <c r="A180">
        <f t="shared" si="4"/>
        <v>2599</v>
      </c>
      <c r="B180" t="str">
        <f t="shared" si="5"/>
        <v>2599</v>
      </c>
      <c r="C180" s="142" t="s">
        <v>957</v>
      </c>
      <c r="D180" s="142" t="s">
        <v>958</v>
      </c>
      <c r="E180" s="148">
        <v>3427.6</v>
      </c>
      <c r="F180" s="147" t="s">
        <v>618</v>
      </c>
      <c r="G180" s="148">
        <v>3340.4</v>
      </c>
      <c r="H180" s="147" t="s">
        <v>618</v>
      </c>
    </row>
    <row r="181" spans="1:8" x14ac:dyDescent="0.35">
      <c r="A181">
        <f t="shared" si="4"/>
        <v>2611</v>
      </c>
      <c r="B181" t="str">
        <f t="shared" si="5"/>
        <v>2611</v>
      </c>
      <c r="C181" s="142" t="s">
        <v>959</v>
      </c>
      <c r="D181" s="142" t="s">
        <v>960</v>
      </c>
      <c r="E181" s="145">
        <v>5143.8999999999996</v>
      </c>
      <c r="F181" s="144" t="s">
        <v>618</v>
      </c>
      <c r="G181" s="145">
        <v>5403.7</v>
      </c>
      <c r="H181" s="144" t="s">
        <v>618</v>
      </c>
    </row>
    <row r="182" spans="1:8" x14ac:dyDescent="0.35">
      <c r="A182">
        <f t="shared" si="4"/>
        <v>2612</v>
      </c>
      <c r="B182" t="str">
        <f t="shared" si="5"/>
        <v>2612</v>
      </c>
      <c r="C182" s="142" t="s">
        <v>961</v>
      </c>
      <c r="D182" s="142" t="s">
        <v>962</v>
      </c>
      <c r="E182" s="148">
        <v>3530.6</v>
      </c>
      <c r="F182" s="147" t="s">
        <v>618</v>
      </c>
      <c r="G182" s="148">
        <v>3738.5</v>
      </c>
      <c r="H182" s="147" t="s">
        <v>618</v>
      </c>
    </row>
    <row r="183" spans="1:8" x14ac:dyDescent="0.35">
      <c r="A183">
        <f t="shared" si="4"/>
        <v>2620</v>
      </c>
      <c r="B183" t="str">
        <f t="shared" si="5"/>
        <v>2620</v>
      </c>
      <c r="C183" s="142" t="s">
        <v>963</v>
      </c>
      <c r="D183" s="142" t="s">
        <v>964</v>
      </c>
      <c r="E183" s="145">
        <v>1765.8</v>
      </c>
      <c r="F183" s="144" t="s">
        <v>618</v>
      </c>
      <c r="G183" s="144" t="s">
        <v>623</v>
      </c>
      <c r="H183" s="144" t="s">
        <v>624</v>
      </c>
    </row>
    <row r="184" spans="1:8" x14ac:dyDescent="0.35">
      <c r="A184">
        <f t="shared" si="4"/>
        <v>2630</v>
      </c>
      <c r="B184" t="str">
        <f t="shared" si="5"/>
        <v>2630</v>
      </c>
      <c r="C184" s="142" t="s">
        <v>965</v>
      </c>
      <c r="D184" s="142" t="s">
        <v>966</v>
      </c>
      <c r="E184" s="148">
        <v>4144.3</v>
      </c>
      <c r="F184" s="147" t="s">
        <v>618</v>
      </c>
      <c r="G184" s="148">
        <v>4571.6000000000004</v>
      </c>
      <c r="H184" s="147" t="s">
        <v>618</v>
      </c>
    </row>
    <row r="185" spans="1:8" x14ac:dyDescent="0.35">
      <c r="A185">
        <f t="shared" si="4"/>
        <v>2640</v>
      </c>
      <c r="B185" t="str">
        <f t="shared" si="5"/>
        <v>2640</v>
      </c>
      <c r="C185" s="142" t="s">
        <v>967</v>
      </c>
      <c r="D185" s="142" t="s">
        <v>968</v>
      </c>
      <c r="E185" s="145">
        <v>434.2</v>
      </c>
      <c r="F185" s="144" t="s">
        <v>618</v>
      </c>
      <c r="G185" s="143">
        <v>415</v>
      </c>
      <c r="H185" s="144" t="s">
        <v>618</v>
      </c>
    </row>
    <row r="186" spans="1:8" x14ac:dyDescent="0.35">
      <c r="A186">
        <f t="shared" si="4"/>
        <v>2651</v>
      </c>
      <c r="B186" t="str">
        <f t="shared" si="5"/>
        <v>2651</v>
      </c>
      <c r="C186" s="142" t="s">
        <v>969</v>
      </c>
      <c r="D186" s="142" t="s">
        <v>970</v>
      </c>
      <c r="E186" s="148">
        <v>11607.2</v>
      </c>
      <c r="F186" s="147" t="s">
        <v>618</v>
      </c>
      <c r="G186" s="148">
        <v>11800.9</v>
      </c>
      <c r="H186" s="147" t="s">
        <v>618</v>
      </c>
    </row>
    <row r="187" spans="1:8" x14ac:dyDescent="0.35">
      <c r="A187">
        <f t="shared" si="4"/>
        <v>2652</v>
      </c>
      <c r="B187" t="str">
        <f t="shared" si="5"/>
        <v>2652</v>
      </c>
      <c r="C187" s="142" t="s">
        <v>971</v>
      </c>
      <c r="D187" s="142" t="s">
        <v>972</v>
      </c>
      <c r="E187" s="145">
        <v>206.4</v>
      </c>
      <c r="F187" s="144" t="s">
        <v>618</v>
      </c>
      <c r="G187" s="145">
        <v>191.5</v>
      </c>
      <c r="H187" s="144" t="s">
        <v>618</v>
      </c>
    </row>
    <row r="188" spans="1:8" x14ac:dyDescent="0.35">
      <c r="A188">
        <f t="shared" si="4"/>
        <v>2660</v>
      </c>
      <c r="B188" t="str">
        <f t="shared" si="5"/>
        <v>2660</v>
      </c>
      <c r="C188" s="142" t="s">
        <v>973</v>
      </c>
      <c r="D188" s="142" t="s">
        <v>974</v>
      </c>
      <c r="E188" s="148">
        <v>1942.8</v>
      </c>
      <c r="F188" s="147" t="s">
        <v>618</v>
      </c>
      <c r="G188" s="148">
        <v>2276.8000000000002</v>
      </c>
      <c r="H188" s="147" t="s">
        <v>618</v>
      </c>
    </row>
    <row r="189" spans="1:8" x14ac:dyDescent="0.35">
      <c r="A189">
        <f t="shared" si="4"/>
        <v>2670</v>
      </c>
      <c r="B189" t="str">
        <f t="shared" si="5"/>
        <v>2670</v>
      </c>
      <c r="C189" s="142" t="s">
        <v>975</v>
      </c>
      <c r="D189" s="142" t="s">
        <v>976</v>
      </c>
      <c r="E189" s="145">
        <v>356.3</v>
      </c>
      <c r="F189" s="144" t="s">
        <v>618</v>
      </c>
      <c r="G189" s="144" t="s">
        <v>623</v>
      </c>
      <c r="H189" s="144" t="s">
        <v>624</v>
      </c>
    </row>
    <row r="190" spans="1:8" x14ac:dyDescent="0.35">
      <c r="A190">
        <f t="shared" si="4"/>
        <v>2680</v>
      </c>
      <c r="B190" t="str">
        <f t="shared" si="5"/>
        <v>2680</v>
      </c>
      <c r="C190" s="142" t="s">
        <v>977</v>
      </c>
      <c r="D190" s="142" t="s">
        <v>978</v>
      </c>
      <c r="E190" s="148">
        <v>11.6</v>
      </c>
      <c r="F190" s="147" t="s">
        <v>618</v>
      </c>
      <c r="G190" s="147" t="s">
        <v>623</v>
      </c>
      <c r="H190" s="147" t="s">
        <v>624</v>
      </c>
    </row>
    <row r="191" spans="1:8" x14ac:dyDescent="0.35">
      <c r="A191">
        <f t="shared" si="4"/>
        <v>2711</v>
      </c>
      <c r="B191" t="str">
        <f t="shared" si="5"/>
        <v>2711</v>
      </c>
      <c r="C191" s="142" t="s">
        <v>979</v>
      </c>
      <c r="D191" s="142" t="s">
        <v>980</v>
      </c>
      <c r="E191" s="145">
        <v>3803.1</v>
      </c>
      <c r="F191" s="144" t="s">
        <v>618</v>
      </c>
      <c r="G191" s="143">
        <v>3680</v>
      </c>
      <c r="H191" s="144" t="s">
        <v>618</v>
      </c>
    </row>
    <row r="192" spans="1:8" x14ac:dyDescent="0.35">
      <c r="A192">
        <f t="shared" si="4"/>
        <v>2712</v>
      </c>
      <c r="B192" t="str">
        <f t="shared" si="5"/>
        <v>2712</v>
      </c>
      <c r="C192" s="142" t="s">
        <v>981</v>
      </c>
      <c r="D192" s="142" t="s">
        <v>982</v>
      </c>
      <c r="E192" s="148">
        <v>6444.9</v>
      </c>
      <c r="F192" s="147" t="s">
        <v>618</v>
      </c>
      <c r="G192" s="148">
        <v>6642.8</v>
      </c>
      <c r="H192" s="147" t="s">
        <v>618</v>
      </c>
    </row>
    <row r="193" spans="1:8" x14ac:dyDescent="0.35">
      <c r="A193">
        <f t="shared" si="4"/>
        <v>2720</v>
      </c>
      <c r="B193" t="str">
        <f t="shared" si="5"/>
        <v>2720</v>
      </c>
      <c r="C193" s="142" t="s">
        <v>983</v>
      </c>
      <c r="D193" s="142" t="s">
        <v>984</v>
      </c>
      <c r="E193" s="145">
        <v>890.4</v>
      </c>
      <c r="F193" s="144" t="s">
        <v>618</v>
      </c>
      <c r="G193" s="145">
        <v>956.3</v>
      </c>
      <c r="H193" s="144" t="s">
        <v>618</v>
      </c>
    </row>
    <row r="194" spans="1:8" x14ac:dyDescent="0.35">
      <c r="A194">
        <f t="shared" si="4"/>
        <v>2731</v>
      </c>
      <c r="B194" t="str">
        <f t="shared" si="5"/>
        <v>2731</v>
      </c>
      <c r="C194" s="142" t="s">
        <v>985</v>
      </c>
      <c r="D194" s="142" t="s">
        <v>986</v>
      </c>
      <c r="E194" s="148">
        <v>520.29999999999995</v>
      </c>
      <c r="F194" s="147" t="s">
        <v>618</v>
      </c>
      <c r="G194" s="148">
        <v>705.5</v>
      </c>
      <c r="H194" s="147" t="s">
        <v>618</v>
      </c>
    </row>
    <row r="195" spans="1:8" x14ac:dyDescent="0.35">
      <c r="A195">
        <f t="shared" si="4"/>
        <v>2732</v>
      </c>
      <c r="B195" t="str">
        <f t="shared" si="5"/>
        <v>2732</v>
      </c>
      <c r="C195" s="142" t="s">
        <v>987</v>
      </c>
      <c r="D195" s="142" t="s">
        <v>988</v>
      </c>
      <c r="E195" s="145">
        <v>3692.6</v>
      </c>
      <c r="F195" s="144" t="s">
        <v>618</v>
      </c>
      <c r="G195" s="143">
        <v>3435</v>
      </c>
      <c r="H195" s="144" t="s">
        <v>618</v>
      </c>
    </row>
    <row r="196" spans="1:8" x14ac:dyDescent="0.35">
      <c r="A196">
        <f t="shared" si="4"/>
        <v>2733</v>
      </c>
      <c r="B196" t="str">
        <f t="shared" si="5"/>
        <v>2733</v>
      </c>
      <c r="C196" s="142" t="s">
        <v>989</v>
      </c>
      <c r="D196" s="142" t="s">
        <v>990</v>
      </c>
      <c r="E196" s="148">
        <v>2737.5</v>
      </c>
      <c r="F196" s="147" t="s">
        <v>618</v>
      </c>
      <c r="G196" s="146">
        <v>2637</v>
      </c>
      <c r="H196" s="147" t="s">
        <v>618</v>
      </c>
    </row>
    <row r="197" spans="1:8" x14ac:dyDescent="0.35">
      <c r="A197">
        <f t="shared" si="4"/>
        <v>2740</v>
      </c>
      <c r="B197" t="str">
        <f t="shared" si="5"/>
        <v>2740</v>
      </c>
      <c r="C197" s="142" t="s">
        <v>991</v>
      </c>
      <c r="D197" s="142" t="s">
        <v>992</v>
      </c>
      <c r="E197" s="145">
        <v>1926.6</v>
      </c>
      <c r="F197" s="144" t="s">
        <v>618</v>
      </c>
      <c r="G197" s="145">
        <v>1928.7</v>
      </c>
      <c r="H197" s="144" t="s">
        <v>618</v>
      </c>
    </row>
    <row r="198" spans="1:8" x14ac:dyDescent="0.35">
      <c r="A198">
        <f t="shared" si="4"/>
        <v>2751</v>
      </c>
      <c r="B198" t="str">
        <f t="shared" si="5"/>
        <v>2751</v>
      </c>
      <c r="C198" s="142" t="s">
        <v>993</v>
      </c>
      <c r="D198" s="142" t="s">
        <v>994</v>
      </c>
      <c r="E198" s="146">
        <v>2922</v>
      </c>
      <c r="F198" s="147" t="s">
        <v>618</v>
      </c>
      <c r="G198" s="146">
        <v>2739</v>
      </c>
      <c r="H198" s="147" t="s">
        <v>618</v>
      </c>
    </row>
    <row r="199" spans="1:8" x14ac:dyDescent="0.35">
      <c r="A199">
        <f t="shared" si="4"/>
        <v>2752</v>
      </c>
      <c r="B199" t="str">
        <f t="shared" si="5"/>
        <v>2752</v>
      </c>
      <c r="C199" s="142" t="s">
        <v>995</v>
      </c>
      <c r="D199" s="142" t="s">
        <v>996</v>
      </c>
      <c r="E199" s="145">
        <v>448.8</v>
      </c>
      <c r="F199" s="144" t="s">
        <v>618</v>
      </c>
      <c r="G199" s="143">
        <v>391</v>
      </c>
      <c r="H199" s="144" t="s">
        <v>618</v>
      </c>
    </row>
    <row r="200" spans="1:8" x14ac:dyDescent="0.35">
      <c r="A200">
        <f t="shared" si="4"/>
        <v>2790</v>
      </c>
      <c r="B200" t="str">
        <f t="shared" si="5"/>
        <v>2790</v>
      </c>
      <c r="C200" s="142" t="s">
        <v>997</v>
      </c>
      <c r="D200" s="142" t="s">
        <v>998</v>
      </c>
      <c r="E200" s="148">
        <v>1557.6</v>
      </c>
      <c r="F200" s="147" t="s">
        <v>618</v>
      </c>
      <c r="G200" s="148">
        <v>1548.7</v>
      </c>
      <c r="H200" s="147" t="s">
        <v>618</v>
      </c>
    </row>
    <row r="201" spans="1:8" x14ac:dyDescent="0.35">
      <c r="A201">
        <f t="shared" si="4"/>
        <v>2811</v>
      </c>
      <c r="B201" t="str">
        <f t="shared" si="5"/>
        <v>2811</v>
      </c>
      <c r="C201" s="142" t="s">
        <v>999</v>
      </c>
      <c r="D201" s="142" t="s">
        <v>1000</v>
      </c>
      <c r="E201" s="143">
        <v>3606</v>
      </c>
      <c r="F201" s="144" t="s">
        <v>618</v>
      </c>
      <c r="G201" s="145">
        <v>2167.5</v>
      </c>
      <c r="H201" s="144" t="s">
        <v>618</v>
      </c>
    </row>
    <row r="202" spans="1:8" x14ac:dyDescent="0.35">
      <c r="A202">
        <f t="shared" si="4"/>
        <v>2812</v>
      </c>
      <c r="B202" t="str">
        <f t="shared" si="5"/>
        <v>2812</v>
      </c>
      <c r="C202" s="142" t="s">
        <v>1001</v>
      </c>
      <c r="D202" s="142" t="s">
        <v>1002</v>
      </c>
      <c r="E202" s="148">
        <v>1932.4</v>
      </c>
      <c r="F202" s="147" t="s">
        <v>618</v>
      </c>
      <c r="G202" s="146">
        <v>1820</v>
      </c>
      <c r="H202" s="147" t="s">
        <v>618</v>
      </c>
    </row>
    <row r="203" spans="1:8" x14ac:dyDescent="0.35">
      <c r="A203">
        <f t="shared" si="4"/>
        <v>2813</v>
      </c>
      <c r="B203" t="str">
        <f t="shared" si="5"/>
        <v>2813</v>
      </c>
      <c r="C203" s="142" t="s">
        <v>1003</v>
      </c>
      <c r="D203" s="142" t="s">
        <v>1004</v>
      </c>
      <c r="E203" s="145">
        <v>3704.1</v>
      </c>
      <c r="F203" s="144" t="s">
        <v>618</v>
      </c>
      <c r="G203" s="145">
        <v>5999.7</v>
      </c>
      <c r="H203" s="144" t="s">
        <v>618</v>
      </c>
    </row>
    <row r="204" spans="1:8" x14ac:dyDescent="0.35">
      <c r="A204">
        <f t="shared" ref="A204:A267" si="6">VALUE(B204)</f>
        <v>2814</v>
      </c>
      <c r="B204" t="str">
        <f t="shared" ref="B204:B267" si="7">RIGHT(C204,4)</f>
        <v>2814</v>
      </c>
      <c r="C204" s="142" t="s">
        <v>1005</v>
      </c>
      <c r="D204" s="142" t="s">
        <v>1006</v>
      </c>
      <c r="E204" s="148">
        <v>3053.6</v>
      </c>
      <c r="F204" s="147" t="s">
        <v>618</v>
      </c>
      <c r="G204" s="148">
        <v>2756.6</v>
      </c>
      <c r="H204" s="147" t="s">
        <v>618</v>
      </c>
    </row>
    <row r="205" spans="1:8" x14ac:dyDescent="0.35">
      <c r="A205">
        <f t="shared" si="6"/>
        <v>2815</v>
      </c>
      <c r="B205" t="str">
        <f t="shared" si="7"/>
        <v>2815</v>
      </c>
      <c r="C205" s="142" t="s">
        <v>1007</v>
      </c>
      <c r="D205" s="142" t="s">
        <v>1008</v>
      </c>
      <c r="E205" s="145">
        <v>2483.1999999999998</v>
      </c>
      <c r="F205" s="144" t="s">
        <v>618</v>
      </c>
      <c r="G205" s="145">
        <v>2472.6999999999998</v>
      </c>
      <c r="H205" s="144" t="s">
        <v>618</v>
      </c>
    </row>
    <row r="206" spans="1:8" x14ac:dyDescent="0.35">
      <c r="A206">
        <f t="shared" si="6"/>
        <v>2821</v>
      </c>
      <c r="B206" t="str">
        <f t="shared" si="7"/>
        <v>2821</v>
      </c>
      <c r="C206" s="142" t="s">
        <v>1009</v>
      </c>
      <c r="D206" s="142" t="s">
        <v>1010</v>
      </c>
      <c r="E206" s="148">
        <v>1091.5999999999999</v>
      </c>
      <c r="F206" s="147" t="s">
        <v>618</v>
      </c>
      <c r="G206" s="148">
        <v>817.4</v>
      </c>
      <c r="H206" s="147" t="s">
        <v>618</v>
      </c>
    </row>
    <row r="207" spans="1:8" x14ac:dyDescent="0.35">
      <c r="A207">
        <f t="shared" si="6"/>
        <v>2822</v>
      </c>
      <c r="B207" t="str">
        <f t="shared" si="7"/>
        <v>2822</v>
      </c>
      <c r="C207" s="142" t="s">
        <v>1011</v>
      </c>
      <c r="D207" s="142" t="s">
        <v>1012</v>
      </c>
      <c r="E207" s="145">
        <v>5061.1000000000004</v>
      </c>
      <c r="F207" s="144" t="s">
        <v>618</v>
      </c>
      <c r="G207" s="145">
        <v>5016.8999999999996</v>
      </c>
      <c r="H207" s="144" t="s">
        <v>618</v>
      </c>
    </row>
    <row r="208" spans="1:8" x14ac:dyDescent="0.35">
      <c r="A208">
        <f t="shared" si="6"/>
        <v>2823</v>
      </c>
      <c r="B208" t="str">
        <f t="shared" si="7"/>
        <v>2823</v>
      </c>
      <c r="C208" s="142" t="s">
        <v>1013</v>
      </c>
      <c r="D208" s="142" t="s">
        <v>1014</v>
      </c>
      <c r="E208" s="148">
        <v>346.6</v>
      </c>
      <c r="F208" s="147" t="s">
        <v>618</v>
      </c>
      <c r="G208" s="148">
        <v>337.4</v>
      </c>
      <c r="H208" s="147" t="s">
        <v>618</v>
      </c>
    </row>
    <row r="209" spans="1:8" x14ac:dyDescent="0.35">
      <c r="A209">
        <f t="shared" si="6"/>
        <v>2824</v>
      </c>
      <c r="B209" t="str">
        <f t="shared" si="7"/>
        <v>2824</v>
      </c>
      <c r="C209" s="142" t="s">
        <v>1015</v>
      </c>
      <c r="D209" s="142" t="s">
        <v>1016</v>
      </c>
      <c r="E209" s="145">
        <v>84.7</v>
      </c>
      <c r="F209" s="144" t="s">
        <v>618</v>
      </c>
      <c r="G209" s="145">
        <v>80.7</v>
      </c>
      <c r="H209" s="144" t="s">
        <v>618</v>
      </c>
    </row>
    <row r="210" spans="1:8" x14ac:dyDescent="0.35">
      <c r="A210">
        <f t="shared" si="6"/>
        <v>2825</v>
      </c>
      <c r="B210" t="str">
        <f t="shared" si="7"/>
        <v>2825</v>
      </c>
      <c r="C210" s="142" t="s">
        <v>1017</v>
      </c>
      <c r="D210" s="142" t="s">
        <v>1018</v>
      </c>
      <c r="E210" s="148">
        <v>4600.5</v>
      </c>
      <c r="F210" s="147" t="s">
        <v>618</v>
      </c>
      <c r="G210" s="148">
        <v>4431.8</v>
      </c>
      <c r="H210" s="147" t="s">
        <v>618</v>
      </c>
    </row>
    <row r="211" spans="1:8" x14ac:dyDescent="0.35">
      <c r="A211">
        <f t="shared" si="6"/>
        <v>2829</v>
      </c>
      <c r="B211" t="str">
        <f t="shared" si="7"/>
        <v>2829</v>
      </c>
      <c r="C211" s="142" t="s">
        <v>1019</v>
      </c>
      <c r="D211" s="142" t="s">
        <v>1020</v>
      </c>
      <c r="E211" s="145">
        <v>3394.9</v>
      </c>
      <c r="F211" s="144" t="s">
        <v>618</v>
      </c>
      <c r="G211" s="145">
        <v>3581.5</v>
      </c>
      <c r="H211" s="144" t="s">
        <v>618</v>
      </c>
    </row>
    <row r="212" spans="1:8" x14ac:dyDescent="0.35">
      <c r="A212">
        <f t="shared" si="6"/>
        <v>2830</v>
      </c>
      <c r="B212" t="str">
        <f t="shared" si="7"/>
        <v>2830</v>
      </c>
      <c r="C212" s="142" t="s">
        <v>1021</v>
      </c>
      <c r="D212" s="142" t="s">
        <v>1022</v>
      </c>
      <c r="E212" s="148">
        <v>4569.3999999999996</v>
      </c>
      <c r="F212" s="147" t="s">
        <v>618</v>
      </c>
      <c r="G212" s="148">
        <v>4238.8</v>
      </c>
      <c r="H212" s="147" t="s">
        <v>618</v>
      </c>
    </row>
    <row r="213" spans="1:8" x14ac:dyDescent="0.35">
      <c r="A213">
        <f t="shared" si="6"/>
        <v>2841</v>
      </c>
      <c r="B213" t="str">
        <f t="shared" si="7"/>
        <v>2841</v>
      </c>
      <c r="C213" s="142" t="s">
        <v>1023</v>
      </c>
      <c r="D213" s="142" t="s">
        <v>1024</v>
      </c>
      <c r="E213" s="145">
        <v>918.9</v>
      </c>
      <c r="F213" s="144" t="s">
        <v>618</v>
      </c>
      <c r="G213" s="145">
        <v>1044.4000000000001</v>
      </c>
      <c r="H213" s="144" t="s">
        <v>618</v>
      </c>
    </row>
    <row r="214" spans="1:8" x14ac:dyDescent="0.35">
      <c r="A214">
        <f t="shared" si="6"/>
        <v>2849</v>
      </c>
      <c r="B214" t="str">
        <f t="shared" si="7"/>
        <v>2849</v>
      </c>
      <c r="C214" s="142" t="s">
        <v>1025</v>
      </c>
      <c r="D214" s="142" t="s">
        <v>1026</v>
      </c>
      <c r="E214" s="146">
        <v>245</v>
      </c>
      <c r="F214" s="147" t="s">
        <v>618</v>
      </c>
      <c r="G214" s="148">
        <v>213.7</v>
      </c>
      <c r="H214" s="147" t="s">
        <v>618</v>
      </c>
    </row>
    <row r="215" spans="1:8" x14ac:dyDescent="0.35">
      <c r="A215">
        <f t="shared" si="6"/>
        <v>2891</v>
      </c>
      <c r="B215" t="str">
        <f t="shared" si="7"/>
        <v>2891</v>
      </c>
      <c r="C215" s="142" t="s">
        <v>1027</v>
      </c>
      <c r="D215" s="142" t="s">
        <v>1028</v>
      </c>
      <c r="E215" s="145">
        <v>320.5</v>
      </c>
      <c r="F215" s="144" t="s">
        <v>618</v>
      </c>
      <c r="G215" s="145">
        <v>304.60000000000002</v>
      </c>
      <c r="H215" s="144" t="s">
        <v>618</v>
      </c>
    </row>
    <row r="216" spans="1:8" x14ac:dyDescent="0.35">
      <c r="A216">
        <f t="shared" si="6"/>
        <v>2892</v>
      </c>
      <c r="B216" t="str">
        <f t="shared" si="7"/>
        <v>2892</v>
      </c>
      <c r="C216" s="142" t="s">
        <v>1029</v>
      </c>
      <c r="D216" s="142" t="s">
        <v>1030</v>
      </c>
      <c r="E216" s="148">
        <v>1763.4</v>
      </c>
      <c r="F216" s="147" t="s">
        <v>618</v>
      </c>
      <c r="G216" s="148">
        <v>1771.2</v>
      </c>
      <c r="H216" s="147" t="s">
        <v>618</v>
      </c>
    </row>
    <row r="217" spans="1:8" x14ac:dyDescent="0.35">
      <c r="A217">
        <f t="shared" si="6"/>
        <v>2893</v>
      </c>
      <c r="B217" t="str">
        <f t="shared" si="7"/>
        <v>2893</v>
      </c>
      <c r="C217" s="142" t="s">
        <v>1031</v>
      </c>
      <c r="D217" s="142" t="s">
        <v>1032</v>
      </c>
      <c r="E217" s="143">
        <v>1733</v>
      </c>
      <c r="F217" s="144" t="s">
        <v>618</v>
      </c>
      <c r="G217" s="145">
        <v>1781.7</v>
      </c>
      <c r="H217" s="144" t="s">
        <v>618</v>
      </c>
    </row>
    <row r="218" spans="1:8" x14ac:dyDescent="0.35">
      <c r="A218">
        <f t="shared" si="6"/>
        <v>2894</v>
      </c>
      <c r="B218" t="str">
        <f t="shared" si="7"/>
        <v>2894</v>
      </c>
      <c r="C218" s="142" t="s">
        <v>1033</v>
      </c>
      <c r="D218" s="142" t="s">
        <v>1034</v>
      </c>
      <c r="E218" s="148">
        <v>864.9</v>
      </c>
      <c r="F218" s="147" t="s">
        <v>618</v>
      </c>
      <c r="G218" s="148">
        <v>964.2</v>
      </c>
      <c r="H218" s="147" t="s">
        <v>618</v>
      </c>
    </row>
    <row r="219" spans="1:8" x14ac:dyDescent="0.35">
      <c r="A219">
        <f t="shared" si="6"/>
        <v>2895</v>
      </c>
      <c r="B219" t="str">
        <f t="shared" si="7"/>
        <v>2895</v>
      </c>
      <c r="C219" s="142" t="s">
        <v>1035</v>
      </c>
      <c r="D219" s="142" t="s">
        <v>1036</v>
      </c>
      <c r="E219" s="145">
        <v>407.1</v>
      </c>
      <c r="F219" s="144" t="s">
        <v>618</v>
      </c>
      <c r="G219" s="145">
        <v>505.4</v>
      </c>
      <c r="H219" s="144" t="s">
        <v>618</v>
      </c>
    </row>
    <row r="220" spans="1:8" x14ac:dyDescent="0.35">
      <c r="A220">
        <f t="shared" si="6"/>
        <v>2896</v>
      </c>
      <c r="B220" t="str">
        <f t="shared" si="7"/>
        <v>2896</v>
      </c>
      <c r="C220" s="142" t="s">
        <v>1037</v>
      </c>
      <c r="D220" s="142" t="s">
        <v>1038</v>
      </c>
      <c r="E220" s="148">
        <v>700.6</v>
      </c>
      <c r="F220" s="147" t="s">
        <v>618</v>
      </c>
      <c r="G220" s="148">
        <v>744.9</v>
      </c>
      <c r="H220" s="147" t="s">
        <v>618</v>
      </c>
    </row>
    <row r="221" spans="1:8" x14ac:dyDescent="0.35">
      <c r="A221">
        <f t="shared" si="6"/>
        <v>2899</v>
      </c>
      <c r="B221" t="str">
        <f t="shared" si="7"/>
        <v>2899</v>
      </c>
      <c r="C221" s="142" t="s">
        <v>1039</v>
      </c>
      <c r="D221" s="142" t="s">
        <v>1040</v>
      </c>
      <c r="E221" s="145">
        <v>1416.8</v>
      </c>
      <c r="F221" s="144" t="s">
        <v>618</v>
      </c>
      <c r="G221" s="145">
        <v>1924.7</v>
      </c>
      <c r="H221" s="144" t="s">
        <v>618</v>
      </c>
    </row>
    <row r="222" spans="1:8" x14ac:dyDescent="0.35">
      <c r="A222">
        <f t="shared" si="6"/>
        <v>2910</v>
      </c>
      <c r="B222" t="str">
        <f t="shared" si="7"/>
        <v>2910</v>
      </c>
      <c r="C222" s="142" t="s">
        <v>1041</v>
      </c>
      <c r="D222" s="142" t="s">
        <v>1042</v>
      </c>
      <c r="E222" s="148">
        <v>47724.5</v>
      </c>
      <c r="F222" s="147" t="s">
        <v>618</v>
      </c>
      <c r="G222" s="148">
        <v>52446.6</v>
      </c>
      <c r="H222" s="147" t="s">
        <v>618</v>
      </c>
    </row>
    <row r="223" spans="1:8" x14ac:dyDescent="0.35">
      <c r="A223">
        <f t="shared" si="6"/>
        <v>2920</v>
      </c>
      <c r="B223" t="str">
        <f t="shared" si="7"/>
        <v>2920</v>
      </c>
      <c r="C223" s="142" t="s">
        <v>1043</v>
      </c>
      <c r="D223" s="142" t="s">
        <v>1044</v>
      </c>
      <c r="E223" s="145">
        <v>3873.6</v>
      </c>
      <c r="F223" s="144" t="s">
        <v>618</v>
      </c>
      <c r="G223" s="145">
        <v>3998.3</v>
      </c>
      <c r="H223" s="144" t="s">
        <v>618</v>
      </c>
    </row>
    <row r="224" spans="1:8" x14ac:dyDescent="0.35">
      <c r="A224">
        <f t="shared" si="6"/>
        <v>2931</v>
      </c>
      <c r="B224" t="str">
        <f t="shared" si="7"/>
        <v>2931</v>
      </c>
      <c r="C224" s="142" t="s">
        <v>1045</v>
      </c>
      <c r="D224" s="142" t="s">
        <v>1046</v>
      </c>
      <c r="E224" s="148">
        <v>3952.5</v>
      </c>
      <c r="F224" s="147" t="s">
        <v>618</v>
      </c>
      <c r="G224" s="148">
        <v>4350.3</v>
      </c>
      <c r="H224" s="147" t="s">
        <v>618</v>
      </c>
    </row>
    <row r="225" spans="1:8" x14ac:dyDescent="0.35">
      <c r="A225">
        <f t="shared" si="6"/>
        <v>2932</v>
      </c>
      <c r="B225" t="str">
        <f t="shared" si="7"/>
        <v>2932</v>
      </c>
      <c r="C225" s="142" t="s">
        <v>1047</v>
      </c>
      <c r="D225" s="142" t="s">
        <v>1048</v>
      </c>
      <c r="E225" s="145">
        <v>16119.1</v>
      </c>
      <c r="F225" s="144" t="s">
        <v>618</v>
      </c>
      <c r="G225" s="145">
        <v>17007.7</v>
      </c>
      <c r="H225" s="144" t="s">
        <v>618</v>
      </c>
    </row>
    <row r="226" spans="1:8" x14ac:dyDescent="0.35">
      <c r="A226">
        <f t="shared" si="6"/>
        <v>3011</v>
      </c>
      <c r="B226" t="str">
        <f t="shared" si="7"/>
        <v>3011</v>
      </c>
      <c r="C226" s="142" t="s">
        <v>1049</v>
      </c>
      <c r="D226" s="142" t="s">
        <v>1050</v>
      </c>
      <c r="E226" s="148">
        <v>4306.5</v>
      </c>
      <c r="F226" s="147" t="s">
        <v>618</v>
      </c>
      <c r="G226" s="148">
        <v>4598.5</v>
      </c>
      <c r="H226" s="147" t="s">
        <v>618</v>
      </c>
    </row>
    <row r="227" spans="1:8" x14ac:dyDescent="0.35">
      <c r="A227">
        <f t="shared" si="6"/>
        <v>3012</v>
      </c>
      <c r="B227" t="str">
        <f t="shared" si="7"/>
        <v>3012</v>
      </c>
      <c r="C227" s="142" t="s">
        <v>1051</v>
      </c>
      <c r="D227" s="142" t="s">
        <v>1052</v>
      </c>
      <c r="E227" s="145">
        <v>982.4</v>
      </c>
      <c r="F227" s="144" t="s">
        <v>618</v>
      </c>
      <c r="G227" s="145">
        <v>1119.8</v>
      </c>
      <c r="H227" s="144" t="s">
        <v>618</v>
      </c>
    </row>
    <row r="228" spans="1:8" x14ac:dyDescent="0.35">
      <c r="A228">
        <f t="shared" si="6"/>
        <v>3020</v>
      </c>
      <c r="B228" t="str">
        <f t="shared" si="7"/>
        <v>3020</v>
      </c>
      <c r="C228" s="142" t="s">
        <v>1053</v>
      </c>
      <c r="D228" s="142" t="s">
        <v>1054</v>
      </c>
      <c r="E228" s="148">
        <v>4604.7</v>
      </c>
      <c r="F228" s="147" t="s">
        <v>618</v>
      </c>
      <c r="G228" s="148">
        <v>3920.1</v>
      </c>
      <c r="H228" s="147" t="s">
        <v>618</v>
      </c>
    </row>
    <row r="229" spans="1:8" x14ac:dyDescent="0.35">
      <c r="A229">
        <f t="shared" si="6"/>
        <v>3030</v>
      </c>
      <c r="B229" t="str">
        <f t="shared" si="7"/>
        <v>3030</v>
      </c>
      <c r="C229" s="142" t="s">
        <v>1055</v>
      </c>
      <c r="D229" s="142" t="s">
        <v>1056</v>
      </c>
      <c r="E229" s="145">
        <v>41308.1</v>
      </c>
      <c r="F229" s="144" t="s">
        <v>618</v>
      </c>
      <c r="G229" s="144" t="s">
        <v>623</v>
      </c>
      <c r="H229" s="144" t="s">
        <v>624</v>
      </c>
    </row>
    <row r="230" spans="1:8" x14ac:dyDescent="0.35">
      <c r="A230">
        <f t="shared" si="6"/>
        <v>3040</v>
      </c>
      <c r="B230" t="str">
        <f t="shared" si="7"/>
        <v>3040</v>
      </c>
      <c r="C230" s="142" t="s">
        <v>1057</v>
      </c>
      <c r="D230" s="142" t="s">
        <v>1058</v>
      </c>
      <c r="E230" s="148">
        <v>801.9</v>
      </c>
      <c r="F230" s="147" t="s">
        <v>618</v>
      </c>
      <c r="G230" s="147" t="s">
        <v>623</v>
      </c>
      <c r="H230" s="147" t="s">
        <v>624</v>
      </c>
    </row>
    <row r="231" spans="1:8" x14ac:dyDescent="0.35">
      <c r="A231">
        <f t="shared" si="6"/>
        <v>3091</v>
      </c>
      <c r="B231" t="str">
        <f t="shared" si="7"/>
        <v>3091</v>
      </c>
      <c r="C231" s="142" t="s">
        <v>1059</v>
      </c>
      <c r="D231" s="142" t="s">
        <v>1060</v>
      </c>
      <c r="E231" s="145">
        <v>364.4</v>
      </c>
      <c r="F231" s="144" t="s">
        <v>618</v>
      </c>
      <c r="G231" s="145">
        <v>382.3</v>
      </c>
      <c r="H231" s="144" t="s">
        <v>618</v>
      </c>
    </row>
    <row r="232" spans="1:8" x14ac:dyDescent="0.35">
      <c r="A232">
        <f t="shared" si="6"/>
        <v>3092</v>
      </c>
      <c r="B232" t="str">
        <f t="shared" si="7"/>
        <v>3092</v>
      </c>
      <c r="C232" s="142" t="s">
        <v>1061</v>
      </c>
      <c r="D232" s="142" t="s">
        <v>1062</v>
      </c>
      <c r="E232" s="148">
        <v>432.4</v>
      </c>
      <c r="F232" s="147" t="s">
        <v>618</v>
      </c>
      <c r="G232" s="148">
        <v>458.1</v>
      </c>
      <c r="H232" s="147" t="s">
        <v>618</v>
      </c>
    </row>
    <row r="233" spans="1:8" x14ac:dyDescent="0.35">
      <c r="A233">
        <f t="shared" si="6"/>
        <v>3099</v>
      </c>
      <c r="B233" t="str">
        <f t="shared" si="7"/>
        <v>3099</v>
      </c>
      <c r="C233" s="142" t="s">
        <v>1063</v>
      </c>
      <c r="D233" s="142" t="s">
        <v>1064</v>
      </c>
      <c r="E233" s="145">
        <v>21.8</v>
      </c>
      <c r="F233" s="144" t="s">
        <v>618</v>
      </c>
      <c r="G233" s="145">
        <v>44.4</v>
      </c>
      <c r="H233" s="144" t="s">
        <v>618</v>
      </c>
    </row>
    <row r="234" spans="1:8" x14ac:dyDescent="0.35">
      <c r="A234">
        <f t="shared" si="6"/>
        <v>3101</v>
      </c>
      <c r="B234" t="str">
        <f t="shared" si="7"/>
        <v>3101</v>
      </c>
      <c r="C234" s="142" t="s">
        <v>1065</v>
      </c>
      <c r="D234" s="142" t="s">
        <v>1066</v>
      </c>
      <c r="E234" s="148">
        <v>2379.8000000000002</v>
      </c>
      <c r="F234" s="147" t="s">
        <v>618</v>
      </c>
      <c r="G234" s="148">
        <v>2424.8000000000002</v>
      </c>
      <c r="H234" s="147" t="s">
        <v>618</v>
      </c>
    </row>
    <row r="235" spans="1:8" x14ac:dyDescent="0.35">
      <c r="A235">
        <f t="shared" si="6"/>
        <v>3102</v>
      </c>
      <c r="B235" t="str">
        <f t="shared" si="7"/>
        <v>3102</v>
      </c>
      <c r="C235" s="142" t="s">
        <v>1067</v>
      </c>
      <c r="D235" s="142" t="s">
        <v>1068</v>
      </c>
      <c r="E235" s="145">
        <v>1275.2</v>
      </c>
      <c r="F235" s="144" t="s">
        <v>618</v>
      </c>
      <c r="G235" s="145">
        <v>1201.5</v>
      </c>
      <c r="H235" s="144" t="s">
        <v>618</v>
      </c>
    </row>
    <row r="236" spans="1:8" x14ac:dyDescent="0.35">
      <c r="A236">
        <f t="shared" si="6"/>
        <v>3103</v>
      </c>
      <c r="B236" t="str">
        <f t="shared" si="7"/>
        <v>3103</v>
      </c>
      <c r="C236" s="142" t="s">
        <v>1069</v>
      </c>
      <c r="D236" s="142" t="s">
        <v>1070</v>
      </c>
      <c r="E236" s="148">
        <v>860.8</v>
      </c>
      <c r="F236" s="147" t="s">
        <v>618</v>
      </c>
      <c r="G236" s="148">
        <v>820.5</v>
      </c>
      <c r="H236" s="147" t="s">
        <v>618</v>
      </c>
    </row>
    <row r="237" spans="1:8" x14ac:dyDescent="0.35">
      <c r="A237">
        <f t="shared" si="6"/>
        <v>3109</v>
      </c>
      <c r="B237" t="str">
        <f t="shared" si="7"/>
        <v>3109</v>
      </c>
      <c r="C237" s="142" t="s">
        <v>1071</v>
      </c>
      <c r="D237" s="142" t="s">
        <v>1072</v>
      </c>
      <c r="E237" s="145">
        <v>2578.3000000000002</v>
      </c>
      <c r="F237" s="144" t="s">
        <v>618</v>
      </c>
      <c r="G237" s="145">
        <v>2556.1999999999998</v>
      </c>
      <c r="H237" s="144" t="s">
        <v>618</v>
      </c>
    </row>
    <row r="238" spans="1:8" x14ac:dyDescent="0.35">
      <c r="A238">
        <f t="shared" si="6"/>
        <v>3211</v>
      </c>
      <c r="B238" t="str">
        <f t="shared" si="7"/>
        <v>3211</v>
      </c>
      <c r="C238" s="142" t="s">
        <v>1073</v>
      </c>
      <c r="D238" s="142" t="s">
        <v>1074</v>
      </c>
      <c r="E238" s="148">
        <v>0.1</v>
      </c>
      <c r="F238" s="147" t="s">
        <v>618</v>
      </c>
      <c r="G238" s="147" t="s">
        <v>623</v>
      </c>
      <c r="H238" s="147" t="s">
        <v>624</v>
      </c>
    </row>
    <row r="239" spans="1:8" x14ac:dyDescent="0.35">
      <c r="A239">
        <f t="shared" si="6"/>
        <v>3212</v>
      </c>
      <c r="B239" t="str">
        <f t="shared" si="7"/>
        <v>3212</v>
      </c>
      <c r="C239" s="142" t="s">
        <v>1075</v>
      </c>
      <c r="D239" s="142" t="s">
        <v>1076</v>
      </c>
      <c r="E239" s="145">
        <v>1687.8</v>
      </c>
      <c r="F239" s="144" t="s">
        <v>618</v>
      </c>
      <c r="G239" s="144" t="s">
        <v>623</v>
      </c>
      <c r="H239" s="144" t="s">
        <v>624</v>
      </c>
    </row>
    <row r="240" spans="1:8" x14ac:dyDescent="0.35">
      <c r="A240">
        <f t="shared" si="6"/>
        <v>3213</v>
      </c>
      <c r="B240" t="str">
        <f t="shared" si="7"/>
        <v>3213</v>
      </c>
      <c r="C240" s="142" t="s">
        <v>1077</v>
      </c>
      <c r="D240" s="142" t="s">
        <v>1078</v>
      </c>
      <c r="E240" s="148">
        <v>535.5</v>
      </c>
      <c r="F240" s="147" t="s">
        <v>618</v>
      </c>
      <c r="G240" s="148">
        <v>408.2</v>
      </c>
      <c r="H240" s="147" t="s">
        <v>618</v>
      </c>
    </row>
    <row r="241" spans="1:8" x14ac:dyDescent="0.35">
      <c r="A241">
        <f t="shared" si="6"/>
        <v>3220</v>
      </c>
      <c r="B241" t="str">
        <f t="shared" si="7"/>
        <v>3220</v>
      </c>
      <c r="C241" s="142" t="s">
        <v>1079</v>
      </c>
      <c r="D241" s="142" t="s">
        <v>1080</v>
      </c>
      <c r="E241" s="145">
        <v>207.3</v>
      </c>
      <c r="F241" s="144" t="s">
        <v>618</v>
      </c>
      <c r="G241" s="145">
        <v>236.6</v>
      </c>
      <c r="H241" s="144" t="s">
        <v>618</v>
      </c>
    </row>
    <row r="242" spans="1:8" x14ac:dyDescent="0.35">
      <c r="A242">
        <f t="shared" si="6"/>
        <v>3230</v>
      </c>
      <c r="B242" t="str">
        <f t="shared" si="7"/>
        <v>3230</v>
      </c>
      <c r="C242" s="142" t="s">
        <v>1081</v>
      </c>
      <c r="D242" s="142" t="s">
        <v>1082</v>
      </c>
      <c r="E242" s="148">
        <v>804.2</v>
      </c>
      <c r="F242" s="147" t="s">
        <v>618</v>
      </c>
      <c r="G242" s="148">
        <v>798.4</v>
      </c>
      <c r="H242" s="147" t="s">
        <v>618</v>
      </c>
    </row>
    <row r="243" spans="1:8" x14ac:dyDescent="0.35">
      <c r="A243">
        <f t="shared" si="6"/>
        <v>3240</v>
      </c>
      <c r="B243" t="str">
        <f t="shared" si="7"/>
        <v>3240</v>
      </c>
      <c r="C243" s="142" t="s">
        <v>1083</v>
      </c>
      <c r="D243" s="142" t="s">
        <v>1084</v>
      </c>
      <c r="E243" s="145">
        <v>366.3</v>
      </c>
      <c r="F243" s="144" t="s">
        <v>618</v>
      </c>
      <c r="G243" s="145">
        <v>517.6</v>
      </c>
      <c r="H243" s="144" t="s">
        <v>618</v>
      </c>
    </row>
    <row r="244" spans="1:8" x14ac:dyDescent="0.35">
      <c r="A244">
        <f t="shared" si="6"/>
        <v>3250</v>
      </c>
      <c r="B244" t="str">
        <f t="shared" si="7"/>
        <v>3250</v>
      </c>
      <c r="C244" s="142" t="s">
        <v>1085</v>
      </c>
      <c r="D244" s="142" t="s">
        <v>1086</v>
      </c>
      <c r="E244" s="148">
        <v>7894.5</v>
      </c>
      <c r="F244" s="147" t="s">
        <v>618</v>
      </c>
      <c r="G244" s="148">
        <v>8106.6</v>
      </c>
      <c r="H244" s="147" t="s">
        <v>618</v>
      </c>
    </row>
    <row r="245" spans="1:8" x14ac:dyDescent="0.35">
      <c r="A245">
        <f t="shared" si="6"/>
        <v>3291</v>
      </c>
      <c r="B245" t="str">
        <f t="shared" si="7"/>
        <v>3291</v>
      </c>
      <c r="C245" s="142" t="s">
        <v>1087</v>
      </c>
      <c r="D245" s="142" t="s">
        <v>1088</v>
      </c>
      <c r="E245" s="143">
        <v>189</v>
      </c>
      <c r="F245" s="144" t="s">
        <v>618</v>
      </c>
      <c r="G245" s="145">
        <v>173.9</v>
      </c>
      <c r="H245" s="144" t="s">
        <v>618</v>
      </c>
    </row>
    <row r="246" spans="1:8" x14ac:dyDescent="0.35">
      <c r="A246">
        <f t="shared" si="6"/>
        <v>3299</v>
      </c>
      <c r="B246" t="str">
        <f t="shared" si="7"/>
        <v>3299</v>
      </c>
      <c r="C246" s="142" t="s">
        <v>1089</v>
      </c>
      <c r="D246" s="142" t="s">
        <v>1090</v>
      </c>
      <c r="E246" s="148">
        <v>1261.3</v>
      </c>
      <c r="F246" s="147" t="s">
        <v>618</v>
      </c>
      <c r="G246" s="148">
        <v>1237.5</v>
      </c>
      <c r="H246" s="147" t="s">
        <v>618</v>
      </c>
    </row>
    <row r="247" spans="1:8" x14ac:dyDescent="0.35">
      <c r="A247">
        <f t="shared" si="6"/>
        <v>3311</v>
      </c>
      <c r="B247" t="str">
        <f t="shared" si="7"/>
        <v>3311</v>
      </c>
      <c r="C247" s="142" t="s">
        <v>1091</v>
      </c>
      <c r="D247" s="142" t="s">
        <v>1092</v>
      </c>
      <c r="E247" s="143">
        <v>2997</v>
      </c>
      <c r="F247" s="144" t="s">
        <v>618</v>
      </c>
      <c r="G247" s="145">
        <v>3222.5</v>
      </c>
      <c r="H247" s="144" t="s">
        <v>618</v>
      </c>
    </row>
    <row r="248" spans="1:8" x14ac:dyDescent="0.35">
      <c r="A248">
        <f t="shared" si="6"/>
        <v>3312</v>
      </c>
      <c r="B248" t="str">
        <f t="shared" si="7"/>
        <v>3312</v>
      </c>
      <c r="C248" s="142" t="s">
        <v>1093</v>
      </c>
      <c r="D248" s="142" t="s">
        <v>1094</v>
      </c>
      <c r="E248" s="148">
        <v>5992.8</v>
      </c>
      <c r="F248" s="147" t="s">
        <v>618</v>
      </c>
      <c r="G248" s="148">
        <v>6091.1</v>
      </c>
      <c r="H248" s="147" t="s">
        <v>618</v>
      </c>
    </row>
    <row r="249" spans="1:8" x14ac:dyDescent="0.35">
      <c r="A249">
        <f t="shared" si="6"/>
        <v>3313</v>
      </c>
      <c r="B249" t="str">
        <f t="shared" si="7"/>
        <v>3313</v>
      </c>
      <c r="C249" s="142" t="s">
        <v>1095</v>
      </c>
      <c r="D249" s="142" t="s">
        <v>1096</v>
      </c>
      <c r="E249" s="145">
        <v>1191.0999999999999</v>
      </c>
      <c r="F249" s="144" t="s">
        <v>618</v>
      </c>
      <c r="G249" s="145">
        <v>890.7</v>
      </c>
      <c r="H249" s="144" t="s">
        <v>618</v>
      </c>
    </row>
    <row r="250" spans="1:8" x14ac:dyDescent="0.35">
      <c r="A250">
        <f t="shared" si="6"/>
        <v>3314</v>
      </c>
      <c r="B250" t="str">
        <f t="shared" si="7"/>
        <v>3314</v>
      </c>
      <c r="C250" s="142" t="s">
        <v>1097</v>
      </c>
      <c r="D250" s="142" t="s">
        <v>1098</v>
      </c>
      <c r="E250" s="148">
        <v>1440.1</v>
      </c>
      <c r="F250" s="147" t="s">
        <v>618</v>
      </c>
      <c r="G250" s="148">
        <v>1253.5</v>
      </c>
      <c r="H250" s="147" t="s">
        <v>618</v>
      </c>
    </row>
    <row r="251" spans="1:8" x14ac:dyDescent="0.35">
      <c r="A251">
        <f t="shared" si="6"/>
        <v>3315</v>
      </c>
      <c r="B251" t="str">
        <f t="shared" si="7"/>
        <v>3315</v>
      </c>
      <c r="C251" s="142" t="s">
        <v>1099</v>
      </c>
      <c r="D251" s="142" t="s">
        <v>1100</v>
      </c>
      <c r="E251" s="145">
        <v>961.2</v>
      </c>
      <c r="F251" s="144" t="s">
        <v>618</v>
      </c>
      <c r="G251" s="145">
        <v>930.3</v>
      </c>
      <c r="H251" s="144" t="s">
        <v>618</v>
      </c>
    </row>
    <row r="252" spans="1:8" x14ac:dyDescent="0.35">
      <c r="A252">
        <f t="shared" si="6"/>
        <v>3316</v>
      </c>
      <c r="B252" t="str">
        <f t="shared" si="7"/>
        <v>3316</v>
      </c>
      <c r="C252" s="142" t="s">
        <v>1101</v>
      </c>
      <c r="D252" s="142" t="s">
        <v>1102</v>
      </c>
      <c r="E252" s="146">
        <v>1479</v>
      </c>
      <c r="F252" s="147" t="s">
        <v>618</v>
      </c>
      <c r="G252" s="148">
        <v>1685.5</v>
      </c>
      <c r="H252" s="147" t="s">
        <v>618</v>
      </c>
    </row>
    <row r="253" spans="1:8" x14ac:dyDescent="0.35">
      <c r="A253">
        <f t="shared" si="6"/>
        <v>3317</v>
      </c>
      <c r="B253" t="str">
        <f t="shared" si="7"/>
        <v>3317</v>
      </c>
      <c r="C253" s="142" t="s">
        <v>1103</v>
      </c>
      <c r="D253" s="142" t="s">
        <v>1104</v>
      </c>
      <c r="E253" s="145">
        <v>3047.9</v>
      </c>
      <c r="F253" s="144" t="s">
        <v>618</v>
      </c>
      <c r="G253" s="145">
        <v>3171.8</v>
      </c>
      <c r="H253" s="144" t="s">
        <v>618</v>
      </c>
    </row>
    <row r="254" spans="1:8" x14ac:dyDescent="0.35">
      <c r="A254">
        <f t="shared" si="6"/>
        <v>3319</v>
      </c>
      <c r="B254" t="str">
        <f t="shared" si="7"/>
        <v>3319</v>
      </c>
      <c r="C254" s="142" t="s">
        <v>1105</v>
      </c>
      <c r="D254" s="142" t="s">
        <v>1106</v>
      </c>
      <c r="E254" s="148">
        <v>173.4</v>
      </c>
      <c r="F254" s="147" t="s">
        <v>618</v>
      </c>
      <c r="G254" s="148">
        <v>184.6</v>
      </c>
      <c r="H254" s="147" t="s">
        <v>618</v>
      </c>
    </row>
    <row r="255" spans="1:8" x14ac:dyDescent="0.35">
      <c r="A255">
        <f t="shared" si="6"/>
        <v>3320</v>
      </c>
      <c r="B255" t="str">
        <f t="shared" si="7"/>
        <v>3320</v>
      </c>
      <c r="C255" s="142" t="s">
        <v>1107</v>
      </c>
      <c r="D255" s="142" t="s">
        <v>1108</v>
      </c>
      <c r="E255" s="145">
        <v>14207.5</v>
      </c>
      <c r="F255" s="144" t="s">
        <v>618</v>
      </c>
      <c r="G255" s="145">
        <v>12953.6</v>
      </c>
      <c r="H255" s="144" t="s">
        <v>618</v>
      </c>
    </row>
    <row r="256" spans="1:8" x14ac:dyDescent="0.35">
      <c r="A256">
        <f t="shared" si="6"/>
        <v>3511</v>
      </c>
      <c r="B256" t="str">
        <f t="shared" si="7"/>
        <v>3511</v>
      </c>
      <c r="C256" s="142" t="s">
        <v>1109</v>
      </c>
      <c r="D256" s="142" t="s">
        <v>1110</v>
      </c>
      <c r="E256" s="148">
        <v>50979.6</v>
      </c>
      <c r="F256" s="147" t="s">
        <v>618</v>
      </c>
      <c r="G256" s="148">
        <v>51472.3</v>
      </c>
      <c r="H256" s="147" t="s">
        <v>618</v>
      </c>
    </row>
    <row r="257" spans="1:8" x14ac:dyDescent="0.35">
      <c r="A257">
        <f t="shared" si="6"/>
        <v>3512</v>
      </c>
      <c r="B257" t="str">
        <f t="shared" si="7"/>
        <v>3512</v>
      </c>
      <c r="C257" s="142" t="s">
        <v>1111</v>
      </c>
      <c r="D257" s="142" t="s">
        <v>1112</v>
      </c>
      <c r="E257" s="144" t="s">
        <v>623</v>
      </c>
      <c r="F257" s="144" t="s">
        <v>624</v>
      </c>
      <c r="G257" s="145">
        <v>4784.1000000000004</v>
      </c>
      <c r="H257" s="144" t="s">
        <v>618</v>
      </c>
    </row>
    <row r="258" spans="1:8" x14ac:dyDescent="0.35">
      <c r="A258">
        <f t="shared" si="6"/>
        <v>3513</v>
      </c>
      <c r="B258" t="str">
        <f t="shared" si="7"/>
        <v>3513</v>
      </c>
      <c r="C258" s="142" t="s">
        <v>1113</v>
      </c>
      <c r="D258" s="142" t="s">
        <v>1114</v>
      </c>
      <c r="E258" s="147" t="s">
        <v>623</v>
      </c>
      <c r="F258" s="147" t="s">
        <v>624</v>
      </c>
      <c r="G258" s="147" t="s">
        <v>623</v>
      </c>
      <c r="H258" s="147" t="s">
        <v>624</v>
      </c>
    </row>
    <row r="259" spans="1:8" x14ac:dyDescent="0.35">
      <c r="A259">
        <f t="shared" si="6"/>
        <v>3514</v>
      </c>
      <c r="B259" t="str">
        <f t="shared" si="7"/>
        <v>3514</v>
      </c>
      <c r="C259" s="142" t="s">
        <v>1115</v>
      </c>
      <c r="D259" s="142" t="s">
        <v>1116</v>
      </c>
      <c r="E259" s="145">
        <v>5574.9</v>
      </c>
      <c r="F259" s="144" t="s">
        <v>618</v>
      </c>
      <c r="G259" s="144" t="s">
        <v>623</v>
      </c>
      <c r="H259" s="144" t="s">
        <v>624</v>
      </c>
    </row>
    <row r="260" spans="1:8" x14ac:dyDescent="0.35">
      <c r="A260">
        <f t="shared" si="6"/>
        <v>3521</v>
      </c>
      <c r="B260" t="str">
        <f t="shared" si="7"/>
        <v>3521</v>
      </c>
      <c r="C260" s="142" t="s">
        <v>1117</v>
      </c>
      <c r="D260" s="142" t="s">
        <v>1118</v>
      </c>
      <c r="E260" s="148">
        <v>18.7</v>
      </c>
      <c r="F260" s="147" t="s">
        <v>618</v>
      </c>
      <c r="G260" s="148">
        <v>12.7</v>
      </c>
      <c r="H260" s="147" t="s">
        <v>618</v>
      </c>
    </row>
    <row r="261" spans="1:8" x14ac:dyDescent="0.35">
      <c r="A261">
        <f t="shared" si="6"/>
        <v>3522</v>
      </c>
      <c r="B261" t="str">
        <f t="shared" si="7"/>
        <v>3522</v>
      </c>
      <c r="C261" s="142" t="s">
        <v>1119</v>
      </c>
      <c r="D261" s="142" t="s">
        <v>1120</v>
      </c>
      <c r="E261" s="144" t="s">
        <v>623</v>
      </c>
      <c r="F261" s="144" t="s">
        <v>624</v>
      </c>
      <c r="G261" s="144" t="s">
        <v>623</v>
      </c>
      <c r="H261" s="144" t="s">
        <v>624</v>
      </c>
    </row>
    <row r="262" spans="1:8" x14ac:dyDescent="0.35">
      <c r="A262">
        <f t="shared" si="6"/>
        <v>3523</v>
      </c>
      <c r="B262" t="str">
        <f t="shared" si="7"/>
        <v>3523</v>
      </c>
      <c r="C262" s="142" t="s">
        <v>1121</v>
      </c>
      <c r="D262" s="142" t="s">
        <v>1122</v>
      </c>
      <c r="E262" s="147" t="s">
        <v>623</v>
      </c>
      <c r="F262" s="147" t="s">
        <v>624</v>
      </c>
      <c r="G262" s="147" t="s">
        <v>623</v>
      </c>
      <c r="H262" s="147" t="s">
        <v>624</v>
      </c>
    </row>
    <row r="263" spans="1:8" x14ac:dyDescent="0.35">
      <c r="A263">
        <f t="shared" si="6"/>
        <v>3530</v>
      </c>
      <c r="B263" t="str">
        <f t="shared" si="7"/>
        <v>3530</v>
      </c>
      <c r="C263" s="142" t="s">
        <v>1123</v>
      </c>
      <c r="D263" s="142" t="s">
        <v>1124</v>
      </c>
      <c r="E263" s="145">
        <v>7366.4</v>
      </c>
      <c r="F263" s="144" t="s">
        <v>618</v>
      </c>
      <c r="G263" s="145">
        <v>7412.6</v>
      </c>
      <c r="H263" s="144" t="s">
        <v>618</v>
      </c>
    </row>
    <row r="264" spans="1:8" x14ac:dyDescent="0.35">
      <c r="A264">
        <f t="shared" si="6"/>
        <v>3600</v>
      </c>
      <c r="B264" t="str">
        <f t="shared" si="7"/>
        <v>3600</v>
      </c>
      <c r="C264" s="142" t="s">
        <v>1125</v>
      </c>
      <c r="D264" s="142" t="s">
        <v>1126</v>
      </c>
      <c r="E264" s="148">
        <v>11503.4</v>
      </c>
      <c r="F264" s="147" t="s">
        <v>618</v>
      </c>
      <c r="G264" s="148">
        <v>11681.8</v>
      </c>
      <c r="H264" s="147" t="s">
        <v>618</v>
      </c>
    </row>
    <row r="265" spans="1:8" x14ac:dyDescent="0.35">
      <c r="A265">
        <f t="shared" si="6"/>
        <v>3700</v>
      </c>
      <c r="B265" t="str">
        <f t="shared" si="7"/>
        <v>3700</v>
      </c>
      <c r="C265" s="142" t="s">
        <v>1127</v>
      </c>
      <c r="D265" s="142" t="s">
        <v>1128</v>
      </c>
      <c r="E265" s="145">
        <v>2727.5</v>
      </c>
      <c r="F265" s="144" t="s">
        <v>618</v>
      </c>
      <c r="G265" s="145">
        <v>2767.7</v>
      </c>
      <c r="H265" s="144" t="s">
        <v>618</v>
      </c>
    </row>
    <row r="266" spans="1:8" x14ac:dyDescent="0.35">
      <c r="A266">
        <f t="shared" si="6"/>
        <v>3811</v>
      </c>
      <c r="B266" t="str">
        <f t="shared" si="7"/>
        <v>3811</v>
      </c>
      <c r="C266" s="142" t="s">
        <v>1129</v>
      </c>
      <c r="D266" s="142" t="s">
        <v>1130</v>
      </c>
      <c r="E266" s="148">
        <v>4983.8</v>
      </c>
      <c r="F266" s="147" t="s">
        <v>618</v>
      </c>
      <c r="G266" s="148">
        <v>4746.3999999999996</v>
      </c>
      <c r="H266" s="147" t="s">
        <v>618</v>
      </c>
    </row>
    <row r="267" spans="1:8" x14ac:dyDescent="0.35">
      <c r="A267">
        <f t="shared" si="6"/>
        <v>3812</v>
      </c>
      <c r="B267" t="str">
        <f t="shared" si="7"/>
        <v>3812</v>
      </c>
      <c r="C267" s="142" t="s">
        <v>1131</v>
      </c>
      <c r="D267" s="142" t="s">
        <v>1132</v>
      </c>
      <c r="E267" s="145">
        <v>591.5</v>
      </c>
      <c r="F267" s="144" t="s">
        <v>618</v>
      </c>
      <c r="G267" s="143">
        <v>691</v>
      </c>
      <c r="H267" s="144" t="s">
        <v>618</v>
      </c>
    </row>
    <row r="268" spans="1:8" x14ac:dyDescent="0.35">
      <c r="A268">
        <f t="shared" ref="A268:A272" si="8">VALUE(B268)</f>
        <v>3821</v>
      </c>
      <c r="B268" t="str">
        <f t="shared" ref="B268:B272" si="9">RIGHT(C268,4)</f>
        <v>3821</v>
      </c>
      <c r="C268" s="142" t="s">
        <v>1133</v>
      </c>
      <c r="D268" s="142" t="s">
        <v>1134</v>
      </c>
      <c r="E268" s="146">
        <v>3813</v>
      </c>
      <c r="F268" s="147" t="s">
        <v>618</v>
      </c>
      <c r="G268" s="148">
        <v>4225.2</v>
      </c>
      <c r="H268" s="147" t="s">
        <v>618</v>
      </c>
    </row>
    <row r="269" spans="1:8" x14ac:dyDescent="0.35">
      <c r="A269">
        <f t="shared" si="8"/>
        <v>3822</v>
      </c>
      <c r="B269" t="str">
        <f t="shared" si="9"/>
        <v>3822</v>
      </c>
      <c r="C269" s="142" t="s">
        <v>1135</v>
      </c>
      <c r="D269" s="142" t="s">
        <v>1136</v>
      </c>
      <c r="E269" s="145">
        <v>2846.3</v>
      </c>
      <c r="F269" s="144" t="s">
        <v>618</v>
      </c>
      <c r="G269" s="145">
        <v>2909.3</v>
      </c>
      <c r="H269" s="144" t="s">
        <v>618</v>
      </c>
    </row>
    <row r="270" spans="1:8" x14ac:dyDescent="0.35">
      <c r="A270">
        <f t="shared" si="8"/>
        <v>3831</v>
      </c>
      <c r="B270" t="str">
        <f t="shared" si="9"/>
        <v>3831</v>
      </c>
      <c r="C270" s="142" t="s">
        <v>1137</v>
      </c>
      <c r="D270" s="142" t="s">
        <v>1138</v>
      </c>
      <c r="E270" s="148">
        <v>346.4</v>
      </c>
      <c r="F270" s="147" t="s">
        <v>618</v>
      </c>
      <c r="G270" s="148">
        <v>352.8</v>
      </c>
      <c r="H270" s="147" t="s">
        <v>618</v>
      </c>
    </row>
    <row r="271" spans="1:8" x14ac:dyDescent="0.35">
      <c r="A271">
        <f t="shared" si="8"/>
        <v>3832</v>
      </c>
      <c r="B271" t="str">
        <f t="shared" si="9"/>
        <v>3832</v>
      </c>
      <c r="C271" s="142" t="s">
        <v>1139</v>
      </c>
      <c r="D271" s="142" t="s">
        <v>1140</v>
      </c>
      <c r="E271" s="145">
        <v>10356.799999999999</v>
      </c>
      <c r="F271" s="144" t="s">
        <v>618</v>
      </c>
      <c r="G271" s="145">
        <v>9601.9</v>
      </c>
      <c r="H271" s="144" t="s">
        <v>618</v>
      </c>
    </row>
    <row r="272" spans="1:8" x14ac:dyDescent="0.35">
      <c r="A272">
        <f t="shared" si="8"/>
        <v>3900</v>
      </c>
      <c r="B272" t="str">
        <f t="shared" si="9"/>
        <v>3900</v>
      </c>
      <c r="C272" s="142" t="s">
        <v>1141</v>
      </c>
      <c r="D272" s="142" t="s">
        <v>1142</v>
      </c>
      <c r="E272" s="148">
        <v>993.1</v>
      </c>
      <c r="F272" s="147" t="s">
        <v>618</v>
      </c>
      <c r="G272" s="148">
        <v>1172.9000000000001</v>
      </c>
      <c r="H272" s="147" t="s">
        <v>618</v>
      </c>
    </row>
    <row r="274" spans="3:4" x14ac:dyDescent="0.35">
      <c r="C274" s="139" t="s">
        <v>1143</v>
      </c>
    </row>
    <row r="275" spans="3:4" x14ac:dyDescent="0.35">
      <c r="C275" s="139" t="s">
        <v>623</v>
      </c>
      <c r="D275" s="138" t="s">
        <v>1144</v>
      </c>
    </row>
    <row r="276" spans="3:4" x14ac:dyDescent="0.35">
      <c r="C276" s="139" t="s">
        <v>1145</v>
      </c>
    </row>
    <row r="277" spans="3:4" x14ac:dyDescent="0.35">
      <c r="C277" s="139" t="s">
        <v>624</v>
      </c>
      <c r="D277" s="138" t="s">
        <v>1146</v>
      </c>
    </row>
    <row r="278" spans="3:4" x14ac:dyDescent="0.35">
      <c r="C278" s="139" t="s">
        <v>618</v>
      </c>
      <c r="D278" s="138" t="s">
        <v>1147</v>
      </c>
    </row>
  </sheetData>
  <mergeCells count="3">
    <mergeCell ref="C9:D9"/>
    <mergeCell ref="E9:F9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input 3ME</vt:lpstr>
      <vt:lpstr>PROD tonnes</vt:lpstr>
      <vt:lpstr>PROD €</vt:lpstr>
      <vt:lpstr>table passage</vt:lpstr>
      <vt:lpstr>Eurostat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CHONY Elsa</dc:creator>
  <cp:lastModifiedBy>CALLONNEC Gaël</cp:lastModifiedBy>
  <dcterms:created xsi:type="dcterms:W3CDTF">2021-06-29T13:28:44Z</dcterms:created>
  <dcterms:modified xsi:type="dcterms:W3CDTF">2021-09-13T08:23:11Z</dcterms:modified>
</cp:coreProperties>
</file>